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NATALIA\CONSOLIDADOS AÑO 2019\REM CONSOLIDADOS 2019\REM B\"/>
    </mc:Choice>
  </mc:AlternateContent>
  <bookViews>
    <workbookView xWindow="0" yWindow="0" windowWidth="12090" windowHeight="9135" tabRatio="817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3" l="1"/>
  <c r="M488" i="13"/>
  <c r="L488" i="13"/>
  <c r="K488" i="13"/>
  <c r="J488" i="13"/>
  <c r="I488" i="13"/>
  <c r="H488" i="13"/>
  <c r="G488" i="13"/>
  <c r="F488" i="13"/>
  <c r="E488" i="13"/>
  <c r="D488" i="13"/>
  <c r="C486" i="13"/>
  <c r="C485" i="13"/>
  <c r="C484" i="13"/>
  <c r="C483" i="13"/>
  <c r="C482" i="13"/>
  <c r="C488" i="13" s="1"/>
  <c r="M481" i="13"/>
  <c r="L481" i="13"/>
  <c r="K481" i="13"/>
  <c r="J481" i="13"/>
  <c r="I481" i="13"/>
  <c r="H481" i="13"/>
  <c r="G481" i="13"/>
  <c r="F481" i="13"/>
  <c r="E481" i="13"/>
  <c r="D481" i="13"/>
  <c r="C480" i="13"/>
  <c r="C479" i="13"/>
  <c r="C478" i="13"/>
  <c r="C477" i="13"/>
  <c r="C476" i="13"/>
  <c r="C475" i="13"/>
  <c r="C481" i="13" s="1"/>
  <c r="M474" i="13"/>
  <c r="L474" i="13"/>
  <c r="K474" i="13"/>
  <c r="J474" i="13"/>
  <c r="J489" i="13" s="1"/>
  <c r="I474" i="13"/>
  <c r="H474" i="13"/>
  <c r="G474" i="13"/>
  <c r="F474" i="13"/>
  <c r="F489" i="13" s="1"/>
  <c r="E474" i="13"/>
  <c r="D474" i="13"/>
  <c r="C473" i="13"/>
  <c r="C472" i="13"/>
  <c r="C471" i="13"/>
  <c r="C470" i="13"/>
  <c r="C469" i="13"/>
  <c r="C468" i="13"/>
  <c r="C467" i="13"/>
  <c r="C466" i="13"/>
  <c r="M465" i="13"/>
  <c r="L465" i="13"/>
  <c r="K465" i="13"/>
  <c r="J465" i="13"/>
  <c r="I465" i="13"/>
  <c r="H465" i="13"/>
  <c r="G465" i="13"/>
  <c r="F465" i="13"/>
  <c r="E465" i="13"/>
  <c r="D465" i="13"/>
  <c r="C464" i="13"/>
  <c r="C463" i="13"/>
  <c r="C462" i="13"/>
  <c r="C465" i="13" s="1"/>
  <c r="M461" i="13"/>
  <c r="L461" i="13"/>
  <c r="K461" i="13"/>
  <c r="J461" i="13"/>
  <c r="I461" i="13"/>
  <c r="H461" i="13"/>
  <c r="G461" i="13"/>
  <c r="F461" i="13"/>
  <c r="E461" i="13"/>
  <c r="D461" i="13"/>
  <c r="C461" i="13"/>
  <c r="C460" i="13"/>
  <c r="C459" i="13"/>
  <c r="C458" i="13"/>
  <c r="M457" i="13"/>
  <c r="L457" i="13"/>
  <c r="K457" i="13"/>
  <c r="J457" i="13"/>
  <c r="I457" i="13"/>
  <c r="H457" i="13"/>
  <c r="G457" i="13"/>
  <c r="F457" i="13"/>
  <c r="E457" i="13"/>
  <c r="D457" i="13"/>
  <c r="C456" i="13"/>
  <c r="C454" i="13"/>
  <c r="C453" i="13"/>
  <c r="C457" i="13" s="1"/>
  <c r="M452" i="13"/>
  <c r="L452" i="13"/>
  <c r="L489" i="13" s="1"/>
  <c r="K452" i="13"/>
  <c r="K489" i="13" s="1"/>
  <c r="J452" i="13"/>
  <c r="I452" i="13"/>
  <c r="H452" i="13"/>
  <c r="H489" i="13" s="1"/>
  <c r="G452" i="13"/>
  <c r="G489" i="13" s="1"/>
  <c r="F452" i="13"/>
  <c r="E452" i="13"/>
  <c r="D452" i="13"/>
  <c r="D489" i="13" s="1"/>
  <c r="C451" i="13"/>
  <c r="C450" i="13"/>
  <c r="C449" i="13"/>
  <c r="C448" i="13"/>
  <c r="C452" i="13" s="1"/>
  <c r="C447" i="13"/>
  <c r="C441" i="13"/>
  <c r="C440" i="13"/>
  <c r="AB437" i="13"/>
  <c r="AA437" i="13"/>
  <c r="F437" i="13" s="1"/>
  <c r="AB436" i="13"/>
  <c r="AA436" i="13"/>
  <c r="F436" i="13" s="1"/>
  <c r="AB435" i="13"/>
  <c r="AA435" i="13"/>
  <c r="F435" i="13"/>
  <c r="C432" i="13"/>
  <c r="C431" i="13"/>
  <c r="C430" i="13"/>
  <c r="D417" i="13"/>
  <c r="C417" i="13"/>
  <c r="E416" i="13"/>
  <c r="D416" i="13"/>
  <c r="C416" i="13"/>
  <c r="E415" i="13"/>
  <c r="D415" i="13"/>
  <c r="C415" i="13"/>
  <c r="E414" i="13"/>
  <c r="D414" i="13"/>
  <c r="C414" i="13"/>
  <c r="E413" i="13"/>
  <c r="D413" i="13"/>
  <c r="C413" i="13"/>
  <c r="D412" i="13"/>
  <c r="C412" i="13"/>
  <c r="E411" i="13"/>
  <c r="D411" i="13"/>
  <c r="C411" i="13"/>
  <c r="D410" i="13"/>
  <c r="C410" i="13"/>
  <c r="E409" i="13"/>
  <c r="D409" i="13"/>
  <c r="C409" i="13"/>
  <c r="D408" i="13"/>
  <c r="D418" i="13" s="1"/>
  <c r="C408" i="13"/>
  <c r="F404" i="13"/>
  <c r="E403" i="13"/>
  <c r="Q402" i="13"/>
  <c r="P402" i="13"/>
  <c r="O402" i="13"/>
  <c r="N402" i="13"/>
  <c r="M402" i="13"/>
  <c r="L402" i="13"/>
  <c r="K402" i="13"/>
  <c r="J402" i="13"/>
  <c r="I402" i="13"/>
  <c r="H402" i="13"/>
  <c r="G402" i="13"/>
  <c r="F402" i="13"/>
  <c r="E402" i="13"/>
  <c r="D402" i="13"/>
  <c r="C402" i="13"/>
  <c r="O401" i="13"/>
  <c r="K401" i="13"/>
  <c r="G401" i="13"/>
  <c r="C401" i="13"/>
  <c r="Q400" i="13"/>
  <c r="P400" i="13"/>
  <c r="O400" i="13"/>
  <c r="N400" i="13"/>
  <c r="N401" i="13" s="1"/>
  <c r="M400" i="13"/>
  <c r="L400" i="13"/>
  <c r="K400" i="13"/>
  <c r="J400" i="13"/>
  <c r="J401" i="13" s="1"/>
  <c r="I400" i="13"/>
  <c r="H400" i="13"/>
  <c r="G400" i="13"/>
  <c r="F400" i="13"/>
  <c r="F401" i="13" s="1"/>
  <c r="E400" i="13"/>
  <c r="D400" i="13"/>
  <c r="C400" i="13"/>
  <c r="Q399" i="13"/>
  <c r="Q401" i="13" s="1"/>
  <c r="P399" i="13"/>
  <c r="P401" i="13" s="1"/>
  <c r="O399" i="13"/>
  <c r="N399" i="13"/>
  <c r="M399" i="13"/>
  <c r="M401" i="13" s="1"/>
  <c r="L399" i="13"/>
  <c r="L401" i="13" s="1"/>
  <c r="K399" i="13"/>
  <c r="J399" i="13"/>
  <c r="I399" i="13"/>
  <c r="I401" i="13" s="1"/>
  <c r="H399" i="13"/>
  <c r="H401" i="13" s="1"/>
  <c r="G399" i="13"/>
  <c r="F399" i="13"/>
  <c r="E399" i="13"/>
  <c r="E401" i="13" s="1"/>
  <c r="D399" i="13"/>
  <c r="D401" i="13" s="1"/>
  <c r="C399" i="13"/>
  <c r="P398" i="13"/>
  <c r="L398" i="13"/>
  <c r="H398" i="13"/>
  <c r="D398" i="13"/>
  <c r="Q397" i="13"/>
  <c r="P397" i="13"/>
  <c r="O397" i="13"/>
  <c r="O398" i="13" s="1"/>
  <c r="N397" i="13"/>
  <c r="M397" i="13"/>
  <c r="L397" i="13"/>
  <c r="K397" i="13"/>
  <c r="K398" i="13" s="1"/>
  <c r="J397" i="13"/>
  <c r="I397" i="13"/>
  <c r="H397" i="13"/>
  <c r="G397" i="13"/>
  <c r="G398" i="13" s="1"/>
  <c r="F397" i="13"/>
  <c r="E397" i="13"/>
  <c r="D397" i="13"/>
  <c r="C397" i="13"/>
  <c r="C398" i="13" s="1"/>
  <c r="Q396" i="13"/>
  <c r="Q398" i="13" s="1"/>
  <c r="P396" i="13"/>
  <c r="O396" i="13"/>
  <c r="N396" i="13"/>
  <c r="N398" i="13" s="1"/>
  <c r="M396" i="13"/>
  <c r="M398" i="13" s="1"/>
  <c r="L396" i="13"/>
  <c r="K396" i="13"/>
  <c r="J396" i="13"/>
  <c r="J398" i="13" s="1"/>
  <c r="I396" i="13"/>
  <c r="I398" i="13" s="1"/>
  <c r="H396" i="13"/>
  <c r="G396" i="13"/>
  <c r="F396" i="13"/>
  <c r="F398" i="13" s="1"/>
  <c r="E396" i="13"/>
  <c r="E398" i="13" s="1"/>
  <c r="D396" i="13"/>
  <c r="C396" i="13"/>
  <c r="Q395" i="13"/>
  <c r="P395" i="13"/>
  <c r="O395" i="13"/>
  <c r="N395" i="13"/>
  <c r="M395" i="13"/>
  <c r="L395" i="13"/>
  <c r="K395" i="13"/>
  <c r="J395" i="13"/>
  <c r="I395" i="13"/>
  <c r="H395" i="13"/>
  <c r="G395" i="13"/>
  <c r="F395" i="13"/>
  <c r="E395" i="13"/>
  <c r="D395" i="13"/>
  <c r="C395" i="13"/>
  <c r="P394" i="13"/>
  <c r="L394" i="13"/>
  <c r="H394" i="13"/>
  <c r="D394" i="13"/>
  <c r="Q393" i="13"/>
  <c r="P393" i="13"/>
  <c r="O393" i="13"/>
  <c r="O394" i="13" s="1"/>
  <c r="N393" i="13"/>
  <c r="M393" i="13"/>
  <c r="L393" i="13"/>
  <c r="K393" i="13"/>
  <c r="K394" i="13" s="1"/>
  <c r="J393" i="13"/>
  <c r="I393" i="13"/>
  <c r="H393" i="13"/>
  <c r="G393" i="13"/>
  <c r="G394" i="13" s="1"/>
  <c r="F393" i="13"/>
  <c r="E393" i="13"/>
  <c r="D393" i="13"/>
  <c r="C393" i="13"/>
  <c r="C394" i="13" s="1"/>
  <c r="Q392" i="13"/>
  <c r="Q394" i="13" s="1"/>
  <c r="P392" i="13"/>
  <c r="O392" i="13"/>
  <c r="N392" i="13"/>
  <c r="N394" i="13" s="1"/>
  <c r="M392" i="13"/>
  <c r="M394" i="13" s="1"/>
  <c r="L392" i="13"/>
  <c r="K392" i="13"/>
  <c r="J392" i="13"/>
  <c r="J394" i="13" s="1"/>
  <c r="I392" i="13"/>
  <c r="I394" i="13" s="1"/>
  <c r="H392" i="13"/>
  <c r="G392" i="13"/>
  <c r="F392" i="13"/>
  <c r="F394" i="13" s="1"/>
  <c r="E392" i="13"/>
  <c r="E394" i="13" s="1"/>
  <c r="D392" i="13"/>
  <c r="C392" i="13"/>
  <c r="Q391" i="13"/>
  <c r="M391" i="13"/>
  <c r="I391" i="13"/>
  <c r="E391" i="13"/>
  <c r="Q390" i="13"/>
  <c r="P390" i="13"/>
  <c r="P391" i="13" s="1"/>
  <c r="O390" i="13"/>
  <c r="N390" i="13"/>
  <c r="M390" i="13"/>
  <c r="L390" i="13"/>
  <c r="L391" i="13" s="1"/>
  <c r="K390" i="13"/>
  <c r="J390" i="13"/>
  <c r="I390" i="13"/>
  <c r="H390" i="13"/>
  <c r="H391" i="13" s="1"/>
  <c r="G390" i="13"/>
  <c r="F390" i="13"/>
  <c r="E390" i="13"/>
  <c r="D390" i="13"/>
  <c r="D391" i="13" s="1"/>
  <c r="C390" i="13"/>
  <c r="Q389" i="13"/>
  <c r="P389" i="13"/>
  <c r="O389" i="13"/>
  <c r="O391" i="13" s="1"/>
  <c r="N389" i="13"/>
  <c r="N391" i="13" s="1"/>
  <c r="M389" i="13"/>
  <c r="L389" i="13"/>
  <c r="K389" i="13"/>
  <c r="K391" i="13" s="1"/>
  <c r="J389" i="13"/>
  <c r="J391" i="13" s="1"/>
  <c r="I389" i="13"/>
  <c r="H389" i="13"/>
  <c r="G389" i="13"/>
  <c r="G391" i="13" s="1"/>
  <c r="F389" i="13"/>
  <c r="F391" i="13" s="1"/>
  <c r="E389" i="13"/>
  <c r="D389" i="13"/>
  <c r="C389" i="13"/>
  <c r="C391" i="13" s="1"/>
  <c r="Q388" i="13"/>
  <c r="P388" i="13"/>
  <c r="O388" i="13"/>
  <c r="N388" i="13"/>
  <c r="M388" i="13"/>
  <c r="L388" i="13"/>
  <c r="K388" i="13"/>
  <c r="J388" i="13"/>
  <c r="I388" i="13"/>
  <c r="H388" i="13"/>
  <c r="G388" i="13"/>
  <c r="F388" i="13"/>
  <c r="E388" i="13"/>
  <c r="D388" i="13"/>
  <c r="C388" i="13"/>
  <c r="Q387" i="13"/>
  <c r="Q403" i="13" s="1"/>
  <c r="Q405" i="13" s="1"/>
  <c r="P387" i="13"/>
  <c r="P403" i="13" s="1"/>
  <c r="O387" i="13"/>
  <c r="N387" i="13"/>
  <c r="M387" i="13"/>
  <c r="M403" i="13" s="1"/>
  <c r="M405" i="13" s="1"/>
  <c r="L387" i="13"/>
  <c r="L403" i="13" s="1"/>
  <c r="K387" i="13"/>
  <c r="J387" i="13"/>
  <c r="I387" i="13"/>
  <c r="I403" i="13" s="1"/>
  <c r="I405" i="13" s="1"/>
  <c r="H387" i="13"/>
  <c r="H403" i="13" s="1"/>
  <c r="G387" i="13"/>
  <c r="F387" i="13"/>
  <c r="E387" i="13"/>
  <c r="D387" i="13"/>
  <c r="D403" i="13" s="1"/>
  <c r="C387" i="13"/>
  <c r="Q386" i="13"/>
  <c r="P386" i="13"/>
  <c r="O386" i="13"/>
  <c r="N386" i="13"/>
  <c r="M386" i="13"/>
  <c r="L386" i="13"/>
  <c r="K386" i="13"/>
  <c r="J386" i="13"/>
  <c r="I386" i="13"/>
  <c r="H386" i="13"/>
  <c r="G386" i="13"/>
  <c r="F386" i="13"/>
  <c r="E386" i="13"/>
  <c r="D386" i="13"/>
  <c r="C386" i="13"/>
  <c r="O385" i="13"/>
  <c r="K385" i="13"/>
  <c r="G385" i="13"/>
  <c r="C385" i="13"/>
  <c r="Q384" i="13"/>
  <c r="Q404" i="13" s="1"/>
  <c r="P384" i="13"/>
  <c r="O384" i="13"/>
  <c r="N384" i="13"/>
  <c r="N385" i="13" s="1"/>
  <c r="M384" i="13"/>
  <c r="M404" i="13" s="1"/>
  <c r="L384" i="13"/>
  <c r="K384" i="13"/>
  <c r="J384" i="13"/>
  <c r="J385" i="13" s="1"/>
  <c r="I384" i="13"/>
  <c r="I404" i="13" s="1"/>
  <c r="H384" i="13"/>
  <c r="G384" i="13"/>
  <c r="F384" i="13"/>
  <c r="F385" i="13" s="1"/>
  <c r="E384" i="13"/>
  <c r="E404" i="13" s="1"/>
  <c r="D384" i="13"/>
  <c r="C384" i="13"/>
  <c r="Q383" i="13"/>
  <c r="Q385" i="13" s="1"/>
  <c r="P383" i="13"/>
  <c r="P385" i="13" s="1"/>
  <c r="O383" i="13"/>
  <c r="N383" i="13"/>
  <c r="M383" i="13"/>
  <c r="M385" i="13" s="1"/>
  <c r="L383" i="13"/>
  <c r="L385" i="13" s="1"/>
  <c r="K383" i="13"/>
  <c r="J383" i="13"/>
  <c r="I383" i="13"/>
  <c r="I385" i="13" s="1"/>
  <c r="H383" i="13"/>
  <c r="H385" i="13" s="1"/>
  <c r="G383" i="13"/>
  <c r="F383" i="13"/>
  <c r="E383" i="13"/>
  <c r="E385" i="13" s="1"/>
  <c r="D383" i="13"/>
  <c r="D385" i="13" s="1"/>
  <c r="C383" i="13"/>
  <c r="P382" i="13"/>
  <c r="L382" i="13"/>
  <c r="H382" i="13"/>
  <c r="D382" i="13"/>
  <c r="Q381" i="13"/>
  <c r="P381" i="13"/>
  <c r="O381" i="13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C382" i="13" s="1"/>
  <c r="Q380" i="13"/>
  <c r="Q382" i="13" s="1"/>
  <c r="P380" i="13"/>
  <c r="O380" i="13"/>
  <c r="N380" i="13"/>
  <c r="M380" i="13"/>
  <c r="M382" i="13" s="1"/>
  <c r="L380" i="13"/>
  <c r="K380" i="13"/>
  <c r="J380" i="13"/>
  <c r="I380" i="13"/>
  <c r="I382" i="13" s="1"/>
  <c r="H380" i="13"/>
  <c r="G380" i="13"/>
  <c r="F380" i="13"/>
  <c r="E380" i="13"/>
  <c r="E382" i="13" s="1"/>
  <c r="D380" i="13"/>
  <c r="C380" i="13"/>
  <c r="D375" i="13"/>
  <c r="C375" i="13"/>
  <c r="D374" i="13"/>
  <c r="C374" i="13"/>
  <c r="AB370" i="13"/>
  <c r="F370" i="13"/>
  <c r="E370" i="13"/>
  <c r="C370" i="13" s="1"/>
  <c r="AA370" i="13" s="1"/>
  <c r="K370" i="13" s="1"/>
  <c r="F369" i="13"/>
  <c r="C369" i="13" s="1"/>
  <c r="E369" i="13"/>
  <c r="F368" i="13"/>
  <c r="E368" i="13"/>
  <c r="C368" i="13" s="1"/>
  <c r="AA368" i="13" s="1"/>
  <c r="K368" i="13" s="1"/>
  <c r="F367" i="13"/>
  <c r="C367" i="13" s="1"/>
  <c r="E367" i="13"/>
  <c r="R362" i="13"/>
  <c r="R363" i="13" s="1"/>
  <c r="Q362" i="13"/>
  <c r="P362" i="13"/>
  <c r="O362" i="13"/>
  <c r="N362" i="13"/>
  <c r="N363" i="13" s="1"/>
  <c r="M362" i="13"/>
  <c r="L362" i="13"/>
  <c r="J362" i="13"/>
  <c r="I362" i="13"/>
  <c r="H362" i="13"/>
  <c r="G362" i="13"/>
  <c r="F362" i="13"/>
  <c r="E362" i="13"/>
  <c r="D362" i="13"/>
  <c r="C362" i="13"/>
  <c r="R361" i="13"/>
  <c r="Q361" i="13"/>
  <c r="P361" i="13"/>
  <c r="O361" i="13"/>
  <c r="N361" i="13"/>
  <c r="M361" i="13"/>
  <c r="L361" i="13"/>
  <c r="J361" i="13"/>
  <c r="I361" i="13"/>
  <c r="H361" i="13"/>
  <c r="G361" i="13"/>
  <c r="F361" i="13"/>
  <c r="E361" i="13"/>
  <c r="D361" i="13"/>
  <c r="C361" i="13"/>
  <c r="R360" i="13"/>
  <c r="Q360" i="13"/>
  <c r="P360" i="13"/>
  <c r="O360" i="13"/>
  <c r="N360" i="13"/>
  <c r="M360" i="13"/>
  <c r="L360" i="13"/>
  <c r="J360" i="13"/>
  <c r="I360" i="13"/>
  <c r="H360" i="13"/>
  <c r="G360" i="13"/>
  <c r="F360" i="13"/>
  <c r="E360" i="13"/>
  <c r="D360" i="13"/>
  <c r="C360" i="13"/>
  <c r="R358" i="13"/>
  <c r="Q358" i="13"/>
  <c r="P358" i="13"/>
  <c r="O358" i="13"/>
  <c r="N358" i="13"/>
  <c r="M358" i="13"/>
  <c r="L358" i="13"/>
  <c r="J358" i="13"/>
  <c r="I358" i="13"/>
  <c r="H358" i="13"/>
  <c r="G358" i="13"/>
  <c r="F358" i="13"/>
  <c r="E358" i="13"/>
  <c r="D358" i="13"/>
  <c r="C358" i="13"/>
  <c r="R357" i="13"/>
  <c r="Q357" i="13"/>
  <c r="P357" i="13"/>
  <c r="P356" i="13" s="1"/>
  <c r="O357" i="13"/>
  <c r="N357" i="13"/>
  <c r="M357" i="13"/>
  <c r="L357" i="13"/>
  <c r="L356" i="13" s="1"/>
  <c r="J357" i="13"/>
  <c r="I357" i="13"/>
  <c r="H357" i="13"/>
  <c r="G357" i="13"/>
  <c r="G356" i="13" s="1"/>
  <c r="F357" i="13"/>
  <c r="E357" i="13"/>
  <c r="D357" i="13"/>
  <c r="C357" i="13"/>
  <c r="C356" i="13" s="1"/>
  <c r="R356" i="13"/>
  <c r="O356" i="13"/>
  <c r="N356" i="13"/>
  <c r="J356" i="13"/>
  <c r="I356" i="13"/>
  <c r="F356" i="13"/>
  <c r="E356" i="13"/>
  <c r="R355" i="13"/>
  <c r="Q355" i="13"/>
  <c r="P355" i="13"/>
  <c r="O355" i="13"/>
  <c r="N355" i="13"/>
  <c r="M355" i="13"/>
  <c r="L355" i="13"/>
  <c r="J355" i="13"/>
  <c r="I355" i="13"/>
  <c r="H355" i="13"/>
  <c r="G355" i="13"/>
  <c r="F355" i="13"/>
  <c r="E355" i="13"/>
  <c r="D355" i="13"/>
  <c r="C355" i="13"/>
  <c r="R354" i="13"/>
  <c r="Q354" i="13"/>
  <c r="P354" i="13"/>
  <c r="O354" i="13"/>
  <c r="N354" i="13"/>
  <c r="M354" i="13"/>
  <c r="L354" i="13"/>
  <c r="J354" i="13"/>
  <c r="I354" i="13"/>
  <c r="H354" i="13"/>
  <c r="G354" i="13"/>
  <c r="F354" i="13"/>
  <c r="E354" i="13"/>
  <c r="D354" i="13"/>
  <c r="C354" i="13"/>
  <c r="R353" i="13"/>
  <c r="Q353" i="13"/>
  <c r="P353" i="13"/>
  <c r="O353" i="13"/>
  <c r="N353" i="13"/>
  <c r="M353" i="13"/>
  <c r="L353" i="13"/>
  <c r="J353" i="13"/>
  <c r="I353" i="13"/>
  <c r="H353" i="13"/>
  <c r="G353" i="13"/>
  <c r="F353" i="13"/>
  <c r="E353" i="13"/>
  <c r="D353" i="13"/>
  <c r="C353" i="13"/>
  <c r="R352" i="13"/>
  <c r="Q352" i="13"/>
  <c r="P352" i="13"/>
  <c r="O352" i="13"/>
  <c r="N352" i="13"/>
  <c r="M352" i="13"/>
  <c r="L352" i="13"/>
  <c r="K363" i="13"/>
  <c r="J352" i="13"/>
  <c r="J363" i="13" s="1"/>
  <c r="I352" i="13"/>
  <c r="H352" i="13"/>
  <c r="G352" i="13"/>
  <c r="F352" i="13"/>
  <c r="F363" i="13" s="1"/>
  <c r="E352" i="13"/>
  <c r="D352" i="13"/>
  <c r="C352" i="13"/>
  <c r="R351" i="13"/>
  <c r="Q351" i="13"/>
  <c r="P351" i="13"/>
  <c r="O351" i="13"/>
  <c r="N351" i="13"/>
  <c r="M351" i="13"/>
  <c r="L351" i="13"/>
  <c r="J351" i="13"/>
  <c r="I351" i="13"/>
  <c r="H351" i="13"/>
  <c r="G351" i="13"/>
  <c r="F351" i="13"/>
  <c r="E351" i="13"/>
  <c r="D351" i="13"/>
  <c r="C351" i="13"/>
  <c r="R350" i="13"/>
  <c r="Q350" i="13"/>
  <c r="P350" i="13"/>
  <c r="O350" i="13"/>
  <c r="N350" i="13"/>
  <c r="M350" i="13"/>
  <c r="L350" i="13"/>
  <c r="J350" i="13"/>
  <c r="I350" i="13"/>
  <c r="H350" i="13"/>
  <c r="G350" i="13"/>
  <c r="F350" i="13"/>
  <c r="E350" i="13"/>
  <c r="D350" i="13"/>
  <c r="C350" i="13"/>
  <c r="R349" i="13"/>
  <c r="Q349" i="13"/>
  <c r="P349" i="13"/>
  <c r="O349" i="13"/>
  <c r="N349" i="13"/>
  <c r="M349" i="13"/>
  <c r="L349" i="13"/>
  <c r="J349" i="13"/>
  <c r="I349" i="13"/>
  <c r="H349" i="13"/>
  <c r="G349" i="13"/>
  <c r="F349" i="13"/>
  <c r="E349" i="13"/>
  <c r="D349" i="13"/>
  <c r="C349" i="13"/>
  <c r="R348" i="13"/>
  <c r="Q348" i="13"/>
  <c r="P348" i="13"/>
  <c r="O348" i="13"/>
  <c r="N348" i="13"/>
  <c r="M348" i="13"/>
  <c r="L348" i="13"/>
  <c r="J348" i="13"/>
  <c r="I348" i="13"/>
  <c r="H348" i="13"/>
  <c r="G348" i="13"/>
  <c r="F348" i="13"/>
  <c r="E348" i="13"/>
  <c r="D348" i="13"/>
  <c r="C348" i="13"/>
  <c r="R347" i="13"/>
  <c r="Q347" i="13"/>
  <c r="P347" i="13"/>
  <c r="O347" i="13"/>
  <c r="N347" i="13"/>
  <c r="M347" i="13"/>
  <c r="L347" i="13"/>
  <c r="J347" i="13"/>
  <c r="I347" i="13"/>
  <c r="H347" i="13"/>
  <c r="G347" i="13"/>
  <c r="F347" i="13"/>
  <c r="E347" i="13"/>
  <c r="D347" i="13"/>
  <c r="C347" i="13"/>
  <c r="R346" i="13"/>
  <c r="Q346" i="13"/>
  <c r="P346" i="13"/>
  <c r="O346" i="13"/>
  <c r="N346" i="13"/>
  <c r="M346" i="13"/>
  <c r="L346" i="13"/>
  <c r="J346" i="13"/>
  <c r="I346" i="13"/>
  <c r="H346" i="13"/>
  <c r="G346" i="13"/>
  <c r="F346" i="13"/>
  <c r="E346" i="13"/>
  <c r="D346" i="13"/>
  <c r="C346" i="13"/>
  <c r="R345" i="13"/>
  <c r="Q345" i="13"/>
  <c r="P345" i="13"/>
  <c r="O345" i="13"/>
  <c r="N345" i="13"/>
  <c r="M345" i="13"/>
  <c r="L345" i="13"/>
  <c r="J345" i="13"/>
  <c r="I345" i="13"/>
  <c r="H345" i="13"/>
  <c r="G345" i="13"/>
  <c r="F345" i="13"/>
  <c r="E345" i="13"/>
  <c r="D345" i="13"/>
  <c r="C345" i="13"/>
  <c r="R344" i="13"/>
  <c r="Q344" i="13"/>
  <c r="P344" i="13"/>
  <c r="O344" i="13"/>
  <c r="N344" i="13"/>
  <c r="M344" i="13"/>
  <c r="L344" i="13"/>
  <c r="J344" i="13"/>
  <c r="I344" i="13"/>
  <c r="H344" i="13"/>
  <c r="G344" i="13"/>
  <c r="F344" i="13"/>
  <c r="E344" i="13"/>
  <c r="D344" i="13"/>
  <c r="C344" i="13"/>
  <c r="R343" i="13"/>
  <c r="Q343" i="13"/>
  <c r="P343" i="13"/>
  <c r="O343" i="13"/>
  <c r="N343" i="13"/>
  <c r="M343" i="13"/>
  <c r="L343" i="13"/>
  <c r="J343" i="13"/>
  <c r="I343" i="13"/>
  <c r="H343" i="13"/>
  <c r="G343" i="13"/>
  <c r="F343" i="13"/>
  <c r="E343" i="13"/>
  <c r="D343" i="13"/>
  <c r="C343" i="13"/>
  <c r="G338" i="13"/>
  <c r="Q337" i="13"/>
  <c r="P337" i="13"/>
  <c r="O337" i="13"/>
  <c r="N337" i="13"/>
  <c r="M337" i="13"/>
  <c r="L337" i="13"/>
  <c r="K337" i="13"/>
  <c r="J337" i="13"/>
  <c r="I337" i="13"/>
  <c r="H337" i="13"/>
  <c r="G337" i="13"/>
  <c r="F337" i="13"/>
  <c r="E337" i="13"/>
  <c r="D337" i="13"/>
  <c r="C337" i="13"/>
  <c r="Q336" i="13"/>
  <c r="P336" i="13"/>
  <c r="O336" i="13"/>
  <c r="N336" i="13"/>
  <c r="M336" i="13"/>
  <c r="L336" i="13"/>
  <c r="K336" i="13"/>
  <c r="J336" i="13"/>
  <c r="I336" i="13"/>
  <c r="H336" i="13"/>
  <c r="G336" i="13"/>
  <c r="F336" i="13"/>
  <c r="E336" i="13"/>
  <c r="D336" i="13"/>
  <c r="C336" i="13"/>
  <c r="Q335" i="13"/>
  <c r="P335" i="13"/>
  <c r="O335" i="13"/>
  <c r="N335" i="13"/>
  <c r="M335" i="13"/>
  <c r="L335" i="13"/>
  <c r="K335" i="13"/>
  <c r="J335" i="13"/>
  <c r="I335" i="13"/>
  <c r="H335" i="13"/>
  <c r="G335" i="13"/>
  <c r="F335" i="13"/>
  <c r="E335" i="13"/>
  <c r="D335" i="13"/>
  <c r="C335" i="13"/>
  <c r="Q334" i="13"/>
  <c r="P334" i="13"/>
  <c r="O334" i="13"/>
  <c r="N334" i="13"/>
  <c r="M334" i="13"/>
  <c r="L334" i="13"/>
  <c r="K334" i="13"/>
  <c r="J334" i="13"/>
  <c r="I334" i="13"/>
  <c r="H334" i="13"/>
  <c r="G334" i="13"/>
  <c r="F334" i="13"/>
  <c r="E334" i="13"/>
  <c r="D334" i="13"/>
  <c r="C334" i="13"/>
  <c r="Q333" i="13"/>
  <c r="P333" i="13"/>
  <c r="O333" i="13"/>
  <c r="N333" i="13"/>
  <c r="M333" i="13"/>
  <c r="L333" i="13"/>
  <c r="K333" i="13"/>
  <c r="J333" i="13"/>
  <c r="I333" i="13"/>
  <c r="H333" i="13"/>
  <c r="G333" i="13"/>
  <c r="F333" i="13"/>
  <c r="E333" i="13"/>
  <c r="D333" i="13"/>
  <c r="C333" i="13"/>
  <c r="Q332" i="13"/>
  <c r="P332" i="13"/>
  <c r="O332" i="13"/>
  <c r="N332" i="13"/>
  <c r="M332" i="13"/>
  <c r="L332" i="13"/>
  <c r="K332" i="13"/>
  <c r="J332" i="13"/>
  <c r="I332" i="13"/>
  <c r="H332" i="13"/>
  <c r="G332" i="13"/>
  <c r="F332" i="13"/>
  <c r="E332" i="13"/>
  <c r="D332" i="13"/>
  <c r="C332" i="13"/>
  <c r="Q331" i="13"/>
  <c r="P331" i="13"/>
  <c r="O331" i="13"/>
  <c r="O338" i="13" s="1"/>
  <c r="N331" i="13"/>
  <c r="M331" i="13"/>
  <c r="L331" i="13"/>
  <c r="K331" i="13"/>
  <c r="J331" i="13"/>
  <c r="I331" i="13"/>
  <c r="H331" i="13"/>
  <c r="G331" i="13"/>
  <c r="F331" i="13"/>
  <c r="E331" i="13"/>
  <c r="D331" i="13"/>
  <c r="C331" i="13"/>
  <c r="Q330" i="13"/>
  <c r="P330" i="13"/>
  <c r="P338" i="13" s="1"/>
  <c r="O330" i="13"/>
  <c r="N330" i="13"/>
  <c r="N338" i="13" s="1"/>
  <c r="M330" i="13"/>
  <c r="L330" i="13"/>
  <c r="L338" i="13" s="1"/>
  <c r="K330" i="13"/>
  <c r="K338" i="13" s="1"/>
  <c r="J330" i="13"/>
  <c r="J338" i="13" s="1"/>
  <c r="I330" i="13"/>
  <c r="H330" i="13"/>
  <c r="H338" i="13" s="1"/>
  <c r="G330" i="13"/>
  <c r="F330" i="13"/>
  <c r="F338" i="13" s="1"/>
  <c r="E330" i="13"/>
  <c r="D330" i="13"/>
  <c r="D338" i="13" s="1"/>
  <c r="C330" i="13"/>
  <c r="C338" i="13" s="1"/>
  <c r="M325" i="13"/>
  <c r="E325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Q323" i="13"/>
  <c r="P323" i="13"/>
  <c r="O323" i="13"/>
  <c r="N323" i="13"/>
  <c r="M323" i="13"/>
  <c r="L323" i="13"/>
  <c r="K323" i="13"/>
  <c r="J323" i="13"/>
  <c r="I323" i="13"/>
  <c r="H323" i="13"/>
  <c r="G323" i="13"/>
  <c r="F323" i="13"/>
  <c r="E323" i="13"/>
  <c r="D323" i="13"/>
  <c r="C323" i="13"/>
  <c r="Q322" i="13"/>
  <c r="P322" i="13"/>
  <c r="O322" i="13"/>
  <c r="N322" i="13"/>
  <c r="M322" i="13"/>
  <c r="L322" i="13"/>
  <c r="K322" i="13"/>
  <c r="J322" i="13"/>
  <c r="I322" i="13"/>
  <c r="H322" i="13"/>
  <c r="G322" i="13"/>
  <c r="F322" i="13"/>
  <c r="E322" i="13"/>
  <c r="D322" i="13"/>
  <c r="C322" i="13"/>
  <c r="Q320" i="13"/>
  <c r="Q325" i="13" s="1"/>
  <c r="P320" i="13"/>
  <c r="O320" i="13"/>
  <c r="N320" i="13"/>
  <c r="N325" i="13" s="1"/>
  <c r="M320" i="13"/>
  <c r="L320" i="13"/>
  <c r="K320" i="13"/>
  <c r="J320" i="13"/>
  <c r="J325" i="13" s="1"/>
  <c r="I320" i="13"/>
  <c r="I325" i="13" s="1"/>
  <c r="H320" i="13"/>
  <c r="G320" i="13"/>
  <c r="F320" i="13"/>
  <c r="F325" i="13" s="1"/>
  <c r="E320" i="13"/>
  <c r="D320" i="13"/>
  <c r="C320" i="13"/>
  <c r="Q318" i="13"/>
  <c r="P318" i="13"/>
  <c r="O318" i="13"/>
  <c r="N318" i="13"/>
  <c r="M318" i="13"/>
  <c r="L318" i="13"/>
  <c r="K318" i="13"/>
  <c r="J318" i="13"/>
  <c r="I318" i="13"/>
  <c r="H318" i="13"/>
  <c r="G318" i="13"/>
  <c r="F318" i="13"/>
  <c r="E318" i="13"/>
  <c r="D318" i="13"/>
  <c r="C318" i="13"/>
  <c r="Q317" i="13"/>
  <c r="P317" i="13"/>
  <c r="O317" i="13"/>
  <c r="O325" i="13" s="1"/>
  <c r="N317" i="13"/>
  <c r="M317" i="13"/>
  <c r="L317" i="13"/>
  <c r="K317" i="13"/>
  <c r="K325" i="13" s="1"/>
  <c r="J317" i="13"/>
  <c r="I317" i="13"/>
  <c r="H317" i="13"/>
  <c r="G317" i="13"/>
  <c r="G325" i="13" s="1"/>
  <c r="F317" i="13"/>
  <c r="E317" i="13"/>
  <c r="D317" i="13"/>
  <c r="C317" i="13"/>
  <c r="C325" i="13" s="1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D310" i="13"/>
  <c r="C310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Q307" i="13"/>
  <c r="P307" i="13"/>
  <c r="O307" i="13"/>
  <c r="N307" i="13"/>
  <c r="M307" i="13"/>
  <c r="L307" i="13"/>
  <c r="K307" i="13"/>
  <c r="J307" i="13"/>
  <c r="I307" i="13"/>
  <c r="H307" i="13"/>
  <c r="G307" i="13"/>
  <c r="F307" i="13"/>
  <c r="E307" i="13"/>
  <c r="D307" i="13"/>
  <c r="C307" i="13"/>
  <c r="Q306" i="13"/>
  <c r="P306" i="13"/>
  <c r="O306" i="13"/>
  <c r="N306" i="13"/>
  <c r="M306" i="13"/>
  <c r="L306" i="13"/>
  <c r="K306" i="13"/>
  <c r="K303" i="13" s="1"/>
  <c r="K299" i="13" s="1"/>
  <c r="J306" i="13"/>
  <c r="I306" i="13"/>
  <c r="H306" i="13"/>
  <c r="G306" i="13"/>
  <c r="F306" i="13"/>
  <c r="E306" i="13"/>
  <c r="D306" i="13"/>
  <c r="C306" i="13"/>
  <c r="C303" i="13" s="1"/>
  <c r="C299" i="13" s="1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Q304" i="13"/>
  <c r="P304" i="13"/>
  <c r="O304" i="13"/>
  <c r="N304" i="13"/>
  <c r="N303" i="13" s="1"/>
  <c r="M304" i="13"/>
  <c r="L304" i="13"/>
  <c r="K304" i="13"/>
  <c r="J304" i="13"/>
  <c r="J303" i="13" s="1"/>
  <c r="I304" i="13"/>
  <c r="H304" i="13"/>
  <c r="G304" i="13"/>
  <c r="F304" i="13"/>
  <c r="F303" i="13" s="1"/>
  <c r="E304" i="13"/>
  <c r="D304" i="13"/>
  <c r="C304" i="13"/>
  <c r="P303" i="13"/>
  <c r="P299" i="13" s="1"/>
  <c r="O303" i="13"/>
  <c r="L303" i="13"/>
  <c r="L299" i="13" s="1"/>
  <c r="H303" i="13"/>
  <c r="H299" i="13" s="1"/>
  <c r="G303" i="13"/>
  <c r="D303" i="13"/>
  <c r="D299" i="13" s="1"/>
  <c r="Q302" i="13"/>
  <c r="P302" i="13"/>
  <c r="O302" i="13"/>
  <c r="N302" i="13"/>
  <c r="M302" i="13"/>
  <c r="L302" i="13"/>
  <c r="K302" i="13"/>
  <c r="J302" i="13"/>
  <c r="I302" i="13"/>
  <c r="H302" i="13"/>
  <c r="G302" i="13"/>
  <c r="F302" i="13"/>
  <c r="E302" i="13"/>
  <c r="D302" i="13"/>
  <c r="C302" i="13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D301" i="13"/>
  <c r="C301" i="13"/>
  <c r="Q300" i="13"/>
  <c r="P300" i="13"/>
  <c r="O300" i="13"/>
  <c r="N300" i="13"/>
  <c r="M300" i="13"/>
  <c r="L300" i="13"/>
  <c r="K300" i="13"/>
  <c r="J300" i="13"/>
  <c r="I300" i="13"/>
  <c r="H300" i="13"/>
  <c r="G300" i="13"/>
  <c r="F300" i="13"/>
  <c r="E300" i="13"/>
  <c r="D300" i="13"/>
  <c r="C300" i="13"/>
  <c r="O299" i="13"/>
  <c r="G299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Q295" i="13"/>
  <c r="P295" i="13"/>
  <c r="O295" i="13"/>
  <c r="N295" i="13"/>
  <c r="M295" i="13"/>
  <c r="L295" i="13"/>
  <c r="K295" i="13"/>
  <c r="J295" i="13"/>
  <c r="I295" i="13"/>
  <c r="H295" i="13"/>
  <c r="G295" i="13"/>
  <c r="F295" i="13"/>
  <c r="E295" i="13"/>
  <c r="D295" i="13"/>
  <c r="C295" i="13"/>
  <c r="Q294" i="13"/>
  <c r="P294" i="13"/>
  <c r="O294" i="13"/>
  <c r="N294" i="13"/>
  <c r="N292" i="13" s="1"/>
  <c r="M294" i="13"/>
  <c r="L294" i="13"/>
  <c r="L292" i="13" s="1"/>
  <c r="L286" i="13" s="1"/>
  <c r="K294" i="13"/>
  <c r="J294" i="13"/>
  <c r="I294" i="13"/>
  <c r="H294" i="13"/>
  <c r="G294" i="13"/>
  <c r="F294" i="13"/>
  <c r="F292" i="13" s="1"/>
  <c r="E294" i="13"/>
  <c r="D294" i="13"/>
  <c r="D292" i="13" s="1"/>
  <c r="C294" i="13"/>
  <c r="Q293" i="13"/>
  <c r="Q292" i="13" s="1"/>
  <c r="P293" i="13"/>
  <c r="O293" i="13"/>
  <c r="N293" i="13"/>
  <c r="M293" i="13"/>
  <c r="M292" i="13" s="1"/>
  <c r="L293" i="13"/>
  <c r="K293" i="13"/>
  <c r="J293" i="13"/>
  <c r="I293" i="13"/>
  <c r="I292" i="13" s="1"/>
  <c r="H293" i="13"/>
  <c r="G293" i="13"/>
  <c r="F293" i="13"/>
  <c r="E293" i="13"/>
  <c r="D293" i="13"/>
  <c r="C293" i="13"/>
  <c r="P292" i="13"/>
  <c r="J292" i="13"/>
  <c r="H292" i="13"/>
  <c r="E292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Q290" i="13"/>
  <c r="P290" i="13"/>
  <c r="O290" i="13"/>
  <c r="N290" i="13"/>
  <c r="M290" i="13"/>
  <c r="L290" i="13"/>
  <c r="K290" i="13"/>
  <c r="J290" i="13"/>
  <c r="J286" i="13" s="1"/>
  <c r="I290" i="13"/>
  <c r="H290" i="13"/>
  <c r="G290" i="13"/>
  <c r="F290" i="13"/>
  <c r="E290" i="13"/>
  <c r="D290" i="13"/>
  <c r="C290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Q288" i="13"/>
  <c r="P288" i="13"/>
  <c r="P286" i="13" s="1"/>
  <c r="O288" i="13"/>
  <c r="N288" i="13"/>
  <c r="N286" i="13" s="1"/>
  <c r="M288" i="13"/>
  <c r="L288" i="13"/>
  <c r="K288" i="13"/>
  <c r="J288" i="13"/>
  <c r="I288" i="13"/>
  <c r="H288" i="13"/>
  <c r="H286" i="13" s="1"/>
  <c r="G288" i="13"/>
  <c r="F288" i="13"/>
  <c r="F286" i="13" s="1"/>
  <c r="E288" i="13"/>
  <c r="D288" i="13"/>
  <c r="C288" i="13"/>
  <c r="Q287" i="13"/>
  <c r="P287" i="13"/>
  <c r="O287" i="13"/>
  <c r="N287" i="13"/>
  <c r="M287" i="13"/>
  <c r="L287" i="13"/>
  <c r="K287" i="13"/>
  <c r="J287" i="13"/>
  <c r="I287" i="13"/>
  <c r="H287" i="13"/>
  <c r="G287" i="13"/>
  <c r="F287" i="13"/>
  <c r="E287" i="13"/>
  <c r="D287" i="13"/>
  <c r="C287" i="13"/>
  <c r="C280" i="13"/>
  <c r="E279" i="13"/>
  <c r="D279" i="13"/>
  <c r="C279" i="13"/>
  <c r="E276" i="13"/>
  <c r="C276" i="13"/>
  <c r="E275" i="13"/>
  <c r="D275" i="13"/>
  <c r="C275" i="13"/>
  <c r="E274" i="13"/>
  <c r="D274" i="13"/>
  <c r="D276" i="13" s="1"/>
  <c r="C274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E253" i="13" s="1"/>
  <c r="D248" i="13"/>
  <c r="C248" i="13"/>
  <c r="E247" i="13"/>
  <c r="D247" i="13"/>
  <c r="C247" i="13"/>
  <c r="E246" i="13"/>
  <c r="D246" i="13"/>
  <c r="C246" i="13"/>
  <c r="E245" i="13"/>
  <c r="D245" i="13"/>
  <c r="C245" i="13"/>
  <c r="C253" i="13" s="1"/>
  <c r="E242" i="13"/>
  <c r="C241" i="13"/>
  <c r="E240" i="13"/>
  <c r="D240" i="13"/>
  <c r="C240" i="13"/>
  <c r="E239" i="13"/>
  <c r="D239" i="13"/>
  <c r="C239" i="13"/>
  <c r="E238" i="13"/>
  <c r="D238" i="13"/>
  <c r="D242" i="13" s="1"/>
  <c r="C238" i="13"/>
  <c r="E235" i="13"/>
  <c r="C234" i="13"/>
  <c r="E233" i="13"/>
  <c r="D233" i="13"/>
  <c r="C233" i="13"/>
  <c r="C235" i="13" s="1"/>
  <c r="E232" i="13"/>
  <c r="D232" i="13"/>
  <c r="D235" i="13" s="1"/>
  <c r="C232" i="13"/>
  <c r="E228" i="13"/>
  <c r="D228" i="13"/>
  <c r="C228" i="13"/>
  <c r="E227" i="13"/>
  <c r="D227" i="13"/>
  <c r="C227" i="13"/>
  <c r="E226" i="13"/>
  <c r="D226" i="13"/>
  <c r="C226" i="13"/>
  <c r="E225" i="13"/>
  <c r="D225" i="13"/>
  <c r="D229" i="13" s="1"/>
  <c r="C225" i="13"/>
  <c r="E224" i="13"/>
  <c r="D224" i="13"/>
  <c r="C224" i="13"/>
  <c r="E223" i="13"/>
  <c r="D223" i="13"/>
  <c r="C223" i="13"/>
  <c r="C229" i="13" s="1"/>
  <c r="E222" i="13"/>
  <c r="E229" i="13" s="1"/>
  <c r="D222" i="13"/>
  <c r="C222" i="13"/>
  <c r="E218" i="13"/>
  <c r="D218" i="13"/>
  <c r="C218" i="13"/>
  <c r="E217" i="13"/>
  <c r="D217" i="13"/>
  <c r="C217" i="13"/>
  <c r="E216" i="13"/>
  <c r="D216" i="13"/>
  <c r="C216" i="13"/>
  <c r="E215" i="13"/>
  <c r="E219" i="13" s="1"/>
  <c r="D215" i="13"/>
  <c r="D219" i="13" s="1"/>
  <c r="C215" i="13"/>
  <c r="E214" i="13"/>
  <c r="D214" i="13"/>
  <c r="C214" i="13"/>
  <c r="C219" i="13" s="1"/>
  <c r="C210" i="13"/>
  <c r="C209" i="13"/>
  <c r="C208" i="13"/>
  <c r="C207" i="13"/>
  <c r="C206" i="13"/>
  <c r="C205" i="13"/>
  <c r="C204" i="13"/>
  <c r="C211" i="13" s="1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D171" i="13"/>
  <c r="C171" i="13"/>
  <c r="E170" i="13"/>
  <c r="D170" i="13"/>
  <c r="C170" i="13"/>
  <c r="E169" i="13"/>
  <c r="D169" i="13"/>
  <c r="C169" i="13"/>
  <c r="C201" i="13" s="1"/>
  <c r="E168" i="13"/>
  <c r="D168" i="13"/>
  <c r="C168" i="13"/>
  <c r="E167" i="13"/>
  <c r="E201" i="13" s="1"/>
  <c r="D167" i="13"/>
  <c r="C167" i="13"/>
  <c r="D164" i="13"/>
  <c r="E163" i="13"/>
  <c r="D163" i="13"/>
  <c r="C163" i="13"/>
  <c r="E162" i="13"/>
  <c r="E164" i="13" s="1"/>
  <c r="D162" i="13"/>
  <c r="C162" i="13"/>
  <c r="C164" i="13" s="1"/>
  <c r="C158" i="13"/>
  <c r="C157" i="13"/>
  <c r="C156" i="13"/>
  <c r="C155" i="13"/>
  <c r="C154" i="13"/>
  <c r="C153" i="13"/>
  <c r="E152" i="13"/>
  <c r="D152" i="13"/>
  <c r="C152" i="13"/>
  <c r="E151" i="13"/>
  <c r="D151" i="13"/>
  <c r="C151" i="13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E142" i="13" s="1"/>
  <c r="D143" i="13"/>
  <c r="C143" i="13"/>
  <c r="C142" i="13" s="1"/>
  <c r="D142" i="13"/>
  <c r="E140" i="13"/>
  <c r="D140" i="13"/>
  <c r="C140" i="13"/>
  <c r="E139" i="13"/>
  <c r="D139" i="13"/>
  <c r="C139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E141" i="13" s="1"/>
  <c r="D129" i="13"/>
  <c r="C129" i="13"/>
  <c r="C141" i="13" s="1"/>
  <c r="C159" i="13" s="1"/>
  <c r="E128" i="13"/>
  <c r="D128" i="13"/>
  <c r="D141" i="13" s="1"/>
  <c r="D159" i="13" s="1"/>
  <c r="C128" i="13"/>
  <c r="G124" i="13"/>
  <c r="H123" i="13"/>
  <c r="G123" i="13"/>
  <c r="F123" i="13"/>
  <c r="F124" i="13" s="1"/>
  <c r="E123" i="13"/>
  <c r="D123" i="13"/>
  <c r="C123" i="13"/>
  <c r="H122" i="13"/>
  <c r="F122" i="13"/>
  <c r="E122" i="13"/>
  <c r="E124" i="13" s="1"/>
  <c r="D122" i="13"/>
  <c r="C122" i="13"/>
  <c r="H120" i="13"/>
  <c r="F120" i="13"/>
  <c r="E120" i="13"/>
  <c r="D120" i="13"/>
  <c r="D118" i="13" s="1"/>
  <c r="C120" i="13"/>
  <c r="H119" i="13"/>
  <c r="H118" i="13" s="1"/>
  <c r="F119" i="13"/>
  <c r="E119" i="13"/>
  <c r="E118" i="13" s="1"/>
  <c r="D119" i="13"/>
  <c r="C119" i="13"/>
  <c r="C118" i="13" s="1"/>
  <c r="F118" i="13"/>
  <c r="H117" i="13"/>
  <c r="F117" i="13"/>
  <c r="E117" i="13"/>
  <c r="D117" i="13"/>
  <c r="C117" i="13"/>
  <c r="H116" i="13"/>
  <c r="F116" i="13"/>
  <c r="E116" i="13"/>
  <c r="D116" i="13"/>
  <c r="C116" i="13"/>
  <c r="H115" i="13"/>
  <c r="F115" i="13"/>
  <c r="E115" i="13"/>
  <c r="D115" i="13"/>
  <c r="C115" i="13"/>
  <c r="H114" i="13"/>
  <c r="F114" i="13"/>
  <c r="E114" i="13"/>
  <c r="D114" i="13"/>
  <c r="C114" i="13"/>
  <c r="H113" i="13"/>
  <c r="F113" i="13"/>
  <c r="E113" i="13"/>
  <c r="D113" i="13"/>
  <c r="C113" i="13"/>
  <c r="H112" i="13"/>
  <c r="F112" i="13"/>
  <c r="E112" i="13"/>
  <c r="D112" i="13"/>
  <c r="C112" i="13"/>
  <c r="H111" i="13"/>
  <c r="F111" i="13"/>
  <c r="E111" i="13"/>
  <c r="D111" i="13"/>
  <c r="C111" i="13"/>
  <c r="H110" i="13"/>
  <c r="F110" i="13"/>
  <c r="E110" i="13"/>
  <c r="D110" i="13"/>
  <c r="C110" i="13"/>
  <c r="H109" i="13"/>
  <c r="F109" i="13"/>
  <c r="E109" i="13"/>
  <c r="D109" i="13"/>
  <c r="C109" i="13"/>
  <c r="H108" i="13"/>
  <c r="F108" i="13"/>
  <c r="E108" i="13"/>
  <c r="D108" i="13"/>
  <c r="D124" i="13" s="1"/>
  <c r="C108" i="13"/>
  <c r="H107" i="13"/>
  <c r="F107" i="13"/>
  <c r="E107" i="13"/>
  <c r="D107" i="13"/>
  <c r="C107" i="13"/>
  <c r="H106" i="13"/>
  <c r="F106" i="13"/>
  <c r="E106" i="13"/>
  <c r="D106" i="13"/>
  <c r="C106" i="13"/>
  <c r="H105" i="13"/>
  <c r="F105" i="13"/>
  <c r="E105" i="13"/>
  <c r="D105" i="13"/>
  <c r="C105" i="13"/>
  <c r="E101" i="13"/>
  <c r="E102" i="13" s="1"/>
  <c r="D101" i="13"/>
  <c r="C101" i="13"/>
  <c r="E100" i="13"/>
  <c r="D100" i="13"/>
  <c r="D102" i="13" s="1"/>
  <c r="C100" i="13"/>
  <c r="E99" i="13"/>
  <c r="D99" i="13"/>
  <c r="C99" i="13"/>
  <c r="C102" i="13" s="1"/>
  <c r="E96" i="13"/>
  <c r="D96" i="13"/>
  <c r="C96" i="13"/>
  <c r="C95" i="13"/>
  <c r="E94" i="13"/>
  <c r="D94" i="13"/>
  <c r="C94" i="13"/>
  <c r="E93" i="13"/>
  <c r="E90" i="13" s="1"/>
  <c r="D93" i="13"/>
  <c r="C93" i="13"/>
  <c r="E92" i="13"/>
  <c r="D92" i="13"/>
  <c r="D90" i="13" s="1"/>
  <c r="C92" i="13"/>
  <c r="E91" i="13"/>
  <c r="D91" i="13"/>
  <c r="C91" i="13"/>
  <c r="C90" i="13" s="1"/>
  <c r="E89" i="13"/>
  <c r="D89" i="13"/>
  <c r="C89" i="13"/>
  <c r="E88" i="13"/>
  <c r="D88" i="13"/>
  <c r="C88" i="13"/>
  <c r="E87" i="13"/>
  <c r="D87" i="13"/>
  <c r="C87" i="13"/>
  <c r="E85" i="13"/>
  <c r="D85" i="13"/>
  <c r="C85" i="13"/>
  <c r="E84" i="13"/>
  <c r="D84" i="13"/>
  <c r="C84" i="13"/>
  <c r="E83" i="13"/>
  <c r="D83" i="13"/>
  <c r="C83" i="13"/>
  <c r="E82" i="13"/>
  <c r="D82" i="13"/>
  <c r="C82" i="13"/>
  <c r="E81" i="13"/>
  <c r="E79" i="13" s="1"/>
  <c r="E73" i="13" s="1"/>
  <c r="D81" i="13"/>
  <c r="C81" i="13"/>
  <c r="E80" i="13"/>
  <c r="D80" i="13"/>
  <c r="D79" i="13" s="1"/>
  <c r="C80" i="13"/>
  <c r="C79" i="13"/>
  <c r="E78" i="13"/>
  <c r="D78" i="13"/>
  <c r="C78" i="13"/>
  <c r="E77" i="13"/>
  <c r="D77" i="13"/>
  <c r="C77" i="13"/>
  <c r="E76" i="13"/>
  <c r="D76" i="13"/>
  <c r="D73" i="13" s="1"/>
  <c r="C76" i="13"/>
  <c r="E75" i="13"/>
  <c r="D75" i="13"/>
  <c r="C75" i="13"/>
  <c r="C73" i="13" s="1"/>
  <c r="E74" i="13"/>
  <c r="D74" i="13"/>
  <c r="C74" i="13"/>
  <c r="C69" i="13"/>
  <c r="C68" i="13"/>
  <c r="C67" i="13"/>
  <c r="E66" i="13"/>
  <c r="D66" i="13"/>
  <c r="C66" i="13"/>
  <c r="E65" i="13"/>
  <c r="E63" i="13" s="1"/>
  <c r="D65" i="13"/>
  <c r="C65" i="13"/>
  <c r="E64" i="13"/>
  <c r="D64" i="13"/>
  <c r="D63" i="13" s="1"/>
  <c r="C64" i="13"/>
  <c r="C63" i="13"/>
  <c r="C62" i="13"/>
  <c r="C61" i="13" s="1"/>
  <c r="E60" i="13"/>
  <c r="D60" i="13"/>
  <c r="C60" i="13"/>
  <c r="E59" i="13"/>
  <c r="D59" i="13"/>
  <c r="C59" i="13"/>
  <c r="C56" i="13" s="1"/>
  <c r="E58" i="13"/>
  <c r="D58" i="13"/>
  <c r="C58" i="13"/>
  <c r="E57" i="13"/>
  <c r="E56" i="13" s="1"/>
  <c r="D57" i="13"/>
  <c r="C57" i="13"/>
  <c r="D56" i="13"/>
  <c r="C55" i="13"/>
  <c r="C54" i="13"/>
  <c r="E53" i="13"/>
  <c r="E51" i="13" s="1"/>
  <c r="D53" i="13"/>
  <c r="C53" i="13"/>
  <c r="E52" i="13"/>
  <c r="D52" i="13"/>
  <c r="D51" i="13" s="1"/>
  <c r="C52" i="13"/>
  <c r="C51" i="13"/>
  <c r="C50" i="13"/>
  <c r="C49" i="13"/>
  <c r="C48" i="13"/>
  <c r="C47" i="13"/>
  <c r="C46" i="13"/>
  <c r="C45" i="13" s="1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7" i="13"/>
  <c r="D37" i="13"/>
  <c r="C37" i="13"/>
  <c r="E36" i="13"/>
  <c r="D36" i="13"/>
  <c r="D33" i="13" s="1"/>
  <c r="C36" i="13"/>
  <c r="E35" i="13"/>
  <c r="D35" i="13"/>
  <c r="C35" i="13"/>
  <c r="E34" i="13"/>
  <c r="D34" i="13"/>
  <c r="C34" i="13"/>
  <c r="C33" i="13" s="1"/>
  <c r="E33" i="13"/>
  <c r="C32" i="13"/>
  <c r="C31" i="13"/>
  <c r="C30" i="13"/>
  <c r="C29" i="13"/>
  <c r="C28" i="13"/>
  <c r="C27" i="13"/>
  <c r="C26" i="13" s="1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E13" i="13"/>
  <c r="D13" i="13"/>
  <c r="C13" i="13"/>
  <c r="C10" i="13" s="1"/>
  <c r="E12" i="13"/>
  <c r="D12" i="13"/>
  <c r="C12" i="13"/>
  <c r="E11" i="13"/>
  <c r="E10" i="13" s="1"/>
  <c r="D11" i="13"/>
  <c r="C11" i="13"/>
  <c r="D10" i="13"/>
  <c r="A5" i="13"/>
  <c r="A4" i="13"/>
  <c r="A3" i="13"/>
  <c r="A2" i="13"/>
  <c r="E70" i="13" l="1"/>
  <c r="C70" i="13"/>
  <c r="C124" i="13"/>
  <c r="H124" i="13"/>
  <c r="D70" i="13"/>
  <c r="E159" i="13"/>
  <c r="D286" i="13"/>
  <c r="C86" i="13"/>
  <c r="D86" i="13"/>
  <c r="E86" i="13"/>
  <c r="F382" i="13"/>
  <c r="F403" i="13"/>
  <c r="F405" i="13" s="1"/>
  <c r="O382" i="13"/>
  <c r="O404" i="13"/>
  <c r="C242" i="13"/>
  <c r="E338" i="13"/>
  <c r="I338" i="13"/>
  <c r="M338" i="13"/>
  <c r="Q338" i="13"/>
  <c r="D356" i="13"/>
  <c r="D363" i="13" s="1"/>
  <c r="H356" i="13"/>
  <c r="M356" i="13"/>
  <c r="Q356" i="13"/>
  <c r="O363" i="13"/>
  <c r="G403" i="13"/>
  <c r="K403" i="13"/>
  <c r="O403" i="13"/>
  <c r="O405" i="13" s="1"/>
  <c r="D404" i="13"/>
  <c r="C404" i="13" s="1"/>
  <c r="H404" i="13"/>
  <c r="H405" i="13" s="1"/>
  <c r="L404" i="13"/>
  <c r="P404" i="13"/>
  <c r="C403" i="13"/>
  <c r="C405" i="13" s="1"/>
  <c r="L405" i="13"/>
  <c r="P405" i="13"/>
  <c r="J404" i="13"/>
  <c r="AB430" i="13"/>
  <c r="AA430" i="13"/>
  <c r="K430" i="13" s="1"/>
  <c r="E489" i="13"/>
  <c r="I489" i="13"/>
  <c r="M489" i="13"/>
  <c r="C474" i="13"/>
  <c r="C489" i="13" s="1"/>
  <c r="E363" i="13"/>
  <c r="I363" i="13"/>
  <c r="M363" i="13"/>
  <c r="Q363" i="13"/>
  <c r="AB369" i="13"/>
  <c r="AA369" i="13"/>
  <c r="K369" i="13" s="1"/>
  <c r="J382" i="13"/>
  <c r="J403" i="13"/>
  <c r="J405" i="13" s="1"/>
  <c r="N382" i="13"/>
  <c r="N403" i="13"/>
  <c r="G382" i="13"/>
  <c r="G404" i="13"/>
  <c r="K382" i="13"/>
  <c r="K404" i="13"/>
  <c r="E405" i="13"/>
  <c r="D253" i="13"/>
  <c r="E286" i="13"/>
  <c r="I286" i="13"/>
  <c r="M286" i="13"/>
  <c r="Q286" i="13"/>
  <c r="C292" i="13"/>
  <c r="C286" i="13" s="1"/>
  <c r="G292" i="13"/>
  <c r="G286" i="13" s="1"/>
  <c r="K292" i="13"/>
  <c r="K286" i="13" s="1"/>
  <c r="O292" i="13"/>
  <c r="O286" i="13" s="1"/>
  <c r="E299" i="13"/>
  <c r="Q299" i="13"/>
  <c r="AB367" i="13"/>
  <c r="AA367" i="13"/>
  <c r="K367" i="13" s="1"/>
  <c r="AB368" i="13"/>
  <c r="N404" i="13"/>
  <c r="AB431" i="13"/>
  <c r="AA431" i="13"/>
  <c r="K431" i="13" s="1"/>
  <c r="D201" i="13"/>
  <c r="C271" i="13"/>
  <c r="F299" i="13"/>
  <c r="J299" i="13"/>
  <c r="N299" i="13"/>
  <c r="E303" i="13"/>
  <c r="I303" i="13"/>
  <c r="I299" i="13" s="1"/>
  <c r="M303" i="13"/>
  <c r="M299" i="13" s="1"/>
  <c r="Q303" i="13"/>
  <c r="D325" i="13"/>
  <c r="H325" i="13"/>
  <c r="L325" i="13"/>
  <c r="P325" i="13"/>
  <c r="C363" i="13"/>
  <c r="G363" i="13"/>
  <c r="H363" i="13"/>
  <c r="L363" i="13"/>
  <c r="P363" i="13"/>
  <c r="C418" i="13"/>
  <c r="E418" i="13"/>
  <c r="AB432" i="13"/>
  <c r="AA432" i="13"/>
  <c r="K432" i="13" s="1"/>
  <c r="G9" i="11"/>
  <c r="J489" i="11"/>
  <c r="I489" i="11"/>
  <c r="F489" i="11"/>
  <c r="D489" i="11"/>
  <c r="M488" i="11"/>
  <c r="L488" i="11"/>
  <c r="K488" i="11"/>
  <c r="J488" i="11"/>
  <c r="I488" i="11"/>
  <c r="H488" i="11"/>
  <c r="G488" i="11"/>
  <c r="F488" i="11"/>
  <c r="E488" i="11"/>
  <c r="D488" i="11"/>
  <c r="C486" i="11"/>
  <c r="C485" i="11"/>
  <c r="C484" i="11"/>
  <c r="C483" i="11"/>
  <c r="C488" i="11" s="1"/>
  <c r="C482" i="11"/>
  <c r="M481" i="11"/>
  <c r="L481" i="11"/>
  <c r="K481" i="11"/>
  <c r="J481" i="11"/>
  <c r="I481" i="11"/>
  <c r="H481" i="11"/>
  <c r="G481" i="11"/>
  <c r="F481" i="11"/>
  <c r="E481" i="11"/>
  <c r="D481" i="11"/>
  <c r="C480" i="11"/>
  <c r="C479" i="11"/>
  <c r="C478" i="11"/>
  <c r="C477" i="11"/>
  <c r="C481" i="11" s="1"/>
  <c r="C476" i="11"/>
  <c r="C475" i="11"/>
  <c r="M474" i="11"/>
  <c r="L474" i="11"/>
  <c r="L489" i="11" s="1"/>
  <c r="K474" i="11"/>
  <c r="J474" i="11"/>
  <c r="I474" i="11"/>
  <c r="H474" i="11"/>
  <c r="G474" i="11"/>
  <c r="F474" i="11"/>
  <c r="E474" i="11"/>
  <c r="D474" i="11"/>
  <c r="C473" i="11"/>
  <c r="C472" i="11"/>
  <c r="C471" i="11"/>
  <c r="C470" i="11"/>
  <c r="C469" i="11"/>
  <c r="C468" i="11"/>
  <c r="C467" i="11"/>
  <c r="C466" i="11"/>
  <c r="M465" i="11"/>
  <c r="L465" i="11"/>
  <c r="K465" i="11"/>
  <c r="J465" i="11"/>
  <c r="I465" i="11"/>
  <c r="H465" i="11"/>
  <c r="G465" i="11"/>
  <c r="F465" i="11"/>
  <c r="E465" i="11"/>
  <c r="D465" i="11"/>
  <c r="C464" i="11"/>
  <c r="C463" i="11"/>
  <c r="C465" i="11" s="1"/>
  <c r="C462" i="11"/>
  <c r="M461" i="11"/>
  <c r="L461" i="11"/>
  <c r="K461" i="11"/>
  <c r="J461" i="11"/>
  <c r="I461" i="11"/>
  <c r="H461" i="11"/>
  <c r="G461" i="11"/>
  <c r="F461" i="11"/>
  <c r="E461" i="11"/>
  <c r="D461" i="11"/>
  <c r="C461" i="11"/>
  <c r="C460" i="11"/>
  <c r="C459" i="11"/>
  <c r="C458" i="11"/>
  <c r="M457" i="11"/>
  <c r="L457" i="11"/>
  <c r="K457" i="11"/>
  <c r="J457" i="11"/>
  <c r="I457" i="11"/>
  <c r="H457" i="11"/>
  <c r="H489" i="11" s="1"/>
  <c r="G457" i="11"/>
  <c r="F457" i="11"/>
  <c r="E457" i="11"/>
  <c r="D457" i="11"/>
  <c r="C456" i="11"/>
  <c r="C454" i="11"/>
  <c r="C457" i="11" s="1"/>
  <c r="C453" i="11"/>
  <c r="M452" i="11"/>
  <c r="M489" i="11" s="1"/>
  <c r="L452" i="11"/>
  <c r="K452" i="11"/>
  <c r="J452" i="11"/>
  <c r="I452" i="11"/>
  <c r="H452" i="11"/>
  <c r="G452" i="11"/>
  <c r="F452" i="11"/>
  <c r="E452" i="11"/>
  <c r="E489" i="11" s="1"/>
  <c r="D452" i="11"/>
  <c r="C451" i="11"/>
  <c r="C450" i="11"/>
  <c r="C449" i="11"/>
  <c r="C448" i="11"/>
  <c r="C452" i="11" s="1"/>
  <c r="C447" i="11"/>
  <c r="C441" i="11"/>
  <c r="C440" i="11"/>
  <c r="AB437" i="11"/>
  <c r="AA437" i="11"/>
  <c r="F437" i="11"/>
  <c r="AB436" i="11"/>
  <c r="AA436" i="11"/>
  <c r="F436" i="11" s="1"/>
  <c r="AB435" i="11"/>
  <c r="AA435" i="11"/>
  <c r="F435" i="11"/>
  <c r="C432" i="11"/>
  <c r="AB432" i="11" s="1"/>
  <c r="C431" i="11"/>
  <c r="AB430" i="11"/>
  <c r="AA430" i="11"/>
  <c r="K430" i="11" s="1"/>
  <c r="C430" i="11"/>
  <c r="E418" i="11"/>
  <c r="D417" i="11"/>
  <c r="C417" i="11"/>
  <c r="E416" i="11"/>
  <c r="D416" i="11"/>
  <c r="C416" i="11"/>
  <c r="E415" i="11"/>
  <c r="D415" i="11"/>
  <c r="C415" i="11"/>
  <c r="E414" i="11"/>
  <c r="D414" i="11"/>
  <c r="C414" i="11"/>
  <c r="E413" i="11"/>
  <c r="D413" i="11"/>
  <c r="C413" i="11"/>
  <c r="D412" i="11"/>
  <c r="C412" i="11"/>
  <c r="E411" i="11"/>
  <c r="D411" i="11"/>
  <c r="C411" i="11"/>
  <c r="D410" i="11"/>
  <c r="C410" i="11"/>
  <c r="E409" i="11"/>
  <c r="D409" i="11"/>
  <c r="C409" i="11"/>
  <c r="D408" i="11"/>
  <c r="D418" i="11" s="1"/>
  <c r="C408" i="11"/>
  <c r="J404" i="11"/>
  <c r="J405" i="11" s="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C402" i="11"/>
  <c r="M401" i="11"/>
  <c r="K401" i="11"/>
  <c r="J401" i="11"/>
  <c r="F401" i="11"/>
  <c r="E401" i="11"/>
  <c r="Q400" i="11"/>
  <c r="Q401" i="11" s="1"/>
  <c r="P400" i="11"/>
  <c r="O400" i="11"/>
  <c r="N400" i="11"/>
  <c r="N401" i="11" s="1"/>
  <c r="M400" i="11"/>
  <c r="L400" i="11"/>
  <c r="K400" i="11"/>
  <c r="J400" i="11"/>
  <c r="I400" i="11"/>
  <c r="H400" i="11"/>
  <c r="G400" i="11"/>
  <c r="F400" i="11"/>
  <c r="E400" i="11"/>
  <c r="D400" i="11"/>
  <c r="C400" i="11"/>
  <c r="Q399" i="11"/>
  <c r="P399" i="11"/>
  <c r="O399" i="11"/>
  <c r="O401" i="11" s="1"/>
  <c r="N399" i="11"/>
  <c r="M399" i="11"/>
  <c r="L399" i="11"/>
  <c r="K399" i="11"/>
  <c r="J399" i="11"/>
  <c r="I399" i="11"/>
  <c r="I401" i="11" s="1"/>
  <c r="H399" i="11"/>
  <c r="G399" i="11"/>
  <c r="G401" i="11" s="1"/>
  <c r="F399" i="11"/>
  <c r="E399" i="11"/>
  <c r="D399" i="11"/>
  <c r="C399" i="11"/>
  <c r="C401" i="11" s="1"/>
  <c r="N398" i="11"/>
  <c r="K398" i="11"/>
  <c r="G398" i="11"/>
  <c r="C398" i="11"/>
  <c r="Q397" i="11"/>
  <c r="P397" i="11"/>
  <c r="O397" i="11"/>
  <c r="O398" i="11" s="1"/>
  <c r="N397" i="11"/>
  <c r="M397" i="11"/>
  <c r="L397" i="11"/>
  <c r="K397" i="11"/>
  <c r="J397" i="11"/>
  <c r="I397" i="11"/>
  <c r="H397" i="11"/>
  <c r="G397" i="11"/>
  <c r="F397" i="11"/>
  <c r="F398" i="11" s="1"/>
  <c r="E397" i="11"/>
  <c r="D397" i="11"/>
  <c r="C397" i="11"/>
  <c r="Q396" i="11"/>
  <c r="P396" i="11"/>
  <c r="P398" i="11" s="1"/>
  <c r="O396" i="11"/>
  <c r="N396" i="11"/>
  <c r="M396" i="11"/>
  <c r="L396" i="11"/>
  <c r="L398" i="11" s="1"/>
  <c r="K396" i="11"/>
  <c r="J396" i="11"/>
  <c r="I396" i="11"/>
  <c r="H396" i="11"/>
  <c r="H398" i="11" s="1"/>
  <c r="G396" i="11"/>
  <c r="F396" i="11"/>
  <c r="E396" i="11"/>
  <c r="D396" i="11"/>
  <c r="D398" i="11" s="1"/>
  <c r="C396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C395" i="11"/>
  <c r="K394" i="11"/>
  <c r="G394" i="11"/>
  <c r="C394" i="11"/>
  <c r="Q393" i="11"/>
  <c r="P393" i="11"/>
  <c r="O393" i="11"/>
  <c r="O394" i="11" s="1"/>
  <c r="N393" i="11"/>
  <c r="N394" i="11" s="1"/>
  <c r="M393" i="11"/>
  <c r="L393" i="11"/>
  <c r="K393" i="11"/>
  <c r="J393" i="11"/>
  <c r="I393" i="11"/>
  <c r="H393" i="11"/>
  <c r="G393" i="11"/>
  <c r="F393" i="11"/>
  <c r="F394" i="11" s="1"/>
  <c r="E393" i="11"/>
  <c r="D393" i="11"/>
  <c r="C393" i="11"/>
  <c r="Q392" i="11"/>
  <c r="P392" i="11"/>
  <c r="P394" i="11" s="1"/>
  <c r="O392" i="11"/>
  <c r="N392" i="11"/>
  <c r="M392" i="11"/>
  <c r="L392" i="11"/>
  <c r="L394" i="11" s="1"/>
  <c r="K392" i="11"/>
  <c r="J392" i="11"/>
  <c r="I392" i="11"/>
  <c r="H392" i="11"/>
  <c r="H394" i="11" s="1"/>
  <c r="G392" i="11"/>
  <c r="F392" i="11"/>
  <c r="E392" i="11"/>
  <c r="D392" i="11"/>
  <c r="D394" i="11" s="1"/>
  <c r="C392" i="11"/>
  <c r="M391" i="11"/>
  <c r="E391" i="11"/>
  <c r="Q390" i="11"/>
  <c r="P390" i="11"/>
  <c r="P391" i="11" s="1"/>
  <c r="O390" i="11"/>
  <c r="N390" i="11"/>
  <c r="M390" i="11"/>
  <c r="L390" i="11"/>
  <c r="L391" i="11" s="1"/>
  <c r="K390" i="11"/>
  <c r="J390" i="11"/>
  <c r="I390" i="11"/>
  <c r="H390" i="11"/>
  <c r="H391" i="11" s="1"/>
  <c r="G390" i="11"/>
  <c r="F390" i="11"/>
  <c r="E390" i="11"/>
  <c r="D390" i="11"/>
  <c r="D391" i="11" s="1"/>
  <c r="C390" i="11"/>
  <c r="Q389" i="11"/>
  <c r="Q391" i="11" s="1"/>
  <c r="P389" i="11"/>
  <c r="O389" i="11"/>
  <c r="O391" i="11" s="1"/>
  <c r="N389" i="11"/>
  <c r="M389" i="11"/>
  <c r="L389" i="11"/>
  <c r="K389" i="11"/>
  <c r="K391" i="11" s="1"/>
  <c r="J389" i="11"/>
  <c r="I389" i="11"/>
  <c r="I391" i="11" s="1"/>
  <c r="H389" i="11"/>
  <c r="G389" i="11"/>
  <c r="F389" i="11"/>
  <c r="E389" i="11"/>
  <c r="D389" i="11"/>
  <c r="C389" i="11"/>
  <c r="C391" i="11" s="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C388" i="11"/>
  <c r="Q387" i="11"/>
  <c r="P387" i="11"/>
  <c r="O387" i="11"/>
  <c r="O403" i="11" s="1"/>
  <c r="N387" i="11"/>
  <c r="M387" i="11"/>
  <c r="L387" i="11"/>
  <c r="K387" i="11"/>
  <c r="J387" i="11"/>
  <c r="I387" i="11"/>
  <c r="H387" i="11"/>
  <c r="G387" i="11"/>
  <c r="F387" i="11"/>
  <c r="E387" i="11"/>
  <c r="D387" i="11"/>
  <c r="C387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C386" i="11"/>
  <c r="N385" i="11"/>
  <c r="M385" i="11"/>
  <c r="F385" i="11"/>
  <c r="Q384" i="11"/>
  <c r="Q385" i="11" s="1"/>
  <c r="P384" i="11"/>
  <c r="P404" i="11" s="1"/>
  <c r="O384" i="11"/>
  <c r="N384" i="11"/>
  <c r="M384" i="11"/>
  <c r="L384" i="11"/>
  <c r="K384" i="11"/>
  <c r="J384" i="11"/>
  <c r="J385" i="11" s="1"/>
  <c r="I384" i="11"/>
  <c r="I385" i="11" s="1"/>
  <c r="H384" i="11"/>
  <c r="H404" i="11" s="1"/>
  <c r="G384" i="11"/>
  <c r="F384" i="11"/>
  <c r="E384" i="11"/>
  <c r="D384" i="11"/>
  <c r="D404" i="11" s="1"/>
  <c r="C384" i="11"/>
  <c r="Q383" i="11"/>
  <c r="P383" i="11"/>
  <c r="O383" i="11"/>
  <c r="O385" i="11" s="1"/>
  <c r="N383" i="11"/>
  <c r="M383" i="11"/>
  <c r="L383" i="11"/>
  <c r="K383" i="11"/>
  <c r="K385" i="11" s="1"/>
  <c r="J383" i="11"/>
  <c r="I383" i="11"/>
  <c r="H383" i="11"/>
  <c r="G383" i="11"/>
  <c r="G385" i="11" s="1"/>
  <c r="F383" i="11"/>
  <c r="E383" i="11"/>
  <c r="D383" i="11"/>
  <c r="C383" i="11"/>
  <c r="C385" i="11" s="1"/>
  <c r="O382" i="11"/>
  <c r="C382" i="11"/>
  <c r="Q381" i="11"/>
  <c r="Q404" i="11" s="1"/>
  <c r="P381" i="11"/>
  <c r="O381" i="11"/>
  <c r="N381" i="11"/>
  <c r="N404" i="11" s="1"/>
  <c r="M381" i="11"/>
  <c r="M404" i="11" s="1"/>
  <c r="L381" i="11"/>
  <c r="K381" i="11"/>
  <c r="J381" i="11"/>
  <c r="J382" i="11" s="1"/>
  <c r="I381" i="11"/>
  <c r="I404" i="11" s="1"/>
  <c r="H381" i="11"/>
  <c r="G381" i="11"/>
  <c r="F381" i="11"/>
  <c r="F404" i="11" s="1"/>
  <c r="E381" i="11"/>
  <c r="E404" i="11" s="1"/>
  <c r="D381" i="11"/>
  <c r="C381" i="11"/>
  <c r="Q380" i="11"/>
  <c r="P380" i="11"/>
  <c r="O380" i="11"/>
  <c r="N380" i="11"/>
  <c r="N403" i="11" s="1"/>
  <c r="M380" i="11"/>
  <c r="L380" i="11"/>
  <c r="L382" i="11" s="1"/>
  <c r="K380" i="11"/>
  <c r="J380" i="11"/>
  <c r="J403" i="11" s="1"/>
  <c r="I380" i="11"/>
  <c r="H380" i="11"/>
  <c r="H403" i="11" s="1"/>
  <c r="H405" i="11" s="1"/>
  <c r="G380" i="11"/>
  <c r="F380" i="11"/>
  <c r="E380" i="11"/>
  <c r="D380" i="11"/>
  <c r="D382" i="11" s="1"/>
  <c r="C380" i="11"/>
  <c r="D375" i="11"/>
  <c r="C375" i="11"/>
  <c r="D374" i="11"/>
  <c r="C374" i="11"/>
  <c r="F370" i="11"/>
  <c r="E370" i="11"/>
  <c r="C370" i="11"/>
  <c r="AB370" i="11" s="1"/>
  <c r="AB369" i="11"/>
  <c r="F369" i="11"/>
  <c r="E369" i="11"/>
  <c r="C369" i="11" s="1"/>
  <c r="AA369" i="11" s="1"/>
  <c r="K369" i="11" s="1"/>
  <c r="AB368" i="11"/>
  <c r="K368" i="11"/>
  <c r="F368" i="11"/>
  <c r="E368" i="11"/>
  <c r="C368" i="11" s="1"/>
  <c r="AA368" i="11" s="1"/>
  <c r="F367" i="11"/>
  <c r="E367" i="11"/>
  <c r="L363" i="11"/>
  <c r="R362" i="11"/>
  <c r="R363" i="11" s="1"/>
  <c r="Q362" i="11"/>
  <c r="P362" i="11"/>
  <c r="O362" i="11"/>
  <c r="N362" i="11"/>
  <c r="M362" i="11"/>
  <c r="L362" i="11"/>
  <c r="J362" i="11"/>
  <c r="I362" i="11"/>
  <c r="H362" i="11"/>
  <c r="G362" i="11"/>
  <c r="F362" i="11"/>
  <c r="E362" i="11"/>
  <c r="D362" i="11"/>
  <c r="C362" i="11"/>
  <c r="R361" i="11"/>
  <c r="Q361" i="11"/>
  <c r="P361" i="11"/>
  <c r="O361" i="11"/>
  <c r="N361" i="11"/>
  <c r="M361" i="11"/>
  <c r="L361" i="11"/>
  <c r="J361" i="11"/>
  <c r="I361" i="11"/>
  <c r="H361" i="11"/>
  <c r="G361" i="11"/>
  <c r="F361" i="11"/>
  <c r="E361" i="11"/>
  <c r="D361" i="11"/>
  <c r="C361" i="11"/>
  <c r="R360" i="11"/>
  <c r="Q360" i="11"/>
  <c r="Q363" i="11" s="1"/>
  <c r="P360" i="11"/>
  <c r="P363" i="11" s="1"/>
  <c r="O360" i="11"/>
  <c r="N360" i="11"/>
  <c r="M360" i="11"/>
  <c r="L360" i="11"/>
  <c r="J360" i="11"/>
  <c r="I360" i="11"/>
  <c r="I363" i="11" s="1"/>
  <c r="H360" i="11"/>
  <c r="H363" i="11" s="1"/>
  <c r="G360" i="11"/>
  <c r="F360" i="11"/>
  <c r="E360" i="11"/>
  <c r="E363" i="11" s="1"/>
  <c r="D360" i="11"/>
  <c r="C360" i="11"/>
  <c r="R358" i="11"/>
  <c r="Q358" i="11"/>
  <c r="Q356" i="11" s="1"/>
  <c r="P358" i="11"/>
  <c r="O358" i="11"/>
  <c r="N358" i="11"/>
  <c r="M358" i="11"/>
  <c r="M356" i="11" s="1"/>
  <c r="L358" i="11"/>
  <c r="J358" i="11"/>
  <c r="J356" i="11" s="1"/>
  <c r="I358" i="11"/>
  <c r="H358" i="11"/>
  <c r="H356" i="11" s="1"/>
  <c r="G358" i="11"/>
  <c r="F358" i="11"/>
  <c r="E358" i="11"/>
  <c r="D358" i="11"/>
  <c r="D356" i="11" s="1"/>
  <c r="C358" i="11"/>
  <c r="R357" i="11"/>
  <c r="R356" i="11" s="1"/>
  <c r="Q357" i="11"/>
  <c r="P357" i="11"/>
  <c r="P356" i="11" s="1"/>
  <c r="O357" i="11"/>
  <c r="N357" i="11"/>
  <c r="M357" i="11"/>
  <c r="L357" i="11"/>
  <c r="L356" i="11" s="1"/>
  <c r="J357" i="11"/>
  <c r="I357" i="11"/>
  <c r="I356" i="11" s="1"/>
  <c r="H357" i="11"/>
  <c r="G357" i="11"/>
  <c r="G356" i="11" s="1"/>
  <c r="F357" i="11"/>
  <c r="E357" i="11"/>
  <c r="D357" i="11"/>
  <c r="C357" i="11"/>
  <c r="C356" i="11" s="1"/>
  <c r="N356" i="11"/>
  <c r="F356" i="11"/>
  <c r="E356" i="11"/>
  <c r="R355" i="11"/>
  <c r="Q355" i="11"/>
  <c r="P355" i="11"/>
  <c r="O355" i="11"/>
  <c r="N355" i="11"/>
  <c r="M355" i="11"/>
  <c r="L355" i="11"/>
  <c r="J355" i="11"/>
  <c r="I355" i="11"/>
  <c r="H355" i="11"/>
  <c r="G355" i="11"/>
  <c r="F355" i="11"/>
  <c r="E355" i="11"/>
  <c r="D355" i="11"/>
  <c r="C355" i="11"/>
  <c r="R354" i="11"/>
  <c r="Q354" i="11"/>
  <c r="P354" i="11"/>
  <c r="O354" i="11"/>
  <c r="N354" i="11"/>
  <c r="M354" i="11"/>
  <c r="L354" i="11"/>
  <c r="J354" i="11"/>
  <c r="I354" i="11"/>
  <c r="H354" i="11"/>
  <c r="G354" i="11"/>
  <c r="F354" i="11"/>
  <c r="E354" i="11"/>
  <c r="D354" i="11"/>
  <c r="C354" i="11"/>
  <c r="R353" i="11"/>
  <c r="Q353" i="11"/>
  <c r="P353" i="11"/>
  <c r="O353" i="11"/>
  <c r="N353" i="11"/>
  <c r="M353" i="11"/>
  <c r="L353" i="11"/>
  <c r="J353" i="11"/>
  <c r="I353" i="11"/>
  <c r="H353" i="11"/>
  <c r="G353" i="11"/>
  <c r="F353" i="11"/>
  <c r="E353" i="11"/>
  <c r="D353" i="11"/>
  <c r="C353" i="11"/>
  <c r="R352" i="11"/>
  <c r="Q352" i="11"/>
  <c r="P352" i="11"/>
  <c r="O352" i="11"/>
  <c r="N352" i="11"/>
  <c r="M352" i="11"/>
  <c r="L352" i="11"/>
  <c r="J352" i="11"/>
  <c r="I352" i="11"/>
  <c r="H352" i="11"/>
  <c r="G352" i="11"/>
  <c r="F352" i="11"/>
  <c r="E352" i="11"/>
  <c r="D352" i="11"/>
  <c r="C352" i="11"/>
  <c r="R351" i="11"/>
  <c r="Q351" i="11"/>
  <c r="P351" i="11"/>
  <c r="O351" i="11"/>
  <c r="N351" i="11"/>
  <c r="M351" i="11"/>
  <c r="L351" i="11"/>
  <c r="J351" i="11"/>
  <c r="I351" i="11"/>
  <c r="H351" i="11"/>
  <c r="G351" i="11"/>
  <c r="F351" i="11"/>
  <c r="E351" i="11"/>
  <c r="D351" i="11"/>
  <c r="C351" i="11"/>
  <c r="R350" i="11"/>
  <c r="Q350" i="11"/>
  <c r="P350" i="11"/>
  <c r="O350" i="11"/>
  <c r="N350" i="11"/>
  <c r="M350" i="11"/>
  <c r="L350" i="11"/>
  <c r="J350" i="11"/>
  <c r="I350" i="11"/>
  <c r="H350" i="11"/>
  <c r="G350" i="11"/>
  <c r="F350" i="11"/>
  <c r="E350" i="11"/>
  <c r="D350" i="11"/>
  <c r="C350" i="11"/>
  <c r="R349" i="11"/>
  <c r="Q349" i="11"/>
  <c r="P349" i="11"/>
  <c r="O349" i="11"/>
  <c r="N349" i="11"/>
  <c r="M349" i="11"/>
  <c r="L349" i="11"/>
  <c r="J349" i="11"/>
  <c r="I349" i="11"/>
  <c r="H349" i="11"/>
  <c r="G349" i="11"/>
  <c r="F349" i="11"/>
  <c r="E349" i="11"/>
  <c r="D349" i="11"/>
  <c r="C349" i="11"/>
  <c r="R348" i="11"/>
  <c r="Q348" i="11"/>
  <c r="P348" i="11"/>
  <c r="O348" i="11"/>
  <c r="N348" i="11"/>
  <c r="M348" i="11"/>
  <c r="L348" i="11"/>
  <c r="J348" i="11"/>
  <c r="I348" i="11"/>
  <c r="H348" i="11"/>
  <c r="G348" i="11"/>
  <c r="F348" i="11"/>
  <c r="E348" i="11"/>
  <c r="D348" i="11"/>
  <c r="C348" i="11"/>
  <c r="R347" i="11"/>
  <c r="Q347" i="11"/>
  <c r="P347" i="11"/>
  <c r="O347" i="11"/>
  <c r="N347" i="11"/>
  <c r="M347" i="11"/>
  <c r="L347" i="11"/>
  <c r="J347" i="11"/>
  <c r="I347" i="11"/>
  <c r="H347" i="11"/>
  <c r="G347" i="11"/>
  <c r="F347" i="11"/>
  <c r="E347" i="11"/>
  <c r="D347" i="11"/>
  <c r="C347" i="11"/>
  <c r="R346" i="11"/>
  <c r="Q346" i="11"/>
  <c r="P346" i="11"/>
  <c r="O346" i="11"/>
  <c r="N346" i="11"/>
  <c r="M346" i="11"/>
  <c r="L346" i="11"/>
  <c r="J346" i="11"/>
  <c r="I346" i="11"/>
  <c r="H346" i="11"/>
  <c r="G346" i="11"/>
  <c r="F346" i="11"/>
  <c r="E346" i="11"/>
  <c r="D346" i="11"/>
  <c r="C346" i="11"/>
  <c r="R345" i="11"/>
  <c r="Q345" i="11"/>
  <c r="P345" i="11"/>
  <c r="O345" i="11"/>
  <c r="N345" i="11"/>
  <c r="M345" i="11"/>
  <c r="L345" i="11"/>
  <c r="J345" i="11"/>
  <c r="I345" i="11"/>
  <c r="H345" i="11"/>
  <c r="G345" i="11"/>
  <c r="F345" i="11"/>
  <c r="E345" i="11"/>
  <c r="D345" i="11"/>
  <c r="C345" i="11"/>
  <c r="R344" i="11"/>
  <c r="Q344" i="11"/>
  <c r="P344" i="11"/>
  <c r="O344" i="11"/>
  <c r="N344" i="11"/>
  <c r="M344" i="11"/>
  <c r="L344" i="11"/>
  <c r="J344" i="11"/>
  <c r="I344" i="11"/>
  <c r="H344" i="11"/>
  <c r="G344" i="11"/>
  <c r="F344" i="11"/>
  <c r="E344" i="11"/>
  <c r="D344" i="11"/>
  <c r="C344" i="11"/>
  <c r="R343" i="11"/>
  <c r="Q343" i="11"/>
  <c r="P343" i="11"/>
  <c r="O343" i="11"/>
  <c r="N343" i="11"/>
  <c r="M343" i="11"/>
  <c r="L343" i="11"/>
  <c r="J343" i="11"/>
  <c r="J363" i="11" s="1"/>
  <c r="I343" i="11"/>
  <c r="H343" i="11"/>
  <c r="G343" i="11"/>
  <c r="F343" i="11"/>
  <c r="F363" i="11" s="1"/>
  <c r="E343" i="11"/>
  <c r="D343" i="11"/>
  <c r="C343" i="11"/>
  <c r="I338" i="11"/>
  <c r="Q337" i="11"/>
  <c r="P337" i="11"/>
  <c r="O337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Q336" i="11"/>
  <c r="P336" i="11"/>
  <c r="O336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Q335" i="11"/>
  <c r="P335" i="11"/>
  <c r="O335" i="11"/>
  <c r="N335" i="11"/>
  <c r="M335" i="11"/>
  <c r="L335" i="11"/>
  <c r="K335" i="11"/>
  <c r="J335" i="11"/>
  <c r="I335" i="11"/>
  <c r="H335" i="11"/>
  <c r="G335" i="11"/>
  <c r="F335" i="11"/>
  <c r="E335" i="11"/>
  <c r="D335" i="11"/>
  <c r="C335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D334" i="11"/>
  <c r="C334" i="11"/>
  <c r="Q333" i="11"/>
  <c r="P333" i="11"/>
  <c r="O333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Q332" i="11"/>
  <c r="P332" i="11"/>
  <c r="O332" i="11"/>
  <c r="N332" i="11"/>
  <c r="M332" i="11"/>
  <c r="L332" i="11"/>
  <c r="K332" i="11"/>
  <c r="J332" i="11"/>
  <c r="I332" i="11"/>
  <c r="H332" i="11"/>
  <c r="G332" i="11"/>
  <c r="F332" i="11"/>
  <c r="E332" i="11"/>
  <c r="D332" i="11"/>
  <c r="C332" i="11"/>
  <c r="Q331" i="11"/>
  <c r="P331" i="11"/>
  <c r="O331" i="11"/>
  <c r="N331" i="11"/>
  <c r="N338" i="11" s="1"/>
  <c r="M331" i="11"/>
  <c r="L331" i="11"/>
  <c r="K331" i="11"/>
  <c r="J331" i="11"/>
  <c r="I331" i="11"/>
  <c r="H331" i="11"/>
  <c r="G331" i="11"/>
  <c r="G338" i="11" s="1"/>
  <c r="F331" i="11"/>
  <c r="E331" i="11"/>
  <c r="D331" i="11"/>
  <c r="C331" i="11"/>
  <c r="Q330" i="11"/>
  <c r="Q338" i="11" s="1"/>
  <c r="P330" i="11"/>
  <c r="O330" i="11"/>
  <c r="N330" i="11"/>
  <c r="M330" i="11"/>
  <c r="M338" i="11" s="1"/>
  <c r="L330" i="11"/>
  <c r="K330" i="11"/>
  <c r="J330" i="11"/>
  <c r="I330" i="11"/>
  <c r="H330" i="11"/>
  <c r="G330" i="11"/>
  <c r="F330" i="11"/>
  <c r="E330" i="11"/>
  <c r="E338" i="11" s="1"/>
  <c r="D330" i="11"/>
  <c r="C330" i="11"/>
  <c r="J325" i="11"/>
  <c r="Q324" i="11"/>
  <c r="P324" i="11"/>
  <c r="O324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Q323" i="11"/>
  <c r="P323" i="11"/>
  <c r="O323" i="11"/>
  <c r="N323" i="11"/>
  <c r="M323" i="11"/>
  <c r="L323" i="11"/>
  <c r="K323" i="11"/>
  <c r="J323" i="11"/>
  <c r="I323" i="11"/>
  <c r="H323" i="11"/>
  <c r="G323" i="11"/>
  <c r="F323" i="11"/>
  <c r="E323" i="11"/>
  <c r="D323" i="11"/>
  <c r="C323" i="11"/>
  <c r="Q322" i="11"/>
  <c r="P322" i="11"/>
  <c r="O322" i="11"/>
  <c r="N322" i="11"/>
  <c r="M322" i="11"/>
  <c r="L322" i="11"/>
  <c r="K322" i="11"/>
  <c r="J322" i="11"/>
  <c r="I322" i="11"/>
  <c r="H322" i="11"/>
  <c r="G322" i="11"/>
  <c r="F322" i="11"/>
  <c r="E322" i="11"/>
  <c r="D322" i="11"/>
  <c r="C322" i="11"/>
  <c r="Q320" i="11"/>
  <c r="P320" i="11"/>
  <c r="O320" i="11"/>
  <c r="N320" i="11"/>
  <c r="M320" i="11"/>
  <c r="L320" i="11"/>
  <c r="K320" i="11"/>
  <c r="J320" i="11"/>
  <c r="I320" i="11"/>
  <c r="H320" i="11"/>
  <c r="G320" i="11"/>
  <c r="F320" i="11"/>
  <c r="E320" i="11"/>
  <c r="D320" i="11"/>
  <c r="C320" i="11"/>
  <c r="Q318" i="11"/>
  <c r="Q325" i="11" s="1"/>
  <c r="P318" i="11"/>
  <c r="P325" i="11" s="1"/>
  <c r="O318" i="11"/>
  <c r="N318" i="11"/>
  <c r="M318" i="11"/>
  <c r="L318" i="11"/>
  <c r="K318" i="11"/>
  <c r="J318" i="11"/>
  <c r="I318" i="11"/>
  <c r="H318" i="11"/>
  <c r="G318" i="11"/>
  <c r="F318" i="11"/>
  <c r="E318" i="11"/>
  <c r="D318" i="11"/>
  <c r="C318" i="11"/>
  <c r="Q317" i="11"/>
  <c r="P317" i="11"/>
  <c r="O317" i="11"/>
  <c r="O325" i="11" s="1"/>
  <c r="N317" i="11"/>
  <c r="M317" i="11"/>
  <c r="L317" i="11"/>
  <c r="K317" i="11"/>
  <c r="K325" i="11" s="1"/>
  <c r="J317" i="11"/>
  <c r="I317" i="11"/>
  <c r="H317" i="11"/>
  <c r="H325" i="11" s="1"/>
  <c r="G317" i="11"/>
  <c r="G325" i="11" s="1"/>
  <c r="F317" i="11"/>
  <c r="F325" i="11" s="1"/>
  <c r="E317" i="11"/>
  <c r="D317" i="11"/>
  <c r="C317" i="11"/>
  <c r="C325" i="11" s="1"/>
  <c r="Q310" i="11"/>
  <c r="P310" i="11"/>
  <c r="O310" i="11"/>
  <c r="N310" i="11"/>
  <c r="M310" i="11"/>
  <c r="L310" i="11"/>
  <c r="K310" i="11"/>
  <c r="J310" i="11"/>
  <c r="I310" i="11"/>
  <c r="H310" i="11"/>
  <c r="G310" i="11"/>
  <c r="F310" i="11"/>
  <c r="E310" i="11"/>
  <c r="D310" i="11"/>
  <c r="C310" i="11"/>
  <c r="Q309" i="11"/>
  <c r="P309" i="11"/>
  <c r="O309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Q308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D308" i="11"/>
  <c r="C308" i="11"/>
  <c r="Q307" i="11"/>
  <c r="P307" i="11"/>
  <c r="O307" i="11"/>
  <c r="N307" i="11"/>
  <c r="M307" i="11"/>
  <c r="L307" i="11"/>
  <c r="K307" i="11"/>
  <c r="J307" i="11"/>
  <c r="I307" i="11"/>
  <c r="H307" i="11"/>
  <c r="G307" i="11"/>
  <c r="F307" i="11"/>
  <c r="E307" i="11"/>
  <c r="D307" i="11"/>
  <c r="C307" i="11"/>
  <c r="Q306" i="11"/>
  <c r="P306" i="11"/>
  <c r="O306" i="11"/>
  <c r="O303" i="11" s="1"/>
  <c r="N306" i="11"/>
  <c r="M306" i="11"/>
  <c r="L306" i="11"/>
  <c r="K306" i="11"/>
  <c r="J306" i="11"/>
  <c r="I306" i="11"/>
  <c r="H306" i="11"/>
  <c r="G306" i="11"/>
  <c r="F306" i="11"/>
  <c r="E306" i="11"/>
  <c r="D306" i="11"/>
  <c r="C306" i="11"/>
  <c r="C303" i="11" s="1"/>
  <c r="Q305" i="11"/>
  <c r="P305" i="11"/>
  <c r="O305" i="11"/>
  <c r="N305" i="11"/>
  <c r="N303" i="11" s="1"/>
  <c r="N299" i="11" s="1"/>
  <c r="M305" i="11"/>
  <c r="L305" i="11"/>
  <c r="K305" i="11"/>
  <c r="J305" i="11"/>
  <c r="I305" i="11"/>
  <c r="H305" i="11"/>
  <c r="G305" i="11"/>
  <c r="F305" i="11"/>
  <c r="E305" i="11"/>
  <c r="D305" i="11"/>
  <c r="C305" i="11"/>
  <c r="Q304" i="11"/>
  <c r="P304" i="11"/>
  <c r="P303" i="11" s="1"/>
  <c r="O304" i="11"/>
  <c r="N304" i="11"/>
  <c r="M304" i="11"/>
  <c r="L304" i="11"/>
  <c r="L303" i="11" s="1"/>
  <c r="K304" i="11"/>
  <c r="J304" i="11"/>
  <c r="I304" i="11"/>
  <c r="H304" i="11"/>
  <c r="H303" i="11" s="1"/>
  <c r="G304" i="11"/>
  <c r="F304" i="11"/>
  <c r="E304" i="11"/>
  <c r="D304" i="11"/>
  <c r="C304" i="11"/>
  <c r="G303" i="11"/>
  <c r="D303" i="11"/>
  <c r="Q302" i="11"/>
  <c r="P302" i="11"/>
  <c r="O302" i="11"/>
  <c r="O299" i="11" s="1"/>
  <c r="N302" i="11"/>
  <c r="M302" i="11"/>
  <c r="L302" i="11"/>
  <c r="K302" i="11"/>
  <c r="J302" i="11"/>
  <c r="I302" i="11"/>
  <c r="H302" i="11"/>
  <c r="G302" i="11"/>
  <c r="G299" i="11" s="1"/>
  <c r="F302" i="11"/>
  <c r="E302" i="11"/>
  <c r="D302" i="11"/>
  <c r="C302" i="11"/>
  <c r="C299" i="11" s="1"/>
  <c r="Q301" i="11"/>
  <c r="P301" i="11"/>
  <c r="O301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Q300" i="11"/>
  <c r="P300" i="11"/>
  <c r="O300" i="11"/>
  <c r="N300" i="11"/>
  <c r="M300" i="11"/>
  <c r="L300" i="11"/>
  <c r="K300" i="11"/>
  <c r="J300" i="11"/>
  <c r="I300" i="11"/>
  <c r="H300" i="11"/>
  <c r="G300" i="11"/>
  <c r="F300" i="11"/>
  <c r="E300" i="11"/>
  <c r="D300" i="11"/>
  <c r="C300" i="11"/>
  <c r="H299" i="11"/>
  <c r="Q298" i="11"/>
  <c r="P298" i="11"/>
  <c r="O298" i="11"/>
  <c r="N298" i="11"/>
  <c r="M298" i="11"/>
  <c r="L298" i="11"/>
  <c r="K298" i="11"/>
  <c r="J298" i="11"/>
  <c r="I298" i="11"/>
  <c r="H298" i="11"/>
  <c r="G298" i="11"/>
  <c r="F298" i="11"/>
  <c r="E298" i="11"/>
  <c r="D298" i="11"/>
  <c r="C298" i="11"/>
  <c r="Q297" i="11"/>
  <c r="P297" i="11"/>
  <c r="O297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Q296" i="11"/>
  <c r="P296" i="11"/>
  <c r="O296" i="11"/>
  <c r="N296" i="11"/>
  <c r="M296" i="11"/>
  <c r="L296" i="11"/>
  <c r="K296" i="11"/>
  <c r="J296" i="11"/>
  <c r="I296" i="11"/>
  <c r="H296" i="11"/>
  <c r="G296" i="11"/>
  <c r="F296" i="11"/>
  <c r="E296" i="11"/>
  <c r="D296" i="11"/>
  <c r="C296" i="11"/>
  <c r="Q295" i="11"/>
  <c r="P295" i="11"/>
  <c r="O295" i="11"/>
  <c r="N295" i="11"/>
  <c r="M295" i="11"/>
  <c r="L295" i="11"/>
  <c r="K295" i="11"/>
  <c r="K292" i="11" s="1"/>
  <c r="J295" i="11"/>
  <c r="I295" i="11"/>
  <c r="H295" i="11"/>
  <c r="G295" i="11"/>
  <c r="F295" i="11"/>
  <c r="E295" i="11"/>
  <c r="D295" i="11"/>
  <c r="C295" i="11"/>
  <c r="Q294" i="11"/>
  <c r="P294" i="11"/>
  <c r="O294" i="11"/>
  <c r="N294" i="11"/>
  <c r="M294" i="11"/>
  <c r="L294" i="11"/>
  <c r="K294" i="11"/>
  <c r="J294" i="11"/>
  <c r="I294" i="11"/>
  <c r="I292" i="11" s="1"/>
  <c r="H294" i="11"/>
  <c r="G294" i="11"/>
  <c r="F294" i="11"/>
  <c r="E294" i="11"/>
  <c r="D294" i="11"/>
  <c r="C294" i="11"/>
  <c r="Q293" i="11"/>
  <c r="P293" i="11"/>
  <c r="P292" i="11" s="1"/>
  <c r="O293" i="11"/>
  <c r="N293" i="11"/>
  <c r="M293" i="11"/>
  <c r="L293" i="11"/>
  <c r="L292" i="11" s="1"/>
  <c r="K293" i="11"/>
  <c r="J293" i="11"/>
  <c r="I293" i="11"/>
  <c r="H293" i="11"/>
  <c r="H292" i="11" s="1"/>
  <c r="G293" i="11"/>
  <c r="F293" i="11"/>
  <c r="E293" i="11"/>
  <c r="D293" i="11"/>
  <c r="D292" i="11" s="1"/>
  <c r="C293" i="11"/>
  <c r="O292" i="11"/>
  <c r="G292" i="11"/>
  <c r="E292" i="11"/>
  <c r="Q291" i="11"/>
  <c r="P291" i="11"/>
  <c r="O291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Q290" i="11"/>
  <c r="P290" i="11"/>
  <c r="O290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Q289" i="11"/>
  <c r="P289" i="11"/>
  <c r="O289" i="11"/>
  <c r="N289" i="11"/>
  <c r="M289" i="11"/>
  <c r="L289" i="11"/>
  <c r="K289" i="11"/>
  <c r="J289" i="11"/>
  <c r="I289" i="11"/>
  <c r="H289" i="11"/>
  <c r="G289" i="11"/>
  <c r="F289" i="11"/>
  <c r="E289" i="11"/>
  <c r="E286" i="11" s="1"/>
  <c r="D289" i="11"/>
  <c r="C289" i="11"/>
  <c r="Q288" i="11"/>
  <c r="P288" i="11"/>
  <c r="O288" i="11"/>
  <c r="N288" i="11"/>
  <c r="M288" i="11"/>
  <c r="L288" i="11"/>
  <c r="K288" i="11"/>
  <c r="J288" i="11"/>
  <c r="I288" i="11"/>
  <c r="H288" i="11"/>
  <c r="G288" i="11"/>
  <c r="F288" i="11"/>
  <c r="E288" i="11"/>
  <c r="D288" i="11"/>
  <c r="C288" i="11"/>
  <c r="Q287" i="11"/>
  <c r="P287" i="11"/>
  <c r="O287" i="11"/>
  <c r="N287" i="11"/>
  <c r="M287" i="11"/>
  <c r="L287" i="11"/>
  <c r="K287" i="11"/>
  <c r="K286" i="11" s="1"/>
  <c r="J287" i="11"/>
  <c r="I287" i="11"/>
  <c r="H287" i="11"/>
  <c r="G287" i="11"/>
  <c r="G286" i="11" s="1"/>
  <c r="F287" i="11"/>
  <c r="E287" i="11"/>
  <c r="D287" i="11"/>
  <c r="C287" i="11"/>
  <c r="C280" i="11"/>
  <c r="E279" i="11"/>
  <c r="D279" i="11"/>
  <c r="C279" i="11"/>
  <c r="E275" i="11"/>
  <c r="E276" i="11" s="1"/>
  <c r="D275" i="11"/>
  <c r="C275" i="11"/>
  <c r="E274" i="11"/>
  <c r="D274" i="11"/>
  <c r="C274" i="11"/>
  <c r="C276" i="11" s="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71" i="11" s="1"/>
  <c r="C258" i="11"/>
  <c r="C257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E253" i="11" s="1"/>
  <c r="D246" i="11"/>
  <c r="C246" i="11"/>
  <c r="E245" i="11"/>
  <c r="D245" i="11"/>
  <c r="D253" i="11" s="1"/>
  <c r="C245" i="11"/>
  <c r="C241" i="11"/>
  <c r="E240" i="11"/>
  <c r="D240" i="11"/>
  <c r="D242" i="11" s="1"/>
  <c r="C240" i="11"/>
  <c r="C242" i="11" s="1"/>
  <c r="E239" i="11"/>
  <c r="D239" i="11"/>
  <c r="C239" i="11"/>
  <c r="E238" i="11"/>
  <c r="E242" i="11" s="1"/>
  <c r="D238" i="11"/>
  <c r="C238" i="11"/>
  <c r="D235" i="11"/>
  <c r="C234" i="11"/>
  <c r="E233" i="11"/>
  <c r="D233" i="11"/>
  <c r="C233" i="11"/>
  <c r="E232" i="11"/>
  <c r="E235" i="11" s="1"/>
  <c r="D232" i="11"/>
  <c r="C232" i="11"/>
  <c r="E228" i="11"/>
  <c r="D228" i="11"/>
  <c r="C228" i="11"/>
  <c r="E227" i="11"/>
  <c r="D227" i="11"/>
  <c r="C227" i="11"/>
  <c r="E226" i="11"/>
  <c r="D226" i="11"/>
  <c r="C226" i="11"/>
  <c r="E225" i="11"/>
  <c r="D225" i="11"/>
  <c r="C225" i="11"/>
  <c r="C229" i="11" s="1"/>
  <c r="E224" i="11"/>
  <c r="D224" i="11"/>
  <c r="C224" i="11"/>
  <c r="E223" i="11"/>
  <c r="D223" i="11"/>
  <c r="C223" i="11"/>
  <c r="E222" i="11"/>
  <c r="D222" i="11"/>
  <c r="D229" i="11" s="1"/>
  <c r="C222" i="11"/>
  <c r="E218" i="11"/>
  <c r="D218" i="11"/>
  <c r="C218" i="11"/>
  <c r="E217" i="11"/>
  <c r="D217" i="11"/>
  <c r="C217" i="11"/>
  <c r="E216" i="11"/>
  <c r="D216" i="11"/>
  <c r="C216" i="11"/>
  <c r="E215" i="11"/>
  <c r="D215" i="11"/>
  <c r="D219" i="11" s="1"/>
  <c r="C215" i="11"/>
  <c r="E214" i="11"/>
  <c r="E219" i="11" s="1"/>
  <c r="D214" i="11"/>
  <c r="C214" i="11"/>
  <c r="C210" i="11"/>
  <c r="C209" i="11"/>
  <c r="C208" i="11"/>
  <c r="C207" i="11"/>
  <c r="C206" i="11"/>
  <c r="C211" i="11" s="1"/>
  <c r="C205" i="11"/>
  <c r="C204" i="11"/>
  <c r="D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E201" i="11" s="1"/>
  <c r="D170" i="11"/>
  <c r="C170" i="11"/>
  <c r="E169" i="11"/>
  <c r="D169" i="11"/>
  <c r="C169" i="11"/>
  <c r="E168" i="11"/>
  <c r="D168" i="11"/>
  <c r="C168" i="11"/>
  <c r="E167" i="11"/>
  <c r="D167" i="11"/>
  <c r="C167" i="11"/>
  <c r="C164" i="11"/>
  <c r="E163" i="11"/>
  <c r="D163" i="11"/>
  <c r="C163" i="11"/>
  <c r="E162" i="11"/>
  <c r="E164" i="11" s="1"/>
  <c r="D162" i="11"/>
  <c r="C162" i="11"/>
  <c r="C158" i="11"/>
  <c r="C157" i="11"/>
  <c r="C156" i="11"/>
  <c r="C155" i="11"/>
  <c r="C153" i="11" s="1"/>
  <c r="C154" i="11"/>
  <c r="E152" i="11"/>
  <c r="D152" i="11"/>
  <c r="C152" i="11"/>
  <c r="E151" i="11"/>
  <c r="D151" i="11"/>
  <c r="C151" i="11"/>
  <c r="E150" i="11"/>
  <c r="D150" i="11"/>
  <c r="C150" i="11"/>
  <c r="E149" i="11"/>
  <c r="D149" i="11"/>
  <c r="C149" i="11"/>
  <c r="E148" i="11"/>
  <c r="D148" i="11"/>
  <c r="C148" i="11"/>
  <c r="E147" i="11"/>
  <c r="D147" i="11"/>
  <c r="C147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C142" i="11" s="1"/>
  <c r="D142" i="11"/>
  <c r="E140" i="11"/>
  <c r="D140" i="11"/>
  <c r="C140" i="11"/>
  <c r="E139" i="11"/>
  <c r="D139" i="11"/>
  <c r="C139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C141" i="11" s="1"/>
  <c r="C159" i="11" s="1"/>
  <c r="E128" i="11"/>
  <c r="E141" i="11" s="1"/>
  <c r="D128" i="11"/>
  <c r="C128" i="11"/>
  <c r="H124" i="11"/>
  <c r="G124" i="11"/>
  <c r="H123" i="11"/>
  <c r="G123" i="11"/>
  <c r="F123" i="11"/>
  <c r="E123" i="11"/>
  <c r="D123" i="11"/>
  <c r="C123" i="11"/>
  <c r="H122" i="11"/>
  <c r="F122" i="11"/>
  <c r="E122" i="11"/>
  <c r="E124" i="11" s="1"/>
  <c r="D122" i="11"/>
  <c r="C122" i="11"/>
  <c r="H120" i="11"/>
  <c r="F120" i="11"/>
  <c r="F118" i="11" s="1"/>
  <c r="E120" i="11"/>
  <c r="D120" i="11"/>
  <c r="C120" i="11"/>
  <c r="H119" i="11"/>
  <c r="H118" i="11" s="1"/>
  <c r="F119" i="11"/>
  <c r="E119" i="11"/>
  <c r="D119" i="11"/>
  <c r="C119" i="11"/>
  <c r="C118" i="11" s="1"/>
  <c r="E118" i="11"/>
  <c r="D118" i="11"/>
  <c r="H117" i="11"/>
  <c r="F117" i="11"/>
  <c r="E117" i="11"/>
  <c r="D117" i="11"/>
  <c r="C117" i="11"/>
  <c r="H116" i="11"/>
  <c r="F116" i="11"/>
  <c r="E116" i="11"/>
  <c r="D116" i="11"/>
  <c r="C116" i="11"/>
  <c r="H115" i="11"/>
  <c r="F115" i="11"/>
  <c r="E115" i="11"/>
  <c r="D115" i="11"/>
  <c r="C115" i="11"/>
  <c r="H114" i="11"/>
  <c r="F114" i="11"/>
  <c r="E114" i="11"/>
  <c r="D114" i="11"/>
  <c r="C114" i="11"/>
  <c r="H113" i="11"/>
  <c r="F113" i="11"/>
  <c r="E113" i="11"/>
  <c r="D113" i="11"/>
  <c r="C113" i="11"/>
  <c r="H112" i="11"/>
  <c r="F112" i="11"/>
  <c r="E112" i="11"/>
  <c r="D112" i="11"/>
  <c r="C112" i="11"/>
  <c r="H111" i="11"/>
  <c r="F111" i="11"/>
  <c r="E111" i="11"/>
  <c r="D111" i="11"/>
  <c r="C111" i="11"/>
  <c r="H110" i="11"/>
  <c r="F110" i="11"/>
  <c r="E110" i="11"/>
  <c r="D110" i="11"/>
  <c r="C110" i="11"/>
  <c r="H109" i="11"/>
  <c r="F109" i="11"/>
  <c r="E109" i="11"/>
  <c r="D109" i="11"/>
  <c r="C109" i="11"/>
  <c r="H108" i="11"/>
  <c r="F108" i="11"/>
  <c r="E108" i="11"/>
  <c r="D108" i="11"/>
  <c r="C108" i="11"/>
  <c r="H107" i="11"/>
  <c r="F107" i="11"/>
  <c r="E107" i="11"/>
  <c r="D107" i="11"/>
  <c r="C107" i="11"/>
  <c r="H106" i="11"/>
  <c r="F106" i="11"/>
  <c r="E106" i="11"/>
  <c r="D106" i="11"/>
  <c r="C106" i="11"/>
  <c r="H105" i="11"/>
  <c r="F105" i="11"/>
  <c r="E105" i="11"/>
  <c r="D105" i="11"/>
  <c r="C105" i="11"/>
  <c r="C124" i="11" s="1"/>
  <c r="E101" i="11"/>
  <c r="D101" i="11"/>
  <c r="C101" i="11"/>
  <c r="E100" i="11"/>
  <c r="D100" i="11"/>
  <c r="C100" i="11"/>
  <c r="E99" i="11"/>
  <c r="E102" i="11" s="1"/>
  <c r="D99" i="11"/>
  <c r="C99" i="11"/>
  <c r="E96" i="11"/>
  <c r="D96" i="11"/>
  <c r="C96" i="11"/>
  <c r="C95" i="11"/>
  <c r="E94" i="11"/>
  <c r="D94" i="11"/>
  <c r="C94" i="11"/>
  <c r="E93" i="11"/>
  <c r="D93" i="11"/>
  <c r="C93" i="11"/>
  <c r="E92" i="11"/>
  <c r="D92" i="11"/>
  <c r="C92" i="11"/>
  <c r="E91" i="11"/>
  <c r="D91" i="11"/>
  <c r="C91" i="11"/>
  <c r="E90" i="11"/>
  <c r="E89" i="11"/>
  <c r="D89" i="11"/>
  <c r="C89" i="11"/>
  <c r="E88" i="11"/>
  <c r="D88" i="11"/>
  <c r="C88" i="11"/>
  <c r="E87" i="11"/>
  <c r="E86" i="11" s="1"/>
  <c r="D87" i="11"/>
  <c r="C87" i="11"/>
  <c r="E85" i="11"/>
  <c r="D85" i="11"/>
  <c r="C85" i="11"/>
  <c r="E84" i="11"/>
  <c r="D84" i="11"/>
  <c r="C84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C73" i="11" s="1"/>
  <c r="E74" i="11"/>
  <c r="D74" i="11"/>
  <c r="C74" i="11"/>
  <c r="E73" i="11"/>
  <c r="C69" i="11"/>
  <c r="C68" i="11"/>
  <c r="C67" i="11"/>
  <c r="E66" i="11"/>
  <c r="D66" i="11"/>
  <c r="C66" i="11"/>
  <c r="E65" i="11"/>
  <c r="D65" i="11"/>
  <c r="C65" i="11"/>
  <c r="E64" i="11"/>
  <c r="D64" i="11"/>
  <c r="C64" i="11"/>
  <c r="C63" i="11" s="1"/>
  <c r="C62" i="11"/>
  <c r="C61" i="11"/>
  <c r="E60" i="11"/>
  <c r="D60" i="11"/>
  <c r="C60" i="11"/>
  <c r="E59" i="11"/>
  <c r="D59" i="11"/>
  <c r="C59" i="11"/>
  <c r="E58" i="11"/>
  <c r="D58" i="11"/>
  <c r="C58" i="11"/>
  <c r="E57" i="11"/>
  <c r="D57" i="11"/>
  <c r="C57" i="11"/>
  <c r="C56" i="11" s="1"/>
  <c r="C55" i="11"/>
  <c r="C54" i="11" s="1"/>
  <c r="E53" i="11"/>
  <c r="E51" i="11" s="1"/>
  <c r="D53" i="11"/>
  <c r="C53" i="11"/>
  <c r="E52" i="11"/>
  <c r="D52" i="11"/>
  <c r="D51" i="11" s="1"/>
  <c r="C52" i="11"/>
  <c r="C51" i="11"/>
  <c r="C50" i="11"/>
  <c r="C49" i="11"/>
  <c r="C48" i="11"/>
  <c r="C47" i="11"/>
  <c r="C46" i="11"/>
  <c r="C45" i="11" s="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E33" i="11" s="1"/>
  <c r="D34" i="11"/>
  <c r="C34" i="11"/>
  <c r="D33" i="11"/>
  <c r="C32" i="11"/>
  <c r="C31" i="11"/>
  <c r="C30" i="11"/>
  <c r="C29" i="11"/>
  <c r="C28" i="11"/>
  <c r="C27" i="11"/>
  <c r="C26" i="11" s="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C10" i="11" s="1"/>
  <c r="E12" i="11"/>
  <c r="D12" i="11"/>
  <c r="C12" i="11"/>
  <c r="E11" i="11"/>
  <c r="E10" i="11" s="1"/>
  <c r="D11" i="11"/>
  <c r="C11" i="11"/>
  <c r="A5" i="11"/>
  <c r="A4" i="11"/>
  <c r="A3" i="11"/>
  <c r="A2" i="11"/>
  <c r="K405" i="13" l="1"/>
  <c r="N405" i="13"/>
  <c r="D405" i="13"/>
  <c r="G405" i="13"/>
  <c r="C404" i="11"/>
  <c r="P403" i="11"/>
  <c r="P405" i="11" s="1"/>
  <c r="P382" i="11"/>
  <c r="D63" i="11"/>
  <c r="E63" i="11"/>
  <c r="M363" i="11"/>
  <c r="N363" i="11"/>
  <c r="E382" i="11"/>
  <c r="E403" i="11"/>
  <c r="E405" i="11" s="1"/>
  <c r="I382" i="11"/>
  <c r="I403" i="11"/>
  <c r="I405" i="11" s="1"/>
  <c r="M382" i="11"/>
  <c r="M403" i="11"/>
  <c r="M405" i="11" s="1"/>
  <c r="Q382" i="11"/>
  <c r="Q403" i="11"/>
  <c r="Q405" i="11" s="1"/>
  <c r="D403" i="11"/>
  <c r="C90" i="11"/>
  <c r="C86" i="11" s="1"/>
  <c r="D90" i="11"/>
  <c r="D86" i="11" s="1"/>
  <c r="C102" i="11"/>
  <c r="D102" i="11"/>
  <c r="D124" i="11"/>
  <c r="O286" i="11"/>
  <c r="E303" i="11"/>
  <c r="E299" i="11" s="1"/>
  <c r="I303" i="11"/>
  <c r="I299" i="11" s="1"/>
  <c r="M303" i="11"/>
  <c r="M299" i="11" s="1"/>
  <c r="Q303" i="11"/>
  <c r="Q299" i="11" s="1"/>
  <c r="F303" i="11"/>
  <c r="F299" i="11" s="1"/>
  <c r="J303" i="11"/>
  <c r="J299" i="11" s="1"/>
  <c r="D325" i="11"/>
  <c r="L325" i="11"/>
  <c r="E325" i="11"/>
  <c r="I325" i="11"/>
  <c r="M325" i="11"/>
  <c r="F338" i="11"/>
  <c r="J338" i="11"/>
  <c r="AA370" i="11"/>
  <c r="K370" i="11" s="1"/>
  <c r="N405" i="11"/>
  <c r="H382" i="11"/>
  <c r="L403" i="11"/>
  <c r="L405" i="11" s="1"/>
  <c r="AA431" i="11"/>
  <c r="K431" i="11" s="1"/>
  <c r="AB431" i="11"/>
  <c r="D10" i="11"/>
  <c r="C33" i="11"/>
  <c r="C70" i="11" s="1"/>
  <c r="D56" i="11"/>
  <c r="F124" i="11"/>
  <c r="C219" i="11"/>
  <c r="C253" i="11"/>
  <c r="D286" i="11"/>
  <c r="H286" i="11"/>
  <c r="L286" i="11"/>
  <c r="P286" i="11"/>
  <c r="I286" i="11"/>
  <c r="Q286" i="11"/>
  <c r="N286" i="11"/>
  <c r="Q292" i="11"/>
  <c r="D299" i="11"/>
  <c r="L299" i="11"/>
  <c r="C338" i="11"/>
  <c r="K338" i="11"/>
  <c r="G391" i="11"/>
  <c r="G403" i="11"/>
  <c r="C489" i="11"/>
  <c r="L404" i="11"/>
  <c r="E394" i="11"/>
  <c r="I394" i="11"/>
  <c r="M394" i="11"/>
  <c r="Q394" i="11"/>
  <c r="E56" i="11"/>
  <c r="E70" i="11" s="1"/>
  <c r="E229" i="11"/>
  <c r="D276" i="11"/>
  <c r="M292" i="11"/>
  <c r="M286" i="11" s="1"/>
  <c r="O338" i="11"/>
  <c r="C363" i="11"/>
  <c r="G363" i="11"/>
  <c r="K363" i="11"/>
  <c r="F403" i="11"/>
  <c r="F405" i="11" s="1"/>
  <c r="F382" i="11"/>
  <c r="G404" i="11"/>
  <c r="K404" i="11"/>
  <c r="K382" i="11"/>
  <c r="O404" i="11"/>
  <c r="O405" i="11" s="1"/>
  <c r="D385" i="11"/>
  <c r="H385" i="11"/>
  <c r="L385" i="11"/>
  <c r="P385" i="11"/>
  <c r="K403" i="11"/>
  <c r="J394" i="11"/>
  <c r="E398" i="11"/>
  <c r="I398" i="11"/>
  <c r="M398" i="11"/>
  <c r="Q398" i="11"/>
  <c r="C474" i="11"/>
  <c r="D79" i="11"/>
  <c r="D73" i="11" s="1"/>
  <c r="D141" i="11"/>
  <c r="D159" i="11" s="1"/>
  <c r="E142" i="11"/>
  <c r="E159" i="11" s="1"/>
  <c r="C201" i="11"/>
  <c r="C235" i="11"/>
  <c r="F292" i="11"/>
  <c r="F286" i="11" s="1"/>
  <c r="J292" i="11"/>
  <c r="J286" i="11" s="1"/>
  <c r="N292" i="11"/>
  <c r="C292" i="11"/>
  <c r="C286" i="11" s="1"/>
  <c r="P299" i="11"/>
  <c r="K303" i="11"/>
  <c r="K299" i="11" s="1"/>
  <c r="N325" i="11"/>
  <c r="O356" i="11"/>
  <c r="O363" i="11" s="1"/>
  <c r="D363" i="11"/>
  <c r="G382" i="11"/>
  <c r="N382" i="11"/>
  <c r="E385" i="11"/>
  <c r="F391" i="11"/>
  <c r="J391" i="11"/>
  <c r="N391" i="11"/>
  <c r="J398" i="11"/>
  <c r="D401" i="11"/>
  <c r="H401" i="11"/>
  <c r="L401" i="11"/>
  <c r="P401" i="11"/>
  <c r="AA432" i="11"/>
  <c r="K432" i="11" s="1"/>
  <c r="G489" i="11"/>
  <c r="K489" i="11"/>
  <c r="D164" i="11"/>
  <c r="D338" i="11"/>
  <c r="H338" i="11"/>
  <c r="L338" i="11"/>
  <c r="P338" i="11"/>
  <c r="C367" i="11"/>
  <c r="C418" i="11"/>
  <c r="D405" i="11" l="1"/>
  <c r="C403" i="11"/>
  <c r="C405" i="11" s="1"/>
  <c r="AA367" i="11"/>
  <c r="K367" i="11" s="1"/>
  <c r="AB367" i="11"/>
  <c r="K405" i="11"/>
  <c r="G405" i="11"/>
  <c r="D70" i="11"/>
  <c r="G9" i="10" l="1"/>
  <c r="M488" i="10"/>
  <c r="L488" i="10"/>
  <c r="K488" i="10"/>
  <c r="J488" i="10"/>
  <c r="I488" i="10"/>
  <c r="H488" i="10"/>
  <c r="G488" i="10"/>
  <c r="F488" i="10"/>
  <c r="E488" i="10"/>
  <c r="D488" i="10"/>
  <c r="C486" i="10"/>
  <c r="C485" i="10"/>
  <c r="C484" i="10"/>
  <c r="C483" i="10"/>
  <c r="C488" i="10" s="1"/>
  <c r="C482" i="10"/>
  <c r="M481" i="10"/>
  <c r="L481" i="10"/>
  <c r="K481" i="10"/>
  <c r="J481" i="10"/>
  <c r="I481" i="10"/>
  <c r="H481" i="10"/>
  <c r="H489" i="10" s="1"/>
  <c r="G481" i="10"/>
  <c r="F481" i="10"/>
  <c r="E481" i="10"/>
  <c r="D481" i="10"/>
  <c r="C480" i="10"/>
  <c r="C479" i="10"/>
  <c r="C478" i="10"/>
  <c r="C477" i="10"/>
  <c r="C481" i="10" s="1"/>
  <c r="C476" i="10"/>
  <c r="C475" i="10"/>
  <c r="M474" i="10"/>
  <c r="L474" i="10"/>
  <c r="K474" i="10"/>
  <c r="J474" i="10"/>
  <c r="I474" i="10"/>
  <c r="H474" i="10"/>
  <c r="G474" i="10"/>
  <c r="F474" i="10"/>
  <c r="E474" i="10"/>
  <c r="D474" i="10"/>
  <c r="C473" i="10"/>
  <c r="C472" i="10"/>
  <c r="C471" i="10"/>
  <c r="C470" i="10"/>
  <c r="C469" i="10"/>
  <c r="C468" i="10"/>
  <c r="C467" i="10"/>
  <c r="C466" i="10"/>
  <c r="M465" i="10"/>
  <c r="L465" i="10"/>
  <c r="K465" i="10"/>
  <c r="J465" i="10"/>
  <c r="I465" i="10"/>
  <c r="H465" i="10"/>
  <c r="G465" i="10"/>
  <c r="F465" i="10"/>
  <c r="E465" i="10"/>
  <c r="D465" i="10"/>
  <c r="C465" i="10"/>
  <c r="C464" i="10"/>
  <c r="C463" i="10"/>
  <c r="C462" i="10"/>
  <c r="M461" i="10"/>
  <c r="L461" i="10"/>
  <c r="K461" i="10"/>
  <c r="J461" i="10"/>
  <c r="I461" i="10"/>
  <c r="H461" i="10"/>
  <c r="G461" i="10"/>
  <c r="F461" i="10"/>
  <c r="E461" i="10"/>
  <c r="D461" i="10"/>
  <c r="C460" i="10"/>
  <c r="C459" i="10"/>
  <c r="C458" i="10"/>
  <c r="C461" i="10" s="1"/>
  <c r="M457" i="10"/>
  <c r="L457" i="10"/>
  <c r="L489" i="10" s="1"/>
  <c r="K457" i="10"/>
  <c r="J457" i="10"/>
  <c r="I457" i="10"/>
  <c r="H457" i="10"/>
  <c r="G457" i="10"/>
  <c r="F457" i="10"/>
  <c r="E457" i="10"/>
  <c r="D457" i="10"/>
  <c r="D489" i="10" s="1"/>
  <c r="C457" i="10"/>
  <c r="C456" i="10"/>
  <c r="C454" i="10"/>
  <c r="C453" i="10"/>
  <c r="M452" i="10"/>
  <c r="M489" i="10" s="1"/>
  <c r="L452" i="10"/>
  <c r="K452" i="10"/>
  <c r="J452" i="10"/>
  <c r="I452" i="10"/>
  <c r="I489" i="10" s="1"/>
  <c r="H452" i="10"/>
  <c r="G452" i="10"/>
  <c r="F452" i="10"/>
  <c r="E452" i="10"/>
  <c r="E489" i="10" s="1"/>
  <c r="D452" i="10"/>
  <c r="C451" i="10"/>
  <c r="C450" i="10"/>
  <c r="C449" i="10"/>
  <c r="C448" i="10"/>
  <c r="C447" i="10"/>
  <c r="C452" i="10" s="1"/>
  <c r="C441" i="10"/>
  <c r="C440" i="10"/>
  <c r="AB437" i="10"/>
  <c r="AA437" i="10"/>
  <c r="F437" i="10" s="1"/>
  <c r="AB436" i="10"/>
  <c r="AA436" i="10"/>
  <c r="F436" i="10"/>
  <c r="AB435" i="10"/>
  <c r="AA435" i="10"/>
  <c r="F435" i="10" s="1"/>
  <c r="AB432" i="10"/>
  <c r="AA432" i="10"/>
  <c r="K432" i="10" s="1"/>
  <c r="C432" i="10"/>
  <c r="AB431" i="10"/>
  <c r="AA431" i="10"/>
  <c r="K431" i="10" s="1"/>
  <c r="C431" i="10"/>
  <c r="AB430" i="10"/>
  <c r="AA430" i="10"/>
  <c r="K430" i="10" s="1"/>
  <c r="C430" i="10"/>
  <c r="D417" i="10"/>
  <c r="C417" i="10"/>
  <c r="E416" i="10"/>
  <c r="D416" i="10"/>
  <c r="C416" i="10"/>
  <c r="E415" i="10"/>
  <c r="D415" i="10"/>
  <c r="C415" i="10"/>
  <c r="E414" i="10"/>
  <c r="D414" i="10"/>
  <c r="C414" i="10"/>
  <c r="E413" i="10"/>
  <c r="D413" i="10"/>
  <c r="C413" i="10"/>
  <c r="D412" i="10"/>
  <c r="C412" i="10"/>
  <c r="E411" i="10"/>
  <c r="D411" i="10"/>
  <c r="C411" i="10"/>
  <c r="D410" i="10"/>
  <c r="C410" i="10"/>
  <c r="E409" i="10"/>
  <c r="E418" i="10" s="1"/>
  <c r="D409" i="10"/>
  <c r="D418" i="10" s="1"/>
  <c r="C409" i="10"/>
  <c r="D408" i="10"/>
  <c r="C408" i="10"/>
  <c r="C418" i="10" s="1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C402" i="10"/>
  <c r="Q401" i="10"/>
  <c r="N401" i="10"/>
  <c r="M401" i="10"/>
  <c r="J401" i="10"/>
  <c r="I401" i="10"/>
  <c r="F401" i="10"/>
  <c r="E401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C400" i="10"/>
  <c r="Q399" i="10"/>
  <c r="P399" i="10"/>
  <c r="O399" i="10"/>
  <c r="O401" i="10" s="1"/>
  <c r="N399" i="10"/>
  <c r="M399" i="10"/>
  <c r="L399" i="10"/>
  <c r="K399" i="10"/>
  <c r="K401" i="10" s="1"/>
  <c r="J399" i="10"/>
  <c r="I399" i="10"/>
  <c r="H399" i="10"/>
  <c r="G399" i="10"/>
  <c r="G401" i="10" s="1"/>
  <c r="F399" i="10"/>
  <c r="E399" i="10"/>
  <c r="D399" i="10"/>
  <c r="C399" i="10"/>
  <c r="C401" i="10" s="1"/>
  <c r="O398" i="10"/>
  <c r="N398" i="10"/>
  <c r="K398" i="10"/>
  <c r="J398" i="10"/>
  <c r="G398" i="10"/>
  <c r="F398" i="10"/>
  <c r="C398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C397" i="10"/>
  <c r="Q396" i="10"/>
  <c r="P396" i="10"/>
  <c r="P398" i="10" s="1"/>
  <c r="O396" i="10"/>
  <c r="N396" i="10"/>
  <c r="M396" i="10"/>
  <c r="L396" i="10"/>
  <c r="L398" i="10" s="1"/>
  <c r="K396" i="10"/>
  <c r="J396" i="10"/>
  <c r="I396" i="10"/>
  <c r="H396" i="10"/>
  <c r="H398" i="10" s="1"/>
  <c r="G396" i="10"/>
  <c r="F396" i="10"/>
  <c r="E396" i="10"/>
  <c r="D396" i="10"/>
  <c r="D398" i="10" s="1"/>
  <c r="C396" i="10"/>
  <c r="Q395" i="10"/>
  <c r="P395" i="10"/>
  <c r="O395" i="10"/>
  <c r="N395" i="10"/>
  <c r="M395" i="10"/>
  <c r="L395" i="10"/>
  <c r="K395" i="10"/>
  <c r="J395" i="10"/>
  <c r="I395" i="10"/>
  <c r="H395" i="10"/>
  <c r="G395" i="10"/>
  <c r="F395" i="10"/>
  <c r="E395" i="10"/>
  <c r="D395" i="10"/>
  <c r="C395" i="10"/>
  <c r="O394" i="10"/>
  <c r="K394" i="10"/>
  <c r="J394" i="10"/>
  <c r="G394" i="10"/>
  <c r="C394" i="10"/>
  <c r="Q393" i="10"/>
  <c r="P393" i="10"/>
  <c r="O393" i="10"/>
  <c r="N393" i="10"/>
  <c r="N394" i="10" s="1"/>
  <c r="M393" i="10"/>
  <c r="L393" i="10"/>
  <c r="K393" i="10"/>
  <c r="J393" i="10"/>
  <c r="I393" i="10"/>
  <c r="H393" i="10"/>
  <c r="G393" i="10"/>
  <c r="F393" i="10"/>
  <c r="F394" i="10" s="1"/>
  <c r="E393" i="10"/>
  <c r="D393" i="10"/>
  <c r="C393" i="10"/>
  <c r="Q392" i="10"/>
  <c r="P392" i="10"/>
  <c r="P394" i="10" s="1"/>
  <c r="O392" i="10"/>
  <c r="N392" i="10"/>
  <c r="M392" i="10"/>
  <c r="L392" i="10"/>
  <c r="L394" i="10" s="1"/>
  <c r="K392" i="10"/>
  <c r="J392" i="10"/>
  <c r="I392" i="10"/>
  <c r="H392" i="10"/>
  <c r="H394" i="10" s="1"/>
  <c r="G392" i="10"/>
  <c r="F392" i="10"/>
  <c r="E392" i="10"/>
  <c r="D392" i="10"/>
  <c r="D394" i="10" s="1"/>
  <c r="C392" i="10"/>
  <c r="P391" i="10"/>
  <c r="L391" i="10"/>
  <c r="H391" i="10"/>
  <c r="D391" i="10"/>
  <c r="C391" i="10"/>
  <c r="Q390" i="10"/>
  <c r="P390" i="10"/>
  <c r="O390" i="10"/>
  <c r="O391" i="10" s="1"/>
  <c r="N390" i="10"/>
  <c r="M390" i="10"/>
  <c r="L390" i="10"/>
  <c r="K390" i="10"/>
  <c r="K391" i="10" s="1"/>
  <c r="J390" i="10"/>
  <c r="I390" i="10"/>
  <c r="H390" i="10"/>
  <c r="G390" i="10"/>
  <c r="G391" i="10" s="1"/>
  <c r="F390" i="10"/>
  <c r="E390" i="10"/>
  <c r="D390" i="10"/>
  <c r="C390" i="10"/>
  <c r="Q389" i="10"/>
  <c r="Q391" i="10" s="1"/>
  <c r="P389" i="10"/>
  <c r="O389" i="10"/>
  <c r="N389" i="10"/>
  <c r="M389" i="10"/>
  <c r="M391" i="10" s="1"/>
  <c r="L389" i="10"/>
  <c r="K389" i="10"/>
  <c r="J389" i="10"/>
  <c r="I389" i="10"/>
  <c r="I391" i="10" s="1"/>
  <c r="H389" i="10"/>
  <c r="G389" i="10"/>
  <c r="F389" i="10"/>
  <c r="E389" i="10"/>
  <c r="E391" i="10" s="1"/>
  <c r="D389" i="10"/>
  <c r="C389" i="10"/>
  <c r="Q388" i="10"/>
  <c r="P388" i="10"/>
  <c r="O388" i="10"/>
  <c r="N388" i="10"/>
  <c r="M388" i="10"/>
  <c r="L388" i="10"/>
  <c r="K388" i="10"/>
  <c r="J388" i="10"/>
  <c r="I388" i="10"/>
  <c r="H388" i="10"/>
  <c r="G388" i="10"/>
  <c r="F388" i="10"/>
  <c r="E388" i="10"/>
  <c r="D388" i="10"/>
  <c r="D404" i="10" s="1"/>
  <c r="C388" i="10"/>
  <c r="Q387" i="10"/>
  <c r="P387" i="10"/>
  <c r="O387" i="10"/>
  <c r="O403" i="10" s="1"/>
  <c r="N387" i="10"/>
  <c r="M387" i="10"/>
  <c r="L387" i="10"/>
  <c r="K387" i="10"/>
  <c r="K403" i="10" s="1"/>
  <c r="J387" i="10"/>
  <c r="I387" i="10"/>
  <c r="H387" i="10"/>
  <c r="G387" i="10"/>
  <c r="G403" i="10" s="1"/>
  <c r="F387" i="10"/>
  <c r="E387" i="10"/>
  <c r="D387" i="10"/>
  <c r="C387" i="10"/>
  <c r="Q386" i="10"/>
  <c r="P386" i="10"/>
  <c r="O386" i="10"/>
  <c r="N386" i="10"/>
  <c r="M386" i="10"/>
  <c r="L386" i="10"/>
  <c r="K386" i="10"/>
  <c r="J386" i="10"/>
  <c r="I386" i="10"/>
  <c r="H386" i="10"/>
  <c r="G386" i="10"/>
  <c r="F386" i="10"/>
  <c r="E386" i="10"/>
  <c r="D386" i="10"/>
  <c r="C386" i="10"/>
  <c r="Q385" i="10"/>
  <c r="N385" i="10"/>
  <c r="J385" i="10"/>
  <c r="I385" i="10"/>
  <c r="F385" i="10"/>
  <c r="Q384" i="10"/>
  <c r="P384" i="10"/>
  <c r="O384" i="10"/>
  <c r="N384" i="10"/>
  <c r="M384" i="10"/>
  <c r="M385" i="10" s="1"/>
  <c r="L384" i="10"/>
  <c r="K384" i="10"/>
  <c r="J384" i="10"/>
  <c r="I384" i="10"/>
  <c r="H384" i="10"/>
  <c r="G384" i="10"/>
  <c r="F384" i="10"/>
  <c r="E384" i="10"/>
  <c r="E385" i="10" s="1"/>
  <c r="D384" i="10"/>
  <c r="C384" i="10"/>
  <c r="Q383" i="10"/>
  <c r="P383" i="10"/>
  <c r="P385" i="10" s="1"/>
  <c r="O383" i="10"/>
  <c r="O385" i="10" s="1"/>
  <c r="N383" i="10"/>
  <c r="M383" i="10"/>
  <c r="L383" i="10"/>
  <c r="L385" i="10" s="1"/>
  <c r="K383" i="10"/>
  <c r="K385" i="10" s="1"/>
  <c r="J383" i="10"/>
  <c r="I383" i="10"/>
  <c r="H383" i="10"/>
  <c r="H385" i="10" s="1"/>
  <c r="G383" i="10"/>
  <c r="G385" i="10" s="1"/>
  <c r="F383" i="10"/>
  <c r="E383" i="10"/>
  <c r="D383" i="10"/>
  <c r="D385" i="10" s="1"/>
  <c r="C383" i="10"/>
  <c r="C385" i="10" s="1"/>
  <c r="O382" i="10"/>
  <c r="K382" i="10"/>
  <c r="G382" i="10"/>
  <c r="C382" i="10"/>
  <c r="Q381" i="10"/>
  <c r="Q404" i="10" s="1"/>
  <c r="P381" i="10"/>
  <c r="O381" i="10"/>
  <c r="N381" i="10"/>
  <c r="M381" i="10"/>
  <c r="M404" i="10" s="1"/>
  <c r="L381" i="10"/>
  <c r="K381" i="10"/>
  <c r="J381" i="10"/>
  <c r="I381" i="10"/>
  <c r="I404" i="10" s="1"/>
  <c r="H381" i="10"/>
  <c r="G381" i="10"/>
  <c r="F381" i="10"/>
  <c r="E381" i="10"/>
  <c r="E404" i="10" s="1"/>
  <c r="D381" i="10"/>
  <c r="C381" i="10"/>
  <c r="Q380" i="10"/>
  <c r="P380" i="10"/>
  <c r="P382" i="10" s="1"/>
  <c r="O380" i="10"/>
  <c r="N380" i="10"/>
  <c r="M380" i="10"/>
  <c r="L380" i="10"/>
  <c r="K380" i="10"/>
  <c r="J380" i="10"/>
  <c r="I380" i="10"/>
  <c r="H380" i="10"/>
  <c r="H382" i="10" s="1"/>
  <c r="G380" i="10"/>
  <c r="F380" i="10"/>
  <c r="E380" i="10"/>
  <c r="D380" i="10"/>
  <c r="C380" i="10"/>
  <c r="D375" i="10"/>
  <c r="C375" i="10"/>
  <c r="D374" i="10"/>
  <c r="C374" i="10"/>
  <c r="F370" i="10"/>
  <c r="E370" i="10"/>
  <c r="C370" i="10"/>
  <c r="AB370" i="10" s="1"/>
  <c r="F369" i="10"/>
  <c r="E369" i="10"/>
  <c r="F368" i="10"/>
  <c r="E368" i="10"/>
  <c r="C368" i="10"/>
  <c r="AB368" i="10" s="1"/>
  <c r="F367" i="10"/>
  <c r="E367" i="10"/>
  <c r="R362" i="10"/>
  <c r="Q362" i="10"/>
  <c r="P362" i="10"/>
  <c r="O362" i="10"/>
  <c r="N362" i="10"/>
  <c r="M362" i="10"/>
  <c r="M363" i="10" s="1"/>
  <c r="L362" i="10"/>
  <c r="J362" i="10"/>
  <c r="I362" i="10"/>
  <c r="H362" i="10"/>
  <c r="G362" i="10"/>
  <c r="F362" i="10"/>
  <c r="E362" i="10"/>
  <c r="D362" i="10"/>
  <c r="C362" i="10"/>
  <c r="R361" i="10"/>
  <c r="Q361" i="10"/>
  <c r="P361" i="10"/>
  <c r="O361" i="10"/>
  <c r="N361" i="10"/>
  <c r="M361" i="10"/>
  <c r="L361" i="10"/>
  <c r="J361" i="10"/>
  <c r="I361" i="10"/>
  <c r="H361" i="10"/>
  <c r="G361" i="10"/>
  <c r="F361" i="10"/>
  <c r="E361" i="10"/>
  <c r="D361" i="10"/>
  <c r="C361" i="10"/>
  <c r="R360" i="10"/>
  <c r="Q360" i="10"/>
  <c r="P360" i="10"/>
  <c r="O360" i="10"/>
  <c r="N360" i="10"/>
  <c r="M360" i="10"/>
  <c r="L360" i="10"/>
  <c r="K363" i="10"/>
  <c r="J360" i="10"/>
  <c r="I360" i="10"/>
  <c r="H360" i="10"/>
  <c r="H363" i="10" s="1"/>
  <c r="G360" i="10"/>
  <c r="F360" i="10"/>
  <c r="E360" i="10"/>
  <c r="D360" i="10"/>
  <c r="C360" i="10"/>
  <c r="R358" i="10"/>
  <c r="Q358" i="10"/>
  <c r="P358" i="10"/>
  <c r="P356" i="10" s="1"/>
  <c r="O358" i="10"/>
  <c r="N358" i="10"/>
  <c r="M358" i="10"/>
  <c r="L358" i="10"/>
  <c r="L356" i="10" s="1"/>
  <c r="J358" i="10"/>
  <c r="I358" i="10"/>
  <c r="H358" i="10"/>
  <c r="G358" i="10"/>
  <c r="G356" i="10" s="1"/>
  <c r="F358" i="10"/>
  <c r="E358" i="10"/>
  <c r="D358" i="10"/>
  <c r="C358" i="10"/>
  <c r="C356" i="10" s="1"/>
  <c r="R357" i="10"/>
  <c r="R356" i="10" s="1"/>
  <c r="Q357" i="10"/>
  <c r="P357" i="10"/>
  <c r="O357" i="10"/>
  <c r="N357" i="10"/>
  <c r="N356" i="10" s="1"/>
  <c r="M357" i="10"/>
  <c r="L357" i="10"/>
  <c r="J357" i="10"/>
  <c r="I357" i="10"/>
  <c r="H357" i="10"/>
  <c r="G357" i="10"/>
  <c r="F357" i="10"/>
  <c r="E357" i="10"/>
  <c r="E356" i="10" s="1"/>
  <c r="D357" i="10"/>
  <c r="C357" i="10"/>
  <c r="Q356" i="10"/>
  <c r="M356" i="10"/>
  <c r="I356" i="10"/>
  <c r="H356" i="10"/>
  <c r="D356" i="10"/>
  <c r="R355" i="10"/>
  <c r="Q355" i="10"/>
  <c r="P355" i="10"/>
  <c r="O355" i="10"/>
  <c r="N355" i="10"/>
  <c r="M355" i="10"/>
  <c r="L355" i="10"/>
  <c r="J355" i="10"/>
  <c r="I355" i="10"/>
  <c r="H355" i="10"/>
  <c r="G355" i="10"/>
  <c r="F355" i="10"/>
  <c r="E355" i="10"/>
  <c r="D355" i="10"/>
  <c r="C355" i="10"/>
  <c r="R354" i="10"/>
  <c r="Q354" i="10"/>
  <c r="P354" i="10"/>
  <c r="O354" i="10"/>
  <c r="N354" i="10"/>
  <c r="M354" i="10"/>
  <c r="L354" i="10"/>
  <c r="J354" i="10"/>
  <c r="I354" i="10"/>
  <c r="H354" i="10"/>
  <c r="G354" i="10"/>
  <c r="F354" i="10"/>
  <c r="E354" i="10"/>
  <c r="D354" i="10"/>
  <c r="C354" i="10"/>
  <c r="R353" i="10"/>
  <c r="Q353" i="10"/>
  <c r="P353" i="10"/>
  <c r="O353" i="10"/>
  <c r="N353" i="10"/>
  <c r="M353" i="10"/>
  <c r="L353" i="10"/>
  <c r="J353" i="10"/>
  <c r="I353" i="10"/>
  <c r="H353" i="10"/>
  <c r="G353" i="10"/>
  <c r="F353" i="10"/>
  <c r="E353" i="10"/>
  <c r="D353" i="10"/>
  <c r="C353" i="10"/>
  <c r="R352" i="10"/>
  <c r="Q352" i="10"/>
  <c r="P352" i="10"/>
  <c r="O352" i="10"/>
  <c r="N352" i="10"/>
  <c r="M352" i="10"/>
  <c r="L352" i="10"/>
  <c r="J352" i="10"/>
  <c r="I352" i="10"/>
  <c r="I363" i="10" s="1"/>
  <c r="H352" i="10"/>
  <c r="G352" i="10"/>
  <c r="F352" i="10"/>
  <c r="E352" i="10"/>
  <c r="E363" i="10" s="1"/>
  <c r="D352" i="10"/>
  <c r="C352" i="10"/>
  <c r="R351" i="10"/>
  <c r="Q351" i="10"/>
  <c r="P351" i="10"/>
  <c r="O351" i="10"/>
  <c r="N351" i="10"/>
  <c r="M351" i="10"/>
  <c r="L351" i="10"/>
  <c r="J351" i="10"/>
  <c r="I351" i="10"/>
  <c r="H351" i="10"/>
  <c r="G351" i="10"/>
  <c r="F351" i="10"/>
  <c r="E351" i="10"/>
  <c r="D351" i="10"/>
  <c r="C351" i="10"/>
  <c r="R350" i="10"/>
  <c r="Q350" i="10"/>
  <c r="P350" i="10"/>
  <c r="O350" i="10"/>
  <c r="N350" i="10"/>
  <c r="M350" i="10"/>
  <c r="L350" i="10"/>
  <c r="J350" i="10"/>
  <c r="I350" i="10"/>
  <c r="H350" i="10"/>
  <c r="G350" i="10"/>
  <c r="F350" i="10"/>
  <c r="E350" i="10"/>
  <c r="D350" i="10"/>
  <c r="C350" i="10"/>
  <c r="R349" i="10"/>
  <c r="Q349" i="10"/>
  <c r="P349" i="10"/>
  <c r="O349" i="10"/>
  <c r="N349" i="10"/>
  <c r="M349" i="10"/>
  <c r="L349" i="10"/>
  <c r="J349" i="10"/>
  <c r="I349" i="10"/>
  <c r="H349" i="10"/>
  <c r="G349" i="10"/>
  <c r="F349" i="10"/>
  <c r="E349" i="10"/>
  <c r="D349" i="10"/>
  <c r="C349" i="10"/>
  <c r="R348" i="10"/>
  <c r="Q348" i="10"/>
  <c r="P348" i="10"/>
  <c r="O348" i="10"/>
  <c r="N348" i="10"/>
  <c r="M348" i="10"/>
  <c r="L348" i="10"/>
  <c r="J348" i="10"/>
  <c r="I348" i="10"/>
  <c r="H348" i="10"/>
  <c r="G348" i="10"/>
  <c r="F348" i="10"/>
  <c r="E348" i="10"/>
  <c r="D348" i="10"/>
  <c r="C348" i="10"/>
  <c r="R347" i="10"/>
  <c r="Q347" i="10"/>
  <c r="P347" i="10"/>
  <c r="O347" i="10"/>
  <c r="N347" i="10"/>
  <c r="M347" i="10"/>
  <c r="L347" i="10"/>
  <c r="J347" i="10"/>
  <c r="I347" i="10"/>
  <c r="H347" i="10"/>
  <c r="G347" i="10"/>
  <c r="F347" i="10"/>
  <c r="E347" i="10"/>
  <c r="D347" i="10"/>
  <c r="C347" i="10"/>
  <c r="R346" i="10"/>
  <c r="Q346" i="10"/>
  <c r="P346" i="10"/>
  <c r="O346" i="10"/>
  <c r="N346" i="10"/>
  <c r="M346" i="10"/>
  <c r="L346" i="10"/>
  <c r="J346" i="10"/>
  <c r="I346" i="10"/>
  <c r="H346" i="10"/>
  <c r="G346" i="10"/>
  <c r="F346" i="10"/>
  <c r="E346" i="10"/>
  <c r="D346" i="10"/>
  <c r="C346" i="10"/>
  <c r="R345" i="10"/>
  <c r="Q345" i="10"/>
  <c r="P345" i="10"/>
  <c r="O345" i="10"/>
  <c r="N345" i="10"/>
  <c r="M345" i="10"/>
  <c r="L345" i="10"/>
  <c r="J345" i="10"/>
  <c r="I345" i="10"/>
  <c r="H345" i="10"/>
  <c r="G345" i="10"/>
  <c r="F345" i="10"/>
  <c r="E345" i="10"/>
  <c r="D345" i="10"/>
  <c r="C345" i="10"/>
  <c r="R344" i="10"/>
  <c r="Q344" i="10"/>
  <c r="P344" i="10"/>
  <c r="O344" i="10"/>
  <c r="N344" i="10"/>
  <c r="M344" i="10"/>
  <c r="L344" i="10"/>
  <c r="J344" i="10"/>
  <c r="I344" i="10"/>
  <c r="H344" i="10"/>
  <c r="G344" i="10"/>
  <c r="F344" i="10"/>
  <c r="E344" i="10"/>
  <c r="D344" i="10"/>
  <c r="C344" i="10"/>
  <c r="R343" i="10"/>
  <c r="Q343" i="10"/>
  <c r="P343" i="10"/>
  <c r="P363" i="10" s="1"/>
  <c r="O343" i="10"/>
  <c r="N343" i="10"/>
  <c r="M343" i="10"/>
  <c r="L343" i="10"/>
  <c r="J343" i="10"/>
  <c r="I343" i="10"/>
  <c r="H343" i="10"/>
  <c r="G343" i="10"/>
  <c r="F343" i="10"/>
  <c r="E343" i="10"/>
  <c r="D343" i="10"/>
  <c r="C343" i="10"/>
  <c r="Q337" i="10"/>
  <c r="P337" i="10"/>
  <c r="O337" i="10"/>
  <c r="N337" i="10"/>
  <c r="M337" i="10"/>
  <c r="L337" i="10"/>
  <c r="K337" i="10"/>
  <c r="J337" i="10"/>
  <c r="I337" i="10"/>
  <c r="H337" i="10"/>
  <c r="G337" i="10"/>
  <c r="F337" i="10"/>
  <c r="E337" i="10"/>
  <c r="D337" i="10"/>
  <c r="C337" i="10"/>
  <c r="Q336" i="10"/>
  <c r="P336" i="10"/>
  <c r="O336" i="10"/>
  <c r="N336" i="10"/>
  <c r="M336" i="10"/>
  <c r="L336" i="10"/>
  <c r="K336" i="10"/>
  <c r="J336" i="10"/>
  <c r="I336" i="10"/>
  <c r="H336" i="10"/>
  <c r="G336" i="10"/>
  <c r="F336" i="10"/>
  <c r="E336" i="10"/>
  <c r="D336" i="10"/>
  <c r="C336" i="10"/>
  <c r="Q335" i="10"/>
  <c r="P335" i="10"/>
  <c r="O335" i="10"/>
  <c r="N335" i="10"/>
  <c r="M335" i="10"/>
  <c r="L335" i="10"/>
  <c r="K335" i="10"/>
  <c r="J335" i="10"/>
  <c r="I335" i="10"/>
  <c r="H335" i="10"/>
  <c r="G335" i="10"/>
  <c r="F335" i="10"/>
  <c r="E335" i="10"/>
  <c r="D335" i="10"/>
  <c r="C335" i="10"/>
  <c r="Q334" i="10"/>
  <c r="P334" i="10"/>
  <c r="O334" i="10"/>
  <c r="N334" i="10"/>
  <c r="M334" i="10"/>
  <c r="L334" i="10"/>
  <c r="K334" i="10"/>
  <c r="J334" i="10"/>
  <c r="I334" i="10"/>
  <c r="H334" i="10"/>
  <c r="G334" i="10"/>
  <c r="F334" i="10"/>
  <c r="E334" i="10"/>
  <c r="D334" i="10"/>
  <c r="C334" i="10"/>
  <c r="Q333" i="10"/>
  <c r="P333" i="10"/>
  <c r="O333" i="10"/>
  <c r="N333" i="10"/>
  <c r="M333" i="10"/>
  <c r="M338" i="10" s="1"/>
  <c r="L333" i="10"/>
  <c r="K333" i="10"/>
  <c r="J333" i="10"/>
  <c r="I333" i="10"/>
  <c r="H333" i="10"/>
  <c r="G333" i="10"/>
  <c r="F333" i="10"/>
  <c r="E333" i="10"/>
  <c r="E338" i="10" s="1"/>
  <c r="D333" i="10"/>
  <c r="C333" i="10"/>
  <c r="Q332" i="10"/>
  <c r="P332" i="10"/>
  <c r="O332" i="10"/>
  <c r="N332" i="10"/>
  <c r="M332" i="10"/>
  <c r="L332" i="10"/>
  <c r="K332" i="10"/>
  <c r="J332" i="10"/>
  <c r="I332" i="10"/>
  <c r="H332" i="10"/>
  <c r="G332" i="10"/>
  <c r="F332" i="10"/>
  <c r="E332" i="10"/>
  <c r="D332" i="10"/>
  <c r="C332" i="10"/>
  <c r="Q331" i="10"/>
  <c r="P331" i="10"/>
  <c r="O331" i="10"/>
  <c r="N331" i="10"/>
  <c r="M331" i="10"/>
  <c r="L331" i="10"/>
  <c r="K331" i="10"/>
  <c r="J331" i="10"/>
  <c r="I331" i="10"/>
  <c r="H331" i="10"/>
  <c r="G331" i="10"/>
  <c r="F331" i="10"/>
  <c r="E331" i="10"/>
  <c r="D331" i="10"/>
  <c r="C331" i="10"/>
  <c r="Q330" i="10"/>
  <c r="P330" i="10"/>
  <c r="O330" i="10"/>
  <c r="N330" i="10"/>
  <c r="N338" i="10" s="1"/>
  <c r="M330" i="10"/>
  <c r="L330" i="10"/>
  <c r="K330" i="10"/>
  <c r="J330" i="10"/>
  <c r="J338" i="10" s="1"/>
  <c r="I330" i="10"/>
  <c r="H330" i="10"/>
  <c r="G330" i="10"/>
  <c r="F330" i="10"/>
  <c r="F338" i="10" s="1"/>
  <c r="E330" i="10"/>
  <c r="D330" i="10"/>
  <c r="C330" i="10"/>
  <c r="Q325" i="10"/>
  <c r="Q324" i="10"/>
  <c r="P324" i="10"/>
  <c r="O324" i="10"/>
  <c r="N324" i="10"/>
  <c r="M324" i="10"/>
  <c r="L324" i="10"/>
  <c r="K324" i="10"/>
  <c r="J324" i="10"/>
  <c r="I324" i="10"/>
  <c r="H324" i="10"/>
  <c r="G324" i="10"/>
  <c r="F324" i="10"/>
  <c r="E324" i="10"/>
  <c r="D324" i="10"/>
  <c r="C324" i="10"/>
  <c r="Q323" i="10"/>
  <c r="P323" i="10"/>
  <c r="O323" i="10"/>
  <c r="N323" i="10"/>
  <c r="M323" i="10"/>
  <c r="L323" i="10"/>
  <c r="K323" i="10"/>
  <c r="J323" i="10"/>
  <c r="I323" i="10"/>
  <c r="H323" i="10"/>
  <c r="G323" i="10"/>
  <c r="F323" i="10"/>
  <c r="E323" i="10"/>
  <c r="D323" i="10"/>
  <c r="C323" i="10"/>
  <c r="Q322" i="10"/>
  <c r="P322" i="10"/>
  <c r="O322" i="10"/>
  <c r="N322" i="10"/>
  <c r="M322" i="10"/>
  <c r="L322" i="10"/>
  <c r="L325" i="10" s="1"/>
  <c r="K322" i="10"/>
  <c r="J322" i="10"/>
  <c r="I322" i="10"/>
  <c r="H322" i="10"/>
  <c r="G322" i="10"/>
  <c r="F322" i="10"/>
  <c r="E322" i="10"/>
  <c r="D322" i="10"/>
  <c r="D325" i="10" s="1"/>
  <c r="C322" i="10"/>
  <c r="Q320" i="10"/>
  <c r="P320" i="10"/>
  <c r="O320" i="10"/>
  <c r="N320" i="10"/>
  <c r="M320" i="10"/>
  <c r="L320" i="10"/>
  <c r="K320" i="10"/>
  <c r="J320" i="10"/>
  <c r="I320" i="10"/>
  <c r="H320" i="10"/>
  <c r="G320" i="10"/>
  <c r="F320" i="10"/>
  <c r="E320" i="10"/>
  <c r="D320" i="10"/>
  <c r="C320" i="10"/>
  <c r="Q318" i="10"/>
  <c r="P318" i="10"/>
  <c r="O318" i="10"/>
  <c r="N318" i="10"/>
  <c r="M318" i="10"/>
  <c r="L318" i="10"/>
  <c r="K318" i="10"/>
  <c r="J318" i="10"/>
  <c r="I318" i="10"/>
  <c r="H318" i="10"/>
  <c r="G318" i="10"/>
  <c r="F318" i="10"/>
  <c r="E318" i="10"/>
  <c r="D318" i="10"/>
  <c r="C318" i="10"/>
  <c r="Q317" i="10"/>
  <c r="P317" i="10"/>
  <c r="O317" i="10"/>
  <c r="N317" i="10"/>
  <c r="M317" i="10"/>
  <c r="M325" i="10" s="1"/>
  <c r="L317" i="10"/>
  <c r="K317" i="10"/>
  <c r="J317" i="10"/>
  <c r="I317" i="10"/>
  <c r="I325" i="10" s="1"/>
  <c r="H317" i="10"/>
  <c r="G317" i="10"/>
  <c r="F317" i="10"/>
  <c r="E317" i="10"/>
  <c r="E325" i="10" s="1"/>
  <c r="D317" i="10"/>
  <c r="C317" i="10"/>
  <c r="Q310" i="10"/>
  <c r="P310" i="10"/>
  <c r="O310" i="10"/>
  <c r="N310" i="10"/>
  <c r="M310" i="10"/>
  <c r="L310" i="10"/>
  <c r="K310" i="10"/>
  <c r="J310" i="10"/>
  <c r="I310" i="10"/>
  <c r="H310" i="10"/>
  <c r="G310" i="10"/>
  <c r="F310" i="10"/>
  <c r="E310" i="10"/>
  <c r="D310" i="10"/>
  <c r="C310" i="10"/>
  <c r="Q309" i="10"/>
  <c r="P309" i="10"/>
  <c r="O309" i="10"/>
  <c r="N309" i="10"/>
  <c r="M309" i="10"/>
  <c r="L309" i="10"/>
  <c r="K309" i="10"/>
  <c r="J309" i="10"/>
  <c r="I309" i="10"/>
  <c r="H309" i="10"/>
  <c r="G309" i="10"/>
  <c r="F309" i="10"/>
  <c r="E309" i="10"/>
  <c r="D309" i="10"/>
  <c r="C309" i="10"/>
  <c r="Q308" i="10"/>
  <c r="P308" i="10"/>
  <c r="O308" i="10"/>
  <c r="N308" i="10"/>
  <c r="M308" i="10"/>
  <c r="L308" i="10"/>
  <c r="K308" i="10"/>
  <c r="J308" i="10"/>
  <c r="I308" i="10"/>
  <c r="H308" i="10"/>
  <c r="G308" i="10"/>
  <c r="F308" i="10"/>
  <c r="E308" i="10"/>
  <c r="D308" i="10"/>
  <c r="C308" i="10"/>
  <c r="Q307" i="10"/>
  <c r="P307" i="10"/>
  <c r="O307" i="10"/>
  <c r="N307" i="10"/>
  <c r="M307" i="10"/>
  <c r="L307" i="10"/>
  <c r="K307" i="10"/>
  <c r="J307" i="10"/>
  <c r="I307" i="10"/>
  <c r="I299" i="10" s="1"/>
  <c r="H307" i="10"/>
  <c r="G307" i="10"/>
  <c r="F307" i="10"/>
  <c r="E307" i="10"/>
  <c r="D307" i="10"/>
  <c r="C307" i="10"/>
  <c r="Q306" i="10"/>
  <c r="P306" i="10"/>
  <c r="O306" i="10"/>
  <c r="N306" i="10"/>
  <c r="M306" i="10"/>
  <c r="L306" i="10"/>
  <c r="K306" i="10"/>
  <c r="J306" i="10"/>
  <c r="I306" i="10"/>
  <c r="H306" i="10"/>
  <c r="G306" i="10"/>
  <c r="F306" i="10"/>
  <c r="E306" i="10"/>
  <c r="D306" i="10"/>
  <c r="C306" i="10"/>
  <c r="Q305" i="10"/>
  <c r="P305" i="10"/>
  <c r="O305" i="10"/>
  <c r="N305" i="10"/>
  <c r="M305" i="10"/>
  <c r="M303" i="10" s="1"/>
  <c r="L305" i="10"/>
  <c r="K305" i="10"/>
  <c r="K303" i="10" s="1"/>
  <c r="J305" i="10"/>
  <c r="I305" i="10"/>
  <c r="H305" i="10"/>
  <c r="G305" i="10"/>
  <c r="G303" i="10" s="1"/>
  <c r="F305" i="10"/>
  <c r="E305" i="10"/>
  <c r="D305" i="10"/>
  <c r="C305" i="10"/>
  <c r="C303" i="10" s="1"/>
  <c r="Q304" i="10"/>
  <c r="P304" i="10"/>
  <c r="O304" i="10"/>
  <c r="N304" i="10"/>
  <c r="N303" i="10" s="1"/>
  <c r="M304" i="10"/>
  <c r="L304" i="10"/>
  <c r="K304" i="10"/>
  <c r="J304" i="10"/>
  <c r="J303" i="10" s="1"/>
  <c r="I304" i="10"/>
  <c r="H304" i="10"/>
  <c r="G304" i="10"/>
  <c r="F304" i="10"/>
  <c r="E304" i="10"/>
  <c r="D304" i="10"/>
  <c r="C304" i="10"/>
  <c r="Q303" i="10"/>
  <c r="O303" i="10"/>
  <c r="I303" i="10"/>
  <c r="F303" i="10"/>
  <c r="F299" i="10" s="1"/>
  <c r="E303" i="10"/>
  <c r="Q302" i="10"/>
  <c r="P302" i="10"/>
  <c r="O302" i="10"/>
  <c r="N302" i="10"/>
  <c r="M302" i="10"/>
  <c r="L302" i="10"/>
  <c r="K302" i="10"/>
  <c r="J302" i="10"/>
  <c r="I302" i="10"/>
  <c r="H302" i="10"/>
  <c r="G302" i="10"/>
  <c r="F302" i="10"/>
  <c r="E302" i="10"/>
  <c r="D302" i="10"/>
  <c r="C302" i="10"/>
  <c r="Q301" i="10"/>
  <c r="P301" i="10"/>
  <c r="O301" i="10"/>
  <c r="N301" i="10"/>
  <c r="M301" i="10"/>
  <c r="L301" i="10"/>
  <c r="K301" i="10"/>
  <c r="J301" i="10"/>
  <c r="I301" i="10"/>
  <c r="H301" i="10"/>
  <c r="G301" i="10"/>
  <c r="G299" i="10" s="1"/>
  <c r="F301" i="10"/>
  <c r="E301" i="10"/>
  <c r="D301" i="10"/>
  <c r="C301" i="10"/>
  <c r="C299" i="10" s="1"/>
  <c r="Q300" i="10"/>
  <c r="P300" i="10"/>
  <c r="O300" i="10"/>
  <c r="N300" i="10"/>
  <c r="N299" i="10" s="1"/>
  <c r="M300" i="10"/>
  <c r="L300" i="10"/>
  <c r="K300" i="10"/>
  <c r="J300" i="10"/>
  <c r="I300" i="10"/>
  <c r="H300" i="10"/>
  <c r="G300" i="10"/>
  <c r="F300" i="10"/>
  <c r="E300" i="10"/>
  <c r="D300" i="10"/>
  <c r="C300" i="10"/>
  <c r="Q299" i="10"/>
  <c r="O299" i="10"/>
  <c r="E299" i="10"/>
  <c r="Q298" i="10"/>
  <c r="P298" i="10"/>
  <c r="O298" i="10"/>
  <c r="N298" i="10"/>
  <c r="M298" i="10"/>
  <c r="L298" i="10"/>
  <c r="K298" i="10"/>
  <c r="J298" i="10"/>
  <c r="I298" i="10"/>
  <c r="H298" i="10"/>
  <c r="G298" i="10"/>
  <c r="F298" i="10"/>
  <c r="E298" i="10"/>
  <c r="D298" i="10"/>
  <c r="C298" i="10"/>
  <c r="Q297" i="10"/>
  <c r="P297" i="10"/>
  <c r="O297" i="10"/>
  <c r="N297" i="10"/>
  <c r="M297" i="10"/>
  <c r="L297" i="10"/>
  <c r="K297" i="10"/>
  <c r="J297" i="10"/>
  <c r="I297" i="10"/>
  <c r="H297" i="10"/>
  <c r="G297" i="10"/>
  <c r="F297" i="10"/>
  <c r="E297" i="10"/>
  <c r="D297" i="10"/>
  <c r="C297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Q295" i="10"/>
  <c r="P295" i="10"/>
  <c r="O295" i="10"/>
  <c r="N295" i="10"/>
  <c r="M295" i="10"/>
  <c r="L295" i="10"/>
  <c r="K295" i="10"/>
  <c r="J295" i="10"/>
  <c r="I295" i="10"/>
  <c r="H295" i="10"/>
  <c r="G295" i="10"/>
  <c r="F295" i="10"/>
  <c r="E295" i="10"/>
  <c r="D295" i="10"/>
  <c r="C295" i="10"/>
  <c r="Q294" i="10"/>
  <c r="P294" i="10"/>
  <c r="O294" i="10"/>
  <c r="N294" i="10"/>
  <c r="N292" i="10" s="1"/>
  <c r="N286" i="10" s="1"/>
  <c r="M294" i="10"/>
  <c r="L294" i="10"/>
  <c r="K294" i="10"/>
  <c r="J294" i="10"/>
  <c r="I294" i="10"/>
  <c r="H294" i="10"/>
  <c r="H292" i="10" s="1"/>
  <c r="G294" i="10"/>
  <c r="F294" i="10"/>
  <c r="E294" i="10"/>
  <c r="D294" i="10"/>
  <c r="D292" i="10" s="1"/>
  <c r="C294" i="10"/>
  <c r="Q293" i="10"/>
  <c r="P293" i="10"/>
  <c r="O293" i="10"/>
  <c r="O292" i="10" s="1"/>
  <c r="N293" i="10"/>
  <c r="M293" i="10"/>
  <c r="L293" i="10"/>
  <c r="K293" i="10"/>
  <c r="K292" i="10" s="1"/>
  <c r="J293" i="10"/>
  <c r="I293" i="10"/>
  <c r="H293" i="10"/>
  <c r="G293" i="10"/>
  <c r="F293" i="10"/>
  <c r="E293" i="10"/>
  <c r="D293" i="10"/>
  <c r="C293" i="10"/>
  <c r="C292" i="10" s="1"/>
  <c r="P292" i="10"/>
  <c r="L292" i="10"/>
  <c r="J292" i="10"/>
  <c r="G292" i="10"/>
  <c r="F292" i="10"/>
  <c r="Q291" i="10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Q290" i="10"/>
  <c r="P290" i="10"/>
  <c r="O290" i="10"/>
  <c r="N290" i="10"/>
  <c r="M290" i="10"/>
  <c r="L290" i="10"/>
  <c r="K290" i="10"/>
  <c r="J290" i="10"/>
  <c r="I290" i="10"/>
  <c r="H290" i="10"/>
  <c r="G290" i="10"/>
  <c r="F290" i="10"/>
  <c r="E290" i="10"/>
  <c r="D290" i="10"/>
  <c r="C290" i="10"/>
  <c r="Q289" i="10"/>
  <c r="P289" i="10"/>
  <c r="O289" i="10"/>
  <c r="N289" i="10"/>
  <c r="M289" i="10"/>
  <c r="L289" i="10"/>
  <c r="K289" i="10"/>
  <c r="J289" i="10"/>
  <c r="I289" i="10"/>
  <c r="H289" i="10"/>
  <c r="G289" i="10"/>
  <c r="F289" i="10"/>
  <c r="E289" i="10"/>
  <c r="D289" i="10"/>
  <c r="C289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Q287" i="10"/>
  <c r="P287" i="10"/>
  <c r="O287" i="10"/>
  <c r="N287" i="10"/>
  <c r="M287" i="10"/>
  <c r="L287" i="10"/>
  <c r="K287" i="10"/>
  <c r="J287" i="10"/>
  <c r="I287" i="10"/>
  <c r="H287" i="10"/>
  <c r="G287" i="10"/>
  <c r="F287" i="10"/>
  <c r="E287" i="10"/>
  <c r="D287" i="10"/>
  <c r="C287" i="10"/>
  <c r="P286" i="10"/>
  <c r="J286" i="10"/>
  <c r="D286" i="10"/>
  <c r="C280" i="10"/>
  <c r="E279" i="10"/>
  <c r="D279" i="10"/>
  <c r="C279" i="10"/>
  <c r="C276" i="10"/>
  <c r="E275" i="10"/>
  <c r="D275" i="10"/>
  <c r="D276" i="10" s="1"/>
  <c r="C275" i="10"/>
  <c r="E274" i="10"/>
  <c r="E276" i="10" s="1"/>
  <c r="D274" i="10"/>
  <c r="C274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71" i="10" s="1"/>
  <c r="C257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C253" i="10" s="1"/>
  <c r="D242" i="10"/>
  <c r="C241" i="10"/>
  <c r="E240" i="10"/>
  <c r="D240" i="10"/>
  <c r="C240" i="10"/>
  <c r="E239" i="10"/>
  <c r="D239" i="10"/>
  <c r="C239" i="10"/>
  <c r="C242" i="10" s="1"/>
  <c r="E238" i="10"/>
  <c r="E242" i="10" s="1"/>
  <c r="D238" i="10"/>
  <c r="C238" i="10"/>
  <c r="E235" i="10"/>
  <c r="C234" i="10"/>
  <c r="E233" i="10"/>
  <c r="D233" i="10"/>
  <c r="C233" i="10"/>
  <c r="E232" i="10"/>
  <c r="D232" i="10"/>
  <c r="D235" i="10" s="1"/>
  <c r="C232" i="10"/>
  <c r="C235" i="10" s="1"/>
  <c r="E228" i="10"/>
  <c r="D228" i="10"/>
  <c r="C228" i="10"/>
  <c r="E227" i="10"/>
  <c r="D227" i="10"/>
  <c r="C227" i="10"/>
  <c r="E226" i="10"/>
  <c r="D226" i="10"/>
  <c r="C226" i="10"/>
  <c r="E225" i="10"/>
  <c r="D225" i="10"/>
  <c r="C225" i="10"/>
  <c r="E224" i="10"/>
  <c r="D224" i="10"/>
  <c r="C224" i="10"/>
  <c r="E223" i="10"/>
  <c r="D223" i="10"/>
  <c r="C223" i="10"/>
  <c r="E222" i="10"/>
  <c r="D222" i="10"/>
  <c r="C222" i="10"/>
  <c r="C229" i="10" s="1"/>
  <c r="E218" i="10"/>
  <c r="D218" i="10"/>
  <c r="C218" i="10"/>
  <c r="E217" i="10"/>
  <c r="D217" i="10"/>
  <c r="C217" i="10"/>
  <c r="E216" i="10"/>
  <c r="D216" i="10"/>
  <c r="C216" i="10"/>
  <c r="E215" i="10"/>
  <c r="D215" i="10"/>
  <c r="C215" i="10"/>
  <c r="C219" i="10" s="1"/>
  <c r="E214" i="10"/>
  <c r="E219" i="10" s="1"/>
  <c r="D214" i="10"/>
  <c r="C214" i="10"/>
  <c r="C210" i="10"/>
  <c r="C209" i="10"/>
  <c r="C208" i="10"/>
  <c r="C207" i="10"/>
  <c r="C206" i="10"/>
  <c r="C205" i="10"/>
  <c r="C204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D201" i="10" s="1"/>
  <c r="C169" i="10"/>
  <c r="C201" i="10" s="1"/>
  <c r="E168" i="10"/>
  <c r="D168" i="10"/>
  <c r="C168" i="10"/>
  <c r="E167" i="10"/>
  <c r="E201" i="10" s="1"/>
  <c r="D167" i="10"/>
  <c r="C167" i="10"/>
  <c r="E164" i="10"/>
  <c r="D164" i="10"/>
  <c r="E163" i="10"/>
  <c r="D163" i="10"/>
  <c r="C163" i="10"/>
  <c r="E162" i="10"/>
  <c r="D162" i="10"/>
  <c r="C162" i="10"/>
  <c r="C158" i="10"/>
  <c r="C157" i="10"/>
  <c r="C156" i="10"/>
  <c r="C155" i="10"/>
  <c r="C154" i="10"/>
  <c r="E152" i="10"/>
  <c r="D152" i="10"/>
  <c r="C152" i="10"/>
  <c r="E151" i="10"/>
  <c r="D151" i="10"/>
  <c r="C151" i="10"/>
  <c r="E150" i="10"/>
  <c r="D150" i="10"/>
  <c r="C150" i="10"/>
  <c r="E149" i="10"/>
  <c r="D149" i="10"/>
  <c r="C149" i="10"/>
  <c r="E148" i="10"/>
  <c r="D148" i="10"/>
  <c r="C148" i="10"/>
  <c r="E147" i="10"/>
  <c r="D147" i="10"/>
  <c r="C147" i="10"/>
  <c r="E146" i="10"/>
  <c r="D146" i="10"/>
  <c r="C146" i="10"/>
  <c r="E145" i="10"/>
  <c r="E142" i="10" s="1"/>
  <c r="D145" i="10"/>
  <c r="C145" i="10"/>
  <c r="E144" i="10"/>
  <c r="D144" i="10"/>
  <c r="D142" i="10" s="1"/>
  <c r="C144" i="10"/>
  <c r="E143" i="10"/>
  <c r="D143" i="10"/>
  <c r="C143" i="10"/>
  <c r="C142" i="10" s="1"/>
  <c r="E140" i="10"/>
  <c r="D140" i="10"/>
  <c r="C140" i="10"/>
  <c r="E139" i="10"/>
  <c r="D139" i="10"/>
  <c r="C139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E141" i="10" s="1"/>
  <c r="E159" i="10" s="1"/>
  <c r="D130" i="10"/>
  <c r="C130" i="10"/>
  <c r="E129" i="10"/>
  <c r="D129" i="10"/>
  <c r="C129" i="10"/>
  <c r="E128" i="10"/>
  <c r="D128" i="10"/>
  <c r="D141" i="10" s="1"/>
  <c r="D159" i="10" s="1"/>
  <c r="C128" i="10"/>
  <c r="C141" i="10" s="1"/>
  <c r="G124" i="10"/>
  <c r="H123" i="10"/>
  <c r="G123" i="10"/>
  <c r="F123" i="10"/>
  <c r="F124" i="10" s="1"/>
  <c r="E123" i="10"/>
  <c r="D123" i="10"/>
  <c r="C123" i="10"/>
  <c r="H122" i="10"/>
  <c r="F122" i="10"/>
  <c r="E122" i="10"/>
  <c r="D122" i="10"/>
  <c r="C122" i="10"/>
  <c r="H120" i="10"/>
  <c r="F120" i="10"/>
  <c r="E120" i="10"/>
  <c r="D120" i="10"/>
  <c r="D118" i="10" s="1"/>
  <c r="C120" i="10"/>
  <c r="H119" i="10"/>
  <c r="F119" i="10"/>
  <c r="F118" i="10" s="1"/>
  <c r="E119" i="10"/>
  <c r="D119" i="10"/>
  <c r="C119" i="10"/>
  <c r="H118" i="10"/>
  <c r="C118" i="10"/>
  <c r="H117" i="10"/>
  <c r="F117" i="10"/>
  <c r="E117" i="10"/>
  <c r="D117" i="10"/>
  <c r="C117" i="10"/>
  <c r="H116" i="10"/>
  <c r="F116" i="10"/>
  <c r="E116" i="10"/>
  <c r="D116" i="10"/>
  <c r="C116" i="10"/>
  <c r="H115" i="10"/>
  <c r="F115" i="10"/>
  <c r="E115" i="10"/>
  <c r="D115" i="10"/>
  <c r="C115" i="10"/>
  <c r="H114" i="10"/>
  <c r="F114" i="10"/>
  <c r="E114" i="10"/>
  <c r="D114" i="10"/>
  <c r="C114" i="10"/>
  <c r="H113" i="10"/>
  <c r="F113" i="10"/>
  <c r="E113" i="10"/>
  <c r="D113" i="10"/>
  <c r="C113" i="10"/>
  <c r="H112" i="10"/>
  <c r="F112" i="10"/>
  <c r="E112" i="10"/>
  <c r="D112" i="10"/>
  <c r="C112" i="10"/>
  <c r="H111" i="10"/>
  <c r="F111" i="10"/>
  <c r="E111" i="10"/>
  <c r="D111" i="10"/>
  <c r="C111" i="10"/>
  <c r="H110" i="10"/>
  <c r="F110" i="10"/>
  <c r="E110" i="10"/>
  <c r="D110" i="10"/>
  <c r="C110" i="10"/>
  <c r="H109" i="10"/>
  <c r="F109" i="10"/>
  <c r="E109" i="10"/>
  <c r="D109" i="10"/>
  <c r="C109" i="10"/>
  <c r="H108" i="10"/>
  <c r="F108" i="10"/>
  <c r="E108" i="10"/>
  <c r="D108" i="10"/>
  <c r="C108" i="10"/>
  <c r="H107" i="10"/>
  <c r="F107" i="10"/>
  <c r="E107" i="10"/>
  <c r="D107" i="10"/>
  <c r="C107" i="10"/>
  <c r="H106" i="10"/>
  <c r="F106" i="10"/>
  <c r="E106" i="10"/>
  <c r="D106" i="10"/>
  <c r="C106" i="10"/>
  <c r="H105" i="10"/>
  <c r="F105" i="10"/>
  <c r="E105" i="10"/>
  <c r="D105" i="10"/>
  <c r="C105" i="10"/>
  <c r="D102" i="10"/>
  <c r="E101" i="10"/>
  <c r="D101" i="10"/>
  <c r="C101" i="10"/>
  <c r="C102" i="10" s="1"/>
  <c r="E100" i="10"/>
  <c r="D100" i="10"/>
  <c r="C100" i="10"/>
  <c r="E99" i="10"/>
  <c r="E102" i="10" s="1"/>
  <c r="D99" i="10"/>
  <c r="C99" i="10"/>
  <c r="E96" i="10"/>
  <c r="D96" i="10"/>
  <c r="C96" i="10"/>
  <c r="C95" i="10"/>
  <c r="E94" i="10"/>
  <c r="D94" i="10"/>
  <c r="C94" i="10"/>
  <c r="E93" i="10"/>
  <c r="D93" i="10"/>
  <c r="C93" i="10"/>
  <c r="E92" i="10"/>
  <c r="D92" i="10"/>
  <c r="C92" i="10"/>
  <c r="E91" i="10"/>
  <c r="E90" i="10" s="1"/>
  <c r="D91" i="10"/>
  <c r="C91" i="10"/>
  <c r="D90" i="10"/>
  <c r="C90" i="10"/>
  <c r="E89" i="10"/>
  <c r="D89" i="10"/>
  <c r="C89" i="10"/>
  <c r="C86" i="10" s="1"/>
  <c r="E88" i="10"/>
  <c r="D88" i="10"/>
  <c r="C88" i="10"/>
  <c r="E87" i="10"/>
  <c r="D87" i="10"/>
  <c r="D86" i="10" s="1"/>
  <c r="C87" i="10"/>
  <c r="E85" i="10"/>
  <c r="D85" i="10"/>
  <c r="C85" i="10"/>
  <c r="E84" i="10"/>
  <c r="D84" i="10"/>
  <c r="C84" i="10"/>
  <c r="E83" i="10"/>
  <c r="D83" i="10"/>
  <c r="C83" i="10"/>
  <c r="E82" i="10"/>
  <c r="D82" i="10"/>
  <c r="C82" i="10"/>
  <c r="E81" i="10"/>
  <c r="D81" i="10"/>
  <c r="C81" i="10"/>
  <c r="E80" i="10"/>
  <c r="D80" i="10"/>
  <c r="D79" i="10" s="1"/>
  <c r="C80" i="10"/>
  <c r="C79" i="10"/>
  <c r="E78" i="10"/>
  <c r="D78" i="10"/>
  <c r="C78" i="10"/>
  <c r="E77" i="10"/>
  <c r="D77" i="10"/>
  <c r="C77" i="10"/>
  <c r="E76" i="10"/>
  <c r="D76" i="10"/>
  <c r="C76" i="10"/>
  <c r="E75" i="10"/>
  <c r="D75" i="10"/>
  <c r="C75" i="10"/>
  <c r="E74" i="10"/>
  <c r="D74" i="10"/>
  <c r="C74" i="10"/>
  <c r="C69" i="10"/>
  <c r="C68" i="10"/>
  <c r="C67" i="10"/>
  <c r="E66" i="10"/>
  <c r="D66" i="10"/>
  <c r="C66" i="10"/>
  <c r="E65" i="10"/>
  <c r="D65" i="10"/>
  <c r="C65" i="10"/>
  <c r="E64" i="10"/>
  <c r="D64" i="10"/>
  <c r="D63" i="10" s="1"/>
  <c r="C64" i="10"/>
  <c r="C63" i="10"/>
  <c r="C62" i="10"/>
  <c r="C61" i="10" s="1"/>
  <c r="E60" i="10"/>
  <c r="D60" i="10"/>
  <c r="C60" i="10"/>
  <c r="E59" i="10"/>
  <c r="D59" i="10"/>
  <c r="D56" i="10" s="1"/>
  <c r="C59" i="10"/>
  <c r="E58" i="10"/>
  <c r="D58" i="10"/>
  <c r="C58" i="10"/>
  <c r="C56" i="10" s="1"/>
  <c r="E57" i="10"/>
  <c r="D57" i="10"/>
  <c r="C57" i="10"/>
  <c r="E56" i="10"/>
  <c r="C55" i="10"/>
  <c r="C54" i="10"/>
  <c r="E53" i="10"/>
  <c r="D53" i="10"/>
  <c r="C53" i="10"/>
  <c r="E52" i="10"/>
  <c r="D52" i="10"/>
  <c r="D51" i="10" s="1"/>
  <c r="C52" i="10"/>
  <c r="C51" i="10"/>
  <c r="C50" i="10"/>
  <c r="C49" i="10"/>
  <c r="C48" i="10"/>
  <c r="C47" i="10"/>
  <c r="C46" i="10"/>
  <c r="C45" i="10" s="1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E33" i="10" s="1"/>
  <c r="D36" i="10"/>
  <c r="C36" i="10"/>
  <c r="E35" i="10"/>
  <c r="D35" i="10"/>
  <c r="D33" i="10" s="1"/>
  <c r="C35" i="10"/>
  <c r="E34" i="10"/>
  <c r="D34" i="10"/>
  <c r="C34" i="10"/>
  <c r="C33" i="10" s="1"/>
  <c r="C32" i="10"/>
  <c r="C31" i="10"/>
  <c r="C30" i="10"/>
  <c r="C29" i="10"/>
  <c r="C28" i="10"/>
  <c r="C27" i="10"/>
  <c r="C26" i="10" s="1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E10" i="10" s="1"/>
  <c r="D11" i="10"/>
  <c r="C11" i="10"/>
  <c r="D10" i="10"/>
  <c r="A5" i="10"/>
  <c r="A4" i="10"/>
  <c r="A3" i="10"/>
  <c r="A2" i="10"/>
  <c r="D70" i="10" l="1"/>
  <c r="J299" i="10"/>
  <c r="K299" i="10"/>
  <c r="D229" i="10"/>
  <c r="L286" i="10"/>
  <c r="C338" i="10"/>
  <c r="G338" i="10"/>
  <c r="K338" i="10"/>
  <c r="O338" i="10"/>
  <c r="E382" i="10"/>
  <c r="E403" i="10"/>
  <c r="E405" i="10" s="1"/>
  <c r="I382" i="10"/>
  <c r="I403" i="10"/>
  <c r="I405" i="10" s="1"/>
  <c r="M382" i="10"/>
  <c r="M403" i="10"/>
  <c r="M405" i="10" s="1"/>
  <c r="Q382" i="10"/>
  <c r="Q403" i="10"/>
  <c r="Q405" i="10" s="1"/>
  <c r="F404" i="10"/>
  <c r="F382" i="10"/>
  <c r="J404" i="10"/>
  <c r="N404" i="10"/>
  <c r="N382" i="10"/>
  <c r="F391" i="10"/>
  <c r="J391" i="10"/>
  <c r="N391" i="10"/>
  <c r="C10" i="10"/>
  <c r="C70" i="10" s="1"/>
  <c r="C73" i="10"/>
  <c r="D73" i="10"/>
  <c r="D124" i="10"/>
  <c r="C153" i="10"/>
  <c r="C159" i="10" s="1"/>
  <c r="C211" i="10"/>
  <c r="E253" i="10"/>
  <c r="F286" i="10"/>
  <c r="H286" i="10"/>
  <c r="M299" i="10"/>
  <c r="H325" i="10"/>
  <c r="P325" i="10"/>
  <c r="I338" i="10"/>
  <c r="Q338" i="10"/>
  <c r="F356" i="10"/>
  <c r="F363" i="10" s="1"/>
  <c r="J356" i="10"/>
  <c r="O356" i="10"/>
  <c r="D363" i="10"/>
  <c r="L363" i="10"/>
  <c r="Q363" i="10"/>
  <c r="J382" i="10"/>
  <c r="D382" i="10"/>
  <c r="D403" i="10"/>
  <c r="L382" i="10"/>
  <c r="L403" i="10"/>
  <c r="O405" i="10"/>
  <c r="P403" i="10"/>
  <c r="E51" i="10"/>
  <c r="E70" i="10" s="1"/>
  <c r="E86" i="10"/>
  <c r="E229" i="10"/>
  <c r="E63" i="10"/>
  <c r="E79" i="10"/>
  <c r="E73" i="10" s="1"/>
  <c r="E118" i="10"/>
  <c r="E124" i="10" s="1"/>
  <c r="C124" i="10"/>
  <c r="H124" i="10"/>
  <c r="D219" i="10"/>
  <c r="D253" i="10"/>
  <c r="C363" i="10"/>
  <c r="G363" i="10"/>
  <c r="O363" i="10"/>
  <c r="H404" i="10"/>
  <c r="L404" i="10"/>
  <c r="P404" i="10"/>
  <c r="H403" i="10"/>
  <c r="H405" i="10" s="1"/>
  <c r="K489" i="10"/>
  <c r="C164" i="10"/>
  <c r="F325" i="10"/>
  <c r="J325" i="10"/>
  <c r="N325" i="10"/>
  <c r="D338" i="10"/>
  <c r="H338" i="10"/>
  <c r="L338" i="10"/>
  <c r="P338" i="10"/>
  <c r="AA368" i="10"/>
  <c r="K368" i="10" s="1"/>
  <c r="AA370" i="10"/>
  <c r="K370" i="10" s="1"/>
  <c r="E394" i="10"/>
  <c r="I394" i="10"/>
  <c r="M394" i="10"/>
  <c r="Q394" i="10"/>
  <c r="E398" i="10"/>
  <c r="I398" i="10"/>
  <c r="M398" i="10"/>
  <c r="Q398" i="10"/>
  <c r="D401" i="10"/>
  <c r="H401" i="10"/>
  <c r="L401" i="10"/>
  <c r="P401" i="10"/>
  <c r="F489" i="10"/>
  <c r="J489" i="10"/>
  <c r="G489" i="10"/>
  <c r="C286" i="10"/>
  <c r="G286" i="10"/>
  <c r="K286" i="10"/>
  <c r="O286" i="10"/>
  <c r="E292" i="10"/>
  <c r="E286" i="10" s="1"/>
  <c r="I292" i="10"/>
  <c r="I286" i="10" s="1"/>
  <c r="M292" i="10"/>
  <c r="M286" i="10" s="1"/>
  <c r="Q292" i="10"/>
  <c r="Q286" i="10" s="1"/>
  <c r="D303" i="10"/>
  <c r="D299" i="10" s="1"/>
  <c r="H303" i="10"/>
  <c r="H299" i="10" s="1"/>
  <c r="L303" i="10"/>
  <c r="L299" i="10" s="1"/>
  <c r="P303" i="10"/>
  <c r="P299" i="10" s="1"/>
  <c r="C325" i="10"/>
  <c r="G325" i="10"/>
  <c r="K325" i="10"/>
  <c r="O325" i="10"/>
  <c r="J363" i="10"/>
  <c r="N363" i="10"/>
  <c r="R363" i="10"/>
  <c r="C367" i="10"/>
  <c r="C369" i="10"/>
  <c r="G404" i="10"/>
  <c r="C404" i="10" s="1"/>
  <c r="K404" i="10"/>
  <c r="K405" i="10" s="1"/>
  <c r="O404" i="10"/>
  <c r="F403" i="10"/>
  <c r="F405" i="10" s="1"/>
  <c r="J403" i="10"/>
  <c r="N403" i="10"/>
  <c r="N405" i="10" s="1"/>
  <c r="C474" i="10"/>
  <c r="C489" i="10" s="1"/>
  <c r="D405" i="10" l="1"/>
  <c r="C403" i="10"/>
  <c r="C405" i="10" s="1"/>
  <c r="J405" i="10"/>
  <c r="G405" i="10"/>
  <c r="AA369" i="10"/>
  <c r="K369" i="10" s="1"/>
  <c r="AB369" i="10"/>
  <c r="L405" i="10"/>
  <c r="AA367" i="10"/>
  <c r="K367" i="10" s="1"/>
  <c r="AB367" i="10"/>
  <c r="P405" i="10"/>
  <c r="G9" i="9" l="1"/>
  <c r="F489" i="9"/>
  <c r="M488" i="9"/>
  <c r="L488" i="9"/>
  <c r="K488" i="9"/>
  <c r="J488" i="9"/>
  <c r="I488" i="9"/>
  <c r="H488" i="9"/>
  <c r="G488" i="9"/>
  <c r="F488" i="9"/>
  <c r="E488" i="9"/>
  <c r="D488" i="9"/>
  <c r="C486" i="9"/>
  <c r="C485" i="9"/>
  <c r="C484" i="9"/>
  <c r="C483" i="9"/>
  <c r="C488" i="9" s="1"/>
  <c r="C482" i="9"/>
  <c r="M481" i="9"/>
  <c r="L481" i="9"/>
  <c r="L489" i="9" s="1"/>
  <c r="K481" i="9"/>
  <c r="J481" i="9"/>
  <c r="I481" i="9"/>
  <c r="H481" i="9"/>
  <c r="G481" i="9"/>
  <c r="F481" i="9"/>
  <c r="E481" i="9"/>
  <c r="D481" i="9"/>
  <c r="C480" i="9"/>
  <c r="C479" i="9"/>
  <c r="C478" i="9"/>
  <c r="C477" i="9"/>
  <c r="C476" i="9"/>
  <c r="C475" i="9"/>
  <c r="M474" i="9"/>
  <c r="L474" i="9"/>
  <c r="K474" i="9"/>
  <c r="J474" i="9"/>
  <c r="I474" i="9"/>
  <c r="H474" i="9"/>
  <c r="G474" i="9"/>
  <c r="F474" i="9"/>
  <c r="E474" i="9"/>
  <c r="D474" i="9"/>
  <c r="C473" i="9"/>
  <c r="C472" i="9"/>
  <c r="C471" i="9"/>
  <c r="C470" i="9"/>
  <c r="C469" i="9"/>
  <c r="C468" i="9"/>
  <c r="C467" i="9"/>
  <c r="C466" i="9"/>
  <c r="M465" i="9"/>
  <c r="L465" i="9"/>
  <c r="K465" i="9"/>
  <c r="J465" i="9"/>
  <c r="I465" i="9"/>
  <c r="H465" i="9"/>
  <c r="G465" i="9"/>
  <c r="F465" i="9"/>
  <c r="E465" i="9"/>
  <c r="D465" i="9"/>
  <c r="C465" i="9"/>
  <c r="C464" i="9"/>
  <c r="C463" i="9"/>
  <c r="C462" i="9"/>
  <c r="M461" i="9"/>
  <c r="L461" i="9"/>
  <c r="K461" i="9"/>
  <c r="J461" i="9"/>
  <c r="I461" i="9"/>
  <c r="H461" i="9"/>
  <c r="G461" i="9"/>
  <c r="F461" i="9"/>
  <c r="E461" i="9"/>
  <c r="D461" i="9"/>
  <c r="C460" i="9"/>
  <c r="C459" i="9"/>
  <c r="C461" i="9" s="1"/>
  <c r="C458" i="9"/>
  <c r="M457" i="9"/>
  <c r="L457" i="9"/>
  <c r="K457" i="9"/>
  <c r="J457" i="9"/>
  <c r="I457" i="9"/>
  <c r="H457" i="9"/>
  <c r="H489" i="9" s="1"/>
  <c r="G457" i="9"/>
  <c r="F457" i="9"/>
  <c r="E457" i="9"/>
  <c r="D457" i="9"/>
  <c r="D489" i="9" s="1"/>
  <c r="C457" i="9"/>
  <c r="C456" i="9"/>
  <c r="C454" i="9"/>
  <c r="C453" i="9"/>
  <c r="M452" i="9"/>
  <c r="L452" i="9"/>
  <c r="K452" i="9"/>
  <c r="J452" i="9"/>
  <c r="J489" i="9" s="1"/>
  <c r="I452" i="9"/>
  <c r="H452" i="9"/>
  <c r="G452" i="9"/>
  <c r="F452" i="9"/>
  <c r="E452" i="9"/>
  <c r="D452" i="9"/>
  <c r="C451" i="9"/>
  <c r="C450" i="9"/>
  <c r="C449" i="9"/>
  <c r="C448" i="9"/>
  <c r="C447" i="9"/>
  <c r="C441" i="9"/>
  <c r="C440" i="9"/>
  <c r="AB437" i="9"/>
  <c r="AA437" i="9"/>
  <c r="F437" i="9"/>
  <c r="AB436" i="9"/>
  <c r="AA436" i="9"/>
  <c r="F436" i="9"/>
  <c r="AB435" i="9"/>
  <c r="AA435" i="9"/>
  <c r="F435" i="9"/>
  <c r="AB432" i="9"/>
  <c r="AA432" i="9"/>
  <c r="K432" i="9" s="1"/>
  <c r="C432" i="9"/>
  <c r="C431" i="9"/>
  <c r="C430" i="9"/>
  <c r="AB430" i="9" s="1"/>
  <c r="E418" i="9"/>
  <c r="D417" i="9"/>
  <c r="C417" i="9"/>
  <c r="E416" i="9"/>
  <c r="D416" i="9"/>
  <c r="C416" i="9"/>
  <c r="E415" i="9"/>
  <c r="D415" i="9"/>
  <c r="C415" i="9"/>
  <c r="E414" i="9"/>
  <c r="D414" i="9"/>
  <c r="C414" i="9"/>
  <c r="E413" i="9"/>
  <c r="D413" i="9"/>
  <c r="C413" i="9"/>
  <c r="D412" i="9"/>
  <c r="C412" i="9"/>
  <c r="E411" i="9"/>
  <c r="D411" i="9"/>
  <c r="C411" i="9"/>
  <c r="D410" i="9"/>
  <c r="C410" i="9"/>
  <c r="E409" i="9"/>
  <c r="D409" i="9"/>
  <c r="C409" i="9"/>
  <c r="D408" i="9"/>
  <c r="C408" i="9"/>
  <c r="P404" i="9"/>
  <c r="I403" i="9"/>
  <c r="D403" i="9"/>
  <c r="Q402" i="9"/>
  <c r="P402" i="9"/>
  <c r="O402" i="9"/>
  <c r="N402" i="9"/>
  <c r="M402" i="9"/>
  <c r="L402" i="9"/>
  <c r="K402" i="9"/>
  <c r="J402" i="9"/>
  <c r="I402" i="9"/>
  <c r="H402" i="9"/>
  <c r="G402" i="9"/>
  <c r="F402" i="9"/>
  <c r="E402" i="9"/>
  <c r="D402" i="9"/>
  <c r="C402" i="9"/>
  <c r="O401" i="9"/>
  <c r="I401" i="9"/>
  <c r="G401" i="9"/>
  <c r="C401" i="9"/>
  <c r="Q400" i="9"/>
  <c r="P400" i="9"/>
  <c r="O400" i="9"/>
  <c r="N400" i="9"/>
  <c r="N401" i="9" s="1"/>
  <c r="M400" i="9"/>
  <c r="L400" i="9"/>
  <c r="K400" i="9"/>
  <c r="J400" i="9"/>
  <c r="J401" i="9" s="1"/>
  <c r="I400" i="9"/>
  <c r="H400" i="9"/>
  <c r="G400" i="9"/>
  <c r="F400" i="9"/>
  <c r="F401" i="9" s="1"/>
  <c r="E400" i="9"/>
  <c r="D400" i="9"/>
  <c r="C400" i="9"/>
  <c r="Q399" i="9"/>
  <c r="Q401" i="9" s="1"/>
  <c r="P399" i="9"/>
  <c r="O399" i="9"/>
  <c r="N399" i="9"/>
  <c r="M399" i="9"/>
  <c r="M401" i="9" s="1"/>
  <c r="L399" i="9"/>
  <c r="L401" i="9" s="1"/>
  <c r="K399" i="9"/>
  <c r="K401" i="9" s="1"/>
  <c r="J399" i="9"/>
  <c r="I399" i="9"/>
  <c r="H399" i="9"/>
  <c r="H401" i="9" s="1"/>
  <c r="G399" i="9"/>
  <c r="F399" i="9"/>
  <c r="E399" i="9"/>
  <c r="E401" i="9" s="1"/>
  <c r="D399" i="9"/>
  <c r="D401" i="9" s="1"/>
  <c r="C399" i="9"/>
  <c r="P398" i="9"/>
  <c r="J398" i="9"/>
  <c r="H398" i="9"/>
  <c r="D398" i="9"/>
  <c r="Q397" i="9"/>
  <c r="P397" i="9"/>
  <c r="O397" i="9"/>
  <c r="O398" i="9" s="1"/>
  <c r="N397" i="9"/>
  <c r="M397" i="9"/>
  <c r="L397" i="9"/>
  <c r="K397" i="9"/>
  <c r="K398" i="9" s="1"/>
  <c r="J397" i="9"/>
  <c r="I397" i="9"/>
  <c r="H397" i="9"/>
  <c r="G397" i="9"/>
  <c r="G398" i="9" s="1"/>
  <c r="F397" i="9"/>
  <c r="E397" i="9"/>
  <c r="D397" i="9"/>
  <c r="C397" i="9"/>
  <c r="C398" i="9" s="1"/>
  <c r="Q396" i="9"/>
  <c r="Q398" i="9" s="1"/>
  <c r="P396" i="9"/>
  <c r="O396" i="9"/>
  <c r="N396" i="9"/>
  <c r="N398" i="9" s="1"/>
  <c r="M396" i="9"/>
  <c r="M398" i="9" s="1"/>
  <c r="L396" i="9"/>
  <c r="L398" i="9" s="1"/>
  <c r="K396" i="9"/>
  <c r="J396" i="9"/>
  <c r="I396" i="9"/>
  <c r="I398" i="9" s="1"/>
  <c r="H396" i="9"/>
  <c r="G396" i="9"/>
  <c r="F396" i="9"/>
  <c r="F398" i="9" s="1"/>
  <c r="E396" i="9"/>
  <c r="E398" i="9" s="1"/>
  <c r="D396" i="9"/>
  <c r="C396" i="9"/>
  <c r="Q395" i="9"/>
  <c r="Q404" i="9" s="1"/>
  <c r="P395" i="9"/>
  <c r="O395" i="9"/>
  <c r="N395" i="9"/>
  <c r="M395" i="9"/>
  <c r="L395" i="9"/>
  <c r="K395" i="9"/>
  <c r="J395" i="9"/>
  <c r="I395" i="9"/>
  <c r="H395" i="9"/>
  <c r="G395" i="9"/>
  <c r="F395" i="9"/>
  <c r="E395" i="9"/>
  <c r="E404" i="9" s="1"/>
  <c r="D395" i="9"/>
  <c r="C395" i="9"/>
  <c r="P394" i="9"/>
  <c r="J394" i="9"/>
  <c r="H394" i="9"/>
  <c r="D394" i="9"/>
  <c r="Q393" i="9"/>
  <c r="P393" i="9"/>
  <c r="O393" i="9"/>
  <c r="O394" i="9" s="1"/>
  <c r="N393" i="9"/>
  <c r="M393" i="9"/>
  <c r="L393" i="9"/>
  <c r="K393" i="9"/>
  <c r="K394" i="9" s="1"/>
  <c r="J393" i="9"/>
  <c r="I393" i="9"/>
  <c r="H393" i="9"/>
  <c r="G393" i="9"/>
  <c r="G394" i="9" s="1"/>
  <c r="F393" i="9"/>
  <c r="E393" i="9"/>
  <c r="D393" i="9"/>
  <c r="C393" i="9"/>
  <c r="C394" i="9" s="1"/>
  <c r="Q392" i="9"/>
  <c r="Q394" i="9" s="1"/>
  <c r="P392" i="9"/>
  <c r="O392" i="9"/>
  <c r="N392" i="9"/>
  <c r="N394" i="9" s="1"/>
  <c r="M392" i="9"/>
  <c r="M394" i="9" s="1"/>
  <c r="L392" i="9"/>
  <c r="L394" i="9" s="1"/>
  <c r="K392" i="9"/>
  <c r="J392" i="9"/>
  <c r="I392" i="9"/>
  <c r="I394" i="9" s="1"/>
  <c r="H392" i="9"/>
  <c r="G392" i="9"/>
  <c r="F392" i="9"/>
  <c r="F394" i="9" s="1"/>
  <c r="E392" i="9"/>
  <c r="E394" i="9" s="1"/>
  <c r="D392" i="9"/>
  <c r="C392" i="9"/>
  <c r="Q391" i="9"/>
  <c r="P391" i="9"/>
  <c r="L391" i="9"/>
  <c r="G391" i="9"/>
  <c r="E391" i="9"/>
  <c r="Q390" i="9"/>
  <c r="P390" i="9"/>
  <c r="O390" i="9"/>
  <c r="N390" i="9"/>
  <c r="M390" i="9"/>
  <c r="L390" i="9"/>
  <c r="K390" i="9"/>
  <c r="J390" i="9"/>
  <c r="I390" i="9"/>
  <c r="H390" i="9"/>
  <c r="H391" i="9" s="1"/>
  <c r="G390" i="9"/>
  <c r="F390" i="9"/>
  <c r="E390" i="9"/>
  <c r="D390" i="9"/>
  <c r="D391" i="9" s="1"/>
  <c r="C390" i="9"/>
  <c r="Q389" i="9"/>
  <c r="P389" i="9"/>
  <c r="O389" i="9"/>
  <c r="O391" i="9" s="1"/>
  <c r="N389" i="9"/>
  <c r="M389" i="9"/>
  <c r="M391" i="9" s="1"/>
  <c r="L389" i="9"/>
  <c r="K389" i="9"/>
  <c r="K403" i="9" s="1"/>
  <c r="J389" i="9"/>
  <c r="I389" i="9"/>
  <c r="I391" i="9" s="1"/>
  <c r="H389" i="9"/>
  <c r="G389" i="9"/>
  <c r="F389" i="9"/>
  <c r="E389" i="9"/>
  <c r="D389" i="9"/>
  <c r="C389" i="9"/>
  <c r="C391" i="9" s="1"/>
  <c r="Q388" i="9"/>
  <c r="P388" i="9"/>
  <c r="O388" i="9"/>
  <c r="N388" i="9"/>
  <c r="M388" i="9"/>
  <c r="L388" i="9"/>
  <c r="K388" i="9"/>
  <c r="J388" i="9"/>
  <c r="I388" i="9"/>
  <c r="H388" i="9"/>
  <c r="G388" i="9"/>
  <c r="F388" i="9"/>
  <c r="E388" i="9"/>
  <c r="D388" i="9"/>
  <c r="C388" i="9"/>
  <c r="Q387" i="9"/>
  <c r="P387" i="9"/>
  <c r="O387" i="9"/>
  <c r="N387" i="9"/>
  <c r="M387" i="9"/>
  <c r="L387" i="9"/>
  <c r="K387" i="9"/>
  <c r="J387" i="9"/>
  <c r="I387" i="9"/>
  <c r="H387" i="9"/>
  <c r="G387" i="9"/>
  <c r="G403" i="9" s="1"/>
  <c r="F387" i="9"/>
  <c r="E387" i="9"/>
  <c r="D387" i="9"/>
  <c r="C387" i="9"/>
  <c r="Q386" i="9"/>
  <c r="P386" i="9"/>
  <c r="O386" i="9"/>
  <c r="N386" i="9"/>
  <c r="M386" i="9"/>
  <c r="L386" i="9"/>
  <c r="L404" i="9" s="1"/>
  <c r="K386" i="9"/>
  <c r="J386" i="9"/>
  <c r="I386" i="9"/>
  <c r="H386" i="9"/>
  <c r="G386" i="9"/>
  <c r="F386" i="9"/>
  <c r="E386" i="9"/>
  <c r="D386" i="9"/>
  <c r="C386" i="9"/>
  <c r="O385" i="9"/>
  <c r="C385" i="9"/>
  <c r="Q384" i="9"/>
  <c r="P384" i="9"/>
  <c r="O384" i="9"/>
  <c r="N384" i="9"/>
  <c r="N385" i="9" s="1"/>
  <c r="M384" i="9"/>
  <c r="L384" i="9"/>
  <c r="K384" i="9"/>
  <c r="J384" i="9"/>
  <c r="J404" i="9" s="1"/>
  <c r="I384" i="9"/>
  <c r="H384" i="9"/>
  <c r="H404" i="9" s="1"/>
  <c r="G384" i="9"/>
  <c r="F384" i="9"/>
  <c r="E384" i="9"/>
  <c r="D384" i="9"/>
  <c r="D404" i="9" s="1"/>
  <c r="C384" i="9"/>
  <c r="Q383" i="9"/>
  <c r="Q385" i="9" s="1"/>
  <c r="P383" i="9"/>
  <c r="O383" i="9"/>
  <c r="N383" i="9"/>
  <c r="M383" i="9"/>
  <c r="M385" i="9" s="1"/>
  <c r="L383" i="9"/>
  <c r="K383" i="9"/>
  <c r="K385" i="9" s="1"/>
  <c r="J383" i="9"/>
  <c r="I383" i="9"/>
  <c r="I385" i="9" s="1"/>
  <c r="H383" i="9"/>
  <c r="G383" i="9"/>
  <c r="G385" i="9" s="1"/>
  <c r="F383" i="9"/>
  <c r="E383" i="9"/>
  <c r="E385" i="9" s="1"/>
  <c r="D383" i="9"/>
  <c r="C383" i="9"/>
  <c r="P382" i="9"/>
  <c r="O382" i="9"/>
  <c r="J382" i="9"/>
  <c r="D382" i="9"/>
  <c r="Q381" i="9"/>
  <c r="P381" i="9"/>
  <c r="O381" i="9"/>
  <c r="N381" i="9"/>
  <c r="N404" i="9" s="1"/>
  <c r="M381" i="9"/>
  <c r="L381" i="9"/>
  <c r="K381" i="9"/>
  <c r="K382" i="9" s="1"/>
  <c r="J381" i="9"/>
  <c r="I381" i="9"/>
  <c r="H381" i="9"/>
  <c r="G381" i="9"/>
  <c r="F381" i="9"/>
  <c r="E381" i="9"/>
  <c r="D381" i="9"/>
  <c r="C381" i="9"/>
  <c r="C382" i="9" s="1"/>
  <c r="Q380" i="9"/>
  <c r="P380" i="9"/>
  <c r="O380" i="9"/>
  <c r="N380" i="9"/>
  <c r="M380" i="9"/>
  <c r="L380" i="9"/>
  <c r="L403" i="9" s="1"/>
  <c r="L405" i="9" s="1"/>
  <c r="K380" i="9"/>
  <c r="J380" i="9"/>
  <c r="I380" i="9"/>
  <c r="H380" i="9"/>
  <c r="H403" i="9" s="1"/>
  <c r="G380" i="9"/>
  <c r="F380" i="9"/>
  <c r="E380" i="9"/>
  <c r="D380" i="9"/>
  <c r="C380" i="9"/>
  <c r="D375" i="9"/>
  <c r="C375" i="9"/>
  <c r="D374" i="9"/>
  <c r="C374" i="9"/>
  <c r="AB370" i="9"/>
  <c r="F370" i="9"/>
  <c r="E370" i="9"/>
  <c r="C370" i="9" s="1"/>
  <c r="AA370" i="9" s="1"/>
  <c r="K370" i="9" s="1"/>
  <c r="F369" i="9"/>
  <c r="E369" i="9"/>
  <c r="F368" i="9"/>
  <c r="E368" i="9"/>
  <c r="C368" i="9"/>
  <c r="AB368" i="9" s="1"/>
  <c r="F367" i="9"/>
  <c r="E367" i="9"/>
  <c r="C367" i="9" s="1"/>
  <c r="AA367" i="9" s="1"/>
  <c r="K367" i="9" s="1"/>
  <c r="N363" i="9"/>
  <c r="I363" i="9"/>
  <c r="R362" i="9"/>
  <c r="R363" i="9" s="1"/>
  <c r="Q362" i="9"/>
  <c r="P362" i="9"/>
  <c r="O362" i="9"/>
  <c r="N362" i="9"/>
  <c r="M362" i="9"/>
  <c r="L362" i="9"/>
  <c r="J362" i="9"/>
  <c r="I362" i="9"/>
  <c r="H362" i="9"/>
  <c r="G362" i="9"/>
  <c r="F362" i="9"/>
  <c r="E362" i="9"/>
  <c r="D362" i="9"/>
  <c r="C362" i="9"/>
  <c r="R361" i="9"/>
  <c r="Q361" i="9"/>
  <c r="P361" i="9"/>
  <c r="O361" i="9"/>
  <c r="N361" i="9"/>
  <c r="M361" i="9"/>
  <c r="L361" i="9"/>
  <c r="J361" i="9"/>
  <c r="I361" i="9"/>
  <c r="H361" i="9"/>
  <c r="G361" i="9"/>
  <c r="F361" i="9"/>
  <c r="E361" i="9"/>
  <c r="D361" i="9"/>
  <c r="C361" i="9"/>
  <c r="R360" i="9"/>
  <c r="Q360" i="9"/>
  <c r="P360" i="9"/>
  <c r="O360" i="9"/>
  <c r="N360" i="9"/>
  <c r="M360" i="9"/>
  <c r="M363" i="9" s="1"/>
  <c r="L360" i="9"/>
  <c r="L363" i="9" s="1"/>
  <c r="J360" i="9"/>
  <c r="I360" i="9"/>
  <c r="H360" i="9"/>
  <c r="G360" i="9"/>
  <c r="F360" i="9"/>
  <c r="E360" i="9"/>
  <c r="D360" i="9"/>
  <c r="C360" i="9"/>
  <c r="R358" i="9"/>
  <c r="Q358" i="9"/>
  <c r="Q356" i="9" s="1"/>
  <c r="P358" i="9"/>
  <c r="O358" i="9"/>
  <c r="N358" i="9"/>
  <c r="M358" i="9"/>
  <c r="M356" i="9" s="1"/>
  <c r="L358" i="9"/>
  <c r="J358" i="9"/>
  <c r="I358" i="9"/>
  <c r="H358" i="9"/>
  <c r="G358" i="9"/>
  <c r="F358" i="9"/>
  <c r="F356" i="9" s="1"/>
  <c r="E358" i="9"/>
  <c r="D358" i="9"/>
  <c r="C358" i="9"/>
  <c r="R357" i="9"/>
  <c r="R356" i="9" s="1"/>
  <c r="Q357" i="9"/>
  <c r="P357" i="9"/>
  <c r="P356" i="9" s="1"/>
  <c r="O357" i="9"/>
  <c r="N357" i="9"/>
  <c r="M357" i="9"/>
  <c r="L357" i="9"/>
  <c r="L356" i="9" s="1"/>
  <c r="J357" i="9"/>
  <c r="I357" i="9"/>
  <c r="H357" i="9"/>
  <c r="G357" i="9"/>
  <c r="G356" i="9" s="1"/>
  <c r="F357" i="9"/>
  <c r="E357" i="9"/>
  <c r="D357" i="9"/>
  <c r="C357" i="9"/>
  <c r="C356" i="9" s="1"/>
  <c r="O356" i="9"/>
  <c r="N356" i="9"/>
  <c r="J356" i="9"/>
  <c r="I356" i="9"/>
  <c r="H356" i="9"/>
  <c r="E356" i="9"/>
  <c r="D356" i="9"/>
  <c r="D363" i="9" s="1"/>
  <c r="R355" i="9"/>
  <c r="Q355" i="9"/>
  <c r="P355" i="9"/>
  <c r="O355" i="9"/>
  <c r="N355" i="9"/>
  <c r="M355" i="9"/>
  <c r="L355" i="9"/>
  <c r="J355" i="9"/>
  <c r="I355" i="9"/>
  <c r="H355" i="9"/>
  <c r="G355" i="9"/>
  <c r="F355" i="9"/>
  <c r="E355" i="9"/>
  <c r="D355" i="9"/>
  <c r="C355" i="9"/>
  <c r="R354" i="9"/>
  <c r="Q354" i="9"/>
  <c r="P354" i="9"/>
  <c r="O354" i="9"/>
  <c r="N354" i="9"/>
  <c r="M354" i="9"/>
  <c r="L354" i="9"/>
  <c r="J354" i="9"/>
  <c r="I354" i="9"/>
  <c r="H354" i="9"/>
  <c r="G354" i="9"/>
  <c r="F354" i="9"/>
  <c r="E354" i="9"/>
  <c r="D354" i="9"/>
  <c r="C354" i="9"/>
  <c r="R353" i="9"/>
  <c r="Q353" i="9"/>
  <c r="P353" i="9"/>
  <c r="O353" i="9"/>
  <c r="N353" i="9"/>
  <c r="M353" i="9"/>
  <c r="L353" i="9"/>
  <c r="J353" i="9"/>
  <c r="I353" i="9"/>
  <c r="H353" i="9"/>
  <c r="G353" i="9"/>
  <c r="F353" i="9"/>
  <c r="E353" i="9"/>
  <c r="D353" i="9"/>
  <c r="C353" i="9"/>
  <c r="R352" i="9"/>
  <c r="Q352" i="9"/>
  <c r="P352" i="9"/>
  <c r="O352" i="9"/>
  <c r="N352" i="9"/>
  <c r="M352" i="9"/>
  <c r="L352" i="9"/>
  <c r="J352" i="9"/>
  <c r="I352" i="9"/>
  <c r="H352" i="9"/>
  <c r="G352" i="9"/>
  <c r="F352" i="9"/>
  <c r="E352" i="9"/>
  <c r="D352" i="9"/>
  <c r="C352" i="9"/>
  <c r="R351" i="9"/>
  <c r="Q351" i="9"/>
  <c r="P351" i="9"/>
  <c r="O351" i="9"/>
  <c r="N351" i="9"/>
  <c r="M351" i="9"/>
  <c r="L351" i="9"/>
  <c r="J351" i="9"/>
  <c r="I351" i="9"/>
  <c r="H351" i="9"/>
  <c r="G351" i="9"/>
  <c r="F351" i="9"/>
  <c r="E351" i="9"/>
  <c r="D351" i="9"/>
  <c r="C351" i="9"/>
  <c r="R350" i="9"/>
  <c r="Q350" i="9"/>
  <c r="P350" i="9"/>
  <c r="O350" i="9"/>
  <c r="N350" i="9"/>
  <c r="M350" i="9"/>
  <c r="L350" i="9"/>
  <c r="J350" i="9"/>
  <c r="I350" i="9"/>
  <c r="H350" i="9"/>
  <c r="G350" i="9"/>
  <c r="F350" i="9"/>
  <c r="E350" i="9"/>
  <c r="D350" i="9"/>
  <c r="C350" i="9"/>
  <c r="R349" i="9"/>
  <c r="Q349" i="9"/>
  <c r="P349" i="9"/>
  <c r="O349" i="9"/>
  <c r="N349" i="9"/>
  <c r="M349" i="9"/>
  <c r="L349" i="9"/>
  <c r="J349" i="9"/>
  <c r="I349" i="9"/>
  <c r="H349" i="9"/>
  <c r="G349" i="9"/>
  <c r="F349" i="9"/>
  <c r="E349" i="9"/>
  <c r="D349" i="9"/>
  <c r="C349" i="9"/>
  <c r="R348" i="9"/>
  <c r="Q348" i="9"/>
  <c r="P348" i="9"/>
  <c r="O348" i="9"/>
  <c r="N348" i="9"/>
  <c r="M348" i="9"/>
  <c r="L348" i="9"/>
  <c r="J348" i="9"/>
  <c r="I348" i="9"/>
  <c r="H348" i="9"/>
  <c r="G348" i="9"/>
  <c r="F348" i="9"/>
  <c r="E348" i="9"/>
  <c r="D348" i="9"/>
  <c r="C348" i="9"/>
  <c r="R347" i="9"/>
  <c r="Q347" i="9"/>
  <c r="P347" i="9"/>
  <c r="O347" i="9"/>
  <c r="N347" i="9"/>
  <c r="M347" i="9"/>
  <c r="L347" i="9"/>
  <c r="J347" i="9"/>
  <c r="I347" i="9"/>
  <c r="H347" i="9"/>
  <c r="G347" i="9"/>
  <c r="F347" i="9"/>
  <c r="E347" i="9"/>
  <c r="D347" i="9"/>
  <c r="C347" i="9"/>
  <c r="R346" i="9"/>
  <c r="Q346" i="9"/>
  <c r="P346" i="9"/>
  <c r="O346" i="9"/>
  <c r="N346" i="9"/>
  <c r="M346" i="9"/>
  <c r="L346" i="9"/>
  <c r="J346" i="9"/>
  <c r="I346" i="9"/>
  <c r="H346" i="9"/>
  <c r="G346" i="9"/>
  <c r="F346" i="9"/>
  <c r="E346" i="9"/>
  <c r="D346" i="9"/>
  <c r="C346" i="9"/>
  <c r="R345" i="9"/>
  <c r="Q345" i="9"/>
  <c r="P345" i="9"/>
  <c r="O345" i="9"/>
  <c r="N345" i="9"/>
  <c r="M345" i="9"/>
  <c r="L345" i="9"/>
  <c r="J345" i="9"/>
  <c r="I345" i="9"/>
  <c r="H345" i="9"/>
  <c r="G345" i="9"/>
  <c r="F345" i="9"/>
  <c r="E345" i="9"/>
  <c r="D345" i="9"/>
  <c r="C345" i="9"/>
  <c r="R344" i="9"/>
  <c r="Q344" i="9"/>
  <c r="P344" i="9"/>
  <c r="O344" i="9"/>
  <c r="N344" i="9"/>
  <c r="M344" i="9"/>
  <c r="L344" i="9"/>
  <c r="J344" i="9"/>
  <c r="I344" i="9"/>
  <c r="H344" i="9"/>
  <c r="G344" i="9"/>
  <c r="F344" i="9"/>
  <c r="E344" i="9"/>
  <c r="D344" i="9"/>
  <c r="C344" i="9"/>
  <c r="R343" i="9"/>
  <c r="Q343" i="9"/>
  <c r="P343" i="9"/>
  <c r="O343" i="9"/>
  <c r="N343" i="9"/>
  <c r="M343" i="9"/>
  <c r="L343" i="9"/>
  <c r="J343" i="9"/>
  <c r="I343" i="9"/>
  <c r="H343" i="9"/>
  <c r="H363" i="9" s="1"/>
  <c r="G343" i="9"/>
  <c r="F343" i="9"/>
  <c r="E343" i="9"/>
  <c r="D343" i="9"/>
  <c r="C343" i="9"/>
  <c r="I338" i="9"/>
  <c r="Q337" i="9"/>
  <c r="P337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C337" i="9"/>
  <c r="Q336" i="9"/>
  <c r="P336" i="9"/>
  <c r="O336" i="9"/>
  <c r="N336" i="9"/>
  <c r="M336" i="9"/>
  <c r="L336" i="9"/>
  <c r="K336" i="9"/>
  <c r="J336" i="9"/>
  <c r="I336" i="9"/>
  <c r="H336" i="9"/>
  <c r="G336" i="9"/>
  <c r="F336" i="9"/>
  <c r="E336" i="9"/>
  <c r="D336" i="9"/>
  <c r="C336" i="9"/>
  <c r="Q335" i="9"/>
  <c r="P335" i="9"/>
  <c r="O335" i="9"/>
  <c r="N335" i="9"/>
  <c r="M335" i="9"/>
  <c r="L335" i="9"/>
  <c r="K335" i="9"/>
  <c r="J335" i="9"/>
  <c r="I335" i="9"/>
  <c r="H335" i="9"/>
  <c r="G335" i="9"/>
  <c r="F335" i="9"/>
  <c r="E335" i="9"/>
  <c r="D335" i="9"/>
  <c r="C335" i="9"/>
  <c r="Q334" i="9"/>
  <c r="P334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C334" i="9"/>
  <c r="Q333" i="9"/>
  <c r="P333" i="9"/>
  <c r="O333" i="9"/>
  <c r="N333" i="9"/>
  <c r="N338" i="9" s="1"/>
  <c r="M333" i="9"/>
  <c r="L333" i="9"/>
  <c r="K333" i="9"/>
  <c r="J333" i="9"/>
  <c r="J338" i="9" s="1"/>
  <c r="I333" i="9"/>
  <c r="H333" i="9"/>
  <c r="G333" i="9"/>
  <c r="F333" i="9"/>
  <c r="E333" i="9"/>
  <c r="D333" i="9"/>
  <c r="C333" i="9"/>
  <c r="Q332" i="9"/>
  <c r="P332" i="9"/>
  <c r="O332" i="9"/>
  <c r="N332" i="9"/>
  <c r="M332" i="9"/>
  <c r="L332" i="9"/>
  <c r="K332" i="9"/>
  <c r="J332" i="9"/>
  <c r="I332" i="9"/>
  <c r="H332" i="9"/>
  <c r="G332" i="9"/>
  <c r="F332" i="9"/>
  <c r="E332" i="9"/>
  <c r="E338" i="9" s="1"/>
  <c r="D332" i="9"/>
  <c r="C332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F338" i="9" s="1"/>
  <c r="E331" i="9"/>
  <c r="D331" i="9"/>
  <c r="C331" i="9"/>
  <c r="Q330" i="9"/>
  <c r="Q338" i="9" s="1"/>
  <c r="P330" i="9"/>
  <c r="O330" i="9"/>
  <c r="O338" i="9" s="1"/>
  <c r="N330" i="9"/>
  <c r="M330" i="9"/>
  <c r="M338" i="9" s="1"/>
  <c r="L330" i="9"/>
  <c r="K330" i="9"/>
  <c r="K338" i="9" s="1"/>
  <c r="J330" i="9"/>
  <c r="I330" i="9"/>
  <c r="H330" i="9"/>
  <c r="G330" i="9"/>
  <c r="G338" i="9" s="1"/>
  <c r="F330" i="9"/>
  <c r="E330" i="9"/>
  <c r="D330" i="9"/>
  <c r="C330" i="9"/>
  <c r="C338" i="9" s="1"/>
  <c r="Q324" i="9"/>
  <c r="P324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C324" i="9"/>
  <c r="Q323" i="9"/>
  <c r="P323" i="9"/>
  <c r="O323" i="9"/>
  <c r="N323" i="9"/>
  <c r="M323" i="9"/>
  <c r="L323" i="9"/>
  <c r="K323" i="9"/>
  <c r="J323" i="9"/>
  <c r="I323" i="9"/>
  <c r="H323" i="9"/>
  <c r="G323" i="9"/>
  <c r="F323" i="9"/>
  <c r="E323" i="9"/>
  <c r="D323" i="9"/>
  <c r="C323" i="9"/>
  <c r="Q322" i="9"/>
  <c r="P322" i="9"/>
  <c r="O322" i="9"/>
  <c r="N322" i="9"/>
  <c r="M322" i="9"/>
  <c r="L322" i="9"/>
  <c r="K322" i="9"/>
  <c r="J322" i="9"/>
  <c r="I322" i="9"/>
  <c r="H322" i="9"/>
  <c r="G322" i="9"/>
  <c r="F322" i="9"/>
  <c r="E322" i="9"/>
  <c r="D322" i="9"/>
  <c r="C322" i="9"/>
  <c r="Q320" i="9"/>
  <c r="P320" i="9"/>
  <c r="O320" i="9"/>
  <c r="N320" i="9"/>
  <c r="N325" i="9" s="1"/>
  <c r="M320" i="9"/>
  <c r="L320" i="9"/>
  <c r="K320" i="9"/>
  <c r="J320" i="9"/>
  <c r="I320" i="9"/>
  <c r="H320" i="9"/>
  <c r="G320" i="9"/>
  <c r="F320" i="9"/>
  <c r="E320" i="9"/>
  <c r="D320" i="9"/>
  <c r="C320" i="9"/>
  <c r="Q318" i="9"/>
  <c r="Q325" i="9" s="1"/>
  <c r="P318" i="9"/>
  <c r="O318" i="9"/>
  <c r="N318" i="9"/>
  <c r="M318" i="9"/>
  <c r="M325" i="9" s="1"/>
  <c r="L318" i="9"/>
  <c r="K318" i="9"/>
  <c r="J318" i="9"/>
  <c r="I318" i="9"/>
  <c r="I325" i="9" s="1"/>
  <c r="H318" i="9"/>
  <c r="G318" i="9"/>
  <c r="F318" i="9"/>
  <c r="E318" i="9"/>
  <c r="E325" i="9" s="1"/>
  <c r="D318" i="9"/>
  <c r="C318" i="9"/>
  <c r="Q317" i="9"/>
  <c r="P317" i="9"/>
  <c r="P325" i="9" s="1"/>
  <c r="O317" i="9"/>
  <c r="N317" i="9"/>
  <c r="M317" i="9"/>
  <c r="L317" i="9"/>
  <c r="L325" i="9" s="1"/>
  <c r="K317" i="9"/>
  <c r="J317" i="9"/>
  <c r="I317" i="9"/>
  <c r="H317" i="9"/>
  <c r="H325" i="9" s="1"/>
  <c r="G317" i="9"/>
  <c r="F317" i="9"/>
  <c r="E317" i="9"/>
  <c r="D317" i="9"/>
  <c r="D325" i="9" s="1"/>
  <c r="C317" i="9"/>
  <c r="Q310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C310" i="9"/>
  <c r="Q309" i="9"/>
  <c r="P309" i="9"/>
  <c r="O309" i="9"/>
  <c r="N309" i="9"/>
  <c r="M309" i="9"/>
  <c r="L309" i="9"/>
  <c r="K309" i="9"/>
  <c r="J309" i="9"/>
  <c r="I309" i="9"/>
  <c r="H309" i="9"/>
  <c r="G309" i="9"/>
  <c r="F309" i="9"/>
  <c r="E309" i="9"/>
  <c r="D309" i="9"/>
  <c r="C309" i="9"/>
  <c r="Q308" i="9"/>
  <c r="P308" i="9"/>
  <c r="O308" i="9"/>
  <c r="N308" i="9"/>
  <c r="M308" i="9"/>
  <c r="L308" i="9"/>
  <c r="K308" i="9"/>
  <c r="J308" i="9"/>
  <c r="I308" i="9"/>
  <c r="H308" i="9"/>
  <c r="G308" i="9"/>
  <c r="F308" i="9"/>
  <c r="E308" i="9"/>
  <c r="D308" i="9"/>
  <c r="C308" i="9"/>
  <c r="Q307" i="9"/>
  <c r="P307" i="9"/>
  <c r="P299" i="9" s="1"/>
  <c r="O307" i="9"/>
  <c r="N307" i="9"/>
  <c r="M307" i="9"/>
  <c r="L307" i="9"/>
  <c r="L299" i="9" s="1"/>
  <c r="K307" i="9"/>
  <c r="J307" i="9"/>
  <c r="I307" i="9"/>
  <c r="H307" i="9"/>
  <c r="G307" i="9"/>
  <c r="F307" i="9"/>
  <c r="E307" i="9"/>
  <c r="D307" i="9"/>
  <c r="C307" i="9"/>
  <c r="Q306" i="9"/>
  <c r="P306" i="9"/>
  <c r="O306" i="9"/>
  <c r="N306" i="9"/>
  <c r="M306" i="9"/>
  <c r="L306" i="9"/>
  <c r="K306" i="9"/>
  <c r="K303" i="9" s="1"/>
  <c r="J306" i="9"/>
  <c r="I306" i="9"/>
  <c r="H306" i="9"/>
  <c r="G306" i="9"/>
  <c r="G303" i="9" s="1"/>
  <c r="F306" i="9"/>
  <c r="E306" i="9"/>
  <c r="D306" i="9"/>
  <c r="C306" i="9"/>
  <c r="Q305" i="9"/>
  <c r="P305" i="9"/>
  <c r="O305" i="9"/>
  <c r="N305" i="9"/>
  <c r="N303" i="9" s="1"/>
  <c r="M305" i="9"/>
  <c r="L305" i="9"/>
  <c r="K305" i="9"/>
  <c r="J305" i="9"/>
  <c r="J303" i="9" s="1"/>
  <c r="I305" i="9"/>
  <c r="H305" i="9"/>
  <c r="H303" i="9" s="1"/>
  <c r="G305" i="9"/>
  <c r="F305" i="9"/>
  <c r="E305" i="9"/>
  <c r="D305" i="9"/>
  <c r="C305" i="9"/>
  <c r="Q304" i="9"/>
  <c r="Q303" i="9" s="1"/>
  <c r="P304" i="9"/>
  <c r="O304" i="9"/>
  <c r="N304" i="9"/>
  <c r="M304" i="9"/>
  <c r="M303" i="9" s="1"/>
  <c r="L304" i="9"/>
  <c r="K304" i="9"/>
  <c r="J304" i="9"/>
  <c r="I304" i="9"/>
  <c r="I303" i="9" s="1"/>
  <c r="H304" i="9"/>
  <c r="G304" i="9"/>
  <c r="F304" i="9"/>
  <c r="E304" i="9"/>
  <c r="E303" i="9" s="1"/>
  <c r="D304" i="9"/>
  <c r="C304" i="9"/>
  <c r="P303" i="9"/>
  <c r="O303" i="9"/>
  <c r="L303" i="9"/>
  <c r="F303" i="9"/>
  <c r="D303" i="9"/>
  <c r="Q302" i="9"/>
  <c r="P302" i="9"/>
  <c r="O302" i="9"/>
  <c r="N302" i="9"/>
  <c r="M302" i="9"/>
  <c r="L302" i="9"/>
  <c r="K302" i="9"/>
  <c r="J302" i="9"/>
  <c r="I302" i="9"/>
  <c r="H302" i="9"/>
  <c r="G302" i="9"/>
  <c r="G299" i="9" s="1"/>
  <c r="F302" i="9"/>
  <c r="E302" i="9"/>
  <c r="D302" i="9"/>
  <c r="C302" i="9"/>
  <c r="Q301" i="9"/>
  <c r="P301" i="9"/>
  <c r="O301" i="9"/>
  <c r="N301" i="9"/>
  <c r="N299" i="9" s="1"/>
  <c r="M301" i="9"/>
  <c r="L301" i="9"/>
  <c r="K301" i="9"/>
  <c r="J301" i="9"/>
  <c r="I301" i="9"/>
  <c r="H301" i="9"/>
  <c r="G301" i="9"/>
  <c r="F301" i="9"/>
  <c r="F299" i="9" s="1"/>
  <c r="E301" i="9"/>
  <c r="D301" i="9"/>
  <c r="C301" i="9"/>
  <c r="Q300" i="9"/>
  <c r="Q299" i="9" s="1"/>
  <c r="P300" i="9"/>
  <c r="O300" i="9"/>
  <c r="N300" i="9"/>
  <c r="M300" i="9"/>
  <c r="M299" i="9" s="1"/>
  <c r="L300" i="9"/>
  <c r="K300" i="9"/>
  <c r="J300" i="9"/>
  <c r="I300" i="9"/>
  <c r="I299" i="9" s="1"/>
  <c r="H300" i="9"/>
  <c r="G300" i="9"/>
  <c r="F300" i="9"/>
  <c r="E300" i="9"/>
  <c r="E299" i="9" s="1"/>
  <c r="D300" i="9"/>
  <c r="C300" i="9"/>
  <c r="O299" i="9"/>
  <c r="D299" i="9"/>
  <c r="Q298" i="9"/>
  <c r="P298" i="9"/>
  <c r="O298" i="9"/>
  <c r="N298" i="9"/>
  <c r="M298" i="9"/>
  <c r="L298" i="9"/>
  <c r="K298" i="9"/>
  <c r="J298" i="9"/>
  <c r="I298" i="9"/>
  <c r="H298" i="9"/>
  <c r="G298" i="9"/>
  <c r="F298" i="9"/>
  <c r="E298" i="9"/>
  <c r="D298" i="9"/>
  <c r="C298" i="9"/>
  <c r="Q297" i="9"/>
  <c r="P297" i="9"/>
  <c r="O297" i="9"/>
  <c r="N297" i="9"/>
  <c r="M297" i="9"/>
  <c r="L297" i="9"/>
  <c r="K297" i="9"/>
  <c r="J297" i="9"/>
  <c r="I297" i="9"/>
  <c r="H297" i="9"/>
  <c r="G297" i="9"/>
  <c r="F297" i="9"/>
  <c r="E297" i="9"/>
  <c r="D297" i="9"/>
  <c r="C297" i="9"/>
  <c r="Q296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C296" i="9"/>
  <c r="Q295" i="9"/>
  <c r="P295" i="9"/>
  <c r="O295" i="9"/>
  <c r="N295" i="9"/>
  <c r="M295" i="9"/>
  <c r="L295" i="9"/>
  <c r="L292" i="9" s="1"/>
  <c r="K295" i="9"/>
  <c r="J295" i="9"/>
  <c r="I295" i="9"/>
  <c r="H295" i="9"/>
  <c r="G295" i="9"/>
  <c r="F295" i="9"/>
  <c r="E295" i="9"/>
  <c r="D295" i="9"/>
  <c r="D292" i="9" s="1"/>
  <c r="C295" i="9"/>
  <c r="Q294" i="9"/>
  <c r="P294" i="9"/>
  <c r="O294" i="9"/>
  <c r="O292" i="9" s="1"/>
  <c r="N294" i="9"/>
  <c r="M294" i="9"/>
  <c r="L294" i="9"/>
  <c r="K294" i="9"/>
  <c r="K292" i="9" s="1"/>
  <c r="J294" i="9"/>
  <c r="I294" i="9"/>
  <c r="H294" i="9"/>
  <c r="G294" i="9"/>
  <c r="F294" i="9"/>
  <c r="E294" i="9"/>
  <c r="E292" i="9" s="1"/>
  <c r="D294" i="9"/>
  <c r="C294" i="9"/>
  <c r="C292" i="9" s="1"/>
  <c r="Q293" i="9"/>
  <c r="P293" i="9"/>
  <c r="O293" i="9"/>
  <c r="N293" i="9"/>
  <c r="N292" i="9" s="1"/>
  <c r="M293" i="9"/>
  <c r="L293" i="9"/>
  <c r="K293" i="9"/>
  <c r="J293" i="9"/>
  <c r="J292" i="9" s="1"/>
  <c r="I293" i="9"/>
  <c r="H293" i="9"/>
  <c r="G293" i="9"/>
  <c r="F293" i="9"/>
  <c r="F292" i="9" s="1"/>
  <c r="F286" i="9" s="1"/>
  <c r="E293" i="9"/>
  <c r="D293" i="9"/>
  <c r="C293" i="9"/>
  <c r="Q292" i="9"/>
  <c r="Q286" i="9" s="1"/>
  <c r="M292" i="9"/>
  <c r="I292" i="9"/>
  <c r="H292" i="9"/>
  <c r="G292" i="9"/>
  <c r="Q291" i="9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Q290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C290" i="9"/>
  <c r="Q289" i="9"/>
  <c r="P289" i="9"/>
  <c r="O289" i="9"/>
  <c r="N289" i="9"/>
  <c r="M289" i="9"/>
  <c r="L289" i="9"/>
  <c r="K289" i="9"/>
  <c r="J289" i="9"/>
  <c r="I289" i="9"/>
  <c r="I286" i="9" s="1"/>
  <c r="H289" i="9"/>
  <c r="G289" i="9"/>
  <c r="F289" i="9"/>
  <c r="E289" i="9"/>
  <c r="D289" i="9"/>
  <c r="C289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D288" i="9"/>
  <c r="C288" i="9"/>
  <c r="Q287" i="9"/>
  <c r="P287" i="9"/>
  <c r="O287" i="9"/>
  <c r="N287" i="9"/>
  <c r="M287" i="9"/>
  <c r="L287" i="9"/>
  <c r="K287" i="9"/>
  <c r="J287" i="9"/>
  <c r="I287" i="9"/>
  <c r="H287" i="9"/>
  <c r="G287" i="9"/>
  <c r="F287" i="9"/>
  <c r="E287" i="9"/>
  <c r="D287" i="9"/>
  <c r="C287" i="9"/>
  <c r="O286" i="9"/>
  <c r="K286" i="9"/>
  <c r="J286" i="9"/>
  <c r="E286" i="9"/>
  <c r="C280" i="9"/>
  <c r="E279" i="9"/>
  <c r="D279" i="9"/>
  <c r="C279" i="9"/>
  <c r="E275" i="9"/>
  <c r="E276" i="9" s="1"/>
  <c r="D275" i="9"/>
  <c r="C275" i="9"/>
  <c r="E274" i="9"/>
  <c r="D274" i="9"/>
  <c r="D276" i="9" s="1"/>
  <c r="C274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71" i="9" s="1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D253" i="9" s="1"/>
  <c r="C247" i="9"/>
  <c r="E246" i="9"/>
  <c r="D246" i="9"/>
  <c r="C246" i="9"/>
  <c r="E245" i="9"/>
  <c r="D245" i="9"/>
  <c r="C245" i="9"/>
  <c r="E242" i="9"/>
  <c r="C241" i="9"/>
  <c r="E240" i="9"/>
  <c r="D240" i="9"/>
  <c r="C240" i="9"/>
  <c r="E239" i="9"/>
  <c r="D239" i="9"/>
  <c r="D242" i="9" s="1"/>
  <c r="C239" i="9"/>
  <c r="E238" i="9"/>
  <c r="D238" i="9"/>
  <c r="C238" i="9"/>
  <c r="E235" i="9"/>
  <c r="C234" i="9"/>
  <c r="E233" i="9"/>
  <c r="D233" i="9"/>
  <c r="C233" i="9"/>
  <c r="E232" i="9"/>
  <c r="D232" i="9"/>
  <c r="D235" i="9" s="1"/>
  <c r="C232" i="9"/>
  <c r="C235" i="9" s="1"/>
  <c r="E228" i="9"/>
  <c r="D228" i="9"/>
  <c r="C228" i="9"/>
  <c r="E227" i="9"/>
  <c r="D227" i="9"/>
  <c r="C227" i="9"/>
  <c r="E226" i="9"/>
  <c r="D226" i="9"/>
  <c r="C226" i="9"/>
  <c r="E225" i="9"/>
  <c r="D225" i="9"/>
  <c r="C225" i="9"/>
  <c r="E224" i="9"/>
  <c r="D224" i="9"/>
  <c r="C224" i="9"/>
  <c r="E223" i="9"/>
  <c r="D223" i="9"/>
  <c r="C223" i="9"/>
  <c r="E222" i="9"/>
  <c r="D222" i="9"/>
  <c r="C222" i="9"/>
  <c r="C229" i="9" s="1"/>
  <c r="E218" i="9"/>
  <c r="D218" i="9"/>
  <c r="C218" i="9"/>
  <c r="E217" i="9"/>
  <c r="D217" i="9"/>
  <c r="C217" i="9"/>
  <c r="E216" i="9"/>
  <c r="D216" i="9"/>
  <c r="C216" i="9"/>
  <c r="E215" i="9"/>
  <c r="D215" i="9"/>
  <c r="D219" i="9" s="1"/>
  <c r="C215" i="9"/>
  <c r="E214" i="9"/>
  <c r="D214" i="9"/>
  <c r="C214" i="9"/>
  <c r="C219" i="9" s="1"/>
  <c r="C210" i="9"/>
  <c r="C209" i="9"/>
  <c r="C208" i="9"/>
  <c r="C207" i="9"/>
  <c r="C206" i="9"/>
  <c r="C205" i="9"/>
  <c r="C204" i="9"/>
  <c r="C211" i="9" s="1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E201" i="9" s="1"/>
  <c r="D168" i="9"/>
  <c r="C168" i="9"/>
  <c r="E167" i="9"/>
  <c r="D167" i="9"/>
  <c r="D201" i="9" s="1"/>
  <c r="C167" i="9"/>
  <c r="E163" i="9"/>
  <c r="D163" i="9"/>
  <c r="C163" i="9"/>
  <c r="E162" i="9"/>
  <c r="D162" i="9"/>
  <c r="D164" i="9" s="1"/>
  <c r="C162" i="9"/>
  <c r="C164" i="9" s="1"/>
  <c r="C158" i="9"/>
  <c r="C157" i="9"/>
  <c r="C156" i="9"/>
  <c r="C155" i="9"/>
  <c r="C154" i="9"/>
  <c r="C153" i="9" s="1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D142" i="9" s="1"/>
  <c r="C145" i="9"/>
  <c r="E144" i="9"/>
  <c r="D144" i="9"/>
  <c r="C144" i="9"/>
  <c r="E143" i="9"/>
  <c r="D143" i="9"/>
  <c r="C143" i="9"/>
  <c r="E142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D141" i="9" s="1"/>
  <c r="C129" i="9"/>
  <c r="E128" i="9"/>
  <c r="D128" i="9"/>
  <c r="C128" i="9"/>
  <c r="C141" i="9" s="1"/>
  <c r="G124" i="9"/>
  <c r="H123" i="9"/>
  <c r="G123" i="9"/>
  <c r="F123" i="9"/>
  <c r="E123" i="9"/>
  <c r="D123" i="9"/>
  <c r="C123" i="9"/>
  <c r="H122" i="9"/>
  <c r="F122" i="9"/>
  <c r="E122" i="9"/>
  <c r="D122" i="9"/>
  <c r="D124" i="9" s="1"/>
  <c r="C122" i="9"/>
  <c r="H120" i="9"/>
  <c r="F120" i="9"/>
  <c r="E120" i="9"/>
  <c r="D120" i="9"/>
  <c r="D118" i="9" s="1"/>
  <c r="C120" i="9"/>
  <c r="H119" i="9"/>
  <c r="F119" i="9"/>
  <c r="F118" i="9" s="1"/>
  <c r="E119" i="9"/>
  <c r="D119" i="9"/>
  <c r="C119" i="9"/>
  <c r="H118" i="9"/>
  <c r="C118" i="9"/>
  <c r="H117" i="9"/>
  <c r="F117" i="9"/>
  <c r="E117" i="9"/>
  <c r="D117" i="9"/>
  <c r="C117" i="9"/>
  <c r="H116" i="9"/>
  <c r="F116" i="9"/>
  <c r="E116" i="9"/>
  <c r="D116" i="9"/>
  <c r="C116" i="9"/>
  <c r="H115" i="9"/>
  <c r="F115" i="9"/>
  <c r="E115" i="9"/>
  <c r="D115" i="9"/>
  <c r="C115" i="9"/>
  <c r="H114" i="9"/>
  <c r="F114" i="9"/>
  <c r="E114" i="9"/>
  <c r="D114" i="9"/>
  <c r="C114" i="9"/>
  <c r="H113" i="9"/>
  <c r="F113" i="9"/>
  <c r="E113" i="9"/>
  <c r="D113" i="9"/>
  <c r="C113" i="9"/>
  <c r="H112" i="9"/>
  <c r="F112" i="9"/>
  <c r="E112" i="9"/>
  <c r="D112" i="9"/>
  <c r="C112" i="9"/>
  <c r="H111" i="9"/>
  <c r="F111" i="9"/>
  <c r="E111" i="9"/>
  <c r="D111" i="9"/>
  <c r="C111" i="9"/>
  <c r="H110" i="9"/>
  <c r="F110" i="9"/>
  <c r="E110" i="9"/>
  <c r="D110" i="9"/>
  <c r="C110" i="9"/>
  <c r="H109" i="9"/>
  <c r="F109" i="9"/>
  <c r="E109" i="9"/>
  <c r="D109" i="9"/>
  <c r="C109" i="9"/>
  <c r="H108" i="9"/>
  <c r="F108" i="9"/>
  <c r="E108" i="9"/>
  <c r="D108" i="9"/>
  <c r="C108" i="9"/>
  <c r="H107" i="9"/>
  <c r="F107" i="9"/>
  <c r="E107" i="9"/>
  <c r="D107" i="9"/>
  <c r="C107" i="9"/>
  <c r="H106" i="9"/>
  <c r="F106" i="9"/>
  <c r="E106" i="9"/>
  <c r="D106" i="9"/>
  <c r="C106" i="9"/>
  <c r="H105" i="9"/>
  <c r="H124" i="9" s="1"/>
  <c r="F105" i="9"/>
  <c r="E105" i="9"/>
  <c r="D105" i="9"/>
  <c r="C105" i="9"/>
  <c r="C102" i="9"/>
  <c r="E101" i="9"/>
  <c r="D101" i="9"/>
  <c r="C101" i="9"/>
  <c r="E100" i="9"/>
  <c r="D100" i="9"/>
  <c r="C100" i="9"/>
  <c r="E99" i="9"/>
  <c r="D99" i="9"/>
  <c r="D102" i="9" s="1"/>
  <c r="C99" i="9"/>
  <c r="E96" i="9"/>
  <c r="D96" i="9"/>
  <c r="C96" i="9"/>
  <c r="C95" i="9"/>
  <c r="E94" i="9"/>
  <c r="D94" i="9"/>
  <c r="C94" i="9"/>
  <c r="E93" i="9"/>
  <c r="D93" i="9"/>
  <c r="C93" i="9"/>
  <c r="E92" i="9"/>
  <c r="D92" i="9"/>
  <c r="C92" i="9"/>
  <c r="E91" i="9"/>
  <c r="D91" i="9"/>
  <c r="D90" i="9" s="1"/>
  <c r="C91" i="9"/>
  <c r="C90" i="9"/>
  <c r="E89" i="9"/>
  <c r="D89" i="9"/>
  <c r="C89" i="9"/>
  <c r="E88" i="9"/>
  <c r="D88" i="9"/>
  <c r="C88" i="9"/>
  <c r="E87" i="9"/>
  <c r="D87" i="9"/>
  <c r="C87" i="9"/>
  <c r="C86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E79" i="9" s="1"/>
  <c r="D80" i="9"/>
  <c r="C80" i="9"/>
  <c r="D79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C74" i="9"/>
  <c r="C73" i="9" s="1"/>
  <c r="E73" i="9"/>
  <c r="C69" i="9"/>
  <c r="C67" i="9" s="1"/>
  <c r="C68" i="9"/>
  <c r="E66" i="9"/>
  <c r="D66" i="9"/>
  <c r="C66" i="9"/>
  <c r="E65" i="9"/>
  <c r="D65" i="9"/>
  <c r="C65" i="9"/>
  <c r="C63" i="9" s="1"/>
  <c r="E64" i="9"/>
  <c r="D64" i="9"/>
  <c r="D63" i="9" s="1"/>
  <c r="C64" i="9"/>
  <c r="E63" i="9"/>
  <c r="C62" i="9"/>
  <c r="C61" i="9"/>
  <c r="E60" i="9"/>
  <c r="D60" i="9"/>
  <c r="C60" i="9"/>
  <c r="E59" i="9"/>
  <c r="D59" i="9"/>
  <c r="C59" i="9"/>
  <c r="E58" i="9"/>
  <c r="D58" i="9"/>
  <c r="D56" i="9" s="1"/>
  <c r="C58" i="9"/>
  <c r="E57" i="9"/>
  <c r="E56" i="9" s="1"/>
  <c r="D57" i="9"/>
  <c r="C57" i="9"/>
  <c r="C56" i="9" s="1"/>
  <c r="C55" i="9"/>
  <c r="C54" i="9"/>
  <c r="E53" i="9"/>
  <c r="D53" i="9"/>
  <c r="C53" i="9"/>
  <c r="C51" i="9" s="1"/>
  <c r="E52" i="9"/>
  <c r="E51" i="9" s="1"/>
  <c r="D52" i="9"/>
  <c r="C52" i="9"/>
  <c r="D51" i="9"/>
  <c r="C50" i="9"/>
  <c r="C49" i="9"/>
  <c r="C48" i="9"/>
  <c r="C45" i="9" s="1"/>
  <c r="C47" i="9"/>
  <c r="C46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E33" i="9" s="1"/>
  <c r="D35" i="9"/>
  <c r="C35" i="9"/>
  <c r="E34" i="9"/>
  <c r="D34" i="9"/>
  <c r="C34" i="9"/>
  <c r="C33" i="9" s="1"/>
  <c r="C32" i="9"/>
  <c r="C31" i="9"/>
  <c r="C30" i="9"/>
  <c r="C29" i="9"/>
  <c r="C28" i="9"/>
  <c r="C27" i="9"/>
  <c r="C26" i="9" s="1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D10" i="9" s="1"/>
  <c r="C13" i="9"/>
  <c r="E12" i="9"/>
  <c r="D12" i="9"/>
  <c r="C12" i="9"/>
  <c r="E11" i="9"/>
  <c r="D11" i="9"/>
  <c r="C11" i="9"/>
  <c r="E10" i="9"/>
  <c r="E70" i="9" s="1"/>
  <c r="A5" i="9"/>
  <c r="A4" i="9"/>
  <c r="A3" i="9"/>
  <c r="A2" i="9"/>
  <c r="J299" i="9" l="1"/>
  <c r="K299" i="9"/>
  <c r="D159" i="9"/>
  <c r="D70" i="9"/>
  <c r="C286" i="9"/>
  <c r="F404" i="9"/>
  <c r="F385" i="9"/>
  <c r="I405" i="9"/>
  <c r="AA431" i="9"/>
  <c r="K431" i="9" s="1"/>
  <c r="AB431" i="9"/>
  <c r="D73" i="9"/>
  <c r="D86" i="9"/>
  <c r="H299" i="9"/>
  <c r="C303" i="9"/>
  <c r="C299" i="9" s="1"/>
  <c r="F325" i="9"/>
  <c r="J325" i="9"/>
  <c r="AB367" i="9"/>
  <c r="C10" i="9"/>
  <c r="C70" i="9" s="1"/>
  <c r="E118" i="9"/>
  <c r="E124" i="9" s="1"/>
  <c r="C124" i="9"/>
  <c r="F124" i="9"/>
  <c r="E141" i="9"/>
  <c r="E159" i="9" s="1"/>
  <c r="E164" i="9"/>
  <c r="C201" i="9"/>
  <c r="E253" i="9"/>
  <c r="N286" i="9"/>
  <c r="G286" i="9"/>
  <c r="M286" i="9"/>
  <c r="P292" i="9"/>
  <c r="D338" i="9"/>
  <c r="H338" i="9"/>
  <c r="L338" i="9"/>
  <c r="P338" i="9"/>
  <c r="F363" i="9"/>
  <c r="J363" i="9"/>
  <c r="P363" i="9"/>
  <c r="AA368" i="9"/>
  <c r="K368" i="9" s="1"/>
  <c r="H405" i="9"/>
  <c r="I404" i="9"/>
  <c r="M404" i="9"/>
  <c r="J385" i="9"/>
  <c r="E403" i="9"/>
  <c r="E405" i="9" s="1"/>
  <c r="Q403" i="9"/>
  <c r="Q405" i="9" s="1"/>
  <c r="K391" i="9"/>
  <c r="D405" i="9"/>
  <c r="C403" i="9"/>
  <c r="C452" i="9"/>
  <c r="D33" i="9"/>
  <c r="E90" i="9"/>
  <c r="E86" i="9" s="1"/>
  <c r="E102" i="9"/>
  <c r="C142" i="9"/>
  <c r="C159" i="9" s="1"/>
  <c r="D229" i="9"/>
  <c r="C242" i="9"/>
  <c r="E363" i="9"/>
  <c r="Q363" i="9"/>
  <c r="F403" i="9"/>
  <c r="J403" i="9"/>
  <c r="J405" i="9" s="1"/>
  <c r="N403" i="9"/>
  <c r="N405" i="9" s="1"/>
  <c r="N382" i="9"/>
  <c r="G404" i="9"/>
  <c r="C404" i="9" s="1"/>
  <c r="G382" i="9"/>
  <c r="K404" i="9"/>
  <c r="K405" i="9" s="1"/>
  <c r="O404" i="9"/>
  <c r="F382" i="9"/>
  <c r="G405" i="9"/>
  <c r="P401" i="9"/>
  <c r="P403" i="9"/>
  <c r="P405" i="9" s="1"/>
  <c r="O403" i="9"/>
  <c r="D418" i="9"/>
  <c r="E489" i="9"/>
  <c r="I489" i="9"/>
  <c r="M489" i="9"/>
  <c r="C481" i="9"/>
  <c r="E219" i="9"/>
  <c r="C253" i="9"/>
  <c r="C363" i="9"/>
  <c r="G363" i="9"/>
  <c r="K363" i="9"/>
  <c r="O363" i="9"/>
  <c r="L382" i="9"/>
  <c r="AA430" i="9"/>
  <c r="K430" i="9" s="1"/>
  <c r="G489" i="9"/>
  <c r="K489" i="9"/>
  <c r="E229" i="9"/>
  <c r="C276" i="9"/>
  <c r="D286" i="9"/>
  <c r="H286" i="9"/>
  <c r="L286" i="9"/>
  <c r="P286" i="9"/>
  <c r="C325" i="9"/>
  <c r="G325" i="9"/>
  <c r="K325" i="9"/>
  <c r="O325" i="9"/>
  <c r="C369" i="9"/>
  <c r="E382" i="9"/>
  <c r="I382" i="9"/>
  <c r="M382" i="9"/>
  <c r="Q382" i="9"/>
  <c r="H382" i="9"/>
  <c r="D385" i="9"/>
  <c r="H385" i="9"/>
  <c r="L385" i="9"/>
  <c r="P385" i="9"/>
  <c r="F391" i="9"/>
  <c r="J391" i="9"/>
  <c r="N391" i="9"/>
  <c r="M403" i="9"/>
  <c r="M405" i="9" s="1"/>
  <c r="C474" i="9"/>
  <c r="C418" i="9"/>
  <c r="C489" i="9" l="1"/>
  <c r="AA369" i="9"/>
  <c r="K369" i="9" s="1"/>
  <c r="AB369" i="9"/>
  <c r="C405" i="9"/>
  <c r="O405" i="9"/>
  <c r="F405" i="9"/>
  <c r="G9" i="8" l="1"/>
  <c r="H489" i="8"/>
  <c r="M488" i="8"/>
  <c r="L488" i="8"/>
  <c r="K488" i="8"/>
  <c r="J488" i="8"/>
  <c r="I488" i="8"/>
  <c r="H488" i="8"/>
  <c r="G488" i="8"/>
  <c r="F488" i="8"/>
  <c r="E488" i="8"/>
  <c r="D488" i="8"/>
  <c r="C486" i="8"/>
  <c r="C485" i="8"/>
  <c r="C484" i="8"/>
  <c r="C483" i="8"/>
  <c r="C482" i="8"/>
  <c r="M481" i="8"/>
  <c r="L481" i="8"/>
  <c r="K481" i="8"/>
  <c r="J481" i="8"/>
  <c r="I481" i="8"/>
  <c r="H481" i="8"/>
  <c r="G481" i="8"/>
  <c r="F481" i="8"/>
  <c r="E481" i="8"/>
  <c r="D481" i="8"/>
  <c r="C480" i="8"/>
  <c r="C479" i="8"/>
  <c r="C478" i="8"/>
  <c r="C477" i="8"/>
  <c r="C481" i="8" s="1"/>
  <c r="C476" i="8"/>
  <c r="C475" i="8"/>
  <c r="M474" i="8"/>
  <c r="L474" i="8"/>
  <c r="K474" i="8"/>
  <c r="J474" i="8"/>
  <c r="I474" i="8"/>
  <c r="H474" i="8"/>
  <c r="G474" i="8"/>
  <c r="F474" i="8"/>
  <c r="E474" i="8"/>
  <c r="D474" i="8"/>
  <c r="C473" i="8"/>
  <c r="C472" i="8"/>
  <c r="C471" i="8"/>
  <c r="C470" i="8"/>
  <c r="C469" i="8"/>
  <c r="C468" i="8"/>
  <c r="C467" i="8"/>
  <c r="C466" i="8"/>
  <c r="M465" i="8"/>
  <c r="L465" i="8"/>
  <c r="K465" i="8"/>
  <c r="J465" i="8"/>
  <c r="I465" i="8"/>
  <c r="H465" i="8"/>
  <c r="G465" i="8"/>
  <c r="F465" i="8"/>
  <c r="E465" i="8"/>
  <c r="D465" i="8"/>
  <c r="C465" i="8"/>
  <c r="C464" i="8"/>
  <c r="C463" i="8"/>
  <c r="C462" i="8"/>
  <c r="M461" i="8"/>
  <c r="L461" i="8"/>
  <c r="K461" i="8"/>
  <c r="J461" i="8"/>
  <c r="I461" i="8"/>
  <c r="H461" i="8"/>
  <c r="G461" i="8"/>
  <c r="F461" i="8"/>
  <c r="E461" i="8"/>
  <c r="D461" i="8"/>
  <c r="C460" i="8"/>
  <c r="C459" i="8"/>
  <c r="C458" i="8"/>
  <c r="C461" i="8" s="1"/>
  <c r="M457" i="8"/>
  <c r="L457" i="8"/>
  <c r="L489" i="8" s="1"/>
  <c r="K457" i="8"/>
  <c r="J457" i="8"/>
  <c r="I457" i="8"/>
  <c r="H457" i="8"/>
  <c r="G457" i="8"/>
  <c r="F457" i="8"/>
  <c r="E457" i="8"/>
  <c r="D457" i="8"/>
  <c r="D489" i="8" s="1"/>
  <c r="C456" i="8"/>
  <c r="C454" i="8"/>
  <c r="C453" i="8"/>
  <c r="C457" i="8" s="1"/>
  <c r="M452" i="8"/>
  <c r="L452" i="8"/>
  <c r="K452" i="8"/>
  <c r="J452" i="8"/>
  <c r="J489" i="8" s="1"/>
  <c r="I452" i="8"/>
  <c r="H452" i="8"/>
  <c r="G452" i="8"/>
  <c r="F452" i="8"/>
  <c r="F489" i="8" s="1"/>
  <c r="E452" i="8"/>
  <c r="D452" i="8"/>
  <c r="C451" i="8"/>
  <c r="C450" i="8"/>
  <c r="C449" i="8"/>
  <c r="C448" i="8"/>
  <c r="C447" i="8"/>
  <c r="C441" i="8"/>
  <c r="C440" i="8"/>
  <c r="AB437" i="8"/>
  <c r="AA437" i="8"/>
  <c r="F437" i="8"/>
  <c r="AB436" i="8"/>
  <c r="AA436" i="8"/>
  <c r="F436" i="8"/>
  <c r="AB435" i="8"/>
  <c r="AA435" i="8"/>
  <c r="F435" i="8" s="1"/>
  <c r="AB432" i="8"/>
  <c r="AA432" i="8"/>
  <c r="K432" i="8" s="1"/>
  <c r="C432" i="8"/>
  <c r="AB431" i="8"/>
  <c r="AA431" i="8"/>
  <c r="K431" i="8" s="1"/>
  <c r="C431" i="8"/>
  <c r="AB430" i="8"/>
  <c r="AA430" i="8"/>
  <c r="K430" i="8" s="1"/>
  <c r="C430" i="8"/>
  <c r="D417" i="8"/>
  <c r="C417" i="8"/>
  <c r="E416" i="8"/>
  <c r="D416" i="8"/>
  <c r="C416" i="8"/>
  <c r="E415" i="8"/>
  <c r="D415" i="8"/>
  <c r="C415" i="8"/>
  <c r="E414" i="8"/>
  <c r="D414" i="8"/>
  <c r="C414" i="8"/>
  <c r="E413" i="8"/>
  <c r="D413" i="8"/>
  <c r="C413" i="8"/>
  <c r="D412" i="8"/>
  <c r="C412" i="8"/>
  <c r="E411" i="8"/>
  <c r="D411" i="8"/>
  <c r="D418" i="8" s="1"/>
  <c r="C411" i="8"/>
  <c r="D410" i="8"/>
  <c r="C410" i="8"/>
  <c r="E409" i="8"/>
  <c r="E418" i="8" s="1"/>
  <c r="D409" i="8"/>
  <c r="C409" i="8"/>
  <c r="D408" i="8"/>
  <c r="C408" i="8"/>
  <c r="C418" i="8" s="1"/>
  <c r="M404" i="8"/>
  <c r="E404" i="8"/>
  <c r="L403" i="8"/>
  <c r="D403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N401" i="8"/>
  <c r="J401" i="8"/>
  <c r="F401" i="8"/>
  <c r="Q400" i="8"/>
  <c r="Q401" i="8" s="1"/>
  <c r="P400" i="8"/>
  <c r="O400" i="8"/>
  <c r="N400" i="8"/>
  <c r="M400" i="8"/>
  <c r="M401" i="8" s="1"/>
  <c r="L400" i="8"/>
  <c r="K400" i="8"/>
  <c r="J400" i="8"/>
  <c r="I400" i="8"/>
  <c r="I401" i="8" s="1"/>
  <c r="H400" i="8"/>
  <c r="G400" i="8"/>
  <c r="F400" i="8"/>
  <c r="E400" i="8"/>
  <c r="E401" i="8" s="1"/>
  <c r="D400" i="8"/>
  <c r="C400" i="8"/>
  <c r="Q399" i="8"/>
  <c r="P399" i="8"/>
  <c r="P401" i="8" s="1"/>
  <c r="O399" i="8"/>
  <c r="O401" i="8" s="1"/>
  <c r="N399" i="8"/>
  <c r="M399" i="8"/>
  <c r="L399" i="8"/>
  <c r="L401" i="8" s="1"/>
  <c r="K399" i="8"/>
  <c r="K401" i="8" s="1"/>
  <c r="J399" i="8"/>
  <c r="I399" i="8"/>
  <c r="H399" i="8"/>
  <c r="H401" i="8" s="1"/>
  <c r="G399" i="8"/>
  <c r="G401" i="8" s="1"/>
  <c r="F399" i="8"/>
  <c r="E399" i="8"/>
  <c r="D399" i="8"/>
  <c r="D401" i="8" s="1"/>
  <c r="C399" i="8"/>
  <c r="C401" i="8" s="1"/>
  <c r="O398" i="8"/>
  <c r="K398" i="8"/>
  <c r="G398" i="8"/>
  <c r="C398" i="8"/>
  <c r="Q397" i="8"/>
  <c r="P397" i="8"/>
  <c r="O397" i="8"/>
  <c r="N397" i="8"/>
  <c r="N398" i="8" s="1"/>
  <c r="M397" i="8"/>
  <c r="L397" i="8"/>
  <c r="K397" i="8"/>
  <c r="J397" i="8"/>
  <c r="J398" i="8" s="1"/>
  <c r="I397" i="8"/>
  <c r="H397" i="8"/>
  <c r="G397" i="8"/>
  <c r="F397" i="8"/>
  <c r="F398" i="8" s="1"/>
  <c r="E397" i="8"/>
  <c r="D397" i="8"/>
  <c r="C397" i="8"/>
  <c r="Q396" i="8"/>
  <c r="Q398" i="8" s="1"/>
  <c r="P396" i="8"/>
  <c r="P398" i="8" s="1"/>
  <c r="O396" i="8"/>
  <c r="N396" i="8"/>
  <c r="M396" i="8"/>
  <c r="M398" i="8" s="1"/>
  <c r="L396" i="8"/>
  <c r="L398" i="8" s="1"/>
  <c r="K396" i="8"/>
  <c r="J396" i="8"/>
  <c r="I396" i="8"/>
  <c r="I398" i="8" s="1"/>
  <c r="H396" i="8"/>
  <c r="H398" i="8" s="1"/>
  <c r="G396" i="8"/>
  <c r="F396" i="8"/>
  <c r="E396" i="8"/>
  <c r="E398" i="8" s="1"/>
  <c r="D396" i="8"/>
  <c r="D398" i="8" s="1"/>
  <c r="C396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O394" i="8"/>
  <c r="K394" i="8"/>
  <c r="G394" i="8"/>
  <c r="C394" i="8"/>
  <c r="Q393" i="8"/>
  <c r="P393" i="8"/>
  <c r="O393" i="8"/>
  <c r="N393" i="8"/>
  <c r="N394" i="8" s="1"/>
  <c r="M393" i="8"/>
  <c r="L393" i="8"/>
  <c r="K393" i="8"/>
  <c r="J393" i="8"/>
  <c r="J394" i="8" s="1"/>
  <c r="I393" i="8"/>
  <c r="H393" i="8"/>
  <c r="G393" i="8"/>
  <c r="F393" i="8"/>
  <c r="F394" i="8" s="1"/>
  <c r="E393" i="8"/>
  <c r="D393" i="8"/>
  <c r="C393" i="8"/>
  <c r="Q392" i="8"/>
  <c r="Q394" i="8" s="1"/>
  <c r="P392" i="8"/>
  <c r="P394" i="8" s="1"/>
  <c r="O392" i="8"/>
  <c r="N392" i="8"/>
  <c r="M392" i="8"/>
  <c r="M394" i="8" s="1"/>
  <c r="L392" i="8"/>
  <c r="L394" i="8" s="1"/>
  <c r="K392" i="8"/>
  <c r="J392" i="8"/>
  <c r="I392" i="8"/>
  <c r="I394" i="8" s="1"/>
  <c r="H392" i="8"/>
  <c r="H394" i="8" s="1"/>
  <c r="G392" i="8"/>
  <c r="F392" i="8"/>
  <c r="E392" i="8"/>
  <c r="E394" i="8" s="1"/>
  <c r="D392" i="8"/>
  <c r="D394" i="8" s="1"/>
  <c r="C392" i="8"/>
  <c r="P391" i="8"/>
  <c r="O391" i="8"/>
  <c r="L391" i="8"/>
  <c r="K391" i="8"/>
  <c r="H391" i="8"/>
  <c r="G391" i="8"/>
  <c r="D391" i="8"/>
  <c r="C391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Q389" i="8"/>
  <c r="Q391" i="8" s="1"/>
  <c r="P389" i="8"/>
  <c r="O389" i="8"/>
  <c r="N389" i="8"/>
  <c r="M389" i="8"/>
  <c r="M391" i="8" s="1"/>
  <c r="L389" i="8"/>
  <c r="K389" i="8"/>
  <c r="J389" i="8"/>
  <c r="I389" i="8"/>
  <c r="I391" i="8" s="1"/>
  <c r="H389" i="8"/>
  <c r="G389" i="8"/>
  <c r="F389" i="8"/>
  <c r="E389" i="8"/>
  <c r="E391" i="8" s="1"/>
  <c r="D389" i="8"/>
  <c r="C389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Q387" i="8"/>
  <c r="P387" i="8"/>
  <c r="O387" i="8"/>
  <c r="O403" i="8" s="1"/>
  <c r="N387" i="8"/>
  <c r="M387" i="8"/>
  <c r="L387" i="8"/>
  <c r="K387" i="8"/>
  <c r="K403" i="8" s="1"/>
  <c r="J387" i="8"/>
  <c r="I387" i="8"/>
  <c r="H387" i="8"/>
  <c r="G387" i="8"/>
  <c r="G403" i="8" s="1"/>
  <c r="F387" i="8"/>
  <c r="E387" i="8"/>
  <c r="D387" i="8"/>
  <c r="C387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Q385" i="8"/>
  <c r="N385" i="8"/>
  <c r="M385" i="8"/>
  <c r="J385" i="8"/>
  <c r="I385" i="8"/>
  <c r="F385" i="8"/>
  <c r="E385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Q383" i="8"/>
  <c r="P383" i="8"/>
  <c r="O383" i="8"/>
  <c r="O385" i="8" s="1"/>
  <c r="N383" i="8"/>
  <c r="M383" i="8"/>
  <c r="L383" i="8"/>
  <c r="K383" i="8"/>
  <c r="K385" i="8" s="1"/>
  <c r="J383" i="8"/>
  <c r="I383" i="8"/>
  <c r="H383" i="8"/>
  <c r="G383" i="8"/>
  <c r="G385" i="8" s="1"/>
  <c r="F383" i="8"/>
  <c r="E383" i="8"/>
  <c r="D383" i="8"/>
  <c r="C383" i="8"/>
  <c r="C385" i="8" s="1"/>
  <c r="O382" i="8"/>
  <c r="N382" i="8"/>
  <c r="K382" i="8"/>
  <c r="J382" i="8"/>
  <c r="G382" i="8"/>
  <c r="F382" i="8"/>
  <c r="C382" i="8"/>
  <c r="Q381" i="8"/>
  <c r="Q404" i="8" s="1"/>
  <c r="P381" i="8"/>
  <c r="O381" i="8"/>
  <c r="N381" i="8"/>
  <c r="M381" i="8"/>
  <c r="L381" i="8"/>
  <c r="K381" i="8"/>
  <c r="J381" i="8"/>
  <c r="I381" i="8"/>
  <c r="I404" i="8" s="1"/>
  <c r="H381" i="8"/>
  <c r="G381" i="8"/>
  <c r="F381" i="8"/>
  <c r="E381" i="8"/>
  <c r="D381" i="8"/>
  <c r="C381" i="8"/>
  <c r="Q380" i="8"/>
  <c r="P380" i="8"/>
  <c r="P382" i="8" s="1"/>
  <c r="O380" i="8"/>
  <c r="N380" i="8"/>
  <c r="M380" i="8"/>
  <c r="L380" i="8"/>
  <c r="L382" i="8" s="1"/>
  <c r="K380" i="8"/>
  <c r="J380" i="8"/>
  <c r="I380" i="8"/>
  <c r="H380" i="8"/>
  <c r="H382" i="8" s="1"/>
  <c r="G380" i="8"/>
  <c r="F380" i="8"/>
  <c r="E380" i="8"/>
  <c r="D380" i="8"/>
  <c r="D382" i="8" s="1"/>
  <c r="C380" i="8"/>
  <c r="D375" i="8"/>
  <c r="C375" i="8"/>
  <c r="D374" i="8"/>
  <c r="C374" i="8"/>
  <c r="F370" i="8"/>
  <c r="E370" i="8"/>
  <c r="C370" i="8"/>
  <c r="AB370" i="8" s="1"/>
  <c r="F369" i="8"/>
  <c r="E369" i="8"/>
  <c r="F368" i="8"/>
  <c r="E368" i="8"/>
  <c r="C368" i="8"/>
  <c r="AB368" i="8" s="1"/>
  <c r="F367" i="8"/>
  <c r="E367" i="8"/>
  <c r="M363" i="8"/>
  <c r="E363" i="8"/>
  <c r="R362" i="8"/>
  <c r="Q362" i="8"/>
  <c r="P362" i="8"/>
  <c r="O362" i="8"/>
  <c r="N362" i="8"/>
  <c r="M362" i="8"/>
  <c r="L362" i="8"/>
  <c r="J362" i="8"/>
  <c r="I362" i="8"/>
  <c r="H362" i="8"/>
  <c r="G362" i="8"/>
  <c r="F362" i="8"/>
  <c r="E362" i="8"/>
  <c r="D362" i="8"/>
  <c r="C362" i="8"/>
  <c r="R361" i="8"/>
  <c r="Q361" i="8"/>
  <c r="P361" i="8"/>
  <c r="O361" i="8"/>
  <c r="N361" i="8"/>
  <c r="M361" i="8"/>
  <c r="L361" i="8"/>
  <c r="J361" i="8"/>
  <c r="I361" i="8"/>
  <c r="H361" i="8"/>
  <c r="G361" i="8"/>
  <c r="F361" i="8"/>
  <c r="E361" i="8"/>
  <c r="D361" i="8"/>
  <c r="C361" i="8"/>
  <c r="R360" i="8"/>
  <c r="Q360" i="8"/>
  <c r="P360" i="8"/>
  <c r="P363" i="8" s="1"/>
  <c r="O360" i="8"/>
  <c r="N360" i="8"/>
  <c r="M360" i="8"/>
  <c r="L360" i="8"/>
  <c r="K363" i="8"/>
  <c r="J360" i="8"/>
  <c r="I360" i="8"/>
  <c r="H360" i="8"/>
  <c r="H363" i="8" s="1"/>
  <c r="G360" i="8"/>
  <c r="F360" i="8"/>
  <c r="E360" i="8"/>
  <c r="D360" i="8"/>
  <c r="C360" i="8"/>
  <c r="R358" i="8"/>
  <c r="Q358" i="8"/>
  <c r="P358" i="8"/>
  <c r="P356" i="8" s="1"/>
  <c r="O358" i="8"/>
  <c r="N358" i="8"/>
  <c r="M358" i="8"/>
  <c r="L358" i="8"/>
  <c r="L356" i="8" s="1"/>
  <c r="J358" i="8"/>
  <c r="I358" i="8"/>
  <c r="H358" i="8"/>
  <c r="G358" i="8"/>
  <c r="G356" i="8" s="1"/>
  <c r="F358" i="8"/>
  <c r="E358" i="8"/>
  <c r="D358" i="8"/>
  <c r="C358" i="8"/>
  <c r="C356" i="8" s="1"/>
  <c r="R357" i="8"/>
  <c r="R356" i="8" s="1"/>
  <c r="Q357" i="8"/>
  <c r="P357" i="8"/>
  <c r="O357" i="8"/>
  <c r="N357" i="8"/>
  <c r="N356" i="8" s="1"/>
  <c r="M357" i="8"/>
  <c r="L357" i="8"/>
  <c r="J357" i="8"/>
  <c r="I357" i="8"/>
  <c r="I356" i="8" s="1"/>
  <c r="H357" i="8"/>
  <c r="G357" i="8"/>
  <c r="F357" i="8"/>
  <c r="E357" i="8"/>
  <c r="E356" i="8" s="1"/>
  <c r="D357" i="8"/>
  <c r="C357" i="8"/>
  <c r="Q356" i="8"/>
  <c r="M356" i="8"/>
  <c r="H356" i="8"/>
  <c r="D356" i="8"/>
  <c r="R355" i="8"/>
  <c r="Q355" i="8"/>
  <c r="P355" i="8"/>
  <c r="O355" i="8"/>
  <c r="N355" i="8"/>
  <c r="M355" i="8"/>
  <c r="L355" i="8"/>
  <c r="J355" i="8"/>
  <c r="I355" i="8"/>
  <c r="H355" i="8"/>
  <c r="G355" i="8"/>
  <c r="F355" i="8"/>
  <c r="E355" i="8"/>
  <c r="D355" i="8"/>
  <c r="C355" i="8"/>
  <c r="R354" i="8"/>
  <c r="Q354" i="8"/>
  <c r="P354" i="8"/>
  <c r="O354" i="8"/>
  <c r="N354" i="8"/>
  <c r="M354" i="8"/>
  <c r="L354" i="8"/>
  <c r="J354" i="8"/>
  <c r="I354" i="8"/>
  <c r="H354" i="8"/>
  <c r="G354" i="8"/>
  <c r="F354" i="8"/>
  <c r="E354" i="8"/>
  <c r="D354" i="8"/>
  <c r="C354" i="8"/>
  <c r="R353" i="8"/>
  <c r="Q353" i="8"/>
  <c r="P353" i="8"/>
  <c r="O353" i="8"/>
  <c r="N353" i="8"/>
  <c r="M353" i="8"/>
  <c r="L353" i="8"/>
  <c r="J353" i="8"/>
  <c r="I353" i="8"/>
  <c r="H353" i="8"/>
  <c r="G353" i="8"/>
  <c r="F353" i="8"/>
  <c r="E353" i="8"/>
  <c r="D353" i="8"/>
  <c r="C353" i="8"/>
  <c r="R352" i="8"/>
  <c r="Q352" i="8"/>
  <c r="P352" i="8"/>
  <c r="O352" i="8"/>
  <c r="N352" i="8"/>
  <c r="M352" i="8"/>
  <c r="L352" i="8"/>
  <c r="J352" i="8"/>
  <c r="I352" i="8"/>
  <c r="I363" i="8" s="1"/>
  <c r="H352" i="8"/>
  <c r="G352" i="8"/>
  <c r="F352" i="8"/>
  <c r="E352" i="8"/>
  <c r="D352" i="8"/>
  <c r="C352" i="8"/>
  <c r="R351" i="8"/>
  <c r="Q351" i="8"/>
  <c r="Q363" i="8" s="1"/>
  <c r="P351" i="8"/>
  <c r="O351" i="8"/>
  <c r="N351" i="8"/>
  <c r="M351" i="8"/>
  <c r="L351" i="8"/>
  <c r="J351" i="8"/>
  <c r="I351" i="8"/>
  <c r="H351" i="8"/>
  <c r="G351" i="8"/>
  <c r="F351" i="8"/>
  <c r="E351" i="8"/>
  <c r="D351" i="8"/>
  <c r="C351" i="8"/>
  <c r="R350" i="8"/>
  <c r="Q350" i="8"/>
  <c r="P350" i="8"/>
  <c r="O350" i="8"/>
  <c r="N350" i="8"/>
  <c r="M350" i="8"/>
  <c r="L350" i="8"/>
  <c r="J350" i="8"/>
  <c r="I350" i="8"/>
  <c r="H350" i="8"/>
  <c r="G350" i="8"/>
  <c r="F350" i="8"/>
  <c r="E350" i="8"/>
  <c r="D350" i="8"/>
  <c r="C350" i="8"/>
  <c r="R349" i="8"/>
  <c r="Q349" i="8"/>
  <c r="P349" i="8"/>
  <c r="O349" i="8"/>
  <c r="N349" i="8"/>
  <c r="M349" i="8"/>
  <c r="L349" i="8"/>
  <c r="J349" i="8"/>
  <c r="I349" i="8"/>
  <c r="H349" i="8"/>
  <c r="G349" i="8"/>
  <c r="F349" i="8"/>
  <c r="E349" i="8"/>
  <c r="D349" i="8"/>
  <c r="C349" i="8"/>
  <c r="R348" i="8"/>
  <c r="Q348" i="8"/>
  <c r="P348" i="8"/>
  <c r="O348" i="8"/>
  <c r="N348" i="8"/>
  <c r="M348" i="8"/>
  <c r="L348" i="8"/>
  <c r="J348" i="8"/>
  <c r="I348" i="8"/>
  <c r="H348" i="8"/>
  <c r="G348" i="8"/>
  <c r="F348" i="8"/>
  <c r="E348" i="8"/>
  <c r="D348" i="8"/>
  <c r="C348" i="8"/>
  <c r="R347" i="8"/>
  <c r="Q347" i="8"/>
  <c r="P347" i="8"/>
  <c r="O347" i="8"/>
  <c r="N347" i="8"/>
  <c r="M347" i="8"/>
  <c r="L347" i="8"/>
  <c r="J347" i="8"/>
  <c r="I347" i="8"/>
  <c r="H347" i="8"/>
  <c r="G347" i="8"/>
  <c r="F347" i="8"/>
  <c r="E347" i="8"/>
  <c r="D347" i="8"/>
  <c r="C347" i="8"/>
  <c r="R346" i="8"/>
  <c r="Q346" i="8"/>
  <c r="P346" i="8"/>
  <c r="O346" i="8"/>
  <c r="N346" i="8"/>
  <c r="M346" i="8"/>
  <c r="L346" i="8"/>
  <c r="J346" i="8"/>
  <c r="I346" i="8"/>
  <c r="H346" i="8"/>
  <c r="G346" i="8"/>
  <c r="F346" i="8"/>
  <c r="E346" i="8"/>
  <c r="D346" i="8"/>
  <c r="C346" i="8"/>
  <c r="R345" i="8"/>
  <c r="Q345" i="8"/>
  <c r="P345" i="8"/>
  <c r="O345" i="8"/>
  <c r="N345" i="8"/>
  <c r="M345" i="8"/>
  <c r="L345" i="8"/>
  <c r="J345" i="8"/>
  <c r="I345" i="8"/>
  <c r="H345" i="8"/>
  <c r="G345" i="8"/>
  <c r="F345" i="8"/>
  <c r="E345" i="8"/>
  <c r="D345" i="8"/>
  <c r="C345" i="8"/>
  <c r="R344" i="8"/>
  <c r="Q344" i="8"/>
  <c r="P344" i="8"/>
  <c r="O344" i="8"/>
  <c r="N344" i="8"/>
  <c r="M344" i="8"/>
  <c r="L344" i="8"/>
  <c r="J344" i="8"/>
  <c r="I344" i="8"/>
  <c r="H344" i="8"/>
  <c r="G344" i="8"/>
  <c r="F344" i="8"/>
  <c r="E344" i="8"/>
  <c r="D344" i="8"/>
  <c r="D363" i="8" s="1"/>
  <c r="C344" i="8"/>
  <c r="R343" i="8"/>
  <c r="Q343" i="8"/>
  <c r="P343" i="8"/>
  <c r="O343" i="8"/>
  <c r="N343" i="8"/>
  <c r="M343" i="8"/>
  <c r="L343" i="8"/>
  <c r="J343" i="8"/>
  <c r="I343" i="8"/>
  <c r="H343" i="8"/>
  <c r="G343" i="8"/>
  <c r="F343" i="8"/>
  <c r="E343" i="8"/>
  <c r="D343" i="8"/>
  <c r="C343" i="8"/>
  <c r="N338" i="8"/>
  <c r="F338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Q330" i="8"/>
  <c r="Q338" i="8" s="1"/>
  <c r="P330" i="8"/>
  <c r="O330" i="8"/>
  <c r="N330" i="8"/>
  <c r="M330" i="8"/>
  <c r="M338" i="8" s="1"/>
  <c r="L330" i="8"/>
  <c r="K330" i="8"/>
  <c r="J330" i="8"/>
  <c r="J338" i="8" s="1"/>
  <c r="I330" i="8"/>
  <c r="I338" i="8" s="1"/>
  <c r="H330" i="8"/>
  <c r="G330" i="8"/>
  <c r="F330" i="8"/>
  <c r="E330" i="8"/>
  <c r="E338" i="8" s="1"/>
  <c r="D330" i="8"/>
  <c r="C330" i="8"/>
  <c r="Q325" i="8"/>
  <c r="M325" i="8"/>
  <c r="E325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Q322" i="8"/>
  <c r="P322" i="8"/>
  <c r="O322" i="8"/>
  <c r="N322" i="8"/>
  <c r="M322" i="8"/>
  <c r="L322" i="8"/>
  <c r="K322" i="8"/>
  <c r="J322" i="8"/>
  <c r="I322" i="8"/>
  <c r="I325" i="8" s="1"/>
  <c r="H322" i="8"/>
  <c r="G322" i="8"/>
  <c r="F322" i="8"/>
  <c r="E322" i="8"/>
  <c r="D322" i="8"/>
  <c r="C322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Q318" i="8"/>
  <c r="P318" i="8"/>
  <c r="P325" i="8" s="1"/>
  <c r="O318" i="8"/>
  <c r="N318" i="8"/>
  <c r="M318" i="8"/>
  <c r="L318" i="8"/>
  <c r="L325" i="8" s="1"/>
  <c r="K318" i="8"/>
  <c r="J318" i="8"/>
  <c r="I318" i="8"/>
  <c r="H318" i="8"/>
  <c r="H325" i="8" s="1"/>
  <c r="G318" i="8"/>
  <c r="F318" i="8"/>
  <c r="E318" i="8"/>
  <c r="D318" i="8"/>
  <c r="D325" i="8" s="1"/>
  <c r="C318" i="8"/>
  <c r="Q317" i="8"/>
  <c r="P317" i="8"/>
  <c r="O317" i="8"/>
  <c r="N317" i="8"/>
  <c r="N325" i="8" s="1"/>
  <c r="M317" i="8"/>
  <c r="L317" i="8"/>
  <c r="K317" i="8"/>
  <c r="J317" i="8"/>
  <c r="J325" i="8" s="1"/>
  <c r="I317" i="8"/>
  <c r="H317" i="8"/>
  <c r="G317" i="8"/>
  <c r="F317" i="8"/>
  <c r="F325" i="8" s="1"/>
  <c r="E317" i="8"/>
  <c r="D317" i="8"/>
  <c r="C317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Q304" i="8"/>
  <c r="P304" i="8"/>
  <c r="O304" i="8"/>
  <c r="O303" i="8" s="1"/>
  <c r="N304" i="8"/>
  <c r="M304" i="8"/>
  <c r="L304" i="8"/>
  <c r="K304" i="8"/>
  <c r="K303" i="8" s="1"/>
  <c r="J304" i="8"/>
  <c r="I304" i="8"/>
  <c r="H304" i="8"/>
  <c r="G304" i="8"/>
  <c r="G303" i="8" s="1"/>
  <c r="F304" i="8"/>
  <c r="E304" i="8"/>
  <c r="D304" i="8"/>
  <c r="C304" i="8"/>
  <c r="C303" i="8" s="1"/>
  <c r="N303" i="8"/>
  <c r="J303" i="8"/>
  <c r="F303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Q300" i="8"/>
  <c r="P300" i="8"/>
  <c r="O300" i="8"/>
  <c r="O299" i="8" s="1"/>
  <c r="N300" i="8"/>
  <c r="M300" i="8"/>
  <c r="L300" i="8"/>
  <c r="K300" i="8"/>
  <c r="K299" i="8" s="1"/>
  <c r="J300" i="8"/>
  <c r="I300" i="8"/>
  <c r="H300" i="8"/>
  <c r="G300" i="8"/>
  <c r="G299" i="8" s="1"/>
  <c r="F300" i="8"/>
  <c r="E300" i="8"/>
  <c r="D300" i="8"/>
  <c r="C300" i="8"/>
  <c r="C299" i="8" s="1"/>
  <c r="N299" i="8"/>
  <c r="J299" i="8"/>
  <c r="F299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Q295" i="8"/>
  <c r="P295" i="8"/>
  <c r="O295" i="8"/>
  <c r="N295" i="8"/>
  <c r="M295" i="8"/>
  <c r="L295" i="8"/>
  <c r="K295" i="8"/>
  <c r="J295" i="8"/>
  <c r="J292" i="8" s="1"/>
  <c r="I295" i="8"/>
  <c r="H295" i="8"/>
  <c r="G295" i="8"/>
  <c r="G292" i="8" s="1"/>
  <c r="F295" i="8"/>
  <c r="E295" i="8"/>
  <c r="D295" i="8"/>
  <c r="C295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Q293" i="8"/>
  <c r="P293" i="8"/>
  <c r="O293" i="8"/>
  <c r="N293" i="8"/>
  <c r="M293" i="8"/>
  <c r="L293" i="8"/>
  <c r="L292" i="8" s="1"/>
  <c r="K293" i="8"/>
  <c r="J293" i="8"/>
  <c r="I293" i="8"/>
  <c r="H293" i="8"/>
  <c r="G293" i="8"/>
  <c r="F293" i="8"/>
  <c r="E293" i="8"/>
  <c r="D293" i="8"/>
  <c r="D292" i="8" s="1"/>
  <c r="C293" i="8"/>
  <c r="P292" i="8"/>
  <c r="O292" i="8"/>
  <c r="N292" i="8"/>
  <c r="K292" i="8"/>
  <c r="H292" i="8"/>
  <c r="F292" i="8"/>
  <c r="F286" i="8" s="1"/>
  <c r="C292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Q288" i="8"/>
  <c r="P288" i="8"/>
  <c r="P286" i="8" s="1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Q287" i="8"/>
  <c r="P287" i="8"/>
  <c r="O287" i="8"/>
  <c r="N287" i="8"/>
  <c r="M287" i="8"/>
  <c r="L287" i="8"/>
  <c r="K287" i="8"/>
  <c r="J287" i="8"/>
  <c r="J286" i="8" s="1"/>
  <c r="I287" i="8"/>
  <c r="H287" i="8"/>
  <c r="G287" i="8"/>
  <c r="F287" i="8"/>
  <c r="E287" i="8"/>
  <c r="D287" i="8"/>
  <c r="C287" i="8"/>
  <c r="N286" i="8"/>
  <c r="L286" i="8"/>
  <c r="D286" i="8"/>
  <c r="C280" i="8"/>
  <c r="E279" i="8"/>
  <c r="D279" i="8"/>
  <c r="C279" i="8"/>
  <c r="E276" i="8"/>
  <c r="D276" i="8"/>
  <c r="E275" i="8"/>
  <c r="D275" i="8"/>
  <c r="C275" i="8"/>
  <c r="E274" i="8"/>
  <c r="D274" i="8"/>
  <c r="C274" i="8"/>
  <c r="C276" i="8" s="1"/>
  <c r="C270" i="8"/>
  <c r="C269" i="8"/>
  <c r="C268" i="8"/>
  <c r="C267" i="8"/>
  <c r="C266" i="8"/>
  <c r="C265" i="8"/>
  <c r="C264" i="8"/>
  <c r="C263" i="8"/>
  <c r="C262" i="8"/>
  <c r="C261" i="8"/>
  <c r="C260" i="8"/>
  <c r="C259" i="8"/>
  <c r="C271" i="8" s="1"/>
  <c r="C258" i="8"/>
  <c r="C257" i="8"/>
  <c r="D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E253" i="8" s="1"/>
  <c r="D245" i="8"/>
  <c r="C245" i="8"/>
  <c r="C253" i="8" s="1"/>
  <c r="C241" i="8"/>
  <c r="E240" i="8"/>
  <c r="D240" i="8"/>
  <c r="C240" i="8"/>
  <c r="E239" i="8"/>
  <c r="D239" i="8"/>
  <c r="C239" i="8"/>
  <c r="C242" i="8" s="1"/>
  <c r="E238" i="8"/>
  <c r="D238" i="8"/>
  <c r="D242" i="8" s="1"/>
  <c r="C238" i="8"/>
  <c r="E235" i="8"/>
  <c r="C234" i="8"/>
  <c r="E233" i="8"/>
  <c r="D233" i="8"/>
  <c r="C233" i="8"/>
  <c r="C235" i="8" s="1"/>
  <c r="E232" i="8"/>
  <c r="D232" i="8"/>
  <c r="D235" i="8" s="1"/>
  <c r="C232" i="8"/>
  <c r="E228" i="8"/>
  <c r="D228" i="8"/>
  <c r="C228" i="8"/>
  <c r="E227" i="8"/>
  <c r="D227" i="8"/>
  <c r="C227" i="8"/>
  <c r="E226" i="8"/>
  <c r="D226" i="8"/>
  <c r="C226" i="8"/>
  <c r="E225" i="8"/>
  <c r="D225" i="8"/>
  <c r="C225" i="8"/>
  <c r="E224" i="8"/>
  <c r="E229" i="8" s="1"/>
  <c r="D224" i="8"/>
  <c r="C224" i="8"/>
  <c r="E223" i="8"/>
  <c r="D223" i="8"/>
  <c r="C223" i="8"/>
  <c r="E222" i="8"/>
  <c r="D222" i="8"/>
  <c r="C222" i="8"/>
  <c r="C229" i="8" s="1"/>
  <c r="E218" i="8"/>
  <c r="D218" i="8"/>
  <c r="C218" i="8"/>
  <c r="E217" i="8"/>
  <c r="D217" i="8"/>
  <c r="C217" i="8"/>
  <c r="E216" i="8"/>
  <c r="D216" i="8"/>
  <c r="C216" i="8"/>
  <c r="E215" i="8"/>
  <c r="E219" i="8" s="1"/>
  <c r="D215" i="8"/>
  <c r="C215" i="8"/>
  <c r="C219" i="8" s="1"/>
  <c r="E214" i="8"/>
  <c r="D214" i="8"/>
  <c r="D219" i="8" s="1"/>
  <c r="C214" i="8"/>
  <c r="C210" i="8"/>
  <c r="C209" i="8"/>
  <c r="C208" i="8"/>
  <c r="C207" i="8"/>
  <c r="C206" i="8"/>
  <c r="C205" i="8"/>
  <c r="C211" i="8" s="1"/>
  <c r="C204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C201" i="8" s="1"/>
  <c r="E168" i="8"/>
  <c r="D168" i="8"/>
  <c r="C168" i="8"/>
  <c r="E167" i="8"/>
  <c r="E201" i="8" s="1"/>
  <c r="D167" i="8"/>
  <c r="C167" i="8"/>
  <c r="E163" i="8"/>
  <c r="E164" i="8" s="1"/>
  <c r="D163" i="8"/>
  <c r="D164" i="8" s="1"/>
  <c r="C163" i="8"/>
  <c r="E162" i="8"/>
  <c r="D162" i="8"/>
  <c r="C162" i="8"/>
  <c r="C164" i="8" s="1"/>
  <c r="C158" i="8"/>
  <c r="C157" i="8"/>
  <c r="C156" i="8"/>
  <c r="C155" i="8"/>
  <c r="C154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D142" i="8" s="1"/>
  <c r="C144" i="8"/>
  <c r="E143" i="8"/>
  <c r="E142" i="8" s="1"/>
  <c r="D143" i="8"/>
  <c r="C143" i="8"/>
  <c r="D141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E141" i="8" s="1"/>
  <c r="D129" i="8"/>
  <c r="C129" i="8"/>
  <c r="E128" i="8"/>
  <c r="D128" i="8"/>
  <c r="C128" i="8"/>
  <c r="C141" i="8" s="1"/>
  <c r="G124" i="8"/>
  <c r="H123" i="8"/>
  <c r="G123" i="8"/>
  <c r="F123" i="8"/>
  <c r="E123" i="8"/>
  <c r="D123" i="8"/>
  <c r="C123" i="8"/>
  <c r="H122" i="8"/>
  <c r="F122" i="8"/>
  <c r="E122" i="8"/>
  <c r="E124" i="8" s="1"/>
  <c r="D122" i="8"/>
  <c r="C122" i="8"/>
  <c r="H120" i="8"/>
  <c r="F120" i="8"/>
  <c r="F118" i="8" s="1"/>
  <c r="E120" i="8"/>
  <c r="D120" i="8"/>
  <c r="D118" i="8" s="1"/>
  <c r="C120" i="8"/>
  <c r="H119" i="8"/>
  <c r="H118" i="8" s="1"/>
  <c r="F119" i="8"/>
  <c r="E119" i="8"/>
  <c r="E118" i="8" s="1"/>
  <c r="D119" i="8"/>
  <c r="C119" i="8"/>
  <c r="C118" i="8"/>
  <c r="H117" i="8"/>
  <c r="F117" i="8"/>
  <c r="E117" i="8"/>
  <c r="D117" i="8"/>
  <c r="C117" i="8"/>
  <c r="H116" i="8"/>
  <c r="F116" i="8"/>
  <c r="E116" i="8"/>
  <c r="D116" i="8"/>
  <c r="C116" i="8"/>
  <c r="H115" i="8"/>
  <c r="F115" i="8"/>
  <c r="E115" i="8"/>
  <c r="D115" i="8"/>
  <c r="C115" i="8"/>
  <c r="H114" i="8"/>
  <c r="F114" i="8"/>
  <c r="E114" i="8"/>
  <c r="D114" i="8"/>
  <c r="C114" i="8"/>
  <c r="H113" i="8"/>
  <c r="F113" i="8"/>
  <c r="E113" i="8"/>
  <c r="D113" i="8"/>
  <c r="C113" i="8"/>
  <c r="H112" i="8"/>
  <c r="F112" i="8"/>
  <c r="E112" i="8"/>
  <c r="D112" i="8"/>
  <c r="C112" i="8"/>
  <c r="H111" i="8"/>
  <c r="F111" i="8"/>
  <c r="E111" i="8"/>
  <c r="D111" i="8"/>
  <c r="C111" i="8"/>
  <c r="H110" i="8"/>
  <c r="F110" i="8"/>
  <c r="E110" i="8"/>
  <c r="D110" i="8"/>
  <c r="C110" i="8"/>
  <c r="H109" i="8"/>
  <c r="F109" i="8"/>
  <c r="E109" i="8"/>
  <c r="D109" i="8"/>
  <c r="C109" i="8"/>
  <c r="H108" i="8"/>
  <c r="F108" i="8"/>
  <c r="E108" i="8"/>
  <c r="D108" i="8"/>
  <c r="C108" i="8"/>
  <c r="H107" i="8"/>
  <c r="F107" i="8"/>
  <c r="E107" i="8"/>
  <c r="D107" i="8"/>
  <c r="C107" i="8"/>
  <c r="H106" i="8"/>
  <c r="F106" i="8"/>
  <c r="E106" i="8"/>
  <c r="D106" i="8"/>
  <c r="C106" i="8"/>
  <c r="H105" i="8"/>
  <c r="F105" i="8"/>
  <c r="E105" i="8"/>
  <c r="D105" i="8"/>
  <c r="C105" i="8"/>
  <c r="E101" i="8"/>
  <c r="D101" i="8"/>
  <c r="C101" i="8"/>
  <c r="E100" i="8"/>
  <c r="D100" i="8"/>
  <c r="D102" i="8" s="1"/>
  <c r="C100" i="8"/>
  <c r="E99" i="8"/>
  <c r="D99" i="8"/>
  <c r="C99" i="8"/>
  <c r="C102" i="8" s="1"/>
  <c r="E96" i="8"/>
  <c r="D96" i="8"/>
  <c r="C96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C90" i="8" s="1"/>
  <c r="E89" i="8"/>
  <c r="D89" i="8"/>
  <c r="C89" i="8"/>
  <c r="E88" i="8"/>
  <c r="D88" i="8"/>
  <c r="C88" i="8"/>
  <c r="E87" i="8"/>
  <c r="D87" i="8"/>
  <c r="C87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E79" i="8" s="1"/>
  <c r="D81" i="8"/>
  <c r="C81" i="8"/>
  <c r="E80" i="8"/>
  <c r="D80" i="8"/>
  <c r="D79" i="8" s="1"/>
  <c r="C80" i="8"/>
  <c r="C79" i="8" s="1"/>
  <c r="E78" i="8"/>
  <c r="D78" i="8"/>
  <c r="C78" i="8"/>
  <c r="E77" i="8"/>
  <c r="D77" i="8"/>
  <c r="C77" i="8"/>
  <c r="E76" i="8"/>
  <c r="D76" i="8"/>
  <c r="C76" i="8"/>
  <c r="C73" i="8" s="1"/>
  <c r="E75" i="8"/>
  <c r="D75" i="8"/>
  <c r="C75" i="8"/>
  <c r="E74" i="8"/>
  <c r="D74" i="8"/>
  <c r="C74" i="8"/>
  <c r="D73" i="8"/>
  <c r="C69" i="8"/>
  <c r="C67" i="8" s="1"/>
  <c r="C68" i="8"/>
  <c r="E66" i="8"/>
  <c r="D66" i="8"/>
  <c r="C66" i="8"/>
  <c r="E65" i="8"/>
  <c r="D65" i="8"/>
  <c r="C65" i="8"/>
  <c r="C63" i="8" s="1"/>
  <c r="E64" i="8"/>
  <c r="D64" i="8"/>
  <c r="C64" i="8"/>
  <c r="E63" i="8"/>
  <c r="C62" i="8"/>
  <c r="C61" i="8" s="1"/>
  <c r="E60" i="8"/>
  <c r="D60" i="8"/>
  <c r="C60" i="8"/>
  <c r="C56" i="8" s="1"/>
  <c r="E59" i="8"/>
  <c r="D59" i="8"/>
  <c r="C59" i="8"/>
  <c r="E58" i="8"/>
  <c r="D58" i="8"/>
  <c r="C58" i="8"/>
  <c r="E57" i="8"/>
  <c r="D57" i="8"/>
  <c r="C57" i="8"/>
  <c r="D56" i="8"/>
  <c r="C55" i="8"/>
  <c r="C54" i="8" s="1"/>
  <c r="E53" i="8"/>
  <c r="D53" i="8"/>
  <c r="C53" i="8"/>
  <c r="E52" i="8"/>
  <c r="D52" i="8"/>
  <c r="C52" i="8"/>
  <c r="C51" i="8" s="1"/>
  <c r="E51" i="8"/>
  <c r="C50" i="8"/>
  <c r="C49" i="8"/>
  <c r="C48" i="8"/>
  <c r="C47" i="8"/>
  <c r="C46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E33" i="8" s="1"/>
  <c r="D35" i="8"/>
  <c r="C35" i="8"/>
  <c r="E34" i="8"/>
  <c r="D34" i="8"/>
  <c r="D33" i="8" s="1"/>
  <c r="C34" i="8"/>
  <c r="C33" i="8"/>
  <c r="C32" i="8"/>
  <c r="C31" i="8"/>
  <c r="C30" i="8"/>
  <c r="C29" i="8"/>
  <c r="C28" i="8"/>
  <c r="C27" i="8"/>
  <c r="C26" i="8" s="1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1" i="8"/>
  <c r="D11" i="8"/>
  <c r="D10" i="8" s="1"/>
  <c r="C11" i="8"/>
  <c r="C10" i="8" s="1"/>
  <c r="C70" i="8" s="1"/>
  <c r="A5" i="8"/>
  <c r="A4" i="8"/>
  <c r="A3" i="8"/>
  <c r="A2" i="8"/>
  <c r="G9" i="7"/>
  <c r="H489" i="7"/>
  <c r="M488" i="7"/>
  <c r="L488" i="7"/>
  <c r="K488" i="7"/>
  <c r="J488" i="7"/>
  <c r="I488" i="7"/>
  <c r="H488" i="7"/>
  <c r="G488" i="7"/>
  <c r="F488" i="7"/>
  <c r="E488" i="7"/>
  <c r="D488" i="7"/>
  <c r="C486" i="7"/>
  <c r="C485" i="7"/>
  <c r="C484" i="7"/>
  <c r="C483" i="7"/>
  <c r="C488" i="7" s="1"/>
  <c r="C482" i="7"/>
  <c r="M481" i="7"/>
  <c r="L481" i="7"/>
  <c r="K481" i="7"/>
  <c r="J481" i="7"/>
  <c r="I481" i="7"/>
  <c r="H481" i="7"/>
  <c r="G481" i="7"/>
  <c r="F481" i="7"/>
  <c r="E481" i="7"/>
  <c r="D481" i="7"/>
  <c r="C480" i="7"/>
  <c r="C479" i="7"/>
  <c r="C478" i="7"/>
  <c r="C477" i="7"/>
  <c r="C476" i="7"/>
  <c r="C475" i="7"/>
  <c r="C481" i="7" s="1"/>
  <c r="M474" i="7"/>
  <c r="L474" i="7"/>
  <c r="L489" i="7" s="1"/>
  <c r="K474" i="7"/>
  <c r="J474" i="7"/>
  <c r="J489" i="7" s="1"/>
  <c r="I474" i="7"/>
  <c r="H474" i="7"/>
  <c r="G474" i="7"/>
  <c r="F474" i="7"/>
  <c r="F489" i="7" s="1"/>
  <c r="E474" i="7"/>
  <c r="D474" i="7"/>
  <c r="D489" i="7" s="1"/>
  <c r="C473" i="7"/>
  <c r="C472" i="7"/>
  <c r="C471" i="7"/>
  <c r="C470" i="7"/>
  <c r="C469" i="7"/>
  <c r="C468" i="7"/>
  <c r="C467" i="7"/>
  <c r="C466" i="7"/>
  <c r="M465" i="7"/>
  <c r="L465" i="7"/>
  <c r="K465" i="7"/>
  <c r="J465" i="7"/>
  <c r="I465" i="7"/>
  <c r="H465" i="7"/>
  <c r="G465" i="7"/>
  <c r="F465" i="7"/>
  <c r="E465" i="7"/>
  <c r="D465" i="7"/>
  <c r="C465" i="7"/>
  <c r="C464" i="7"/>
  <c r="C463" i="7"/>
  <c r="C462" i="7"/>
  <c r="M461" i="7"/>
  <c r="L461" i="7"/>
  <c r="K461" i="7"/>
  <c r="J461" i="7"/>
  <c r="I461" i="7"/>
  <c r="H461" i="7"/>
  <c r="G461" i="7"/>
  <c r="F461" i="7"/>
  <c r="E461" i="7"/>
  <c r="D461" i="7"/>
  <c r="C460" i="7"/>
  <c r="C459" i="7"/>
  <c r="C461" i="7" s="1"/>
  <c r="C458" i="7"/>
  <c r="M457" i="7"/>
  <c r="L457" i="7"/>
  <c r="K457" i="7"/>
  <c r="J457" i="7"/>
  <c r="I457" i="7"/>
  <c r="H457" i="7"/>
  <c r="G457" i="7"/>
  <c r="F457" i="7"/>
  <c r="E457" i="7"/>
  <c r="D457" i="7"/>
  <c r="C457" i="7"/>
  <c r="C456" i="7"/>
  <c r="C454" i="7"/>
  <c r="C453" i="7"/>
  <c r="M452" i="7"/>
  <c r="M489" i="7" s="1"/>
  <c r="L452" i="7"/>
  <c r="K452" i="7"/>
  <c r="J452" i="7"/>
  <c r="I452" i="7"/>
  <c r="I489" i="7" s="1"/>
  <c r="H452" i="7"/>
  <c r="G452" i="7"/>
  <c r="F452" i="7"/>
  <c r="E452" i="7"/>
  <c r="E489" i="7" s="1"/>
  <c r="D452" i="7"/>
  <c r="C451" i="7"/>
  <c r="C450" i="7"/>
  <c r="C449" i="7"/>
  <c r="C448" i="7"/>
  <c r="C452" i="7" s="1"/>
  <c r="C447" i="7"/>
  <c r="C441" i="7"/>
  <c r="C440" i="7"/>
  <c r="AB437" i="7"/>
  <c r="AA437" i="7"/>
  <c r="F437" i="7"/>
  <c r="AB436" i="7"/>
  <c r="AA436" i="7"/>
  <c r="F436" i="7" s="1"/>
  <c r="AB435" i="7"/>
  <c r="AA435" i="7"/>
  <c r="F435" i="7"/>
  <c r="C432" i="7"/>
  <c r="AB432" i="7" s="1"/>
  <c r="AA431" i="7"/>
  <c r="K431" i="7" s="1"/>
  <c r="C431" i="7"/>
  <c r="AB431" i="7" s="1"/>
  <c r="C430" i="7"/>
  <c r="AB430" i="7" s="1"/>
  <c r="D418" i="7"/>
  <c r="D417" i="7"/>
  <c r="C417" i="7"/>
  <c r="E416" i="7"/>
  <c r="D416" i="7"/>
  <c r="C416" i="7"/>
  <c r="E415" i="7"/>
  <c r="D415" i="7"/>
  <c r="C415" i="7"/>
  <c r="E414" i="7"/>
  <c r="D414" i="7"/>
  <c r="C414" i="7"/>
  <c r="E413" i="7"/>
  <c r="D413" i="7"/>
  <c r="C413" i="7"/>
  <c r="D412" i="7"/>
  <c r="C412" i="7"/>
  <c r="E411" i="7"/>
  <c r="D411" i="7"/>
  <c r="C411" i="7"/>
  <c r="D410" i="7"/>
  <c r="C410" i="7"/>
  <c r="E409" i="7"/>
  <c r="D409" i="7"/>
  <c r="C409" i="7"/>
  <c r="D408" i="7"/>
  <c r="C408" i="7"/>
  <c r="M403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K401" i="7"/>
  <c r="C401" i="7"/>
  <c r="Q400" i="7"/>
  <c r="P400" i="7"/>
  <c r="O400" i="7"/>
  <c r="N400" i="7"/>
  <c r="N404" i="7" s="1"/>
  <c r="M400" i="7"/>
  <c r="L400" i="7"/>
  <c r="K400" i="7"/>
  <c r="J400" i="7"/>
  <c r="I400" i="7"/>
  <c r="H400" i="7"/>
  <c r="G400" i="7"/>
  <c r="F400" i="7"/>
  <c r="F404" i="7" s="1"/>
  <c r="E400" i="7"/>
  <c r="D400" i="7"/>
  <c r="C400" i="7"/>
  <c r="Q399" i="7"/>
  <c r="Q401" i="7" s="1"/>
  <c r="P399" i="7"/>
  <c r="P401" i="7" s="1"/>
  <c r="O399" i="7"/>
  <c r="O401" i="7" s="1"/>
  <c r="N399" i="7"/>
  <c r="M399" i="7"/>
  <c r="M401" i="7" s="1"/>
  <c r="L399" i="7"/>
  <c r="L401" i="7" s="1"/>
  <c r="K399" i="7"/>
  <c r="J399" i="7"/>
  <c r="I399" i="7"/>
  <c r="I401" i="7" s="1"/>
  <c r="H399" i="7"/>
  <c r="H401" i="7" s="1"/>
  <c r="G399" i="7"/>
  <c r="G401" i="7" s="1"/>
  <c r="F399" i="7"/>
  <c r="E399" i="7"/>
  <c r="E401" i="7" s="1"/>
  <c r="D399" i="7"/>
  <c r="D401" i="7" s="1"/>
  <c r="C399" i="7"/>
  <c r="P398" i="7"/>
  <c r="N398" i="7"/>
  <c r="H398" i="7"/>
  <c r="F398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Q396" i="7"/>
  <c r="Q398" i="7" s="1"/>
  <c r="P396" i="7"/>
  <c r="O396" i="7"/>
  <c r="N396" i="7"/>
  <c r="M396" i="7"/>
  <c r="M398" i="7" s="1"/>
  <c r="L396" i="7"/>
  <c r="L398" i="7" s="1"/>
  <c r="K396" i="7"/>
  <c r="J396" i="7"/>
  <c r="J398" i="7" s="1"/>
  <c r="I396" i="7"/>
  <c r="I398" i="7" s="1"/>
  <c r="H396" i="7"/>
  <c r="G396" i="7"/>
  <c r="F396" i="7"/>
  <c r="E396" i="7"/>
  <c r="E398" i="7" s="1"/>
  <c r="D396" i="7"/>
  <c r="D398" i="7" s="1"/>
  <c r="C396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P394" i="7"/>
  <c r="H394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Q392" i="7"/>
  <c r="P392" i="7"/>
  <c r="O392" i="7"/>
  <c r="N392" i="7"/>
  <c r="N394" i="7" s="1"/>
  <c r="M392" i="7"/>
  <c r="L392" i="7"/>
  <c r="L394" i="7" s="1"/>
  <c r="K392" i="7"/>
  <c r="J392" i="7"/>
  <c r="J394" i="7" s="1"/>
  <c r="I392" i="7"/>
  <c r="H392" i="7"/>
  <c r="G392" i="7"/>
  <c r="F392" i="7"/>
  <c r="F394" i="7" s="1"/>
  <c r="E392" i="7"/>
  <c r="D392" i="7"/>
  <c r="D394" i="7" s="1"/>
  <c r="C392" i="7"/>
  <c r="Q391" i="7"/>
  <c r="K391" i="7"/>
  <c r="I391" i="7"/>
  <c r="C391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Q389" i="7"/>
  <c r="P389" i="7"/>
  <c r="P391" i="7" s="1"/>
  <c r="O389" i="7"/>
  <c r="O391" i="7" s="1"/>
  <c r="N389" i="7"/>
  <c r="M389" i="7"/>
  <c r="M391" i="7" s="1"/>
  <c r="L389" i="7"/>
  <c r="L391" i="7" s="1"/>
  <c r="K389" i="7"/>
  <c r="J389" i="7"/>
  <c r="I389" i="7"/>
  <c r="H389" i="7"/>
  <c r="H391" i="7" s="1"/>
  <c r="G389" i="7"/>
  <c r="G391" i="7" s="1"/>
  <c r="F389" i="7"/>
  <c r="E389" i="7"/>
  <c r="E391" i="7" s="1"/>
  <c r="D389" i="7"/>
  <c r="D391" i="7" s="1"/>
  <c r="C389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Q387" i="7"/>
  <c r="P387" i="7"/>
  <c r="O387" i="7"/>
  <c r="O403" i="7" s="1"/>
  <c r="N387" i="7"/>
  <c r="M387" i="7"/>
  <c r="L387" i="7"/>
  <c r="K387" i="7"/>
  <c r="K403" i="7" s="1"/>
  <c r="J387" i="7"/>
  <c r="I387" i="7"/>
  <c r="H387" i="7"/>
  <c r="G387" i="7"/>
  <c r="G403" i="7" s="1"/>
  <c r="F387" i="7"/>
  <c r="E387" i="7"/>
  <c r="D387" i="7"/>
  <c r="C387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Q385" i="7"/>
  <c r="I385" i="7"/>
  <c r="Q384" i="7"/>
  <c r="P384" i="7"/>
  <c r="P404" i="7" s="1"/>
  <c r="O384" i="7"/>
  <c r="N384" i="7"/>
  <c r="M384" i="7"/>
  <c r="L384" i="7"/>
  <c r="L404" i="7" s="1"/>
  <c r="K384" i="7"/>
  <c r="J384" i="7"/>
  <c r="J404" i="7" s="1"/>
  <c r="I384" i="7"/>
  <c r="H384" i="7"/>
  <c r="H404" i="7" s="1"/>
  <c r="G384" i="7"/>
  <c r="F384" i="7"/>
  <c r="E384" i="7"/>
  <c r="D384" i="7"/>
  <c r="D404" i="7" s="1"/>
  <c r="C384" i="7"/>
  <c r="Q383" i="7"/>
  <c r="P383" i="7"/>
  <c r="O383" i="7"/>
  <c r="O385" i="7" s="1"/>
  <c r="N383" i="7"/>
  <c r="N385" i="7" s="1"/>
  <c r="M383" i="7"/>
  <c r="M385" i="7" s="1"/>
  <c r="L383" i="7"/>
  <c r="K383" i="7"/>
  <c r="K385" i="7" s="1"/>
  <c r="J383" i="7"/>
  <c r="J385" i="7" s="1"/>
  <c r="I383" i="7"/>
  <c r="H383" i="7"/>
  <c r="G383" i="7"/>
  <c r="G385" i="7" s="1"/>
  <c r="F383" i="7"/>
  <c r="F385" i="7" s="1"/>
  <c r="E383" i="7"/>
  <c r="E385" i="7" s="1"/>
  <c r="D383" i="7"/>
  <c r="C383" i="7"/>
  <c r="C385" i="7" s="1"/>
  <c r="J382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Q380" i="7"/>
  <c r="P380" i="7"/>
  <c r="O380" i="7"/>
  <c r="O382" i="7" s="1"/>
  <c r="N380" i="7"/>
  <c r="M380" i="7"/>
  <c r="L380" i="7"/>
  <c r="K380" i="7"/>
  <c r="J380" i="7"/>
  <c r="I380" i="7"/>
  <c r="H380" i="7"/>
  <c r="G380" i="7"/>
  <c r="F380" i="7"/>
  <c r="E380" i="7"/>
  <c r="D380" i="7"/>
  <c r="C380" i="7"/>
  <c r="D375" i="7"/>
  <c r="C375" i="7"/>
  <c r="D374" i="7"/>
  <c r="C374" i="7"/>
  <c r="K370" i="7"/>
  <c r="F370" i="7"/>
  <c r="E370" i="7"/>
  <c r="C370" i="7" s="1"/>
  <c r="AA370" i="7" s="1"/>
  <c r="K369" i="7"/>
  <c r="F369" i="7"/>
  <c r="E369" i="7"/>
  <c r="C369" i="7" s="1"/>
  <c r="AA369" i="7" s="1"/>
  <c r="K368" i="7"/>
  <c r="F368" i="7"/>
  <c r="E368" i="7"/>
  <c r="C368" i="7" s="1"/>
  <c r="AA368" i="7" s="1"/>
  <c r="K367" i="7"/>
  <c r="F367" i="7"/>
  <c r="E367" i="7"/>
  <c r="C367" i="7" s="1"/>
  <c r="AA367" i="7" s="1"/>
  <c r="R362" i="7"/>
  <c r="Q362" i="7"/>
  <c r="P362" i="7"/>
  <c r="P363" i="7" s="1"/>
  <c r="O362" i="7"/>
  <c r="N362" i="7"/>
  <c r="M362" i="7"/>
  <c r="L362" i="7"/>
  <c r="L363" i="7" s="1"/>
  <c r="J362" i="7"/>
  <c r="I362" i="7"/>
  <c r="H362" i="7"/>
  <c r="G362" i="7"/>
  <c r="F362" i="7"/>
  <c r="E362" i="7"/>
  <c r="D362" i="7"/>
  <c r="C362" i="7"/>
  <c r="R361" i="7"/>
  <c r="Q361" i="7"/>
  <c r="P361" i="7"/>
  <c r="O361" i="7"/>
  <c r="N361" i="7"/>
  <c r="M361" i="7"/>
  <c r="L361" i="7"/>
  <c r="J361" i="7"/>
  <c r="I361" i="7"/>
  <c r="H361" i="7"/>
  <c r="G361" i="7"/>
  <c r="F361" i="7"/>
  <c r="E361" i="7"/>
  <c r="D361" i="7"/>
  <c r="C361" i="7"/>
  <c r="R360" i="7"/>
  <c r="Q360" i="7"/>
  <c r="P360" i="7"/>
  <c r="O360" i="7"/>
  <c r="N360" i="7"/>
  <c r="M360" i="7"/>
  <c r="L360" i="7"/>
  <c r="K363" i="7"/>
  <c r="J360" i="7"/>
  <c r="I360" i="7"/>
  <c r="H360" i="7"/>
  <c r="G360" i="7"/>
  <c r="G363" i="7" s="1"/>
  <c r="F360" i="7"/>
  <c r="E360" i="7"/>
  <c r="D360" i="7"/>
  <c r="C360" i="7"/>
  <c r="C363" i="7" s="1"/>
  <c r="R358" i="7"/>
  <c r="Q358" i="7"/>
  <c r="P358" i="7"/>
  <c r="O358" i="7"/>
  <c r="N358" i="7"/>
  <c r="M358" i="7"/>
  <c r="L358" i="7"/>
  <c r="J358" i="7"/>
  <c r="J356" i="7" s="1"/>
  <c r="I358" i="7"/>
  <c r="H358" i="7"/>
  <c r="G358" i="7"/>
  <c r="F358" i="7"/>
  <c r="F356" i="7" s="1"/>
  <c r="E358" i="7"/>
  <c r="D358" i="7"/>
  <c r="C358" i="7"/>
  <c r="R357" i="7"/>
  <c r="R356" i="7" s="1"/>
  <c r="Q357" i="7"/>
  <c r="P357" i="7"/>
  <c r="P356" i="7" s="1"/>
  <c r="O357" i="7"/>
  <c r="N357" i="7"/>
  <c r="N356" i="7" s="1"/>
  <c r="N363" i="7" s="1"/>
  <c r="M357" i="7"/>
  <c r="L357" i="7"/>
  <c r="L356" i="7" s="1"/>
  <c r="J357" i="7"/>
  <c r="I357" i="7"/>
  <c r="I356" i="7" s="1"/>
  <c r="H357" i="7"/>
  <c r="G357" i="7"/>
  <c r="G356" i="7" s="1"/>
  <c r="F357" i="7"/>
  <c r="E357" i="7"/>
  <c r="E356" i="7" s="1"/>
  <c r="D357" i="7"/>
  <c r="C357" i="7"/>
  <c r="C356" i="7" s="1"/>
  <c r="Q356" i="7"/>
  <c r="O356" i="7"/>
  <c r="M356" i="7"/>
  <c r="H356" i="7"/>
  <c r="D356" i="7"/>
  <c r="R355" i="7"/>
  <c r="Q355" i="7"/>
  <c r="P355" i="7"/>
  <c r="O355" i="7"/>
  <c r="N355" i="7"/>
  <c r="M355" i="7"/>
  <c r="L355" i="7"/>
  <c r="J355" i="7"/>
  <c r="I355" i="7"/>
  <c r="H355" i="7"/>
  <c r="G355" i="7"/>
  <c r="F355" i="7"/>
  <c r="E355" i="7"/>
  <c r="D355" i="7"/>
  <c r="C355" i="7"/>
  <c r="R354" i="7"/>
  <c r="Q354" i="7"/>
  <c r="P354" i="7"/>
  <c r="O354" i="7"/>
  <c r="N354" i="7"/>
  <c r="M354" i="7"/>
  <c r="L354" i="7"/>
  <c r="J354" i="7"/>
  <c r="I354" i="7"/>
  <c r="H354" i="7"/>
  <c r="G354" i="7"/>
  <c r="F354" i="7"/>
  <c r="E354" i="7"/>
  <c r="D354" i="7"/>
  <c r="C354" i="7"/>
  <c r="R353" i="7"/>
  <c r="Q353" i="7"/>
  <c r="P353" i="7"/>
  <c r="O353" i="7"/>
  <c r="N353" i="7"/>
  <c r="M353" i="7"/>
  <c r="L353" i="7"/>
  <c r="J353" i="7"/>
  <c r="I353" i="7"/>
  <c r="H353" i="7"/>
  <c r="G353" i="7"/>
  <c r="F353" i="7"/>
  <c r="E353" i="7"/>
  <c r="D353" i="7"/>
  <c r="C353" i="7"/>
  <c r="R352" i="7"/>
  <c r="Q352" i="7"/>
  <c r="P352" i="7"/>
  <c r="O352" i="7"/>
  <c r="N352" i="7"/>
  <c r="M352" i="7"/>
  <c r="L352" i="7"/>
  <c r="J352" i="7"/>
  <c r="I352" i="7"/>
  <c r="H352" i="7"/>
  <c r="H363" i="7" s="1"/>
  <c r="G352" i="7"/>
  <c r="F352" i="7"/>
  <c r="E352" i="7"/>
  <c r="D352" i="7"/>
  <c r="C352" i="7"/>
  <c r="R351" i="7"/>
  <c r="Q351" i="7"/>
  <c r="P351" i="7"/>
  <c r="O351" i="7"/>
  <c r="N351" i="7"/>
  <c r="M351" i="7"/>
  <c r="L351" i="7"/>
  <c r="J351" i="7"/>
  <c r="I351" i="7"/>
  <c r="H351" i="7"/>
  <c r="G351" i="7"/>
  <c r="F351" i="7"/>
  <c r="E351" i="7"/>
  <c r="D351" i="7"/>
  <c r="C351" i="7"/>
  <c r="R350" i="7"/>
  <c r="Q350" i="7"/>
  <c r="P350" i="7"/>
  <c r="O350" i="7"/>
  <c r="N350" i="7"/>
  <c r="M350" i="7"/>
  <c r="L350" i="7"/>
  <c r="J350" i="7"/>
  <c r="I350" i="7"/>
  <c r="H350" i="7"/>
  <c r="G350" i="7"/>
  <c r="F350" i="7"/>
  <c r="E350" i="7"/>
  <c r="D350" i="7"/>
  <c r="C350" i="7"/>
  <c r="R349" i="7"/>
  <c r="Q349" i="7"/>
  <c r="P349" i="7"/>
  <c r="O349" i="7"/>
  <c r="N349" i="7"/>
  <c r="M349" i="7"/>
  <c r="L349" i="7"/>
  <c r="J349" i="7"/>
  <c r="I349" i="7"/>
  <c r="H349" i="7"/>
  <c r="G349" i="7"/>
  <c r="F349" i="7"/>
  <c r="E349" i="7"/>
  <c r="D349" i="7"/>
  <c r="C349" i="7"/>
  <c r="R348" i="7"/>
  <c r="Q348" i="7"/>
  <c r="P348" i="7"/>
  <c r="O348" i="7"/>
  <c r="N348" i="7"/>
  <c r="M348" i="7"/>
  <c r="L348" i="7"/>
  <c r="J348" i="7"/>
  <c r="I348" i="7"/>
  <c r="H348" i="7"/>
  <c r="G348" i="7"/>
  <c r="F348" i="7"/>
  <c r="E348" i="7"/>
  <c r="D348" i="7"/>
  <c r="C348" i="7"/>
  <c r="R347" i="7"/>
  <c r="Q347" i="7"/>
  <c r="P347" i="7"/>
  <c r="O347" i="7"/>
  <c r="N347" i="7"/>
  <c r="M347" i="7"/>
  <c r="L347" i="7"/>
  <c r="J347" i="7"/>
  <c r="I347" i="7"/>
  <c r="H347" i="7"/>
  <c r="G347" i="7"/>
  <c r="F347" i="7"/>
  <c r="E347" i="7"/>
  <c r="D347" i="7"/>
  <c r="C347" i="7"/>
  <c r="R346" i="7"/>
  <c r="Q346" i="7"/>
  <c r="P346" i="7"/>
  <c r="O346" i="7"/>
  <c r="N346" i="7"/>
  <c r="M346" i="7"/>
  <c r="L346" i="7"/>
  <c r="J346" i="7"/>
  <c r="I346" i="7"/>
  <c r="H346" i="7"/>
  <c r="G346" i="7"/>
  <c r="F346" i="7"/>
  <c r="E346" i="7"/>
  <c r="D346" i="7"/>
  <c r="C346" i="7"/>
  <c r="R345" i="7"/>
  <c r="Q345" i="7"/>
  <c r="P345" i="7"/>
  <c r="O345" i="7"/>
  <c r="N345" i="7"/>
  <c r="M345" i="7"/>
  <c r="L345" i="7"/>
  <c r="J345" i="7"/>
  <c r="I345" i="7"/>
  <c r="H345" i="7"/>
  <c r="G345" i="7"/>
  <c r="F345" i="7"/>
  <c r="E345" i="7"/>
  <c r="D345" i="7"/>
  <c r="C345" i="7"/>
  <c r="R344" i="7"/>
  <c r="Q344" i="7"/>
  <c r="P344" i="7"/>
  <c r="O344" i="7"/>
  <c r="N344" i="7"/>
  <c r="M344" i="7"/>
  <c r="L344" i="7"/>
  <c r="J344" i="7"/>
  <c r="I344" i="7"/>
  <c r="H344" i="7"/>
  <c r="G344" i="7"/>
  <c r="F344" i="7"/>
  <c r="E344" i="7"/>
  <c r="D344" i="7"/>
  <c r="C344" i="7"/>
  <c r="R343" i="7"/>
  <c r="Q343" i="7"/>
  <c r="P343" i="7"/>
  <c r="O343" i="7"/>
  <c r="N343" i="7"/>
  <c r="M343" i="7"/>
  <c r="L343" i="7"/>
  <c r="J343" i="7"/>
  <c r="I343" i="7"/>
  <c r="H343" i="7"/>
  <c r="G343" i="7"/>
  <c r="F343" i="7"/>
  <c r="F363" i="7" s="1"/>
  <c r="E343" i="7"/>
  <c r="D343" i="7"/>
  <c r="C343" i="7"/>
  <c r="Q338" i="7"/>
  <c r="I338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Q330" i="7"/>
  <c r="P330" i="7"/>
  <c r="O330" i="7"/>
  <c r="O338" i="7" s="1"/>
  <c r="N330" i="7"/>
  <c r="N338" i="7" s="1"/>
  <c r="M330" i="7"/>
  <c r="M338" i="7" s="1"/>
  <c r="L330" i="7"/>
  <c r="K330" i="7"/>
  <c r="K338" i="7" s="1"/>
  <c r="J330" i="7"/>
  <c r="J338" i="7" s="1"/>
  <c r="I330" i="7"/>
  <c r="H330" i="7"/>
  <c r="G330" i="7"/>
  <c r="G338" i="7" s="1"/>
  <c r="F330" i="7"/>
  <c r="F338" i="7" s="1"/>
  <c r="E330" i="7"/>
  <c r="E338" i="7" s="1"/>
  <c r="D330" i="7"/>
  <c r="C330" i="7"/>
  <c r="C338" i="7" s="1"/>
  <c r="P325" i="7"/>
  <c r="H325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Q320" i="7"/>
  <c r="P320" i="7"/>
  <c r="O320" i="7"/>
  <c r="N320" i="7"/>
  <c r="M320" i="7"/>
  <c r="L320" i="7"/>
  <c r="K320" i="7"/>
  <c r="J320" i="7"/>
  <c r="J325" i="7" s="1"/>
  <c r="I320" i="7"/>
  <c r="H320" i="7"/>
  <c r="G320" i="7"/>
  <c r="F320" i="7"/>
  <c r="E320" i="7"/>
  <c r="D320" i="7"/>
  <c r="C320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Q317" i="7"/>
  <c r="P317" i="7"/>
  <c r="O317" i="7"/>
  <c r="O325" i="7" s="1"/>
  <c r="N317" i="7"/>
  <c r="N325" i="7" s="1"/>
  <c r="M317" i="7"/>
  <c r="L317" i="7"/>
  <c r="L325" i="7" s="1"/>
  <c r="K317" i="7"/>
  <c r="K325" i="7" s="1"/>
  <c r="J317" i="7"/>
  <c r="I317" i="7"/>
  <c r="H317" i="7"/>
  <c r="G317" i="7"/>
  <c r="G325" i="7" s="1"/>
  <c r="F317" i="7"/>
  <c r="F325" i="7" s="1"/>
  <c r="E317" i="7"/>
  <c r="D317" i="7"/>
  <c r="D325" i="7" s="1"/>
  <c r="C317" i="7"/>
  <c r="C325" i="7" s="1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Q305" i="7"/>
  <c r="P305" i="7"/>
  <c r="P303" i="7" s="1"/>
  <c r="O305" i="7"/>
  <c r="N305" i="7"/>
  <c r="M305" i="7"/>
  <c r="L305" i="7"/>
  <c r="K305" i="7"/>
  <c r="J305" i="7"/>
  <c r="J303" i="7" s="1"/>
  <c r="I305" i="7"/>
  <c r="H305" i="7"/>
  <c r="H303" i="7" s="1"/>
  <c r="G305" i="7"/>
  <c r="F305" i="7"/>
  <c r="E305" i="7"/>
  <c r="D305" i="7"/>
  <c r="C305" i="7"/>
  <c r="Q304" i="7"/>
  <c r="Q303" i="7" s="1"/>
  <c r="P304" i="7"/>
  <c r="O304" i="7"/>
  <c r="N304" i="7"/>
  <c r="M304" i="7"/>
  <c r="M303" i="7" s="1"/>
  <c r="L304" i="7"/>
  <c r="K304" i="7"/>
  <c r="J304" i="7"/>
  <c r="I304" i="7"/>
  <c r="I303" i="7" s="1"/>
  <c r="H304" i="7"/>
  <c r="G304" i="7"/>
  <c r="F304" i="7"/>
  <c r="E304" i="7"/>
  <c r="E303" i="7" s="1"/>
  <c r="D304" i="7"/>
  <c r="C304" i="7"/>
  <c r="N303" i="7"/>
  <c r="L303" i="7"/>
  <c r="F303" i="7"/>
  <c r="D303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Q301" i="7"/>
  <c r="P301" i="7"/>
  <c r="P299" i="7" s="1"/>
  <c r="O301" i="7"/>
  <c r="N301" i="7"/>
  <c r="M301" i="7"/>
  <c r="L301" i="7"/>
  <c r="K301" i="7"/>
  <c r="J301" i="7"/>
  <c r="J299" i="7" s="1"/>
  <c r="I301" i="7"/>
  <c r="H301" i="7"/>
  <c r="H299" i="7" s="1"/>
  <c r="G301" i="7"/>
  <c r="F301" i="7"/>
  <c r="E301" i="7"/>
  <c r="D301" i="7"/>
  <c r="C301" i="7"/>
  <c r="Q300" i="7"/>
  <c r="Q299" i="7" s="1"/>
  <c r="P300" i="7"/>
  <c r="O300" i="7"/>
  <c r="N300" i="7"/>
  <c r="M300" i="7"/>
  <c r="M299" i="7" s="1"/>
  <c r="L300" i="7"/>
  <c r="K300" i="7"/>
  <c r="J300" i="7"/>
  <c r="I300" i="7"/>
  <c r="I299" i="7" s="1"/>
  <c r="H300" i="7"/>
  <c r="G300" i="7"/>
  <c r="F300" i="7"/>
  <c r="E300" i="7"/>
  <c r="E299" i="7" s="1"/>
  <c r="D300" i="7"/>
  <c r="C300" i="7"/>
  <c r="N299" i="7"/>
  <c r="L299" i="7"/>
  <c r="F299" i="7"/>
  <c r="D299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Q294" i="7"/>
  <c r="P294" i="7"/>
  <c r="O294" i="7"/>
  <c r="N294" i="7"/>
  <c r="M294" i="7"/>
  <c r="L294" i="7"/>
  <c r="K294" i="7"/>
  <c r="K292" i="7" s="1"/>
  <c r="J294" i="7"/>
  <c r="I294" i="7"/>
  <c r="H294" i="7"/>
  <c r="G294" i="7"/>
  <c r="F294" i="7"/>
  <c r="E294" i="7"/>
  <c r="D294" i="7"/>
  <c r="C294" i="7"/>
  <c r="C292" i="7" s="1"/>
  <c r="Q293" i="7"/>
  <c r="P293" i="7"/>
  <c r="O293" i="7"/>
  <c r="N293" i="7"/>
  <c r="N292" i="7" s="1"/>
  <c r="M293" i="7"/>
  <c r="L293" i="7"/>
  <c r="K293" i="7"/>
  <c r="J293" i="7"/>
  <c r="J292" i="7" s="1"/>
  <c r="I293" i="7"/>
  <c r="H293" i="7"/>
  <c r="G293" i="7"/>
  <c r="F293" i="7"/>
  <c r="F292" i="7" s="1"/>
  <c r="E293" i="7"/>
  <c r="D293" i="7"/>
  <c r="C293" i="7"/>
  <c r="Q292" i="7"/>
  <c r="O292" i="7"/>
  <c r="M292" i="7"/>
  <c r="I292" i="7"/>
  <c r="G292" i="7"/>
  <c r="E292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Q290" i="7"/>
  <c r="P290" i="7"/>
  <c r="O290" i="7"/>
  <c r="O286" i="7" s="1"/>
  <c r="N290" i="7"/>
  <c r="M290" i="7"/>
  <c r="L290" i="7"/>
  <c r="K290" i="7"/>
  <c r="K286" i="7" s="1"/>
  <c r="J290" i="7"/>
  <c r="I290" i="7"/>
  <c r="H290" i="7"/>
  <c r="G290" i="7"/>
  <c r="G286" i="7" s="1"/>
  <c r="F290" i="7"/>
  <c r="E290" i="7"/>
  <c r="D290" i="7"/>
  <c r="C290" i="7"/>
  <c r="C286" i="7" s="1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Q288" i="7"/>
  <c r="Q286" i="7" s="1"/>
  <c r="P288" i="7"/>
  <c r="O288" i="7"/>
  <c r="N288" i="7"/>
  <c r="M288" i="7"/>
  <c r="M286" i="7" s="1"/>
  <c r="L288" i="7"/>
  <c r="K288" i="7"/>
  <c r="J288" i="7"/>
  <c r="I288" i="7"/>
  <c r="I286" i="7" s="1"/>
  <c r="H288" i="7"/>
  <c r="G288" i="7"/>
  <c r="F288" i="7"/>
  <c r="E288" i="7"/>
  <c r="E286" i="7" s="1"/>
  <c r="D288" i="7"/>
  <c r="C288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C280" i="7"/>
  <c r="E279" i="7"/>
  <c r="D279" i="7"/>
  <c r="C279" i="7"/>
  <c r="E275" i="7"/>
  <c r="D275" i="7"/>
  <c r="C275" i="7"/>
  <c r="C276" i="7" s="1"/>
  <c r="E274" i="7"/>
  <c r="D274" i="7"/>
  <c r="D276" i="7" s="1"/>
  <c r="C274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71" i="7" s="1"/>
  <c r="D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C253" i="7" s="1"/>
  <c r="C241" i="7"/>
  <c r="E240" i="7"/>
  <c r="E242" i="7" s="1"/>
  <c r="D240" i="7"/>
  <c r="C240" i="7"/>
  <c r="E239" i="7"/>
  <c r="D239" i="7"/>
  <c r="C239" i="7"/>
  <c r="E238" i="7"/>
  <c r="D238" i="7"/>
  <c r="C238" i="7"/>
  <c r="C242" i="7" s="1"/>
  <c r="C234" i="7"/>
  <c r="E233" i="7"/>
  <c r="D233" i="7"/>
  <c r="D235" i="7" s="1"/>
  <c r="C233" i="7"/>
  <c r="E232" i="7"/>
  <c r="E235" i="7" s="1"/>
  <c r="D232" i="7"/>
  <c r="C232" i="7"/>
  <c r="C235" i="7" s="1"/>
  <c r="E228" i="7"/>
  <c r="D228" i="7"/>
  <c r="C228" i="7"/>
  <c r="E227" i="7"/>
  <c r="D227" i="7"/>
  <c r="C227" i="7"/>
  <c r="E226" i="7"/>
  <c r="D226" i="7"/>
  <c r="C226" i="7"/>
  <c r="E225" i="7"/>
  <c r="D225" i="7"/>
  <c r="D229" i="7" s="1"/>
  <c r="C225" i="7"/>
  <c r="E224" i="7"/>
  <c r="D224" i="7"/>
  <c r="C224" i="7"/>
  <c r="E223" i="7"/>
  <c r="D223" i="7"/>
  <c r="C223" i="7"/>
  <c r="E222" i="7"/>
  <c r="E229" i="7" s="1"/>
  <c r="D222" i="7"/>
  <c r="C222" i="7"/>
  <c r="E218" i="7"/>
  <c r="D218" i="7"/>
  <c r="C218" i="7"/>
  <c r="E217" i="7"/>
  <c r="D217" i="7"/>
  <c r="D219" i="7" s="1"/>
  <c r="C217" i="7"/>
  <c r="E216" i="7"/>
  <c r="D216" i="7"/>
  <c r="C216" i="7"/>
  <c r="E215" i="7"/>
  <c r="D215" i="7"/>
  <c r="C215" i="7"/>
  <c r="E214" i="7"/>
  <c r="E219" i="7" s="1"/>
  <c r="D214" i="7"/>
  <c r="C214" i="7"/>
  <c r="C210" i="7"/>
  <c r="C209" i="7"/>
  <c r="C208" i="7"/>
  <c r="C207" i="7"/>
  <c r="C206" i="7"/>
  <c r="C205" i="7"/>
  <c r="C204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72" i="7"/>
  <c r="D172" i="7"/>
  <c r="C172" i="7"/>
  <c r="E171" i="7"/>
  <c r="D171" i="7"/>
  <c r="C171" i="7"/>
  <c r="E170" i="7"/>
  <c r="D170" i="7"/>
  <c r="C170" i="7"/>
  <c r="E169" i="7"/>
  <c r="D169" i="7"/>
  <c r="C169" i="7"/>
  <c r="C201" i="7" s="1"/>
  <c r="E168" i="7"/>
  <c r="D168" i="7"/>
  <c r="C168" i="7"/>
  <c r="E167" i="7"/>
  <c r="D167" i="7"/>
  <c r="D201" i="7" s="1"/>
  <c r="C167" i="7"/>
  <c r="D164" i="7"/>
  <c r="C164" i="7"/>
  <c r="E163" i="7"/>
  <c r="D163" i="7"/>
  <c r="C163" i="7"/>
  <c r="E162" i="7"/>
  <c r="E164" i="7" s="1"/>
  <c r="D162" i="7"/>
  <c r="C162" i="7"/>
  <c r="C158" i="7"/>
  <c r="C157" i="7"/>
  <c r="C156" i="7"/>
  <c r="C155" i="7"/>
  <c r="C154" i="7"/>
  <c r="C153" i="7" s="1"/>
  <c r="E152" i="7"/>
  <c r="D152" i="7"/>
  <c r="C152" i="7"/>
  <c r="E151" i="7"/>
  <c r="D151" i="7"/>
  <c r="C151" i="7"/>
  <c r="E150" i="7"/>
  <c r="D150" i="7"/>
  <c r="C150" i="7"/>
  <c r="E149" i="7"/>
  <c r="D149" i="7"/>
  <c r="C149" i="7"/>
  <c r="E148" i="7"/>
  <c r="D148" i="7"/>
  <c r="C148" i="7"/>
  <c r="E147" i="7"/>
  <c r="D147" i="7"/>
  <c r="C147" i="7"/>
  <c r="E146" i="7"/>
  <c r="D146" i="7"/>
  <c r="C146" i="7"/>
  <c r="E145" i="7"/>
  <c r="D145" i="7"/>
  <c r="C145" i="7"/>
  <c r="E144" i="7"/>
  <c r="E142" i="7" s="1"/>
  <c r="D144" i="7"/>
  <c r="C144" i="7"/>
  <c r="E143" i="7"/>
  <c r="D143" i="7"/>
  <c r="D142" i="7" s="1"/>
  <c r="C143" i="7"/>
  <c r="C142" i="7"/>
  <c r="D141" i="7"/>
  <c r="D159" i="7" s="1"/>
  <c r="E140" i="7"/>
  <c r="D140" i="7"/>
  <c r="C140" i="7"/>
  <c r="E139" i="7"/>
  <c r="D139" i="7"/>
  <c r="C139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C141" i="7" s="1"/>
  <c r="G124" i="7"/>
  <c r="H123" i="7"/>
  <c r="G123" i="7"/>
  <c r="F123" i="7"/>
  <c r="E123" i="7"/>
  <c r="D123" i="7"/>
  <c r="C123" i="7"/>
  <c r="H122" i="7"/>
  <c r="H124" i="7" s="1"/>
  <c r="F122" i="7"/>
  <c r="E122" i="7"/>
  <c r="D122" i="7"/>
  <c r="D124" i="7" s="1"/>
  <c r="C122" i="7"/>
  <c r="C124" i="7" s="1"/>
  <c r="H120" i="7"/>
  <c r="F120" i="7"/>
  <c r="E120" i="7"/>
  <c r="D120" i="7"/>
  <c r="C120" i="7"/>
  <c r="H119" i="7"/>
  <c r="F119" i="7"/>
  <c r="F118" i="7" s="1"/>
  <c r="E119" i="7"/>
  <c r="E118" i="7" s="1"/>
  <c r="D119" i="7"/>
  <c r="C119" i="7"/>
  <c r="H118" i="7"/>
  <c r="D118" i="7"/>
  <c r="C118" i="7"/>
  <c r="H117" i="7"/>
  <c r="F117" i="7"/>
  <c r="E117" i="7"/>
  <c r="D117" i="7"/>
  <c r="C117" i="7"/>
  <c r="H116" i="7"/>
  <c r="F116" i="7"/>
  <c r="E116" i="7"/>
  <c r="D116" i="7"/>
  <c r="C116" i="7"/>
  <c r="H115" i="7"/>
  <c r="F115" i="7"/>
  <c r="E115" i="7"/>
  <c r="D115" i="7"/>
  <c r="C115" i="7"/>
  <c r="H114" i="7"/>
  <c r="F114" i="7"/>
  <c r="E114" i="7"/>
  <c r="D114" i="7"/>
  <c r="C114" i="7"/>
  <c r="H113" i="7"/>
  <c r="F113" i="7"/>
  <c r="E113" i="7"/>
  <c r="D113" i="7"/>
  <c r="C113" i="7"/>
  <c r="H112" i="7"/>
  <c r="F112" i="7"/>
  <c r="E112" i="7"/>
  <c r="D112" i="7"/>
  <c r="C112" i="7"/>
  <c r="H111" i="7"/>
  <c r="F111" i="7"/>
  <c r="E111" i="7"/>
  <c r="D111" i="7"/>
  <c r="C111" i="7"/>
  <c r="H110" i="7"/>
  <c r="F110" i="7"/>
  <c r="E110" i="7"/>
  <c r="D110" i="7"/>
  <c r="C110" i="7"/>
  <c r="H109" i="7"/>
  <c r="F109" i="7"/>
  <c r="E109" i="7"/>
  <c r="D109" i="7"/>
  <c r="C109" i="7"/>
  <c r="H108" i="7"/>
  <c r="F108" i="7"/>
  <c r="E108" i="7"/>
  <c r="E124" i="7" s="1"/>
  <c r="D108" i="7"/>
  <c r="C108" i="7"/>
  <c r="H107" i="7"/>
  <c r="F107" i="7"/>
  <c r="E107" i="7"/>
  <c r="D107" i="7"/>
  <c r="C107" i="7"/>
  <c r="H106" i="7"/>
  <c r="F106" i="7"/>
  <c r="E106" i="7"/>
  <c r="D106" i="7"/>
  <c r="C106" i="7"/>
  <c r="H105" i="7"/>
  <c r="F105" i="7"/>
  <c r="E105" i="7"/>
  <c r="D105" i="7"/>
  <c r="C105" i="7"/>
  <c r="C102" i="7"/>
  <c r="E101" i="7"/>
  <c r="D101" i="7"/>
  <c r="C101" i="7"/>
  <c r="E100" i="7"/>
  <c r="D100" i="7"/>
  <c r="C100" i="7"/>
  <c r="E99" i="7"/>
  <c r="E102" i="7" s="1"/>
  <c r="D99" i="7"/>
  <c r="D102" i="7" s="1"/>
  <c r="C99" i="7"/>
  <c r="E96" i="7"/>
  <c r="D96" i="7"/>
  <c r="C96" i="7"/>
  <c r="C95" i="7"/>
  <c r="E94" i="7"/>
  <c r="D94" i="7"/>
  <c r="C94" i="7"/>
  <c r="E93" i="7"/>
  <c r="D93" i="7"/>
  <c r="C93" i="7"/>
  <c r="E92" i="7"/>
  <c r="D92" i="7"/>
  <c r="C92" i="7"/>
  <c r="E91" i="7"/>
  <c r="E90" i="7" s="1"/>
  <c r="D91" i="7"/>
  <c r="D90" i="7" s="1"/>
  <c r="C91" i="7"/>
  <c r="C90" i="7"/>
  <c r="E89" i="7"/>
  <c r="D89" i="7"/>
  <c r="C89" i="7"/>
  <c r="E88" i="7"/>
  <c r="D88" i="7"/>
  <c r="C88" i="7"/>
  <c r="E87" i="7"/>
  <c r="E86" i="7" s="1"/>
  <c r="D87" i="7"/>
  <c r="C87" i="7"/>
  <c r="C86" i="7"/>
  <c r="E85" i="7"/>
  <c r="D85" i="7"/>
  <c r="C85" i="7"/>
  <c r="E84" i="7"/>
  <c r="D84" i="7"/>
  <c r="C84" i="7"/>
  <c r="E83" i="7"/>
  <c r="D83" i="7"/>
  <c r="C83" i="7"/>
  <c r="E82" i="7"/>
  <c r="D82" i="7"/>
  <c r="C82" i="7"/>
  <c r="E81" i="7"/>
  <c r="D81" i="7"/>
  <c r="C81" i="7"/>
  <c r="C79" i="7" s="1"/>
  <c r="E80" i="7"/>
  <c r="E79" i="7" s="1"/>
  <c r="D80" i="7"/>
  <c r="C80" i="7"/>
  <c r="D79" i="7"/>
  <c r="E78" i="7"/>
  <c r="D78" i="7"/>
  <c r="C78" i="7"/>
  <c r="E77" i="7"/>
  <c r="D77" i="7"/>
  <c r="C77" i="7"/>
  <c r="E76" i="7"/>
  <c r="D76" i="7"/>
  <c r="C76" i="7"/>
  <c r="E75" i="7"/>
  <c r="E73" i="7" s="1"/>
  <c r="D75" i="7"/>
  <c r="C75" i="7"/>
  <c r="E74" i="7"/>
  <c r="D74" i="7"/>
  <c r="D73" i="7" s="1"/>
  <c r="C74" i="7"/>
  <c r="C69" i="7"/>
  <c r="C68" i="7"/>
  <c r="C67" i="7" s="1"/>
  <c r="E66" i="7"/>
  <c r="D66" i="7"/>
  <c r="C66" i="7"/>
  <c r="E65" i="7"/>
  <c r="D65" i="7"/>
  <c r="C65" i="7"/>
  <c r="C63" i="7" s="1"/>
  <c r="E64" i="7"/>
  <c r="E63" i="7" s="1"/>
  <c r="D64" i="7"/>
  <c r="C64" i="7"/>
  <c r="D63" i="7"/>
  <c r="C62" i="7"/>
  <c r="C61" i="7"/>
  <c r="E60" i="7"/>
  <c r="D60" i="7"/>
  <c r="C60" i="7"/>
  <c r="E59" i="7"/>
  <c r="D59" i="7"/>
  <c r="C59" i="7"/>
  <c r="E58" i="7"/>
  <c r="D58" i="7"/>
  <c r="D56" i="7" s="1"/>
  <c r="C58" i="7"/>
  <c r="E57" i="7"/>
  <c r="D57" i="7"/>
  <c r="C57" i="7"/>
  <c r="C56" i="7" s="1"/>
  <c r="E56" i="7"/>
  <c r="C55" i="7"/>
  <c r="C54" i="7"/>
  <c r="E53" i="7"/>
  <c r="D53" i="7"/>
  <c r="C53" i="7"/>
  <c r="C51" i="7" s="1"/>
  <c r="E52" i="7"/>
  <c r="E51" i="7" s="1"/>
  <c r="D52" i="7"/>
  <c r="C52" i="7"/>
  <c r="D51" i="7"/>
  <c r="C50" i="7"/>
  <c r="C49" i="7"/>
  <c r="C48" i="7"/>
  <c r="C47" i="7"/>
  <c r="C46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  <c r="E38" i="7"/>
  <c r="D38" i="7"/>
  <c r="C38" i="7"/>
  <c r="E37" i="7"/>
  <c r="D37" i="7"/>
  <c r="C37" i="7"/>
  <c r="C33" i="7" s="1"/>
  <c r="E36" i="7"/>
  <c r="D36" i="7"/>
  <c r="C36" i="7"/>
  <c r="E35" i="7"/>
  <c r="E33" i="7" s="1"/>
  <c r="D35" i="7"/>
  <c r="C35" i="7"/>
  <c r="E34" i="7"/>
  <c r="D34" i="7"/>
  <c r="D33" i="7" s="1"/>
  <c r="C34" i="7"/>
  <c r="C32" i="7"/>
  <c r="C31" i="7"/>
  <c r="C30" i="7"/>
  <c r="C29" i="7"/>
  <c r="C28" i="7"/>
  <c r="C27" i="7"/>
  <c r="C26" i="7" s="1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E70" i="7" s="1"/>
  <c r="A5" i="7"/>
  <c r="A4" i="7"/>
  <c r="A3" i="7"/>
  <c r="A2" i="7"/>
  <c r="E73" i="8" l="1"/>
  <c r="D86" i="8"/>
  <c r="E10" i="8"/>
  <c r="D63" i="8"/>
  <c r="C86" i="8"/>
  <c r="E90" i="8"/>
  <c r="E86" i="8" s="1"/>
  <c r="E102" i="8"/>
  <c r="D124" i="8"/>
  <c r="E159" i="8"/>
  <c r="C142" i="8"/>
  <c r="C159" i="8" s="1"/>
  <c r="D201" i="8"/>
  <c r="C403" i="8"/>
  <c r="C405" i="8" s="1"/>
  <c r="E56" i="8"/>
  <c r="C363" i="8"/>
  <c r="G363" i="8"/>
  <c r="O363" i="8"/>
  <c r="L363" i="8"/>
  <c r="AA368" i="8"/>
  <c r="K368" i="8" s="1"/>
  <c r="D404" i="8"/>
  <c r="C404" i="8" s="1"/>
  <c r="H404" i="8"/>
  <c r="L404" i="8"/>
  <c r="P404" i="8"/>
  <c r="G405" i="8"/>
  <c r="K405" i="8"/>
  <c r="H403" i="8"/>
  <c r="C124" i="8"/>
  <c r="H124" i="8"/>
  <c r="F124" i="8"/>
  <c r="D159" i="8"/>
  <c r="L405" i="8"/>
  <c r="D51" i="8"/>
  <c r="D70" i="8" s="1"/>
  <c r="D90" i="8"/>
  <c r="H286" i="8"/>
  <c r="M286" i="8"/>
  <c r="D338" i="8"/>
  <c r="H338" i="8"/>
  <c r="L338" i="8"/>
  <c r="P338" i="8"/>
  <c r="AA370" i="8"/>
  <c r="K370" i="8" s="1"/>
  <c r="P403" i="8"/>
  <c r="E489" i="8"/>
  <c r="I489" i="8"/>
  <c r="M489" i="8"/>
  <c r="C488" i="8"/>
  <c r="D229" i="8"/>
  <c r="C338" i="8"/>
  <c r="G338" i="8"/>
  <c r="K338" i="8"/>
  <c r="O338" i="8"/>
  <c r="F356" i="8"/>
  <c r="J356" i="8"/>
  <c r="O356" i="8"/>
  <c r="E382" i="8"/>
  <c r="E403" i="8"/>
  <c r="E405" i="8" s="1"/>
  <c r="I382" i="8"/>
  <c r="I403" i="8"/>
  <c r="I405" i="8" s="1"/>
  <c r="M382" i="8"/>
  <c r="M403" i="8"/>
  <c r="M405" i="8" s="1"/>
  <c r="Q382" i="8"/>
  <c r="Q403" i="8"/>
  <c r="Q405" i="8" s="1"/>
  <c r="F404" i="8"/>
  <c r="J404" i="8"/>
  <c r="N404" i="8"/>
  <c r="D385" i="8"/>
  <c r="H385" i="8"/>
  <c r="L385" i="8"/>
  <c r="P385" i="8"/>
  <c r="F391" i="8"/>
  <c r="J391" i="8"/>
  <c r="N391" i="8"/>
  <c r="G489" i="8"/>
  <c r="K489" i="8"/>
  <c r="E242" i="8"/>
  <c r="C286" i="8"/>
  <c r="G286" i="8"/>
  <c r="K286" i="8"/>
  <c r="O286" i="8"/>
  <c r="E292" i="8"/>
  <c r="E286" i="8" s="1"/>
  <c r="I292" i="8"/>
  <c r="I286" i="8" s="1"/>
  <c r="M292" i="8"/>
  <c r="Q292" i="8"/>
  <c r="Q286" i="8" s="1"/>
  <c r="D303" i="8"/>
  <c r="D299" i="8" s="1"/>
  <c r="H303" i="8"/>
  <c r="H299" i="8" s="1"/>
  <c r="L303" i="8"/>
  <c r="L299" i="8" s="1"/>
  <c r="P303" i="8"/>
  <c r="P299" i="8" s="1"/>
  <c r="E303" i="8"/>
  <c r="E299" i="8" s="1"/>
  <c r="I303" i="8"/>
  <c r="I299" i="8" s="1"/>
  <c r="M303" i="8"/>
  <c r="M299" i="8" s="1"/>
  <c r="Q303" i="8"/>
  <c r="Q299" i="8" s="1"/>
  <c r="C325" i="8"/>
  <c r="G325" i="8"/>
  <c r="K325" i="8"/>
  <c r="O325" i="8"/>
  <c r="F363" i="8"/>
  <c r="J363" i="8"/>
  <c r="N363" i="8"/>
  <c r="R363" i="8"/>
  <c r="C367" i="8"/>
  <c r="C369" i="8"/>
  <c r="G404" i="8"/>
  <c r="K404" i="8"/>
  <c r="O404" i="8"/>
  <c r="O405" i="8" s="1"/>
  <c r="F403" i="8"/>
  <c r="J403" i="8"/>
  <c r="N403" i="8"/>
  <c r="N405" i="8" s="1"/>
  <c r="C452" i="8"/>
  <c r="C489" i="8" s="1"/>
  <c r="C474" i="8"/>
  <c r="D286" i="7"/>
  <c r="C159" i="7"/>
  <c r="J363" i="7"/>
  <c r="P286" i="7"/>
  <c r="O363" i="7"/>
  <c r="R363" i="7"/>
  <c r="D403" i="7"/>
  <c r="D382" i="7"/>
  <c r="H403" i="7"/>
  <c r="H405" i="7" s="1"/>
  <c r="H382" i="7"/>
  <c r="L403" i="7"/>
  <c r="L405" i="7" s="1"/>
  <c r="L382" i="7"/>
  <c r="P403" i="7"/>
  <c r="P405" i="7" s="1"/>
  <c r="P382" i="7"/>
  <c r="E404" i="7"/>
  <c r="E382" i="7"/>
  <c r="I404" i="7"/>
  <c r="I382" i="7"/>
  <c r="M404" i="7"/>
  <c r="M405" i="7" s="1"/>
  <c r="M382" i="7"/>
  <c r="Q404" i="7"/>
  <c r="Q382" i="7"/>
  <c r="C10" i="7"/>
  <c r="C70" i="7" s="1"/>
  <c r="D10" i="7"/>
  <c r="D70" i="7" s="1"/>
  <c r="C73" i="7"/>
  <c r="D86" i="7"/>
  <c r="F124" i="7"/>
  <c r="D363" i="7"/>
  <c r="I403" i="7"/>
  <c r="I405" i="7" s="1"/>
  <c r="Q403" i="7"/>
  <c r="E403" i="7"/>
  <c r="E405" i="7" s="1"/>
  <c r="C489" i="7"/>
  <c r="D242" i="7"/>
  <c r="D385" i="7"/>
  <c r="L385" i="7"/>
  <c r="C394" i="7"/>
  <c r="C211" i="7"/>
  <c r="D292" i="7"/>
  <c r="H292" i="7"/>
  <c r="H286" i="7" s="1"/>
  <c r="L292" i="7"/>
  <c r="L286" i="7" s="1"/>
  <c r="P292" i="7"/>
  <c r="C303" i="7"/>
  <c r="C299" i="7" s="1"/>
  <c r="G303" i="7"/>
  <c r="G299" i="7" s="1"/>
  <c r="K303" i="7"/>
  <c r="K299" i="7" s="1"/>
  <c r="O303" i="7"/>
  <c r="O299" i="7" s="1"/>
  <c r="C382" i="7"/>
  <c r="G382" i="7"/>
  <c r="K382" i="7"/>
  <c r="E394" i="7"/>
  <c r="I394" i="7"/>
  <c r="M394" i="7"/>
  <c r="Q394" i="7"/>
  <c r="C474" i="7"/>
  <c r="E201" i="7"/>
  <c r="H385" i="7"/>
  <c r="P385" i="7"/>
  <c r="G394" i="7"/>
  <c r="K394" i="7"/>
  <c r="O394" i="7"/>
  <c r="C398" i="7"/>
  <c r="G398" i="7"/>
  <c r="K398" i="7"/>
  <c r="O398" i="7"/>
  <c r="F401" i="7"/>
  <c r="J401" i="7"/>
  <c r="N401" i="7"/>
  <c r="E141" i="7"/>
  <c r="E159" i="7" s="1"/>
  <c r="C219" i="7"/>
  <c r="C229" i="7"/>
  <c r="E253" i="7"/>
  <c r="E276" i="7"/>
  <c r="F286" i="7"/>
  <c r="J286" i="7"/>
  <c r="N286" i="7"/>
  <c r="E325" i="7"/>
  <c r="I325" i="7"/>
  <c r="M325" i="7"/>
  <c r="Q325" i="7"/>
  <c r="D338" i="7"/>
  <c r="H338" i="7"/>
  <c r="L338" i="7"/>
  <c r="P338" i="7"/>
  <c r="E363" i="7"/>
  <c r="I363" i="7"/>
  <c r="M363" i="7"/>
  <c r="Q363" i="7"/>
  <c r="AB367" i="7"/>
  <c r="AB368" i="7"/>
  <c r="AB369" i="7"/>
  <c r="AB370" i="7"/>
  <c r="F403" i="7"/>
  <c r="F405" i="7" s="1"/>
  <c r="J403" i="7"/>
  <c r="J405" i="7" s="1"/>
  <c r="N403" i="7"/>
  <c r="N405" i="7" s="1"/>
  <c r="G404" i="7"/>
  <c r="G405" i="7" s="1"/>
  <c r="K404" i="7"/>
  <c r="K405" i="7" s="1"/>
  <c r="O404" i="7"/>
  <c r="O405" i="7" s="1"/>
  <c r="F382" i="7"/>
  <c r="N382" i="7"/>
  <c r="F391" i="7"/>
  <c r="J391" i="7"/>
  <c r="N391" i="7"/>
  <c r="C418" i="7"/>
  <c r="E418" i="7"/>
  <c r="AA430" i="7"/>
  <c r="K430" i="7" s="1"/>
  <c r="AA432" i="7"/>
  <c r="K432" i="7" s="1"/>
  <c r="G489" i="7"/>
  <c r="K489" i="7"/>
  <c r="F405" i="8" l="1"/>
  <c r="AA369" i="8"/>
  <c r="K369" i="8" s="1"/>
  <c r="AB369" i="8"/>
  <c r="P405" i="8"/>
  <c r="E70" i="8"/>
  <c r="AA367" i="8"/>
  <c r="K367" i="8" s="1"/>
  <c r="AB367" i="8"/>
  <c r="D405" i="8"/>
  <c r="J405" i="8"/>
  <c r="H405" i="8"/>
  <c r="Q405" i="7"/>
  <c r="C404" i="7"/>
  <c r="D405" i="7"/>
  <c r="C403" i="7"/>
  <c r="C405" i="7" l="1"/>
  <c r="G9" i="6" l="1"/>
  <c r="F489" i="6"/>
  <c r="M488" i="6"/>
  <c r="L488" i="6"/>
  <c r="K488" i="6"/>
  <c r="J488" i="6"/>
  <c r="I488" i="6"/>
  <c r="H488" i="6"/>
  <c r="G488" i="6"/>
  <c r="F488" i="6"/>
  <c r="E488" i="6"/>
  <c r="D488" i="6"/>
  <c r="C486" i="6"/>
  <c r="C485" i="6"/>
  <c r="C484" i="6"/>
  <c r="C483" i="6"/>
  <c r="C488" i="6" s="1"/>
  <c r="C482" i="6"/>
  <c r="M481" i="6"/>
  <c r="L481" i="6"/>
  <c r="K481" i="6"/>
  <c r="J481" i="6"/>
  <c r="I481" i="6"/>
  <c r="H481" i="6"/>
  <c r="G481" i="6"/>
  <c r="F481" i="6"/>
  <c r="E481" i="6"/>
  <c r="D481" i="6"/>
  <c r="C480" i="6"/>
  <c r="C479" i="6"/>
  <c r="C478" i="6"/>
  <c r="C477" i="6"/>
  <c r="C481" i="6" s="1"/>
  <c r="C476" i="6"/>
  <c r="C475" i="6"/>
  <c r="M474" i="6"/>
  <c r="L474" i="6"/>
  <c r="L489" i="6" s="1"/>
  <c r="K474" i="6"/>
  <c r="J474" i="6"/>
  <c r="J489" i="6" s="1"/>
  <c r="I474" i="6"/>
  <c r="H474" i="6"/>
  <c r="H489" i="6" s="1"/>
  <c r="G474" i="6"/>
  <c r="F474" i="6"/>
  <c r="E474" i="6"/>
  <c r="D474" i="6"/>
  <c r="D489" i="6" s="1"/>
  <c r="C473" i="6"/>
  <c r="C472" i="6"/>
  <c r="C471" i="6"/>
  <c r="C470" i="6"/>
  <c r="C469" i="6"/>
  <c r="C468" i="6"/>
  <c r="C467" i="6"/>
  <c r="C466" i="6"/>
  <c r="C474" i="6" s="1"/>
  <c r="M465" i="6"/>
  <c r="L465" i="6"/>
  <c r="K465" i="6"/>
  <c r="J465" i="6"/>
  <c r="I465" i="6"/>
  <c r="H465" i="6"/>
  <c r="G465" i="6"/>
  <c r="F465" i="6"/>
  <c r="E465" i="6"/>
  <c r="D465" i="6"/>
  <c r="C464" i="6"/>
  <c r="C463" i="6"/>
  <c r="C465" i="6" s="1"/>
  <c r="C462" i="6"/>
  <c r="M461" i="6"/>
  <c r="L461" i="6"/>
  <c r="K461" i="6"/>
  <c r="J461" i="6"/>
  <c r="I461" i="6"/>
  <c r="H461" i="6"/>
  <c r="G461" i="6"/>
  <c r="F461" i="6"/>
  <c r="E461" i="6"/>
  <c r="D461" i="6"/>
  <c r="C460" i="6"/>
  <c r="C459" i="6"/>
  <c r="C461" i="6" s="1"/>
  <c r="C458" i="6"/>
  <c r="M457" i="6"/>
  <c r="L457" i="6"/>
  <c r="K457" i="6"/>
  <c r="J457" i="6"/>
  <c r="I457" i="6"/>
  <c r="H457" i="6"/>
  <c r="G457" i="6"/>
  <c r="F457" i="6"/>
  <c r="E457" i="6"/>
  <c r="D457" i="6"/>
  <c r="C456" i="6"/>
  <c r="C454" i="6"/>
  <c r="C457" i="6" s="1"/>
  <c r="C453" i="6"/>
  <c r="M452" i="6"/>
  <c r="L452" i="6"/>
  <c r="K452" i="6"/>
  <c r="J452" i="6"/>
  <c r="I452" i="6"/>
  <c r="H452" i="6"/>
  <c r="G452" i="6"/>
  <c r="F452" i="6"/>
  <c r="E452" i="6"/>
  <c r="D452" i="6"/>
  <c r="C451" i="6"/>
  <c r="C450" i="6"/>
  <c r="C449" i="6"/>
  <c r="C448" i="6"/>
  <c r="C452" i="6" s="1"/>
  <c r="C447" i="6"/>
  <c r="C441" i="6"/>
  <c r="C440" i="6"/>
  <c r="AB437" i="6"/>
  <c r="AA437" i="6"/>
  <c r="F437" i="6"/>
  <c r="AB436" i="6"/>
  <c r="AA436" i="6"/>
  <c r="F436" i="6" s="1"/>
  <c r="AB435" i="6"/>
  <c r="AA435" i="6"/>
  <c r="F435" i="6"/>
  <c r="C432" i="6"/>
  <c r="AB432" i="6" s="1"/>
  <c r="C431" i="6"/>
  <c r="C430" i="6"/>
  <c r="AB430" i="6" s="1"/>
  <c r="D417" i="6"/>
  <c r="C417" i="6"/>
  <c r="E416" i="6"/>
  <c r="D416" i="6"/>
  <c r="C416" i="6"/>
  <c r="E415" i="6"/>
  <c r="D415" i="6"/>
  <c r="C415" i="6"/>
  <c r="E414" i="6"/>
  <c r="D414" i="6"/>
  <c r="C414" i="6"/>
  <c r="E413" i="6"/>
  <c r="D413" i="6"/>
  <c r="C413" i="6"/>
  <c r="D412" i="6"/>
  <c r="C412" i="6"/>
  <c r="E411" i="6"/>
  <c r="D411" i="6"/>
  <c r="C411" i="6"/>
  <c r="D410" i="6"/>
  <c r="C410" i="6"/>
  <c r="E409" i="6"/>
  <c r="D409" i="6"/>
  <c r="C409" i="6"/>
  <c r="D408" i="6"/>
  <c r="D418" i="6" s="1"/>
  <c r="C408" i="6"/>
  <c r="P404" i="6"/>
  <c r="O403" i="6"/>
  <c r="O405" i="6" s="1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Q401" i="6"/>
  <c r="M401" i="6"/>
  <c r="I401" i="6"/>
  <c r="E401" i="6"/>
  <c r="Q400" i="6"/>
  <c r="P400" i="6"/>
  <c r="O400" i="6"/>
  <c r="N400" i="6"/>
  <c r="M400" i="6"/>
  <c r="L400" i="6"/>
  <c r="K400" i="6"/>
  <c r="J400" i="6"/>
  <c r="I400" i="6"/>
  <c r="H400" i="6"/>
  <c r="G400" i="6"/>
  <c r="F400" i="6"/>
  <c r="E400" i="6"/>
  <c r="D400" i="6"/>
  <c r="C400" i="6"/>
  <c r="Q399" i="6"/>
  <c r="P399" i="6"/>
  <c r="P401" i="6" s="1"/>
  <c r="O399" i="6"/>
  <c r="O401" i="6" s="1"/>
  <c r="N399" i="6"/>
  <c r="N401" i="6" s="1"/>
  <c r="M399" i="6"/>
  <c r="L399" i="6"/>
  <c r="L401" i="6" s="1"/>
  <c r="K399" i="6"/>
  <c r="K401" i="6" s="1"/>
  <c r="J399" i="6"/>
  <c r="J401" i="6" s="1"/>
  <c r="I399" i="6"/>
  <c r="H399" i="6"/>
  <c r="H401" i="6" s="1"/>
  <c r="G399" i="6"/>
  <c r="G401" i="6" s="1"/>
  <c r="F399" i="6"/>
  <c r="F401" i="6" s="1"/>
  <c r="E399" i="6"/>
  <c r="D399" i="6"/>
  <c r="D401" i="6" s="1"/>
  <c r="C399" i="6"/>
  <c r="C401" i="6" s="1"/>
  <c r="P398" i="6"/>
  <c r="L398" i="6"/>
  <c r="J398" i="6"/>
  <c r="H398" i="6"/>
  <c r="D398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Q396" i="6"/>
  <c r="Q398" i="6" s="1"/>
  <c r="P396" i="6"/>
  <c r="O396" i="6"/>
  <c r="O398" i="6" s="1"/>
  <c r="N396" i="6"/>
  <c r="N398" i="6" s="1"/>
  <c r="M396" i="6"/>
  <c r="M398" i="6" s="1"/>
  <c r="L396" i="6"/>
  <c r="K396" i="6"/>
  <c r="K398" i="6" s="1"/>
  <c r="J396" i="6"/>
  <c r="I396" i="6"/>
  <c r="I398" i="6" s="1"/>
  <c r="H396" i="6"/>
  <c r="G396" i="6"/>
  <c r="G398" i="6" s="1"/>
  <c r="F396" i="6"/>
  <c r="F398" i="6" s="1"/>
  <c r="E396" i="6"/>
  <c r="E398" i="6" s="1"/>
  <c r="D396" i="6"/>
  <c r="C396" i="6"/>
  <c r="C398" i="6" s="1"/>
  <c r="Q395" i="6"/>
  <c r="P395" i="6"/>
  <c r="O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P394" i="6"/>
  <c r="L394" i="6"/>
  <c r="J394" i="6"/>
  <c r="H394" i="6"/>
  <c r="D394" i="6"/>
  <c r="Q393" i="6"/>
  <c r="P393" i="6"/>
  <c r="O393" i="6"/>
  <c r="N393" i="6"/>
  <c r="M393" i="6"/>
  <c r="L393" i="6"/>
  <c r="K393" i="6"/>
  <c r="J393" i="6"/>
  <c r="I393" i="6"/>
  <c r="H393" i="6"/>
  <c r="G393" i="6"/>
  <c r="F393" i="6"/>
  <c r="E393" i="6"/>
  <c r="D393" i="6"/>
  <c r="C393" i="6"/>
  <c r="Q392" i="6"/>
  <c r="Q394" i="6" s="1"/>
  <c r="P392" i="6"/>
  <c r="O392" i="6"/>
  <c r="O394" i="6" s="1"/>
  <c r="N392" i="6"/>
  <c r="N394" i="6" s="1"/>
  <c r="M392" i="6"/>
  <c r="M394" i="6" s="1"/>
  <c r="L392" i="6"/>
  <c r="K392" i="6"/>
  <c r="K394" i="6" s="1"/>
  <c r="J392" i="6"/>
  <c r="I392" i="6"/>
  <c r="I394" i="6" s="1"/>
  <c r="H392" i="6"/>
  <c r="G392" i="6"/>
  <c r="G394" i="6" s="1"/>
  <c r="F392" i="6"/>
  <c r="F394" i="6" s="1"/>
  <c r="E392" i="6"/>
  <c r="E394" i="6" s="1"/>
  <c r="D392" i="6"/>
  <c r="C392" i="6"/>
  <c r="C394" i="6" s="1"/>
  <c r="G391" i="6"/>
  <c r="Q390" i="6"/>
  <c r="P390" i="6"/>
  <c r="O390" i="6"/>
  <c r="N390" i="6"/>
  <c r="M390" i="6"/>
  <c r="L390" i="6"/>
  <c r="K390" i="6"/>
  <c r="J390" i="6"/>
  <c r="I390" i="6"/>
  <c r="H390" i="6"/>
  <c r="G390" i="6"/>
  <c r="F390" i="6"/>
  <c r="E390" i="6"/>
  <c r="D390" i="6"/>
  <c r="C390" i="6"/>
  <c r="Q389" i="6"/>
  <c r="Q391" i="6" s="1"/>
  <c r="P389" i="6"/>
  <c r="O389" i="6"/>
  <c r="O391" i="6" s="1"/>
  <c r="N389" i="6"/>
  <c r="M389" i="6"/>
  <c r="M391" i="6" s="1"/>
  <c r="L389" i="6"/>
  <c r="K389" i="6"/>
  <c r="K391" i="6" s="1"/>
  <c r="J389" i="6"/>
  <c r="I389" i="6"/>
  <c r="I391" i="6" s="1"/>
  <c r="H389" i="6"/>
  <c r="G389" i="6"/>
  <c r="F389" i="6"/>
  <c r="E389" i="6"/>
  <c r="E391" i="6" s="1"/>
  <c r="D389" i="6"/>
  <c r="C389" i="6"/>
  <c r="C391" i="6" s="1"/>
  <c r="Q388" i="6"/>
  <c r="P388" i="6"/>
  <c r="O388" i="6"/>
  <c r="N388" i="6"/>
  <c r="M388" i="6"/>
  <c r="L388" i="6"/>
  <c r="K388" i="6"/>
  <c r="J388" i="6"/>
  <c r="I388" i="6"/>
  <c r="H388" i="6"/>
  <c r="G388" i="6"/>
  <c r="F388" i="6"/>
  <c r="E388" i="6"/>
  <c r="D388" i="6"/>
  <c r="C388" i="6"/>
  <c r="Q387" i="6"/>
  <c r="Q403" i="6" s="1"/>
  <c r="Q405" i="6" s="1"/>
  <c r="P387" i="6"/>
  <c r="O387" i="6"/>
  <c r="N387" i="6"/>
  <c r="M387" i="6"/>
  <c r="M403" i="6" s="1"/>
  <c r="M405" i="6" s="1"/>
  <c r="L387" i="6"/>
  <c r="K387" i="6"/>
  <c r="K403" i="6" s="1"/>
  <c r="K405" i="6" s="1"/>
  <c r="J387" i="6"/>
  <c r="I387" i="6"/>
  <c r="I403" i="6" s="1"/>
  <c r="I405" i="6" s="1"/>
  <c r="H387" i="6"/>
  <c r="G387" i="6"/>
  <c r="G403" i="6" s="1"/>
  <c r="F387" i="6"/>
  <c r="E387" i="6"/>
  <c r="E403" i="6" s="1"/>
  <c r="E405" i="6" s="1"/>
  <c r="D387" i="6"/>
  <c r="C387" i="6"/>
  <c r="Q386" i="6"/>
  <c r="P386" i="6"/>
  <c r="O386" i="6"/>
  <c r="N386" i="6"/>
  <c r="M386" i="6"/>
  <c r="L386" i="6"/>
  <c r="L404" i="6" s="1"/>
  <c r="K386" i="6"/>
  <c r="J386" i="6"/>
  <c r="I386" i="6"/>
  <c r="H386" i="6"/>
  <c r="H404" i="6" s="1"/>
  <c r="G386" i="6"/>
  <c r="F386" i="6"/>
  <c r="E386" i="6"/>
  <c r="D386" i="6"/>
  <c r="D404" i="6" s="1"/>
  <c r="C404" i="6" s="1"/>
  <c r="C386" i="6"/>
  <c r="Q385" i="6"/>
  <c r="M385" i="6"/>
  <c r="K385" i="6"/>
  <c r="I385" i="6"/>
  <c r="E385" i="6"/>
  <c r="C385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Q383" i="6"/>
  <c r="P383" i="6"/>
  <c r="P385" i="6" s="1"/>
  <c r="O383" i="6"/>
  <c r="O385" i="6" s="1"/>
  <c r="N383" i="6"/>
  <c r="N385" i="6" s="1"/>
  <c r="M383" i="6"/>
  <c r="L383" i="6"/>
  <c r="L385" i="6" s="1"/>
  <c r="K383" i="6"/>
  <c r="J383" i="6"/>
  <c r="J385" i="6" s="1"/>
  <c r="I383" i="6"/>
  <c r="H383" i="6"/>
  <c r="H385" i="6" s="1"/>
  <c r="G383" i="6"/>
  <c r="G385" i="6" s="1"/>
  <c r="F383" i="6"/>
  <c r="F385" i="6" s="1"/>
  <c r="E383" i="6"/>
  <c r="D383" i="6"/>
  <c r="D385" i="6" s="1"/>
  <c r="C383" i="6"/>
  <c r="P382" i="6"/>
  <c r="L382" i="6"/>
  <c r="H382" i="6"/>
  <c r="D382" i="6"/>
  <c r="Q381" i="6"/>
  <c r="Q404" i="6" s="1"/>
  <c r="P381" i="6"/>
  <c r="O381" i="6"/>
  <c r="O404" i="6" s="1"/>
  <c r="N381" i="6"/>
  <c r="M381" i="6"/>
  <c r="M404" i="6" s="1"/>
  <c r="L381" i="6"/>
  <c r="K381" i="6"/>
  <c r="K404" i="6" s="1"/>
  <c r="J381" i="6"/>
  <c r="I381" i="6"/>
  <c r="I404" i="6" s="1"/>
  <c r="H381" i="6"/>
  <c r="G381" i="6"/>
  <c r="G404" i="6" s="1"/>
  <c r="F381" i="6"/>
  <c r="E381" i="6"/>
  <c r="E404" i="6" s="1"/>
  <c r="D381" i="6"/>
  <c r="C381" i="6"/>
  <c r="Q380" i="6"/>
  <c r="Q382" i="6" s="1"/>
  <c r="P380" i="6"/>
  <c r="P403" i="6" s="1"/>
  <c r="O380" i="6"/>
  <c r="O382" i="6" s="1"/>
  <c r="N380" i="6"/>
  <c r="N403" i="6" s="1"/>
  <c r="M380" i="6"/>
  <c r="M382" i="6" s="1"/>
  <c r="L380" i="6"/>
  <c r="L403" i="6" s="1"/>
  <c r="K380" i="6"/>
  <c r="K382" i="6" s="1"/>
  <c r="J380" i="6"/>
  <c r="J403" i="6" s="1"/>
  <c r="I380" i="6"/>
  <c r="I382" i="6" s="1"/>
  <c r="H380" i="6"/>
  <c r="H403" i="6" s="1"/>
  <c r="G380" i="6"/>
  <c r="G382" i="6" s="1"/>
  <c r="F380" i="6"/>
  <c r="F403" i="6" s="1"/>
  <c r="E380" i="6"/>
  <c r="E382" i="6" s="1"/>
  <c r="D380" i="6"/>
  <c r="D403" i="6" s="1"/>
  <c r="C380" i="6"/>
  <c r="C382" i="6" s="1"/>
  <c r="D375" i="6"/>
  <c r="C375" i="6"/>
  <c r="D374" i="6"/>
  <c r="C374" i="6"/>
  <c r="F370" i="6"/>
  <c r="E370" i="6"/>
  <c r="C370" i="6" s="1"/>
  <c r="F369" i="6"/>
  <c r="E369" i="6"/>
  <c r="C369" i="6" s="1"/>
  <c r="F368" i="6"/>
  <c r="E368" i="6"/>
  <c r="C368" i="6" s="1"/>
  <c r="F367" i="6"/>
  <c r="E367" i="6"/>
  <c r="C367" i="6" s="1"/>
  <c r="P363" i="6"/>
  <c r="L363" i="6"/>
  <c r="R362" i="6"/>
  <c r="R363" i="6" s="1"/>
  <c r="Q362" i="6"/>
  <c r="P362" i="6"/>
  <c r="O362" i="6"/>
  <c r="N362" i="6"/>
  <c r="N363" i="6" s="1"/>
  <c r="M362" i="6"/>
  <c r="L362" i="6"/>
  <c r="J362" i="6"/>
  <c r="I362" i="6"/>
  <c r="H362" i="6"/>
  <c r="G362" i="6"/>
  <c r="F362" i="6"/>
  <c r="E362" i="6"/>
  <c r="D362" i="6"/>
  <c r="C362" i="6"/>
  <c r="R361" i="6"/>
  <c r="Q361" i="6"/>
  <c r="P361" i="6"/>
  <c r="O361" i="6"/>
  <c r="N361" i="6"/>
  <c r="M361" i="6"/>
  <c r="L361" i="6"/>
  <c r="J361" i="6"/>
  <c r="I361" i="6"/>
  <c r="H361" i="6"/>
  <c r="G361" i="6"/>
  <c r="F361" i="6"/>
  <c r="E361" i="6"/>
  <c r="D361" i="6"/>
  <c r="C361" i="6"/>
  <c r="R360" i="6"/>
  <c r="Q360" i="6"/>
  <c r="P360" i="6"/>
  <c r="O360" i="6"/>
  <c r="N360" i="6"/>
  <c r="M360" i="6"/>
  <c r="L360" i="6"/>
  <c r="J360" i="6"/>
  <c r="I360" i="6"/>
  <c r="H360" i="6"/>
  <c r="G360" i="6"/>
  <c r="F360" i="6"/>
  <c r="E360" i="6"/>
  <c r="D360" i="6"/>
  <c r="C360" i="6"/>
  <c r="R358" i="6"/>
  <c r="Q358" i="6"/>
  <c r="P358" i="6"/>
  <c r="O358" i="6"/>
  <c r="N358" i="6"/>
  <c r="M358" i="6"/>
  <c r="L358" i="6"/>
  <c r="J358" i="6"/>
  <c r="J356" i="6" s="1"/>
  <c r="I358" i="6"/>
  <c r="H358" i="6"/>
  <c r="G358" i="6"/>
  <c r="F358" i="6"/>
  <c r="E358" i="6"/>
  <c r="D358" i="6"/>
  <c r="C358" i="6"/>
  <c r="R357" i="6"/>
  <c r="R356" i="6" s="1"/>
  <c r="Q357" i="6"/>
  <c r="P357" i="6"/>
  <c r="P356" i="6" s="1"/>
  <c r="O357" i="6"/>
  <c r="N357" i="6"/>
  <c r="N356" i="6" s="1"/>
  <c r="M357" i="6"/>
  <c r="L357" i="6"/>
  <c r="L356" i="6" s="1"/>
  <c r="J357" i="6"/>
  <c r="I357" i="6"/>
  <c r="I356" i="6" s="1"/>
  <c r="H357" i="6"/>
  <c r="G357" i="6"/>
  <c r="G356" i="6" s="1"/>
  <c r="F357" i="6"/>
  <c r="E357" i="6"/>
  <c r="E356" i="6" s="1"/>
  <c r="D357" i="6"/>
  <c r="C357" i="6"/>
  <c r="C356" i="6" s="1"/>
  <c r="Q356" i="6"/>
  <c r="O356" i="6"/>
  <c r="M356" i="6"/>
  <c r="H356" i="6"/>
  <c r="H363" i="6" s="1"/>
  <c r="F356" i="6"/>
  <c r="D356" i="6"/>
  <c r="D363" i="6" s="1"/>
  <c r="R355" i="6"/>
  <c r="Q355" i="6"/>
  <c r="P355" i="6"/>
  <c r="O355" i="6"/>
  <c r="N355" i="6"/>
  <c r="M355" i="6"/>
  <c r="L355" i="6"/>
  <c r="J355" i="6"/>
  <c r="I355" i="6"/>
  <c r="H355" i="6"/>
  <c r="G355" i="6"/>
  <c r="F355" i="6"/>
  <c r="E355" i="6"/>
  <c r="D355" i="6"/>
  <c r="C355" i="6"/>
  <c r="R354" i="6"/>
  <c r="Q354" i="6"/>
  <c r="P354" i="6"/>
  <c r="O354" i="6"/>
  <c r="N354" i="6"/>
  <c r="M354" i="6"/>
  <c r="L354" i="6"/>
  <c r="J354" i="6"/>
  <c r="I354" i="6"/>
  <c r="H354" i="6"/>
  <c r="G354" i="6"/>
  <c r="F354" i="6"/>
  <c r="E354" i="6"/>
  <c r="D354" i="6"/>
  <c r="C354" i="6"/>
  <c r="R353" i="6"/>
  <c r="Q353" i="6"/>
  <c r="P353" i="6"/>
  <c r="O353" i="6"/>
  <c r="N353" i="6"/>
  <c r="M353" i="6"/>
  <c r="L353" i="6"/>
  <c r="J353" i="6"/>
  <c r="I353" i="6"/>
  <c r="H353" i="6"/>
  <c r="G353" i="6"/>
  <c r="F353" i="6"/>
  <c r="E353" i="6"/>
  <c r="D353" i="6"/>
  <c r="C353" i="6"/>
  <c r="R352" i="6"/>
  <c r="Q352" i="6"/>
  <c r="P352" i="6"/>
  <c r="O352" i="6"/>
  <c r="N352" i="6"/>
  <c r="M352" i="6"/>
  <c r="L352" i="6"/>
  <c r="J352" i="6"/>
  <c r="I352" i="6"/>
  <c r="H352" i="6"/>
  <c r="G352" i="6"/>
  <c r="F352" i="6"/>
  <c r="E352" i="6"/>
  <c r="D352" i="6"/>
  <c r="C352" i="6"/>
  <c r="R351" i="6"/>
  <c r="Q351" i="6"/>
  <c r="P351" i="6"/>
  <c r="O351" i="6"/>
  <c r="N351" i="6"/>
  <c r="M351" i="6"/>
  <c r="L351" i="6"/>
  <c r="J351" i="6"/>
  <c r="I351" i="6"/>
  <c r="H351" i="6"/>
  <c r="G351" i="6"/>
  <c r="F351" i="6"/>
  <c r="E351" i="6"/>
  <c r="D351" i="6"/>
  <c r="C351" i="6"/>
  <c r="R350" i="6"/>
  <c r="Q350" i="6"/>
  <c r="P350" i="6"/>
  <c r="O350" i="6"/>
  <c r="N350" i="6"/>
  <c r="M350" i="6"/>
  <c r="L350" i="6"/>
  <c r="J350" i="6"/>
  <c r="I350" i="6"/>
  <c r="H350" i="6"/>
  <c r="G350" i="6"/>
  <c r="F350" i="6"/>
  <c r="E350" i="6"/>
  <c r="D350" i="6"/>
  <c r="C350" i="6"/>
  <c r="R349" i="6"/>
  <c r="Q349" i="6"/>
  <c r="P349" i="6"/>
  <c r="O349" i="6"/>
  <c r="N349" i="6"/>
  <c r="M349" i="6"/>
  <c r="L349" i="6"/>
  <c r="J349" i="6"/>
  <c r="I349" i="6"/>
  <c r="H349" i="6"/>
  <c r="G349" i="6"/>
  <c r="F349" i="6"/>
  <c r="E349" i="6"/>
  <c r="D349" i="6"/>
  <c r="C349" i="6"/>
  <c r="R348" i="6"/>
  <c r="Q348" i="6"/>
  <c r="P348" i="6"/>
  <c r="O348" i="6"/>
  <c r="N348" i="6"/>
  <c r="M348" i="6"/>
  <c r="L348" i="6"/>
  <c r="J348" i="6"/>
  <c r="I348" i="6"/>
  <c r="H348" i="6"/>
  <c r="G348" i="6"/>
  <c r="F348" i="6"/>
  <c r="E348" i="6"/>
  <c r="D348" i="6"/>
  <c r="C348" i="6"/>
  <c r="R347" i="6"/>
  <c r="Q347" i="6"/>
  <c r="P347" i="6"/>
  <c r="O347" i="6"/>
  <c r="N347" i="6"/>
  <c r="M347" i="6"/>
  <c r="L347" i="6"/>
  <c r="J347" i="6"/>
  <c r="I347" i="6"/>
  <c r="H347" i="6"/>
  <c r="G347" i="6"/>
  <c r="F347" i="6"/>
  <c r="E347" i="6"/>
  <c r="D347" i="6"/>
  <c r="C347" i="6"/>
  <c r="R346" i="6"/>
  <c r="Q346" i="6"/>
  <c r="P346" i="6"/>
  <c r="O346" i="6"/>
  <c r="N346" i="6"/>
  <c r="M346" i="6"/>
  <c r="L346" i="6"/>
  <c r="J346" i="6"/>
  <c r="I346" i="6"/>
  <c r="H346" i="6"/>
  <c r="G346" i="6"/>
  <c r="F346" i="6"/>
  <c r="E346" i="6"/>
  <c r="D346" i="6"/>
  <c r="C346" i="6"/>
  <c r="R345" i="6"/>
  <c r="Q345" i="6"/>
  <c r="P345" i="6"/>
  <c r="O345" i="6"/>
  <c r="N345" i="6"/>
  <c r="M345" i="6"/>
  <c r="L345" i="6"/>
  <c r="J345" i="6"/>
  <c r="I345" i="6"/>
  <c r="H345" i="6"/>
  <c r="G345" i="6"/>
  <c r="F345" i="6"/>
  <c r="E345" i="6"/>
  <c r="D345" i="6"/>
  <c r="C345" i="6"/>
  <c r="R344" i="6"/>
  <c r="Q344" i="6"/>
  <c r="P344" i="6"/>
  <c r="O344" i="6"/>
  <c r="N344" i="6"/>
  <c r="M344" i="6"/>
  <c r="L344" i="6"/>
  <c r="J344" i="6"/>
  <c r="I344" i="6"/>
  <c r="H344" i="6"/>
  <c r="G344" i="6"/>
  <c r="F344" i="6"/>
  <c r="E344" i="6"/>
  <c r="D344" i="6"/>
  <c r="C344" i="6"/>
  <c r="R343" i="6"/>
  <c r="Q343" i="6"/>
  <c r="P343" i="6"/>
  <c r="O343" i="6"/>
  <c r="N343" i="6"/>
  <c r="M343" i="6"/>
  <c r="L343" i="6"/>
  <c r="J343" i="6"/>
  <c r="J363" i="6" s="1"/>
  <c r="I343" i="6"/>
  <c r="H343" i="6"/>
  <c r="G343" i="6"/>
  <c r="F343" i="6"/>
  <c r="F363" i="6" s="1"/>
  <c r="E343" i="6"/>
  <c r="D343" i="6"/>
  <c r="C343" i="6"/>
  <c r="O338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Q330" i="6"/>
  <c r="P330" i="6"/>
  <c r="O330" i="6"/>
  <c r="N330" i="6"/>
  <c r="M330" i="6"/>
  <c r="L330" i="6"/>
  <c r="K330" i="6"/>
  <c r="K338" i="6" s="1"/>
  <c r="J330" i="6"/>
  <c r="I330" i="6"/>
  <c r="H330" i="6"/>
  <c r="G330" i="6"/>
  <c r="G338" i="6" s="1"/>
  <c r="F330" i="6"/>
  <c r="E330" i="6"/>
  <c r="D330" i="6"/>
  <c r="C330" i="6"/>
  <c r="C338" i="6" s="1"/>
  <c r="N325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Q317" i="6"/>
  <c r="P317" i="6"/>
  <c r="P325" i="6" s="1"/>
  <c r="O317" i="6"/>
  <c r="N317" i="6"/>
  <c r="M317" i="6"/>
  <c r="L317" i="6"/>
  <c r="L325" i="6" s="1"/>
  <c r="K317" i="6"/>
  <c r="J317" i="6"/>
  <c r="J325" i="6" s="1"/>
  <c r="I317" i="6"/>
  <c r="H317" i="6"/>
  <c r="H325" i="6" s="1"/>
  <c r="G317" i="6"/>
  <c r="F317" i="6"/>
  <c r="F325" i="6" s="1"/>
  <c r="E317" i="6"/>
  <c r="D317" i="6"/>
  <c r="D325" i="6" s="1"/>
  <c r="C317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Q305" i="6"/>
  <c r="P305" i="6"/>
  <c r="P303" i="6" s="1"/>
  <c r="O305" i="6"/>
  <c r="N305" i="6"/>
  <c r="N303" i="6" s="1"/>
  <c r="M305" i="6"/>
  <c r="L305" i="6"/>
  <c r="L303" i="6" s="1"/>
  <c r="K305" i="6"/>
  <c r="J305" i="6"/>
  <c r="I305" i="6"/>
  <c r="H305" i="6"/>
  <c r="H303" i="6" s="1"/>
  <c r="G305" i="6"/>
  <c r="F305" i="6"/>
  <c r="E305" i="6"/>
  <c r="D305" i="6"/>
  <c r="D303" i="6" s="1"/>
  <c r="C305" i="6"/>
  <c r="Q304" i="6"/>
  <c r="Q303" i="6" s="1"/>
  <c r="P304" i="6"/>
  <c r="O304" i="6"/>
  <c r="N304" i="6"/>
  <c r="M304" i="6"/>
  <c r="M303" i="6" s="1"/>
  <c r="L304" i="6"/>
  <c r="K304" i="6"/>
  <c r="J304" i="6"/>
  <c r="I304" i="6"/>
  <c r="I303" i="6" s="1"/>
  <c r="H304" i="6"/>
  <c r="G304" i="6"/>
  <c r="F304" i="6"/>
  <c r="E304" i="6"/>
  <c r="E303" i="6" s="1"/>
  <c r="D304" i="6"/>
  <c r="C304" i="6"/>
  <c r="J303" i="6"/>
  <c r="F303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Q301" i="6"/>
  <c r="P301" i="6"/>
  <c r="O301" i="6"/>
  <c r="N301" i="6"/>
  <c r="N299" i="6" s="1"/>
  <c r="M301" i="6"/>
  <c r="L301" i="6"/>
  <c r="K301" i="6"/>
  <c r="J301" i="6"/>
  <c r="I301" i="6"/>
  <c r="H301" i="6"/>
  <c r="G301" i="6"/>
  <c r="F301" i="6"/>
  <c r="E301" i="6"/>
  <c r="D301" i="6"/>
  <c r="C301" i="6"/>
  <c r="Q300" i="6"/>
  <c r="Q299" i="6" s="1"/>
  <c r="P300" i="6"/>
  <c r="O300" i="6"/>
  <c r="N300" i="6"/>
  <c r="M300" i="6"/>
  <c r="M299" i="6" s="1"/>
  <c r="L300" i="6"/>
  <c r="K300" i="6"/>
  <c r="J300" i="6"/>
  <c r="I300" i="6"/>
  <c r="I299" i="6" s="1"/>
  <c r="H300" i="6"/>
  <c r="G300" i="6"/>
  <c r="F300" i="6"/>
  <c r="E300" i="6"/>
  <c r="E299" i="6" s="1"/>
  <c r="D300" i="6"/>
  <c r="C300" i="6"/>
  <c r="J299" i="6"/>
  <c r="F299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Q294" i="6"/>
  <c r="P294" i="6"/>
  <c r="O294" i="6"/>
  <c r="O292" i="6" s="1"/>
  <c r="O286" i="6" s="1"/>
  <c r="N294" i="6"/>
  <c r="M294" i="6"/>
  <c r="L294" i="6"/>
  <c r="K294" i="6"/>
  <c r="K292" i="6" s="1"/>
  <c r="J294" i="6"/>
  <c r="I294" i="6"/>
  <c r="H294" i="6"/>
  <c r="G294" i="6"/>
  <c r="G292" i="6" s="1"/>
  <c r="F294" i="6"/>
  <c r="E294" i="6"/>
  <c r="E292" i="6" s="1"/>
  <c r="E286" i="6" s="1"/>
  <c r="D294" i="6"/>
  <c r="C294" i="6"/>
  <c r="C292" i="6" s="1"/>
  <c r="C286" i="6" s="1"/>
  <c r="Q293" i="6"/>
  <c r="P293" i="6"/>
  <c r="O293" i="6"/>
  <c r="N293" i="6"/>
  <c r="N292" i="6" s="1"/>
  <c r="M293" i="6"/>
  <c r="L293" i="6"/>
  <c r="K293" i="6"/>
  <c r="J293" i="6"/>
  <c r="J292" i="6" s="1"/>
  <c r="I293" i="6"/>
  <c r="H293" i="6"/>
  <c r="G293" i="6"/>
  <c r="F293" i="6"/>
  <c r="F292" i="6" s="1"/>
  <c r="E293" i="6"/>
  <c r="D293" i="6"/>
  <c r="C293" i="6"/>
  <c r="Q292" i="6"/>
  <c r="M292" i="6"/>
  <c r="M286" i="6" s="1"/>
  <c r="I292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Q288" i="6"/>
  <c r="Q286" i="6" s="1"/>
  <c r="P288" i="6"/>
  <c r="O288" i="6"/>
  <c r="N288" i="6"/>
  <c r="M288" i="6"/>
  <c r="L288" i="6"/>
  <c r="K288" i="6"/>
  <c r="J288" i="6"/>
  <c r="I288" i="6"/>
  <c r="I286" i="6" s="1"/>
  <c r="H288" i="6"/>
  <c r="G288" i="6"/>
  <c r="F288" i="6"/>
  <c r="E288" i="6"/>
  <c r="D288" i="6"/>
  <c r="C288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K286" i="6"/>
  <c r="G286" i="6"/>
  <c r="C280" i="6"/>
  <c r="E279" i="6"/>
  <c r="D279" i="6"/>
  <c r="C279" i="6"/>
  <c r="E275" i="6"/>
  <c r="E276" i="6" s="1"/>
  <c r="D275" i="6"/>
  <c r="C275" i="6"/>
  <c r="E274" i="6"/>
  <c r="D274" i="6"/>
  <c r="D276" i="6" s="1"/>
  <c r="C274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71" i="6" s="1"/>
  <c r="C258" i="6"/>
  <c r="C257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2" i="6"/>
  <c r="C241" i="6"/>
  <c r="E240" i="6"/>
  <c r="D240" i="6"/>
  <c r="C240" i="6"/>
  <c r="E239" i="6"/>
  <c r="D239" i="6"/>
  <c r="D242" i="6" s="1"/>
  <c r="C239" i="6"/>
  <c r="E238" i="6"/>
  <c r="D238" i="6"/>
  <c r="C238" i="6"/>
  <c r="C242" i="6" s="1"/>
  <c r="D235" i="6"/>
  <c r="C234" i="6"/>
  <c r="E233" i="6"/>
  <c r="D233" i="6"/>
  <c r="C233" i="6"/>
  <c r="E232" i="6"/>
  <c r="E235" i="6" s="1"/>
  <c r="D232" i="6"/>
  <c r="C232" i="6"/>
  <c r="C235" i="6" s="1"/>
  <c r="D229" i="6"/>
  <c r="E228" i="6"/>
  <c r="D228" i="6"/>
  <c r="C228" i="6"/>
  <c r="E227" i="6"/>
  <c r="D227" i="6"/>
  <c r="C227" i="6"/>
  <c r="E226" i="6"/>
  <c r="D226" i="6"/>
  <c r="C226" i="6"/>
  <c r="E225" i="6"/>
  <c r="D225" i="6"/>
  <c r="C225" i="6"/>
  <c r="E224" i="6"/>
  <c r="D224" i="6"/>
  <c r="C224" i="6"/>
  <c r="E223" i="6"/>
  <c r="D223" i="6"/>
  <c r="C223" i="6"/>
  <c r="E222" i="6"/>
  <c r="E229" i="6" s="1"/>
  <c r="D222" i="6"/>
  <c r="C222" i="6"/>
  <c r="D219" i="6"/>
  <c r="E218" i="6"/>
  <c r="D218" i="6"/>
  <c r="C218" i="6"/>
  <c r="E217" i="6"/>
  <c r="D217" i="6"/>
  <c r="C217" i="6"/>
  <c r="E216" i="6"/>
  <c r="D216" i="6"/>
  <c r="C216" i="6"/>
  <c r="E215" i="6"/>
  <c r="D215" i="6"/>
  <c r="C215" i="6"/>
  <c r="E214" i="6"/>
  <c r="E219" i="6" s="1"/>
  <c r="D214" i="6"/>
  <c r="C214" i="6"/>
  <c r="C210" i="6"/>
  <c r="C209" i="6"/>
  <c r="C208" i="6"/>
  <c r="C207" i="6"/>
  <c r="C206" i="6"/>
  <c r="C205" i="6"/>
  <c r="C204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70" i="6"/>
  <c r="D170" i="6"/>
  <c r="C170" i="6"/>
  <c r="E169" i="6"/>
  <c r="D169" i="6"/>
  <c r="C169" i="6"/>
  <c r="E168" i="6"/>
  <c r="E201" i="6" s="1"/>
  <c r="D168" i="6"/>
  <c r="C168" i="6"/>
  <c r="E167" i="6"/>
  <c r="D167" i="6"/>
  <c r="D201" i="6" s="1"/>
  <c r="C167" i="6"/>
  <c r="E164" i="6"/>
  <c r="E163" i="6"/>
  <c r="D163" i="6"/>
  <c r="C163" i="6"/>
  <c r="E162" i="6"/>
  <c r="D162" i="6"/>
  <c r="D164" i="6" s="1"/>
  <c r="C162" i="6"/>
  <c r="C164" i="6" s="1"/>
  <c r="C158" i="6"/>
  <c r="C157" i="6"/>
  <c r="C156" i="6"/>
  <c r="C155" i="6"/>
  <c r="C154" i="6"/>
  <c r="E152" i="6"/>
  <c r="D152" i="6"/>
  <c r="C152" i="6"/>
  <c r="E151" i="6"/>
  <c r="D151" i="6"/>
  <c r="C151" i="6"/>
  <c r="E150" i="6"/>
  <c r="D150" i="6"/>
  <c r="C150" i="6"/>
  <c r="E149" i="6"/>
  <c r="D149" i="6"/>
  <c r="C149" i="6"/>
  <c r="E148" i="6"/>
  <c r="D148" i="6"/>
  <c r="C148" i="6"/>
  <c r="E147" i="6"/>
  <c r="D147" i="6"/>
  <c r="C147" i="6"/>
  <c r="E146" i="6"/>
  <c r="D146" i="6"/>
  <c r="C146" i="6"/>
  <c r="E145" i="6"/>
  <c r="D145" i="6"/>
  <c r="C145" i="6"/>
  <c r="E144" i="6"/>
  <c r="D144" i="6"/>
  <c r="C144" i="6"/>
  <c r="C142" i="6" s="1"/>
  <c r="E143" i="6"/>
  <c r="D143" i="6"/>
  <c r="C143" i="6"/>
  <c r="E142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D141" i="6" s="1"/>
  <c r="C129" i="6"/>
  <c r="E128" i="6"/>
  <c r="E141" i="6" s="1"/>
  <c r="D128" i="6"/>
  <c r="C128" i="6"/>
  <c r="G124" i="6"/>
  <c r="H123" i="6"/>
  <c r="G123" i="6"/>
  <c r="F123" i="6"/>
  <c r="E123" i="6"/>
  <c r="E124" i="6" s="1"/>
  <c r="D123" i="6"/>
  <c r="C123" i="6"/>
  <c r="H122" i="6"/>
  <c r="F122" i="6"/>
  <c r="E122" i="6"/>
  <c r="D122" i="6"/>
  <c r="C122" i="6"/>
  <c r="H120" i="6"/>
  <c r="H118" i="6" s="1"/>
  <c r="F120" i="6"/>
  <c r="E120" i="6"/>
  <c r="D120" i="6"/>
  <c r="C120" i="6"/>
  <c r="H119" i="6"/>
  <c r="F119" i="6"/>
  <c r="F118" i="6" s="1"/>
  <c r="E119" i="6"/>
  <c r="D119" i="6"/>
  <c r="D118" i="6" s="1"/>
  <c r="C119" i="6"/>
  <c r="E118" i="6"/>
  <c r="C118" i="6"/>
  <c r="H117" i="6"/>
  <c r="F117" i="6"/>
  <c r="E117" i="6"/>
  <c r="D117" i="6"/>
  <c r="C117" i="6"/>
  <c r="H116" i="6"/>
  <c r="F116" i="6"/>
  <c r="E116" i="6"/>
  <c r="D116" i="6"/>
  <c r="C116" i="6"/>
  <c r="H115" i="6"/>
  <c r="F115" i="6"/>
  <c r="E115" i="6"/>
  <c r="D115" i="6"/>
  <c r="C115" i="6"/>
  <c r="H114" i="6"/>
  <c r="F114" i="6"/>
  <c r="E114" i="6"/>
  <c r="D114" i="6"/>
  <c r="C114" i="6"/>
  <c r="H113" i="6"/>
  <c r="F113" i="6"/>
  <c r="E113" i="6"/>
  <c r="D113" i="6"/>
  <c r="C113" i="6"/>
  <c r="H112" i="6"/>
  <c r="F112" i="6"/>
  <c r="E112" i="6"/>
  <c r="D112" i="6"/>
  <c r="C112" i="6"/>
  <c r="H111" i="6"/>
  <c r="F111" i="6"/>
  <c r="E111" i="6"/>
  <c r="D111" i="6"/>
  <c r="C111" i="6"/>
  <c r="H110" i="6"/>
  <c r="F110" i="6"/>
  <c r="E110" i="6"/>
  <c r="D110" i="6"/>
  <c r="C110" i="6"/>
  <c r="H109" i="6"/>
  <c r="F109" i="6"/>
  <c r="E109" i="6"/>
  <c r="D109" i="6"/>
  <c r="C109" i="6"/>
  <c r="H108" i="6"/>
  <c r="F108" i="6"/>
  <c r="E108" i="6"/>
  <c r="D108" i="6"/>
  <c r="C108" i="6"/>
  <c r="H107" i="6"/>
  <c r="F107" i="6"/>
  <c r="E107" i="6"/>
  <c r="D107" i="6"/>
  <c r="C107" i="6"/>
  <c r="H106" i="6"/>
  <c r="F106" i="6"/>
  <c r="E106" i="6"/>
  <c r="D106" i="6"/>
  <c r="C106" i="6"/>
  <c r="C124" i="6" s="1"/>
  <c r="H105" i="6"/>
  <c r="F105" i="6"/>
  <c r="E105" i="6"/>
  <c r="D105" i="6"/>
  <c r="C105" i="6"/>
  <c r="C102" i="6"/>
  <c r="E101" i="6"/>
  <c r="D101" i="6"/>
  <c r="C101" i="6"/>
  <c r="E100" i="6"/>
  <c r="E102" i="6" s="1"/>
  <c r="D100" i="6"/>
  <c r="C100" i="6"/>
  <c r="E99" i="6"/>
  <c r="D99" i="6"/>
  <c r="D102" i="6" s="1"/>
  <c r="C99" i="6"/>
  <c r="E96" i="6"/>
  <c r="D96" i="6"/>
  <c r="C96" i="6"/>
  <c r="C95" i="6"/>
  <c r="E94" i="6"/>
  <c r="D94" i="6"/>
  <c r="C94" i="6"/>
  <c r="E93" i="6"/>
  <c r="D93" i="6"/>
  <c r="C93" i="6"/>
  <c r="E92" i="6"/>
  <c r="E90" i="6" s="1"/>
  <c r="E86" i="6" s="1"/>
  <c r="D92" i="6"/>
  <c r="C92" i="6"/>
  <c r="C90" i="6" s="1"/>
  <c r="E91" i="6"/>
  <c r="D91" i="6"/>
  <c r="D90" i="6" s="1"/>
  <c r="C91" i="6"/>
  <c r="E89" i="6"/>
  <c r="D89" i="6"/>
  <c r="C89" i="6"/>
  <c r="E88" i="6"/>
  <c r="D88" i="6"/>
  <c r="C88" i="6"/>
  <c r="E87" i="6"/>
  <c r="D87" i="6"/>
  <c r="C87" i="6"/>
  <c r="E85" i="6"/>
  <c r="D85" i="6"/>
  <c r="C85" i="6"/>
  <c r="E84" i="6"/>
  <c r="D84" i="6"/>
  <c r="C84" i="6"/>
  <c r="E83" i="6"/>
  <c r="D83" i="6"/>
  <c r="C83" i="6"/>
  <c r="E82" i="6"/>
  <c r="D82" i="6"/>
  <c r="C82" i="6"/>
  <c r="E81" i="6"/>
  <c r="D81" i="6"/>
  <c r="C81" i="6"/>
  <c r="E80" i="6"/>
  <c r="D80" i="6"/>
  <c r="C80" i="6"/>
  <c r="C79" i="6" s="1"/>
  <c r="D79" i="6"/>
  <c r="E78" i="6"/>
  <c r="D78" i="6"/>
  <c r="C78" i="6"/>
  <c r="E77" i="6"/>
  <c r="D77" i="6"/>
  <c r="C77" i="6"/>
  <c r="E76" i="6"/>
  <c r="D76" i="6"/>
  <c r="C76" i="6"/>
  <c r="E75" i="6"/>
  <c r="D75" i="6"/>
  <c r="C75" i="6"/>
  <c r="E74" i="6"/>
  <c r="D74" i="6"/>
  <c r="C74" i="6"/>
  <c r="C73" i="6" s="1"/>
  <c r="D73" i="6"/>
  <c r="C69" i="6"/>
  <c r="C68" i="6"/>
  <c r="C67" i="6" s="1"/>
  <c r="E66" i="6"/>
  <c r="D66" i="6"/>
  <c r="C66" i="6"/>
  <c r="E65" i="6"/>
  <c r="D65" i="6"/>
  <c r="D63" i="6" s="1"/>
  <c r="C65" i="6"/>
  <c r="E64" i="6"/>
  <c r="E63" i="6" s="1"/>
  <c r="D64" i="6"/>
  <c r="C64" i="6"/>
  <c r="C62" i="6"/>
  <c r="C61" i="6" s="1"/>
  <c r="E60" i="6"/>
  <c r="D60" i="6"/>
  <c r="C60" i="6"/>
  <c r="E59" i="6"/>
  <c r="D59" i="6"/>
  <c r="C59" i="6"/>
  <c r="E58" i="6"/>
  <c r="D58" i="6"/>
  <c r="C58" i="6"/>
  <c r="C56" i="6" s="1"/>
  <c r="E57" i="6"/>
  <c r="D57" i="6"/>
  <c r="C57" i="6"/>
  <c r="E56" i="6"/>
  <c r="C55" i="6"/>
  <c r="C54" i="6"/>
  <c r="E53" i="6"/>
  <c r="D53" i="6"/>
  <c r="D51" i="6" s="1"/>
  <c r="C53" i="6"/>
  <c r="E52" i="6"/>
  <c r="E51" i="6" s="1"/>
  <c r="D52" i="6"/>
  <c r="C52" i="6"/>
  <c r="C51" i="6" s="1"/>
  <c r="C50" i="6"/>
  <c r="C49" i="6"/>
  <c r="C48" i="6"/>
  <c r="C47" i="6"/>
  <c r="C46" i="6"/>
  <c r="C45" i="6" s="1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D33" i="6" s="1"/>
  <c r="C35" i="6"/>
  <c r="E34" i="6"/>
  <c r="D34" i="6"/>
  <c r="C34" i="6"/>
  <c r="C33" i="6" s="1"/>
  <c r="C32" i="6"/>
  <c r="C31" i="6"/>
  <c r="C30" i="6"/>
  <c r="C29" i="6"/>
  <c r="C28" i="6"/>
  <c r="C27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10" i="6" s="1"/>
  <c r="E13" i="6"/>
  <c r="D13" i="6"/>
  <c r="C13" i="6"/>
  <c r="E12" i="6"/>
  <c r="E10" i="6" s="1"/>
  <c r="D12" i="6"/>
  <c r="C12" i="6"/>
  <c r="E11" i="6"/>
  <c r="D11" i="6"/>
  <c r="D10" i="6" s="1"/>
  <c r="C11" i="6"/>
  <c r="A5" i="6"/>
  <c r="A4" i="6"/>
  <c r="A3" i="6"/>
  <c r="A2" i="6"/>
  <c r="G405" i="6" l="1"/>
  <c r="C403" i="6"/>
  <c r="C405" i="6" s="1"/>
  <c r="E70" i="6"/>
  <c r="C86" i="6"/>
  <c r="AA369" i="6"/>
  <c r="K369" i="6" s="1"/>
  <c r="AB369" i="6"/>
  <c r="E159" i="6"/>
  <c r="E33" i="6"/>
  <c r="D56" i="6"/>
  <c r="D86" i="6"/>
  <c r="D124" i="6"/>
  <c r="D142" i="6"/>
  <c r="D159" i="6" s="1"/>
  <c r="C211" i="6"/>
  <c r="AA367" i="6"/>
  <c r="K367" i="6" s="1"/>
  <c r="AB367" i="6"/>
  <c r="F404" i="6"/>
  <c r="F405" i="6" s="1"/>
  <c r="J404" i="6"/>
  <c r="N404" i="6"/>
  <c r="N405" i="6" s="1"/>
  <c r="AB431" i="6"/>
  <c r="AA431" i="6"/>
  <c r="K431" i="6" s="1"/>
  <c r="D70" i="6"/>
  <c r="F124" i="6"/>
  <c r="H124" i="6"/>
  <c r="AA368" i="6"/>
  <c r="K368" i="6" s="1"/>
  <c r="AB368" i="6"/>
  <c r="C63" i="6"/>
  <c r="C70" i="6" s="1"/>
  <c r="E79" i="6"/>
  <c r="E73" i="6" s="1"/>
  <c r="C141" i="6"/>
  <c r="C153" i="6"/>
  <c r="D253" i="6"/>
  <c r="D292" i="6"/>
  <c r="H292" i="6"/>
  <c r="L292" i="6"/>
  <c r="L286" i="6" s="1"/>
  <c r="P292" i="6"/>
  <c r="P286" i="6" s="1"/>
  <c r="D299" i="6"/>
  <c r="H299" i="6"/>
  <c r="L299" i="6"/>
  <c r="P299" i="6"/>
  <c r="C303" i="6"/>
  <c r="C299" i="6" s="1"/>
  <c r="G303" i="6"/>
  <c r="G299" i="6" s="1"/>
  <c r="K303" i="6"/>
  <c r="K299" i="6" s="1"/>
  <c r="O303" i="6"/>
  <c r="O299" i="6" s="1"/>
  <c r="E338" i="6"/>
  <c r="I338" i="6"/>
  <c r="M338" i="6"/>
  <c r="Q338" i="6"/>
  <c r="AA370" i="6"/>
  <c r="K370" i="6" s="1"/>
  <c r="AB370" i="6"/>
  <c r="C489" i="6"/>
  <c r="C201" i="6"/>
  <c r="C253" i="6"/>
  <c r="C276" i="6"/>
  <c r="D286" i="6"/>
  <c r="H286" i="6"/>
  <c r="C325" i="6"/>
  <c r="G325" i="6"/>
  <c r="K325" i="6"/>
  <c r="O325" i="6"/>
  <c r="F338" i="6"/>
  <c r="J338" i="6"/>
  <c r="N338" i="6"/>
  <c r="C363" i="6"/>
  <c r="G363" i="6"/>
  <c r="K363" i="6"/>
  <c r="O363" i="6"/>
  <c r="D405" i="6"/>
  <c r="H405" i="6"/>
  <c r="L405" i="6"/>
  <c r="P405" i="6"/>
  <c r="J382" i="6"/>
  <c r="D391" i="6"/>
  <c r="H391" i="6"/>
  <c r="L391" i="6"/>
  <c r="P391" i="6"/>
  <c r="E489" i="6"/>
  <c r="I489" i="6"/>
  <c r="M489" i="6"/>
  <c r="C219" i="6"/>
  <c r="C229" i="6"/>
  <c r="E253" i="6"/>
  <c r="F286" i="6"/>
  <c r="J286" i="6"/>
  <c r="N286" i="6"/>
  <c r="E325" i="6"/>
  <c r="I325" i="6"/>
  <c r="M325" i="6"/>
  <c r="Q325" i="6"/>
  <c r="D338" i="6"/>
  <c r="H338" i="6"/>
  <c r="L338" i="6"/>
  <c r="P338" i="6"/>
  <c r="E363" i="6"/>
  <c r="I363" i="6"/>
  <c r="M363" i="6"/>
  <c r="Q363" i="6"/>
  <c r="J405" i="6"/>
  <c r="F382" i="6"/>
  <c r="N382" i="6"/>
  <c r="F391" i="6"/>
  <c r="J391" i="6"/>
  <c r="N391" i="6"/>
  <c r="C418" i="6"/>
  <c r="E418" i="6"/>
  <c r="AA430" i="6"/>
  <c r="K430" i="6" s="1"/>
  <c r="AA432" i="6"/>
  <c r="K432" i="6" s="1"/>
  <c r="G489" i="6"/>
  <c r="K489" i="6"/>
  <c r="C159" i="6" l="1"/>
  <c r="G9" i="5" l="1"/>
  <c r="M488" i="5"/>
  <c r="L488" i="5"/>
  <c r="K488" i="5"/>
  <c r="J488" i="5"/>
  <c r="I488" i="5"/>
  <c r="H488" i="5"/>
  <c r="G488" i="5"/>
  <c r="F488" i="5"/>
  <c r="E488" i="5"/>
  <c r="D488" i="5"/>
  <c r="C486" i="5"/>
  <c r="C485" i="5"/>
  <c r="C484" i="5"/>
  <c r="C483" i="5"/>
  <c r="C482" i="5"/>
  <c r="C488" i="5" s="1"/>
  <c r="M481" i="5"/>
  <c r="L481" i="5"/>
  <c r="K481" i="5"/>
  <c r="J481" i="5"/>
  <c r="I481" i="5"/>
  <c r="H481" i="5"/>
  <c r="G481" i="5"/>
  <c r="F481" i="5"/>
  <c r="E481" i="5"/>
  <c r="D481" i="5"/>
  <c r="C480" i="5"/>
  <c r="C479" i="5"/>
  <c r="C478" i="5"/>
  <c r="C477" i="5"/>
  <c r="C476" i="5"/>
  <c r="C475" i="5"/>
  <c r="M474" i="5"/>
  <c r="L474" i="5"/>
  <c r="K474" i="5"/>
  <c r="J474" i="5"/>
  <c r="I474" i="5"/>
  <c r="H474" i="5"/>
  <c r="G474" i="5"/>
  <c r="F474" i="5"/>
  <c r="E474" i="5"/>
  <c r="D474" i="5"/>
  <c r="C473" i="5"/>
  <c r="C472" i="5"/>
  <c r="C471" i="5"/>
  <c r="C470" i="5"/>
  <c r="C469" i="5"/>
  <c r="C468" i="5"/>
  <c r="C467" i="5"/>
  <c r="C466" i="5"/>
  <c r="C474" i="5" s="1"/>
  <c r="M465" i="5"/>
  <c r="L465" i="5"/>
  <c r="K465" i="5"/>
  <c r="J465" i="5"/>
  <c r="I465" i="5"/>
  <c r="H465" i="5"/>
  <c r="G465" i="5"/>
  <c r="F465" i="5"/>
  <c r="E465" i="5"/>
  <c r="D465" i="5"/>
  <c r="C464" i="5"/>
  <c r="C463" i="5"/>
  <c r="C465" i="5" s="1"/>
  <c r="C462" i="5"/>
  <c r="M461" i="5"/>
  <c r="L461" i="5"/>
  <c r="K461" i="5"/>
  <c r="J461" i="5"/>
  <c r="I461" i="5"/>
  <c r="H461" i="5"/>
  <c r="H489" i="5" s="1"/>
  <c r="G461" i="5"/>
  <c r="G489" i="5" s="1"/>
  <c r="F461" i="5"/>
  <c r="E461" i="5"/>
  <c r="D461" i="5"/>
  <c r="C461" i="5"/>
  <c r="C460" i="5"/>
  <c r="C459" i="5"/>
  <c r="C458" i="5"/>
  <c r="M457" i="5"/>
  <c r="L457" i="5"/>
  <c r="K457" i="5"/>
  <c r="J457" i="5"/>
  <c r="I457" i="5"/>
  <c r="H457" i="5"/>
  <c r="G457" i="5"/>
  <c r="F457" i="5"/>
  <c r="E457" i="5"/>
  <c r="D457" i="5"/>
  <c r="C456" i="5"/>
  <c r="C454" i="5"/>
  <c r="C457" i="5" s="1"/>
  <c r="C453" i="5"/>
  <c r="M452" i="5"/>
  <c r="L452" i="5"/>
  <c r="L489" i="5" s="1"/>
  <c r="K452" i="5"/>
  <c r="J452" i="5"/>
  <c r="I452" i="5"/>
  <c r="H452" i="5"/>
  <c r="G452" i="5"/>
  <c r="F452" i="5"/>
  <c r="E452" i="5"/>
  <c r="D452" i="5"/>
  <c r="C451" i="5"/>
  <c r="C450" i="5"/>
  <c r="C449" i="5"/>
  <c r="C448" i="5"/>
  <c r="C452" i="5" s="1"/>
  <c r="C447" i="5"/>
  <c r="C441" i="5"/>
  <c r="C440" i="5"/>
  <c r="AB437" i="5"/>
  <c r="AA437" i="5"/>
  <c r="F437" i="5"/>
  <c r="AB436" i="5"/>
  <c r="AA436" i="5"/>
  <c r="F436" i="5" s="1"/>
  <c r="AB435" i="5"/>
  <c r="AA435" i="5"/>
  <c r="F435" i="5"/>
  <c r="AA432" i="5"/>
  <c r="K432" i="5"/>
  <c r="C432" i="5"/>
  <c r="AB432" i="5" s="1"/>
  <c r="C431" i="5"/>
  <c r="C430" i="5"/>
  <c r="D417" i="5"/>
  <c r="C417" i="5"/>
  <c r="E416" i="5"/>
  <c r="D416" i="5"/>
  <c r="C416" i="5"/>
  <c r="E415" i="5"/>
  <c r="D415" i="5"/>
  <c r="C415" i="5"/>
  <c r="E414" i="5"/>
  <c r="D414" i="5"/>
  <c r="C414" i="5"/>
  <c r="E413" i="5"/>
  <c r="D413" i="5"/>
  <c r="C413" i="5"/>
  <c r="D412" i="5"/>
  <c r="C412" i="5"/>
  <c r="E411" i="5"/>
  <c r="D411" i="5"/>
  <c r="C411" i="5"/>
  <c r="D410" i="5"/>
  <c r="C410" i="5"/>
  <c r="E409" i="5"/>
  <c r="D409" i="5"/>
  <c r="C409" i="5"/>
  <c r="D408" i="5"/>
  <c r="D418" i="5" s="1"/>
  <c r="C408" i="5"/>
  <c r="G404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D402" i="5"/>
  <c r="C402" i="5"/>
  <c r="M401" i="5"/>
  <c r="E401" i="5"/>
  <c r="Q400" i="5"/>
  <c r="P400" i="5"/>
  <c r="P401" i="5" s="1"/>
  <c r="O400" i="5"/>
  <c r="N400" i="5"/>
  <c r="M400" i="5"/>
  <c r="L400" i="5"/>
  <c r="L401" i="5" s="1"/>
  <c r="K400" i="5"/>
  <c r="J400" i="5"/>
  <c r="I400" i="5"/>
  <c r="H400" i="5"/>
  <c r="H401" i="5" s="1"/>
  <c r="G400" i="5"/>
  <c r="F400" i="5"/>
  <c r="E400" i="5"/>
  <c r="D400" i="5"/>
  <c r="D401" i="5" s="1"/>
  <c r="C400" i="5"/>
  <c r="Q399" i="5"/>
  <c r="Q401" i="5" s="1"/>
  <c r="P399" i="5"/>
  <c r="O399" i="5"/>
  <c r="O401" i="5" s="1"/>
  <c r="N399" i="5"/>
  <c r="M399" i="5"/>
  <c r="L399" i="5"/>
  <c r="K399" i="5"/>
  <c r="K401" i="5" s="1"/>
  <c r="J399" i="5"/>
  <c r="I399" i="5"/>
  <c r="I401" i="5" s="1"/>
  <c r="H399" i="5"/>
  <c r="G399" i="5"/>
  <c r="G401" i="5" s="1"/>
  <c r="F399" i="5"/>
  <c r="E399" i="5"/>
  <c r="D399" i="5"/>
  <c r="C399" i="5"/>
  <c r="C401" i="5" s="1"/>
  <c r="M398" i="5"/>
  <c r="L398" i="5"/>
  <c r="E398" i="5"/>
  <c r="Q397" i="5"/>
  <c r="Q398" i="5" s="1"/>
  <c r="P397" i="5"/>
  <c r="P398" i="5" s="1"/>
  <c r="O397" i="5"/>
  <c r="N397" i="5"/>
  <c r="M397" i="5"/>
  <c r="L397" i="5"/>
  <c r="K397" i="5"/>
  <c r="J397" i="5"/>
  <c r="I397" i="5"/>
  <c r="I398" i="5" s="1"/>
  <c r="H397" i="5"/>
  <c r="H398" i="5" s="1"/>
  <c r="G397" i="5"/>
  <c r="F397" i="5"/>
  <c r="E397" i="5"/>
  <c r="D397" i="5"/>
  <c r="C397" i="5"/>
  <c r="Q396" i="5"/>
  <c r="P396" i="5"/>
  <c r="O396" i="5"/>
  <c r="N396" i="5"/>
  <c r="N398" i="5" s="1"/>
  <c r="M396" i="5"/>
  <c r="L396" i="5"/>
  <c r="K396" i="5"/>
  <c r="J396" i="5"/>
  <c r="J398" i="5" s="1"/>
  <c r="I396" i="5"/>
  <c r="H396" i="5"/>
  <c r="G396" i="5"/>
  <c r="F396" i="5"/>
  <c r="F398" i="5" s="1"/>
  <c r="E396" i="5"/>
  <c r="D396" i="5"/>
  <c r="C396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C395" i="5"/>
  <c r="M394" i="5"/>
  <c r="Q393" i="5"/>
  <c r="Q394" i="5" s="1"/>
  <c r="P393" i="5"/>
  <c r="P394" i="5" s="1"/>
  <c r="O393" i="5"/>
  <c r="N393" i="5"/>
  <c r="M393" i="5"/>
  <c r="L393" i="5"/>
  <c r="K393" i="5"/>
  <c r="J393" i="5"/>
  <c r="I393" i="5"/>
  <c r="I394" i="5" s="1"/>
  <c r="H393" i="5"/>
  <c r="H394" i="5" s="1"/>
  <c r="G393" i="5"/>
  <c r="F393" i="5"/>
  <c r="E393" i="5"/>
  <c r="E394" i="5" s="1"/>
  <c r="D393" i="5"/>
  <c r="C393" i="5"/>
  <c r="Q392" i="5"/>
  <c r="P392" i="5"/>
  <c r="O392" i="5"/>
  <c r="N392" i="5"/>
  <c r="N394" i="5" s="1"/>
  <c r="M392" i="5"/>
  <c r="L392" i="5"/>
  <c r="L394" i="5" s="1"/>
  <c r="K392" i="5"/>
  <c r="J392" i="5"/>
  <c r="J394" i="5" s="1"/>
  <c r="I392" i="5"/>
  <c r="H392" i="5"/>
  <c r="G392" i="5"/>
  <c r="F392" i="5"/>
  <c r="F394" i="5" s="1"/>
  <c r="E392" i="5"/>
  <c r="D392" i="5"/>
  <c r="C392" i="5"/>
  <c r="K391" i="5"/>
  <c r="I391" i="5"/>
  <c r="C391" i="5"/>
  <c r="Q390" i="5"/>
  <c r="Q391" i="5" s="1"/>
  <c r="P390" i="5"/>
  <c r="O390" i="5"/>
  <c r="N390" i="5"/>
  <c r="N391" i="5" s="1"/>
  <c r="M390" i="5"/>
  <c r="L390" i="5"/>
  <c r="K390" i="5"/>
  <c r="J390" i="5"/>
  <c r="J391" i="5" s="1"/>
  <c r="I390" i="5"/>
  <c r="H390" i="5"/>
  <c r="G390" i="5"/>
  <c r="F390" i="5"/>
  <c r="F391" i="5" s="1"/>
  <c r="E390" i="5"/>
  <c r="D390" i="5"/>
  <c r="C390" i="5"/>
  <c r="Q389" i="5"/>
  <c r="Q403" i="5" s="1"/>
  <c r="P389" i="5"/>
  <c r="P391" i="5" s="1"/>
  <c r="O389" i="5"/>
  <c r="O391" i="5" s="1"/>
  <c r="N389" i="5"/>
  <c r="M389" i="5"/>
  <c r="M391" i="5" s="1"/>
  <c r="L389" i="5"/>
  <c r="L391" i="5" s="1"/>
  <c r="K389" i="5"/>
  <c r="J389" i="5"/>
  <c r="I389" i="5"/>
  <c r="H389" i="5"/>
  <c r="H391" i="5" s="1"/>
  <c r="G389" i="5"/>
  <c r="G391" i="5" s="1"/>
  <c r="F389" i="5"/>
  <c r="E389" i="5"/>
  <c r="D389" i="5"/>
  <c r="D391" i="5" s="1"/>
  <c r="C389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D388" i="5"/>
  <c r="C388" i="5"/>
  <c r="Q387" i="5"/>
  <c r="P387" i="5"/>
  <c r="O387" i="5"/>
  <c r="O403" i="5" s="1"/>
  <c r="O405" i="5" s="1"/>
  <c r="N387" i="5"/>
  <c r="M387" i="5"/>
  <c r="M403" i="5" s="1"/>
  <c r="L387" i="5"/>
  <c r="K387" i="5"/>
  <c r="J387" i="5"/>
  <c r="J403" i="5" s="1"/>
  <c r="I387" i="5"/>
  <c r="H387" i="5"/>
  <c r="G387" i="5"/>
  <c r="G403" i="5" s="1"/>
  <c r="G405" i="5" s="1"/>
  <c r="F387" i="5"/>
  <c r="F403" i="5" s="1"/>
  <c r="E387" i="5"/>
  <c r="D387" i="5"/>
  <c r="C387" i="5"/>
  <c r="Q386" i="5"/>
  <c r="P386" i="5"/>
  <c r="O386" i="5"/>
  <c r="N386" i="5"/>
  <c r="N404" i="5" s="1"/>
  <c r="M386" i="5"/>
  <c r="L386" i="5"/>
  <c r="K386" i="5"/>
  <c r="J386" i="5"/>
  <c r="I386" i="5"/>
  <c r="H386" i="5"/>
  <c r="G386" i="5"/>
  <c r="F386" i="5"/>
  <c r="F404" i="5" s="1"/>
  <c r="E386" i="5"/>
  <c r="D386" i="5"/>
  <c r="C386" i="5"/>
  <c r="Q385" i="5"/>
  <c r="P385" i="5"/>
  <c r="L385" i="5"/>
  <c r="K385" i="5"/>
  <c r="I385" i="5"/>
  <c r="E385" i="5"/>
  <c r="D385" i="5"/>
  <c r="Q384" i="5"/>
  <c r="P384" i="5"/>
  <c r="O384" i="5"/>
  <c r="N384" i="5"/>
  <c r="M384" i="5"/>
  <c r="L384" i="5"/>
  <c r="K384" i="5"/>
  <c r="K404" i="5" s="1"/>
  <c r="J384" i="5"/>
  <c r="I384" i="5"/>
  <c r="H384" i="5"/>
  <c r="H385" i="5" s="1"/>
  <c r="G384" i="5"/>
  <c r="F384" i="5"/>
  <c r="E384" i="5"/>
  <c r="D384" i="5"/>
  <c r="C384" i="5"/>
  <c r="Q383" i="5"/>
  <c r="P383" i="5"/>
  <c r="O383" i="5"/>
  <c r="O385" i="5" s="1"/>
  <c r="N383" i="5"/>
  <c r="N385" i="5" s="1"/>
  <c r="M383" i="5"/>
  <c r="M385" i="5" s="1"/>
  <c r="L383" i="5"/>
  <c r="K383" i="5"/>
  <c r="J383" i="5"/>
  <c r="J385" i="5" s="1"/>
  <c r="I383" i="5"/>
  <c r="H383" i="5"/>
  <c r="G383" i="5"/>
  <c r="G385" i="5" s="1"/>
  <c r="F383" i="5"/>
  <c r="F385" i="5" s="1"/>
  <c r="E383" i="5"/>
  <c r="D383" i="5"/>
  <c r="C383" i="5"/>
  <c r="N382" i="5"/>
  <c r="M382" i="5"/>
  <c r="H382" i="5"/>
  <c r="F382" i="5"/>
  <c r="Q381" i="5"/>
  <c r="P381" i="5"/>
  <c r="O381" i="5"/>
  <c r="O404" i="5" s="1"/>
  <c r="N381" i="5"/>
  <c r="M381" i="5"/>
  <c r="L381" i="5"/>
  <c r="K381" i="5"/>
  <c r="J381" i="5"/>
  <c r="I381" i="5"/>
  <c r="H381" i="5"/>
  <c r="G381" i="5"/>
  <c r="F381" i="5"/>
  <c r="E381" i="5"/>
  <c r="D381" i="5"/>
  <c r="C381" i="5"/>
  <c r="Q380" i="5"/>
  <c r="P380" i="5"/>
  <c r="O380" i="5"/>
  <c r="O382" i="5" s="1"/>
  <c r="N380" i="5"/>
  <c r="N403" i="5" s="1"/>
  <c r="M380" i="5"/>
  <c r="L380" i="5"/>
  <c r="K380" i="5"/>
  <c r="J380" i="5"/>
  <c r="J382" i="5" s="1"/>
  <c r="I380" i="5"/>
  <c r="H380" i="5"/>
  <c r="G380" i="5"/>
  <c r="G382" i="5" s="1"/>
  <c r="F380" i="5"/>
  <c r="E380" i="5"/>
  <c r="D380" i="5"/>
  <c r="C380" i="5"/>
  <c r="C382" i="5" s="1"/>
  <c r="D375" i="5"/>
  <c r="C375" i="5"/>
  <c r="D374" i="5"/>
  <c r="C374" i="5"/>
  <c r="F370" i="5"/>
  <c r="E370" i="5"/>
  <c r="C370" i="5" s="1"/>
  <c r="F369" i="5"/>
  <c r="E369" i="5"/>
  <c r="C369" i="5"/>
  <c r="AB369" i="5" s="1"/>
  <c r="AB368" i="5"/>
  <c r="F368" i="5"/>
  <c r="E368" i="5"/>
  <c r="C368" i="5" s="1"/>
  <c r="AA368" i="5" s="1"/>
  <c r="K368" i="5" s="1"/>
  <c r="F367" i="5"/>
  <c r="E367" i="5"/>
  <c r="C367" i="5" s="1"/>
  <c r="R362" i="5"/>
  <c r="Q362" i="5"/>
  <c r="P362" i="5"/>
  <c r="O362" i="5"/>
  <c r="N362" i="5"/>
  <c r="M362" i="5"/>
  <c r="L362" i="5"/>
  <c r="L363" i="5" s="1"/>
  <c r="J362" i="5"/>
  <c r="I362" i="5"/>
  <c r="H362" i="5"/>
  <c r="G362" i="5"/>
  <c r="F362" i="5"/>
  <c r="E362" i="5"/>
  <c r="D362" i="5"/>
  <c r="C362" i="5"/>
  <c r="R361" i="5"/>
  <c r="Q361" i="5"/>
  <c r="P361" i="5"/>
  <c r="O361" i="5"/>
  <c r="N361" i="5"/>
  <c r="M361" i="5"/>
  <c r="L361" i="5"/>
  <c r="J361" i="5"/>
  <c r="I361" i="5"/>
  <c r="H361" i="5"/>
  <c r="G361" i="5"/>
  <c r="F361" i="5"/>
  <c r="E361" i="5"/>
  <c r="D361" i="5"/>
  <c r="C361" i="5"/>
  <c r="R360" i="5"/>
  <c r="Q360" i="5"/>
  <c r="P360" i="5"/>
  <c r="O360" i="5"/>
  <c r="N360" i="5"/>
  <c r="M360" i="5"/>
  <c r="L360" i="5"/>
  <c r="K363" i="5"/>
  <c r="J360" i="5"/>
  <c r="I360" i="5"/>
  <c r="H360" i="5"/>
  <c r="G360" i="5"/>
  <c r="G363" i="5" s="1"/>
  <c r="F360" i="5"/>
  <c r="E360" i="5"/>
  <c r="D360" i="5"/>
  <c r="C360" i="5"/>
  <c r="C363" i="5" s="1"/>
  <c r="R358" i="5"/>
  <c r="Q358" i="5"/>
  <c r="P358" i="5"/>
  <c r="O358" i="5"/>
  <c r="O356" i="5" s="1"/>
  <c r="N358" i="5"/>
  <c r="M358" i="5"/>
  <c r="L358" i="5"/>
  <c r="J358" i="5"/>
  <c r="J356" i="5" s="1"/>
  <c r="I358" i="5"/>
  <c r="H358" i="5"/>
  <c r="G358" i="5"/>
  <c r="F358" i="5"/>
  <c r="F356" i="5" s="1"/>
  <c r="F363" i="5" s="1"/>
  <c r="E358" i="5"/>
  <c r="D358" i="5"/>
  <c r="C358" i="5"/>
  <c r="R357" i="5"/>
  <c r="R356" i="5" s="1"/>
  <c r="Q357" i="5"/>
  <c r="P357" i="5"/>
  <c r="O357" i="5"/>
  <c r="N357" i="5"/>
  <c r="N356" i="5" s="1"/>
  <c r="M357" i="5"/>
  <c r="M356" i="5" s="1"/>
  <c r="L357" i="5"/>
  <c r="J357" i="5"/>
  <c r="I357" i="5"/>
  <c r="I356" i="5" s="1"/>
  <c r="H357" i="5"/>
  <c r="G357" i="5"/>
  <c r="F357" i="5"/>
  <c r="E357" i="5"/>
  <c r="E356" i="5" s="1"/>
  <c r="D357" i="5"/>
  <c r="C357" i="5"/>
  <c r="Q356" i="5"/>
  <c r="P356" i="5"/>
  <c r="L356" i="5"/>
  <c r="H356" i="5"/>
  <c r="G356" i="5"/>
  <c r="D356" i="5"/>
  <c r="C356" i="5"/>
  <c r="R355" i="5"/>
  <c r="Q355" i="5"/>
  <c r="P355" i="5"/>
  <c r="O355" i="5"/>
  <c r="N355" i="5"/>
  <c r="M355" i="5"/>
  <c r="L355" i="5"/>
  <c r="J355" i="5"/>
  <c r="I355" i="5"/>
  <c r="H355" i="5"/>
  <c r="G355" i="5"/>
  <c r="F355" i="5"/>
  <c r="E355" i="5"/>
  <c r="D355" i="5"/>
  <c r="C355" i="5"/>
  <c r="R354" i="5"/>
  <c r="Q354" i="5"/>
  <c r="P354" i="5"/>
  <c r="O354" i="5"/>
  <c r="N354" i="5"/>
  <c r="M354" i="5"/>
  <c r="L354" i="5"/>
  <c r="J354" i="5"/>
  <c r="I354" i="5"/>
  <c r="H354" i="5"/>
  <c r="G354" i="5"/>
  <c r="F354" i="5"/>
  <c r="E354" i="5"/>
  <c r="D354" i="5"/>
  <c r="C354" i="5"/>
  <c r="R353" i="5"/>
  <c r="Q353" i="5"/>
  <c r="P353" i="5"/>
  <c r="O353" i="5"/>
  <c r="N353" i="5"/>
  <c r="M353" i="5"/>
  <c r="L353" i="5"/>
  <c r="J353" i="5"/>
  <c r="I353" i="5"/>
  <c r="H353" i="5"/>
  <c r="G353" i="5"/>
  <c r="F353" i="5"/>
  <c r="E353" i="5"/>
  <c r="D353" i="5"/>
  <c r="C353" i="5"/>
  <c r="R352" i="5"/>
  <c r="Q352" i="5"/>
  <c r="P352" i="5"/>
  <c r="O352" i="5"/>
  <c r="N352" i="5"/>
  <c r="M352" i="5"/>
  <c r="L352" i="5"/>
  <c r="J352" i="5"/>
  <c r="I352" i="5"/>
  <c r="H352" i="5"/>
  <c r="G352" i="5"/>
  <c r="F352" i="5"/>
  <c r="E352" i="5"/>
  <c r="D352" i="5"/>
  <c r="D363" i="5" s="1"/>
  <c r="C352" i="5"/>
  <c r="R351" i="5"/>
  <c r="Q351" i="5"/>
  <c r="P351" i="5"/>
  <c r="O351" i="5"/>
  <c r="N351" i="5"/>
  <c r="M351" i="5"/>
  <c r="L351" i="5"/>
  <c r="J351" i="5"/>
  <c r="I351" i="5"/>
  <c r="H351" i="5"/>
  <c r="G351" i="5"/>
  <c r="F351" i="5"/>
  <c r="E351" i="5"/>
  <c r="D351" i="5"/>
  <c r="C351" i="5"/>
  <c r="R350" i="5"/>
  <c r="Q350" i="5"/>
  <c r="P350" i="5"/>
  <c r="O350" i="5"/>
  <c r="N350" i="5"/>
  <c r="M350" i="5"/>
  <c r="L350" i="5"/>
  <c r="J350" i="5"/>
  <c r="I350" i="5"/>
  <c r="H350" i="5"/>
  <c r="G350" i="5"/>
  <c r="F350" i="5"/>
  <c r="E350" i="5"/>
  <c r="D350" i="5"/>
  <c r="C350" i="5"/>
  <c r="R349" i="5"/>
  <c r="Q349" i="5"/>
  <c r="P349" i="5"/>
  <c r="O349" i="5"/>
  <c r="N349" i="5"/>
  <c r="M349" i="5"/>
  <c r="L349" i="5"/>
  <c r="J349" i="5"/>
  <c r="I349" i="5"/>
  <c r="H349" i="5"/>
  <c r="G349" i="5"/>
  <c r="F349" i="5"/>
  <c r="E349" i="5"/>
  <c r="D349" i="5"/>
  <c r="C349" i="5"/>
  <c r="R348" i="5"/>
  <c r="Q348" i="5"/>
  <c r="P348" i="5"/>
  <c r="O348" i="5"/>
  <c r="N348" i="5"/>
  <c r="M348" i="5"/>
  <c r="L348" i="5"/>
  <c r="J348" i="5"/>
  <c r="I348" i="5"/>
  <c r="H348" i="5"/>
  <c r="G348" i="5"/>
  <c r="F348" i="5"/>
  <c r="E348" i="5"/>
  <c r="D348" i="5"/>
  <c r="C348" i="5"/>
  <c r="R347" i="5"/>
  <c r="Q347" i="5"/>
  <c r="P347" i="5"/>
  <c r="O347" i="5"/>
  <c r="N347" i="5"/>
  <c r="M347" i="5"/>
  <c r="L347" i="5"/>
  <c r="J347" i="5"/>
  <c r="I347" i="5"/>
  <c r="H347" i="5"/>
  <c r="G347" i="5"/>
  <c r="F347" i="5"/>
  <c r="E347" i="5"/>
  <c r="D347" i="5"/>
  <c r="C347" i="5"/>
  <c r="R346" i="5"/>
  <c r="Q346" i="5"/>
  <c r="P346" i="5"/>
  <c r="O346" i="5"/>
  <c r="N346" i="5"/>
  <c r="M346" i="5"/>
  <c r="L346" i="5"/>
  <c r="J346" i="5"/>
  <c r="I346" i="5"/>
  <c r="H346" i="5"/>
  <c r="G346" i="5"/>
  <c r="F346" i="5"/>
  <c r="E346" i="5"/>
  <c r="D346" i="5"/>
  <c r="C346" i="5"/>
  <c r="R345" i="5"/>
  <c r="Q345" i="5"/>
  <c r="P345" i="5"/>
  <c r="O345" i="5"/>
  <c r="N345" i="5"/>
  <c r="M345" i="5"/>
  <c r="L345" i="5"/>
  <c r="J345" i="5"/>
  <c r="I345" i="5"/>
  <c r="H345" i="5"/>
  <c r="G345" i="5"/>
  <c r="F345" i="5"/>
  <c r="E345" i="5"/>
  <c r="D345" i="5"/>
  <c r="C345" i="5"/>
  <c r="R344" i="5"/>
  <c r="Q344" i="5"/>
  <c r="P344" i="5"/>
  <c r="O344" i="5"/>
  <c r="N344" i="5"/>
  <c r="M344" i="5"/>
  <c r="L344" i="5"/>
  <c r="J344" i="5"/>
  <c r="I344" i="5"/>
  <c r="H344" i="5"/>
  <c r="G344" i="5"/>
  <c r="F344" i="5"/>
  <c r="E344" i="5"/>
  <c r="D344" i="5"/>
  <c r="C344" i="5"/>
  <c r="R343" i="5"/>
  <c r="Q343" i="5"/>
  <c r="P343" i="5"/>
  <c r="O343" i="5"/>
  <c r="N343" i="5"/>
  <c r="N363" i="5" s="1"/>
  <c r="M343" i="5"/>
  <c r="L343" i="5"/>
  <c r="J343" i="5"/>
  <c r="I343" i="5"/>
  <c r="H343" i="5"/>
  <c r="G343" i="5"/>
  <c r="F343" i="5"/>
  <c r="E343" i="5"/>
  <c r="D343" i="5"/>
  <c r="C343" i="5"/>
  <c r="K338" i="5"/>
  <c r="H338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D337" i="5"/>
  <c r="C337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6" i="5"/>
  <c r="C336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C335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D334" i="5"/>
  <c r="C334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C333" i="5"/>
  <c r="Q332" i="5"/>
  <c r="Q338" i="5" s="1"/>
  <c r="P332" i="5"/>
  <c r="O332" i="5"/>
  <c r="N332" i="5"/>
  <c r="M332" i="5"/>
  <c r="L332" i="5"/>
  <c r="K332" i="5"/>
  <c r="J332" i="5"/>
  <c r="I332" i="5"/>
  <c r="H332" i="5"/>
  <c r="G332" i="5"/>
  <c r="F332" i="5"/>
  <c r="E332" i="5"/>
  <c r="E338" i="5" s="1"/>
  <c r="D332" i="5"/>
  <c r="C332" i="5"/>
  <c r="Q331" i="5"/>
  <c r="P331" i="5"/>
  <c r="P338" i="5" s="1"/>
  <c r="O331" i="5"/>
  <c r="N331" i="5"/>
  <c r="M331" i="5"/>
  <c r="L331" i="5"/>
  <c r="L338" i="5" s="1"/>
  <c r="K331" i="5"/>
  <c r="J331" i="5"/>
  <c r="I331" i="5"/>
  <c r="H331" i="5"/>
  <c r="G331" i="5"/>
  <c r="F331" i="5"/>
  <c r="E331" i="5"/>
  <c r="D331" i="5"/>
  <c r="C331" i="5"/>
  <c r="Q330" i="5"/>
  <c r="P330" i="5"/>
  <c r="O330" i="5"/>
  <c r="O338" i="5" s="1"/>
  <c r="N330" i="5"/>
  <c r="M330" i="5"/>
  <c r="M338" i="5" s="1"/>
  <c r="L330" i="5"/>
  <c r="K330" i="5"/>
  <c r="J330" i="5"/>
  <c r="I330" i="5"/>
  <c r="H330" i="5"/>
  <c r="G330" i="5"/>
  <c r="G338" i="5" s="1"/>
  <c r="F330" i="5"/>
  <c r="E330" i="5"/>
  <c r="D330" i="5"/>
  <c r="C330" i="5"/>
  <c r="C338" i="5" s="1"/>
  <c r="K325" i="5"/>
  <c r="J325" i="5"/>
  <c r="D325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3" i="5"/>
  <c r="C323" i="5"/>
  <c r="Q322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D322" i="5"/>
  <c r="C322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20" i="5"/>
  <c r="C320" i="5"/>
  <c r="Q318" i="5"/>
  <c r="P318" i="5"/>
  <c r="O318" i="5"/>
  <c r="O325" i="5" s="1"/>
  <c r="N318" i="5"/>
  <c r="M318" i="5"/>
  <c r="L318" i="5"/>
  <c r="K318" i="5"/>
  <c r="J318" i="5"/>
  <c r="I318" i="5"/>
  <c r="H318" i="5"/>
  <c r="G318" i="5"/>
  <c r="G325" i="5" s="1"/>
  <c r="F318" i="5"/>
  <c r="E318" i="5"/>
  <c r="D318" i="5"/>
  <c r="C318" i="5"/>
  <c r="Q317" i="5"/>
  <c r="P317" i="5"/>
  <c r="P325" i="5" s="1"/>
  <c r="O317" i="5"/>
  <c r="N317" i="5"/>
  <c r="M317" i="5"/>
  <c r="L317" i="5"/>
  <c r="L325" i="5" s="1"/>
  <c r="K317" i="5"/>
  <c r="J317" i="5"/>
  <c r="I317" i="5"/>
  <c r="H317" i="5"/>
  <c r="H325" i="5" s="1"/>
  <c r="G317" i="5"/>
  <c r="F317" i="5"/>
  <c r="F325" i="5" s="1"/>
  <c r="E317" i="5"/>
  <c r="D317" i="5"/>
  <c r="C317" i="5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D310" i="5"/>
  <c r="C310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D309" i="5"/>
  <c r="C309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C308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Q305" i="5"/>
  <c r="P305" i="5"/>
  <c r="O305" i="5"/>
  <c r="N305" i="5"/>
  <c r="M305" i="5"/>
  <c r="L305" i="5"/>
  <c r="L303" i="5" s="1"/>
  <c r="K305" i="5"/>
  <c r="J305" i="5"/>
  <c r="J303" i="5" s="1"/>
  <c r="I305" i="5"/>
  <c r="H305" i="5"/>
  <c r="G305" i="5"/>
  <c r="F305" i="5"/>
  <c r="F303" i="5" s="1"/>
  <c r="E305" i="5"/>
  <c r="D305" i="5"/>
  <c r="C305" i="5"/>
  <c r="Q304" i="5"/>
  <c r="Q303" i="5" s="1"/>
  <c r="P304" i="5"/>
  <c r="O304" i="5"/>
  <c r="N304" i="5"/>
  <c r="M304" i="5"/>
  <c r="M303" i="5" s="1"/>
  <c r="L304" i="5"/>
  <c r="K304" i="5"/>
  <c r="J304" i="5"/>
  <c r="I304" i="5"/>
  <c r="H304" i="5"/>
  <c r="G304" i="5"/>
  <c r="F304" i="5"/>
  <c r="E304" i="5"/>
  <c r="E303" i="5" s="1"/>
  <c r="D304" i="5"/>
  <c r="C304" i="5"/>
  <c r="P303" i="5"/>
  <c r="N303" i="5"/>
  <c r="N299" i="5" s="1"/>
  <c r="I303" i="5"/>
  <c r="I299" i="5" s="1"/>
  <c r="H303" i="5"/>
  <c r="D303" i="5"/>
  <c r="Q302" i="5"/>
  <c r="P302" i="5"/>
  <c r="O302" i="5"/>
  <c r="N302" i="5"/>
  <c r="M302" i="5"/>
  <c r="M299" i="5" s="1"/>
  <c r="L302" i="5"/>
  <c r="K302" i="5"/>
  <c r="J302" i="5"/>
  <c r="I302" i="5"/>
  <c r="H302" i="5"/>
  <c r="G302" i="5"/>
  <c r="F302" i="5"/>
  <c r="E302" i="5"/>
  <c r="E299" i="5" s="1"/>
  <c r="D302" i="5"/>
  <c r="C302" i="5"/>
  <c r="Q301" i="5"/>
  <c r="P301" i="5"/>
  <c r="O301" i="5"/>
  <c r="N301" i="5"/>
  <c r="M301" i="5"/>
  <c r="L301" i="5"/>
  <c r="L299" i="5" s="1"/>
  <c r="K301" i="5"/>
  <c r="J301" i="5"/>
  <c r="I301" i="5"/>
  <c r="H301" i="5"/>
  <c r="G301" i="5"/>
  <c r="F301" i="5"/>
  <c r="E301" i="5"/>
  <c r="D301" i="5"/>
  <c r="C301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P299" i="5"/>
  <c r="J299" i="5"/>
  <c r="D299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Q295" i="5"/>
  <c r="P295" i="5"/>
  <c r="O295" i="5"/>
  <c r="N295" i="5"/>
  <c r="N292" i="5" s="1"/>
  <c r="M295" i="5"/>
  <c r="L295" i="5"/>
  <c r="K295" i="5"/>
  <c r="J295" i="5"/>
  <c r="J292" i="5" s="1"/>
  <c r="I295" i="5"/>
  <c r="H295" i="5"/>
  <c r="G295" i="5"/>
  <c r="F295" i="5"/>
  <c r="E295" i="5"/>
  <c r="D295" i="5"/>
  <c r="C295" i="5"/>
  <c r="Q294" i="5"/>
  <c r="Q292" i="5" s="1"/>
  <c r="P294" i="5"/>
  <c r="O294" i="5"/>
  <c r="N294" i="5"/>
  <c r="M294" i="5"/>
  <c r="M292" i="5" s="1"/>
  <c r="L294" i="5"/>
  <c r="K294" i="5"/>
  <c r="K292" i="5" s="1"/>
  <c r="J294" i="5"/>
  <c r="I294" i="5"/>
  <c r="H294" i="5"/>
  <c r="G294" i="5"/>
  <c r="G292" i="5" s="1"/>
  <c r="F294" i="5"/>
  <c r="E294" i="5"/>
  <c r="E292" i="5" s="1"/>
  <c r="D294" i="5"/>
  <c r="C294" i="5"/>
  <c r="Q293" i="5"/>
  <c r="P293" i="5"/>
  <c r="P292" i="5" s="1"/>
  <c r="O293" i="5"/>
  <c r="N293" i="5"/>
  <c r="M293" i="5"/>
  <c r="L293" i="5"/>
  <c r="L292" i="5" s="1"/>
  <c r="K293" i="5"/>
  <c r="J293" i="5"/>
  <c r="I293" i="5"/>
  <c r="H293" i="5"/>
  <c r="H292" i="5" s="1"/>
  <c r="G293" i="5"/>
  <c r="F293" i="5"/>
  <c r="E293" i="5"/>
  <c r="D293" i="5"/>
  <c r="D292" i="5" s="1"/>
  <c r="C293" i="5"/>
  <c r="O292" i="5"/>
  <c r="I292" i="5"/>
  <c r="F292" i="5"/>
  <c r="C292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Q290" i="5"/>
  <c r="P290" i="5"/>
  <c r="O290" i="5"/>
  <c r="O286" i="5" s="1"/>
  <c r="N290" i="5"/>
  <c r="M290" i="5"/>
  <c r="L290" i="5"/>
  <c r="K290" i="5"/>
  <c r="J290" i="5"/>
  <c r="I290" i="5"/>
  <c r="H290" i="5"/>
  <c r="G290" i="5"/>
  <c r="F290" i="5"/>
  <c r="E290" i="5"/>
  <c r="D290" i="5"/>
  <c r="C290" i="5"/>
  <c r="C286" i="5" s="1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Q288" i="5"/>
  <c r="Q286" i="5" s="1"/>
  <c r="P288" i="5"/>
  <c r="O288" i="5"/>
  <c r="N288" i="5"/>
  <c r="M288" i="5"/>
  <c r="M286" i="5" s="1"/>
  <c r="L288" i="5"/>
  <c r="K288" i="5"/>
  <c r="J288" i="5"/>
  <c r="I288" i="5"/>
  <c r="I286" i="5" s="1"/>
  <c r="H288" i="5"/>
  <c r="G288" i="5"/>
  <c r="F288" i="5"/>
  <c r="E288" i="5"/>
  <c r="E286" i="5" s="1"/>
  <c r="D288" i="5"/>
  <c r="C288" i="5"/>
  <c r="Q287" i="5"/>
  <c r="P287" i="5"/>
  <c r="P286" i="5" s="1"/>
  <c r="O287" i="5"/>
  <c r="N287" i="5"/>
  <c r="M287" i="5"/>
  <c r="L287" i="5"/>
  <c r="L286" i="5" s="1"/>
  <c r="K287" i="5"/>
  <c r="J287" i="5"/>
  <c r="I287" i="5"/>
  <c r="H287" i="5"/>
  <c r="G287" i="5"/>
  <c r="F287" i="5"/>
  <c r="E287" i="5"/>
  <c r="D287" i="5"/>
  <c r="D286" i="5" s="1"/>
  <c r="C287" i="5"/>
  <c r="H286" i="5"/>
  <c r="G286" i="5"/>
  <c r="C280" i="5"/>
  <c r="E279" i="5"/>
  <c r="D279" i="5"/>
  <c r="C279" i="5"/>
  <c r="D276" i="5"/>
  <c r="E275" i="5"/>
  <c r="D275" i="5"/>
  <c r="C275" i="5"/>
  <c r="C276" i="5" s="1"/>
  <c r="E274" i="5"/>
  <c r="D274" i="5"/>
  <c r="C274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71" i="5" s="1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E253" i="5" s="1"/>
  <c r="D245" i="5"/>
  <c r="D253" i="5" s="1"/>
  <c r="C245" i="5"/>
  <c r="C253" i="5" s="1"/>
  <c r="C241" i="5"/>
  <c r="E240" i="5"/>
  <c r="D240" i="5"/>
  <c r="C240" i="5"/>
  <c r="C242" i="5" s="1"/>
  <c r="E239" i="5"/>
  <c r="D239" i="5"/>
  <c r="C239" i="5"/>
  <c r="E238" i="5"/>
  <c r="D238" i="5"/>
  <c r="D242" i="5" s="1"/>
  <c r="C238" i="5"/>
  <c r="C234" i="5"/>
  <c r="E233" i="5"/>
  <c r="D233" i="5"/>
  <c r="D235" i="5" s="1"/>
  <c r="C233" i="5"/>
  <c r="C235" i="5" s="1"/>
  <c r="E232" i="5"/>
  <c r="E235" i="5" s="1"/>
  <c r="D232" i="5"/>
  <c r="C232" i="5"/>
  <c r="D229" i="5"/>
  <c r="E228" i="5"/>
  <c r="D228" i="5"/>
  <c r="C228" i="5"/>
  <c r="E227" i="5"/>
  <c r="D227" i="5"/>
  <c r="C227" i="5"/>
  <c r="E226" i="5"/>
  <c r="D226" i="5"/>
  <c r="C226" i="5"/>
  <c r="E225" i="5"/>
  <c r="D225" i="5"/>
  <c r="C225" i="5"/>
  <c r="E224" i="5"/>
  <c r="D224" i="5"/>
  <c r="C224" i="5"/>
  <c r="E223" i="5"/>
  <c r="D223" i="5"/>
  <c r="C223" i="5"/>
  <c r="E222" i="5"/>
  <c r="E229" i="5" s="1"/>
  <c r="D222" i="5"/>
  <c r="C222" i="5"/>
  <c r="C229" i="5" s="1"/>
  <c r="E218" i="5"/>
  <c r="D218" i="5"/>
  <c r="C218" i="5"/>
  <c r="E217" i="5"/>
  <c r="D217" i="5"/>
  <c r="C217" i="5"/>
  <c r="E216" i="5"/>
  <c r="D216" i="5"/>
  <c r="C216" i="5"/>
  <c r="E215" i="5"/>
  <c r="D215" i="5"/>
  <c r="C215" i="5"/>
  <c r="E214" i="5"/>
  <c r="D214" i="5"/>
  <c r="D219" i="5" s="1"/>
  <c r="C214" i="5"/>
  <c r="C210" i="5"/>
  <c r="C209" i="5"/>
  <c r="C208" i="5"/>
  <c r="C207" i="5"/>
  <c r="C206" i="5"/>
  <c r="C205" i="5"/>
  <c r="C204" i="5"/>
  <c r="C211" i="5" s="1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71" i="5"/>
  <c r="D171" i="5"/>
  <c r="C171" i="5"/>
  <c r="E170" i="5"/>
  <c r="D170" i="5"/>
  <c r="C170" i="5"/>
  <c r="E169" i="5"/>
  <c r="D169" i="5"/>
  <c r="C169" i="5"/>
  <c r="C201" i="5" s="1"/>
  <c r="E168" i="5"/>
  <c r="D168" i="5"/>
  <c r="C168" i="5"/>
  <c r="E167" i="5"/>
  <c r="E201" i="5" s="1"/>
  <c r="D167" i="5"/>
  <c r="C167" i="5"/>
  <c r="D164" i="5"/>
  <c r="C164" i="5"/>
  <c r="E163" i="5"/>
  <c r="D163" i="5"/>
  <c r="C163" i="5"/>
  <c r="E162" i="5"/>
  <c r="E164" i="5" s="1"/>
  <c r="D162" i="5"/>
  <c r="C162" i="5"/>
  <c r="C158" i="5"/>
  <c r="C157" i="5"/>
  <c r="C156" i="5"/>
  <c r="C155" i="5"/>
  <c r="C154" i="5"/>
  <c r="E152" i="5"/>
  <c r="D152" i="5"/>
  <c r="C152" i="5"/>
  <c r="E151" i="5"/>
  <c r="D151" i="5"/>
  <c r="C151" i="5"/>
  <c r="E150" i="5"/>
  <c r="D150" i="5"/>
  <c r="C150" i="5"/>
  <c r="E149" i="5"/>
  <c r="D149" i="5"/>
  <c r="C149" i="5"/>
  <c r="E148" i="5"/>
  <c r="D148" i="5"/>
  <c r="C148" i="5"/>
  <c r="E147" i="5"/>
  <c r="D147" i="5"/>
  <c r="C147" i="5"/>
  <c r="E146" i="5"/>
  <c r="D146" i="5"/>
  <c r="C146" i="5"/>
  <c r="E145" i="5"/>
  <c r="D145" i="5"/>
  <c r="C145" i="5"/>
  <c r="E144" i="5"/>
  <c r="D144" i="5"/>
  <c r="C144" i="5"/>
  <c r="C142" i="5" s="1"/>
  <c r="E143" i="5"/>
  <c r="D143" i="5"/>
  <c r="C143" i="5"/>
  <c r="E142" i="5"/>
  <c r="E140" i="5"/>
  <c r="D140" i="5"/>
  <c r="C140" i="5"/>
  <c r="E139" i="5"/>
  <c r="D139" i="5"/>
  <c r="C139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D141" i="5" s="1"/>
  <c r="C129" i="5"/>
  <c r="C141" i="5" s="1"/>
  <c r="E128" i="5"/>
  <c r="D128" i="5"/>
  <c r="C128" i="5"/>
  <c r="G124" i="5"/>
  <c r="H123" i="5"/>
  <c r="H124" i="5" s="1"/>
  <c r="G123" i="5"/>
  <c r="F123" i="5"/>
  <c r="E123" i="5"/>
  <c r="D123" i="5"/>
  <c r="D124" i="5" s="1"/>
  <c r="C123" i="5"/>
  <c r="H122" i="5"/>
  <c r="F122" i="5"/>
  <c r="E122" i="5"/>
  <c r="E124" i="5" s="1"/>
  <c r="D122" i="5"/>
  <c r="C122" i="5"/>
  <c r="H120" i="5"/>
  <c r="F120" i="5"/>
  <c r="F118" i="5" s="1"/>
  <c r="E120" i="5"/>
  <c r="D120" i="5"/>
  <c r="C120" i="5"/>
  <c r="H119" i="5"/>
  <c r="H118" i="5" s="1"/>
  <c r="F119" i="5"/>
  <c r="E119" i="5"/>
  <c r="E118" i="5" s="1"/>
  <c r="D119" i="5"/>
  <c r="C119" i="5"/>
  <c r="C118" i="5" s="1"/>
  <c r="D118" i="5"/>
  <c r="H117" i="5"/>
  <c r="F117" i="5"/>
  <c r="E117" i="5"/>
  <c r="D117" i="5"/>
  <c r="C117" i="5"/>
  <c r="H116" i="5"/>
  <c r="F116" i="5"/>
  <c r="E116" i="5"/>
  <c r="D116" i="5"/>
  <c r="C116" i="5"/>
  <c r="H115" i="5"/>
  <c r="F115" i="5"/>
  <c r="E115" i="5"/>
  <c r="D115" i="5"/>
  <c r="C115" i="5"/>
  <c r="H114" i="5"/>
  <c r="F114" i="5"/>
  <c r="E114" i="5"/>
  <c r="D114" i="5"/>
  <c r="C114" i="5"/>
  <c r="H113" i="5"/>
  <c r="F113" i="5"/>
  <c r="E113" i="5"/>
  <c r="D113" i="5"/>
  <c r="C113" i="5"/>
  <c r="H112" i="5"/>
  <c r="F112" i="5"/>
  <c r="E112" i="5"/>
  <c r="D112" i="5"/>
  <c r="C112" i="5"/>
  <c r="H111" i="5"/>
  <c r="F111" i="5"/>
  <c r="E111" i="5"/>
  <c r="D111" i="5"/>
  <c r="C111" i="5"/>
  <c r="H110" i="5"/>
  <c r="F110" i="5"/>
  <c r="E110" i="5"/>
  <c r="D110" i="5"/>
  <c r="C110" i="5"/>
  <c r="H109" i="5"/>
  <c r="F109" i="5"/>
  <c r="E109" i="5"/>
  <c r="D109" i="5"/>
  <c r="C109" i="5"/>
  <c r="H108" i="5"/>
  <c r="F108" i="5"/>
  <c r="E108" i="5"/>
  <c r="D108" i="5"/>
  <c r="C108" i="5"/>
  <c r="H107" i="5"/>
  <c r="F107" i="5"/>
  <c r="E107" i="5"/>
  <c r="D107" i="5"/>
  <c r="C107" i="5"/>
  <c r="H106" i="5"/>
  <c r="F106" i="5"/>
  <c r="E106" i="5"/>
  <c r="D106" i="5"/>
  <c r="C106" i="5"/>
  <c r="H105" i="5"/>
  <c r="F105" i="5"/>
  <c r="E105" i="5"/>
  <c r="D105" i="5"/>
  <c r="C105" i="5"/>
  <c r="C102" i="5"/>
  <c r="E101" i="5"/>
  <c r="D101" i="5"/>
  <c r="C101" i="5"/>
  <c r="E100" i="5"/>
  <c r="D100" i="5"/>
  <c r="C100" i="5"/>
  <c r="E99" i="5"/>
  <c r="D99" i="5"/>
  <c r="D102" i="5" s="1"/>
  <c r="C99" i="5"/>
  <c r="E96" i="5"/>
  <c r="D96" i="5"/>
  <c r="C96" i="5"/>
  <c r="C95" i="5"/>
  <c r="E94" i="5"/>
  <c r="D94" i="5"/>
  <c r="C94" i="5"/>
  <c r="E93" i="5"/>
  <c r="D93" i="5"/>
  <c r="C93" i="5"/>
  <c r="E92" i="5"/>
  <c r="D92" i="5"/>
  <c r="C92" i="5"/>
  <c r="E91" i="5"/>
  <c r="D91" i="5"/>
  <c r="D90" i="5" s="1"/>
  <c r="C91" i="5"/>
  <c r="C90" i="5" s="1"/>
  <c r="E89" i="5"/>
  <c r="D89" i="5"/>
  <c r="C89" i="5"/>
  <c r="E88" i="5"/>
  <c r="D88" i="5"/>
  <c r="C88" i="5"/>
  <c r="E87" i="5"/>
  <c r="D87" i="5"/>
  <c r="C87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D79" i="5" s="1"/>
  <c r="D73" i="5" s="1"/>
  <c r="C80" i="5"/>
  <c r="C79" i="5" s="1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C69" i="5"/>
  <c r="C68" i="5"/>
  <c r="C67" i="5"/>
  <c r="E66" i="5"/>
  <c r="D66" i="5"/>
  <c r="C66" i="5"/>
  <c r="E65" i="5"/>
  <c r="D65" i="5"/>
  <c r="C65" i="5"/>
  <c r="E64" i="5"/>
  <c r="D64" i="5"/>
  <c r="D63" i="5" s="1"/>
  <c r="C64" i="5"/>
  <c r="C63" i="5" s="1"/>
  <c r="C62" i="5"/>
  <c r="C61" i="5" s="1"/>
  <c r="E60" i="5"/>
  <c r="D60" i="5"/>
  <c r="C60" i="5"/>
  <c r="E59" i="5"/>
  <c r="D59" i="5"/>
  <c r="C59" i="5"/>
  <c r="E58" i="5"/>
  <c r="D58" i="5"/>
  <c r="C58" i="5"/>
  <c r="E57" i="5"/>
  <c r="E56" i="5" s="1"/>
  <c r="D57" i="5"/>
  <c r="C57" i="5"/>
  <c r="D56" i="5"/>
  <c r="C56" i="5"/>
  <c r="C55" i="5"/>
  <c r="C54" i="5"/>
  <c r="E53" i="5"/>
  <c r="D53" i="5"/>
  <c r="C53" i="5"/>
  <c r="E52" i="5"/>
  <c r="D52" i="5"/>
  <c r="D51" i="5" s="1"/>
  <c r="C52" i="5"/>
  <c r="C51" i="5" s="1"/>
  <c r="C50" i="5"/>
  <c r="C49" i="5"/>
  <c r="C48" i="5"/>
  <c r="C47" i="5"/>
  <c r="C46" i="5"/>
  <c r="C45" i="5" s="1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D33" i="5" s="1"/>
  <c r="C36" i="5"/>
  <c r="E35" i="5"/>
  <c r="D35" i="5"/>
  <c r="C35" i="5"/>
  <c r="E34" i="5"/>
  <c r="D34" i="5"/>
  <c r="C34" i="5"/>
  <c r="C33" i="5" s="1"/>
  <c r="E33" i="5"/>
  <c r="C32" i="5"/>
  <c r="C31" i="5"/>
  <c r="C30" i="5"/>
  <c r="C29" i="5"/>
  <c r="C28" i="5"/>
  <c r="C27" i="5"/>
  <c r="C26" i="5" s="1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D10" i="5" s="1"/>
  <c r="C14" i="5"/>
  <c r="E13" i="5"/>
  <c r="D13" i="5"/>
  <c r="C13" i="5"/>
  <c r="E12" i="5"/>
  <c r="D12" i="5"/>
  <c r="C12" i="5"/>
  <c r="E11" i="5"/>
  <c r="E10" i="5" s="1"/>
  <c r="D11" i="5"/>
  <c r="C11" i="5"/>
  <c r="C10" i="5"/>
  <c r="C70" i="5" s="1"/>
  <c r="A5" i="5"/>
  <c r="A4" i="5"/>
  <c r="A3" i="5"/>
  <c r="A2" i="5"/>
  <c r="D70" i="5" l="1"/>
  <c r="AA367" i="5"/>
  <c r="K367" i="5" s="1"/>
  <c r="AB367" i="5"/>
  <c r="E51" i="5"/>
  <c r="E63" i="5"/>
  <c r="E79" i="5"/>
  <c r="E73" i="5" s="1"/>
  <c r="N405" i="5"/>
  <c r="O363" i="5"/>
  <c r="Q405" i="5"/>
  <c r="AB431" i="5"/>
  <c r="AA431" i="5"/>
  <c r="K431" i="5" s="1"/>
  <c r="C86" i="5"/>
  <c r="F124" i="5"/>
  <c r="E242" i="5"/>
  <c r="G299" i="5"/>
  <c r="K299" i="5"/>
  <c r="H299" i="5"/>
  <c r="F338" i="5"/>
  <c r="J338" i="5"/>
  <c r="N338" i="5"/>
  <c r="AA369" i="5"/>
  <c r="K369" i="5" s="1"/>
  <c r="K382" i="5"/>
  <c r="K403" i="5"/>
  <c r="K405" i="5" s="1"/>
  <c r="D404" i="5"/>
  <c r="C404" i="5" s="1"/>
  <c r="H404" i="5"/>
  <c r="L404" i="5"/>
  <c r="P404" i="5"/>
  <c r="J404" i="5"/>
  <c r="J405" i="5" s="1"/>
  <c r="K489" i="5"/>
  <c r="F489" i="5"/>
  <c r="E70" i="5"/>
  <c r="P363" i="5"/>
  <c r="C73" i="5"/>
  <c r="D86" i="5"/>
  <c r="H363" i="5"/>
  <c r="J363" i="5"/>
  <c r="F405" i="5"/>
  <c r="C489" i="5"/>
  <c r="E391" i="5"/>
  <c r="C394" i="5"/>
  <c r="G394" i="5"/>
  <c r="K394" i="5"/>
  <c r="O394" i="5"/>
  <c r="C418" i="5"/>
  <c r="J489" i="5"/>
  <c r="E90" i="5"/>
  <c r="E86" i="5" s="1"/>
  <c r="E102" i="5"/>
  <c r="C124" i="5"/>
  <c r="D142" i="5"/>
  <c r="D159" i="5" s="1"/>
  <c r="E219" i="5"/>
  <c r="F286" i="5"/>
  <c r="J286" i="5"/>
  <c r="N286" i="5"/>
  <c r="K286" i="5"/>
  <c r="C303" i="5"/>
  <c r="C299" i="5" s="1"/>
  <c r="G303" i="5"/>
  <c r="K303" i="5"/>
  <c r="O303" i="5"/>
  <c r="O299" i="5" s="1"/>
  <c r="N325" i="5"/>
  <c r="C325" i="5"/>
  <c r="D338" i="5"/>
  <c r="AA370" i="5"/>
  <c r="K370" i="5" s="1"/>
  <c r="AB370" i="5"/>
  <c r="D403" i="5"/>
  <c r="H403" i="5"/>
  <c r="H405" i="5" s="1"/>
  <c r="L403" i="5"/>
  <c r="L405" i="5" s="1"/>
  <c r="P403" i="5"/>
  <c r="P405" i="5" s="1"/>
  <c r="P382" i="5"/>
  <c r="E404" i="5"/>
  <c r="E382" i="5"/>
  <c r="I404" i="5"/>
  <c r="M404" i="5"/>
  <c r="M405" i="5" s="1"/>
  <c r="Q404" i="5"/>
  <c r="I382" i="5"/>
  <c r="Q382" i="5"/>
  <c r="D394" i="5"/>
  <c r="C398" i="5"/>
  <c r="G398" i="5"/>
  <c r="K398" i="5"/>
  <c r="O398" i="5"/>
  <c r="E403" i="5"/>
  <c r="E405" i="5" s="1"/>
  <c r="AB430" i="5"/>
  <c r="AA430" i="5"/>
  <c r="K430" i="5" s="1"/>
  <c r="D489" i="5"/>
  <c r="C153" i="5"/>
  <c r="C159" i="5" s="1"/>
  <c r="D201" i="5"/>
  <c r="Q299" i="5"/>
  <c r="F299" i="5"/>
  <c r="I338" i="5"/>
  <c r="R363" i="5"/>
  <c r="D382" i="5"/>
  <c r="L382" i="5"/>
  <c r="C385" i="5"/>
  <c r="I403" i="5"/>
  <c r="D398" i="5"/>
  <c r="F401" i="5"/>
  <c r="J401" i="5"/>
  <c r="N401" i="5"/>
  <c r="E418" i="5"/>
  <c r="C481" i="5"/>
  <c r="E141" i="5"/>
  <c r="E159" i="5" s="1"/>
  <c r="C219" i="5"/>
  <c r="E276" i="5"/>
  <c r="E325" i="5"/>
  <c r="I325" i="5"/>
  <c r="M325" i="5"/>
  <c r="Q325" i="5"/>
  <c r="E363" i="5"/>
  <c r="I363" i="5"/>
  <c r="M363" i="5"/>
  <c r="Q363" i="5"/>
  <c r="E489" i="5"/>
  <c r="I489" i="5"/>
  <c r="M489" i="5"/>
  <c r="I405" i="5" l="1"/>
  <c r="C403" i="5"/>
  <c r="C405" i="5" s="1"/>
  <c r="D405" i="5"/>
  <c r="G9" i="4" l="1"/>
  <c r="H489" i="4"/>
  <c r="M488" i="4"/>
  <c r="L488" i="4"/>
  <c r="K488" i="4"/>
  <c r="J488" i="4"/>
  <c r="I488" i="4"/>
  <c r="H488" i="4"/>
  <c r="G488" i="4"/>
  <c r="F488" i="4"/>
  <c r="E488" i="4"/>
  <c r="D488" i="4"/>
  <c r="C486" i="4"/>
  <c r="C485" i="4"/>
  <c r="C484" i="4"/>
  <c r="C483" i="4"/>
  <c r="C482" i="4"/>
  <c r="C488" i="4" s="1"/>
  <c r="M481" i="4"/>
  <c r="L481" i="4"/>
  <c r="K481" i="4"/>
  <c r="J481" i="4"/>
  <c r="I481" i="4"/>
  <c r="H481" i="4"/>
  <c r="G481" i="4"/>
  <c r="F481" i="4"/>
  <c r="E481" i="4"/>
  <c r="D481" i="4"/>
  <c r="C480" i="4"/>
  <c r="C479" i="4"/>
  <c r="C478" i="4"/>
  <c r="C477" i="4"/>
  <c r="C476" i="4"/>
  <c r="C481" i="4" s="1"/>
  <c r="C475" i="4"/>
  <c r="M474" i="4"/>
  <c r="L474" i="4"/>
  <c r="K474" i="4"/>
  <c r="K489" i="4" s="1"/>
  <c r="J474" i="4"/>
  <c r="I474" i="4"/>
  <c r="H474" i="4"/>
  <c r="G474" i="4"/>
  <c r="F474" i="4"/>
  <c r="E474" i="4"/>
  <c r="D474" i="4"/>
  <c r="C473" i="4"/>
  <c r="C472" i="4"/>
  <c r="C471" i="4"/>
  <c r="C470" i="4"/>
  <c r="C469" i="4"/>
  <c r="C468" i="4"/>
  <c r="C467" i="4"/>
  <c r="C466" i="4"/>
  <c r="C474" i="4" s="1"/>
  <c r="M465" i="4"/>
  <c r="L465" i="4"/>
  <c r="K465" i="4"/>
  <c r="J465" i="4"/>
  <c r="I465" i="4"/>
  <c r="H465" i="4"/>
  <c r="G465" i="4"/>
  <c r="F465" i="4"/>
  <c r="E465" i="4"/>
  <c r="D465" i="4"/>
  <c r="C464" i="4"/>
  <c r="C465" i="4" s="1"/>
  <c r="C463" i="4"/>
  <c r="C462" i="4"/>
  <c r="M461" i="4"/>
  <c r="L461" i="4"/>
  <c r="K461" i="4"/>
  <c r="J461" i="4"/>
  <c r="I461" i="4"/>
  <c r="H461" i="4"/>
  <c r="G461" i="4"/>
  <c r="F461" i="4"/>
  <c r="E461" i="4"/>
  <c r="D461" i="4"/>
  <c r="C460" i="4"/>
  <c r="C459" i="4"/>
  <c r="C458" i="4"/>
  <c r="C461" i="4" s="1"/>
  <c r="M457" i="4"/>
  <c r="L457" i="4"/>
  <c r="K457" i="4"/>
  <c r="J457" i="4"/>
  <c r="I457" i="4"/>
  <c r="H457" i="4"/>
  <c r="G457" i="4"/>
  <c r="G489" i="4" s="1"/>
  <c r="F457" i="4"/>
  <c r="E457" i="4"/>
  <c r="D457" i="4"/>
  <c r="C456" i="4"/>
  <c r="C457" i="4" s="1"/>
  <c r="C454" i="4"/>
  <c r="C453" i="4"/>
  <c r="M452" i="4"/>
  <c r="L452" i="4"/>
  <c r="L489" i="4" s="1"/>
  <c r="K452" i="4"/>
  <c r="J452" i="4"/>
  <c r="J489" i="4" s="1"/>
  <c r="I452" i="4"/>
  <c r="H452" i="4"/>
  <c r="G452" i="4"/>
  <c r="F452" i="4"/>
  <c r="F489" i="4" s="1"/>
  <c r="E452" i="4"/>
  <c r="D452" i="4"/>
  <c r="D489" i="4" s="1"/>
  <c r="C451" i="4"/>
  <c r="C450" i="4"/>
  <c r="C449" i="4"/>
  <c r="C448" i="4"/>
  <c r="C447" i="4"/>
  <c r="C441" i="4"/>
  <c r="C440" i="4"/>
  <c r="AB437" i="4"/>
  <c r="AA437" i="4"/>
  <c r="F437" i="4"/>
  <c r="AB436" i="4"/>
  <c r="AA436" i="4"/>
  <c r="F436" i="4"/>
  <c r="AB435" i="4"/>
  <c r="AA435" i="4"/>
  <c r="F435" i="4" s="1"/>
  <c r="AB432" i="4"/>
  <c r="AA432" i="4"/>
  <c r="K432" i="4"/>
  <c r="C432" i="4"/>
  <c r="AB431" i="4"/>
  <c r="AA431" i="4"/>
  <c r="K431" i="4"/>
  <c r="C431" i="4"/>
  <c r="AB430" i="4"/>
  <c r="AA430" i="4"/>
  <c r="K430" i="4"/>
  <c r="C430" i="4"/>
  <c r="D417" i="4"/>
  <c r="C417" i="4"/>
  <c r="E416" i="4"/>
  <c r="D416" i="4"/>
  <c r="C416" i="4"/>
  <c r="E415" i="4"/>
  <c r="D415" i="4"/>
  <c r="C415" i="4"/>
  <c r="E414" i="4"/>
  <c r="D414" i="4"/>
  <c r="C414" i="4"/>
  <c r="E413" i="4"/>
  <c r="D413" i="4"/>
  <c r="C413" i="4"/>
  <c r="D412" i="4"/>
  <c r="C412" i="4"/>
  <c r="E411" i="4"/>
  <c r="D411" i="4"/>
  <c r="C411" i="4"/>
  <c r="D410" i="4"/>
  <c r="C410" i="4"/>
  <c r="E409" i="4"/>
  <c r="D409" i="4"/>
  <c r="D418" i="4" s="1"/>
  <c r="C409" i="4"/>
  <c r="C418" i="4" s="1"/>
  <c r="D408" i="4"/>
  <c r="C408" i="4"/>
  <c r="M405" i="4"/>
  <c r="E405" i="4"/>
  <c r="L404" i="4"/>
  <c r="D404" i="4"/>
  <c r="N403" i="4"/>
  <c r="K403" i="4"/>
  <c r="F403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Q401" i="4"/>
  <c r="M401" i="4"/>
  <c r="L401" i="4"/>
  <c r="I401" i="4"/>
  <c r="E401" i="4"/>
  <c r="D401" i="4"/>
  <c r="Q400" i="4"/>
  <c r="P400" i="4"/>
  <c r="P401" i="4" s="1"/>
  <c r="O400" i="4"/>
  <c r="N400" i="4"/>
  <c r="M400" i="4"/>
  <c r="L400" i="4"/>
  <c r="K400" i="4"/>
  <c r="J400" i="4"/>
  <c r="I400" i="4"/>
  <c r="H400" i="4"/>
  <c r="H401" i="4" s="1"/>
  <c r="G400" i="4"/>
  <c r="F400" i="4"/>
  <c r="E400" i="4"/>
  <c r="D400" i="4"/>
  <c r="C400" i="4"/>
  <c r="Q399" i="4"/>
  <c r="P399" i="4"/>
  <c r="O399" i="4"/>
  <c r="N399" i="4"/>
  <c r="N401" i="4" s="1"/>
  <c r="M399" i="4"/>
  <c r="L399" i="4"/>
  <c r="K399" i="4"/>
  <c r="K401" i="4" s="1"/>
  <c r="J399" i="4"/>
  <c r="J401" i="4" s="1"/>
  <c r="I399" i="4"/>
  <c r="H399" i="4"/>
  <c r="G399" i="4"/>
  <c r="G401" i="4" s="1"/>
  <c r="F399" i="4"/>
  <c r="F401" i="4" s="1"/>
  <c r="E399" i="4"/>
  <c r="D399" i="4"/>
  <c r="C399" i="4"/>
  <c r="C401" i="4" s="1"/>
  <c r="N398" i="4"/>
  <c r="M398" i="4"/>
  <c r="J398" i="4"/>
  <c r="F398" i="4"/>
  <c r="E398" i="4"/>
  <c r="Q397" i="4"/>
  <c r="Q398" i="4" s="1"/>
  <c r="P397" i="4"/>
  <c r="O397" i="4"/>
  <c r="N397" i="4"/>
  <c r="M397" i="4"/>
  <c r="L397" i="4"/>
  <c r="K397" i="4"/>
  <c r="J397" i="4"/>
  <c r="I397" i="4"/>
  <c r="I398" i="4" s="1"/>
  <c r="H397" i="4"/>
  <c r="G397" i="4"/>
  <c r="F397" i="4"/>
  <c r="E397" i="4"/>
  <c r="D397" i="4"/>
  <c r="C397" i="4"/>
  <c r="Q396" i="4"/>
  <c r="P396" i="4"/>
  <c r="P398" i="4" s="1"/>
  <c r="O396" i="4"/>
  <c r="O398" i="4" s="1"/>
  <c r="N396" i="4"/>
  <c r="M396" i="4"/>
  <c r="L396" i="4"/>
  <c r="L398" i="4" s="1"/>
  <c r="K396" i="4"/>
  <c r="K398" i="4" s="1"/>
  <c r="J396" i="4"/>
  <c r="I396" i="4"/>
  <c r="H396" i="4"/>
  <c r="H398" i="4" s="1"/>
  <c r="G396" i="4"/>
  <c r="G398" i="4" s="1"/>
  <c r="F396" i="4"/>
  <c r="E396" i="4"/>
  <c r="D396" i="4"/>
  <c r="D398" i="4" s="1"/>
  <c r="C396" i="4"/>
  <c r="C398" i="4" s="1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N394" i="4"/>
  <c r="M394" i="4"/>
  <c r="J394" i="4"/>
  <c r="F394" i="4"/>
  <c r="E394" i="4"/>
  <c r="Q393" i="4"/>
  <c r="Q394" i="4" s="1"/>
  <c r="P393" i="4"/>
  <c r="O393" i="4"/>
  <c r="N393" i="4"/>
  <c r="M393" i="4"/>
  <c r="L393" i="4"/>
  <c r="K393" i="4"/>
  <c r="J393" i="4"/>
  <c r="I393" i="4"/>
  <c r="I394" i="4" s="1"/>
  <c r="H393" i="4"/>
  <c r="G393" i="4"/>
  <c r="F393" i="4"/>
  <c r="E393" i="4"/>
  <c r="D393" i="4"/>
  <c r="C393" i="4"/>
  <c r="Q392" i="4"/>
  <c r="P392" i="4"/>
  <c r="P394" i="4" s="1"/>
  <c r="O392" i="4"/>
  <c r="O394" i="4" s="1"/>
  <c r="N392" i="4"/>
  <c r="M392" i="4"/>
  <c r="L392" i="4"/>
  <c r="L394" i="4" s="1"/>
  <c r="K392" i="4"/>
  <c r="K394" i="4" s="1"/>
  <c r="J392" i="4"/>
  <c r="I392" i="4"/>
  <c r="H392" i="4"/>
  <c r="H394" i="4" s="1"/>
  <c r="G392" i="4"/>
  <c r="G394" i="4" s="1"/>
  <c r="F392" i="4"/>
  <c r="E392" i="4"/>
  <c r="D392" i="4"/>
  <c r="D394" i="4" s="1"/>
  <c r="C392" i="4"/>
  <c r="C394" i="4" s="1"/>
  <c r="O391" i="4"/>
  <c r="N391" i="4"/>
  <c r="K391" i="4"/>
  <c r="G391" i="4"/>
  <c r="F391" i="4"/>
  <c r="C391" i="4"/>
  <c r="Q390" i="4"/>
  <c r="P390" i="4"/>
  <c r="O390" i="4"/>
  <c r="N390" i="4"/>
  <c r="M390" i="4"/>
  <c r="L390" i="4"/>
  <c r="K390" i="4"/>
  <c r="J390" i="4"/>
  <c r="J391" i="4" s="1"/>
  <c r="I390" i="4"/>
  <c r="H390" i="4"/>
  <c r="G390" i="4"/>
  <c r="F390" i="4"/>
  <c r="E390" i="4"/>
  <c r="D390" i="4"/>
  <c r="C390" i="4"/>
  <c r="Q389" i="4"/>
  <c r="Q391" i="4" s="1"/>
  <c r="P389" i="4"/>
  <c r="P391" i="4" s="1"/>
  <c r="O389" i="4"/>
  <c r="N389" i="4"/>
  <c r="M389" i="4"/>
  <c r="M391" i="4" s="1"/>
  <c r="L389" i="4"/>
  <c r="L391" i="4" s="1"/>
  <c r="K389" i="4"/>
  <c r="J389" i="4"/>
  <c r="I389" i="4"/>
  <c r="I391" i="4" s="1"/>
  <c r="H389" i="4"/>
  <c r="H391" i="4" s="1"/>
  <c r="G389" i="4"/>
  <c r="F389" i="4"/>
  <c r="E389" i="4"/>
  <c r="E391" i="4" s="1"/>
  <c r="D389" i="4"/>
  <c r="D391" i="4" s="1"/>
  <c r="C389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Q387" i="4"/>
  <c r="P387" i="4"/>
  <c r="O387" i="4"/>
  <c r="N387" i="4"/>
  <c r="M387" i="4"/>
  <c r="L387" i="4"/>
  <c r="K387" i="4"/>
  <c r="J387" i="4"/>
  <c r="J403" i="4" s="1"/>
  <c r="I387" i="4"/>
  <c r="H387" i="4"/>
  <c r="G387" i="4"/>
  <c r="F387" i="4"/>
  <c r="E387" i="4"/>
  <c r="D387" i="4"/>
  <c r="C387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Q385" i="4"/>
  <c r="M385" i="4"/>
  <c r="L385" i="4"/>
  <c r="I385" i="4"/>
  <c r="E385" i="4"/>
  <c r="D385" i="4"/>
  <c r="Q384" i="4"/>
  <c r="P384" i="4"/>
  <c r="P385" i="4" s="1"/>
  <c r="O384" i="4"/>
  <c r="O404" i="4" s="1"/>
  <c r="N384" i="4"/>
  <c r="M384" i="4"/>
  <c r="L384" i="4"/>
  <c r="K384" i="4"/>
  <c r="K404" i="4" s="1"/>
  <c r="J384" i="4"/>
  <c r="I384" i="4"/>
  <c r="H384" i="4"/>
  <c r="H385" i="4" s="1"/>
  <c r="G384" i="4"/>
  <c r="G404" i="4" s="1"/>
  <c r="F384" i="4"/>
  <c r="E384" i="4"/>
  <c r="D384" i="4"/>
  <c r="C384" i="4"/>
  <c r="Q383" i="4"/>
  <c r="P383" i="4"/>
  <c r="O383" i="4"/>
  <c r="N383" i="4"/>
  <c r="N385" i="4" s="1"/>
  <c r="M383" i="4"/>
  <c r="L383" i="4"/>
  <c r="K383" i="4"/>
  <c r="J383" i="4"/>
  <c r="J385" i="4" s="1"/>
  <c r="I383" i="4"/>
  <c r="H383" i="4"/>
  <c r="G383" i="4"/>
  <c r="F383" i="4"/>
  <c r="F385" i="4" s="1"/>
  <c r="E383" i="4"/>
  <c r="D383" i="4"/>
  <c r="C383" i="4"/>
  <c r="Q382" i="4"/>
  <c r="N382" i="4"/>
  <c r="M382" i="4"/>
  <c r="J382" i="4"/>
  <c r="I382" i="4"/>
  <c r="F382" i="4"/>
  <c r="E382" i="4"/>
  <c r="Q381" i="4"/>
  <c r="Q404" i="4" s="1"/>
  <c r="P381" i="4"/>
  <c r="P404" i="4" s="1"/>
  <c r="O381" i="4"/>
  <c r="N381" i="4"/>
  <c r="M381" i="4"/>
  <c r="M404" i="4" s="1"/>
  <c r="L381" i="4"/>
  <c r="K381" i="4"/>
  <c r="J381" i="4"/>
  <c r="I381" i="4"/>
  <c r="I404" i="4" s="1"/>
  <c r="H381" i="4"/>
  <c r="H404" i="4" s="1"/>
  <c r="G381" i="4"/>
  <c r="F381" i="4"/>
  <c r="E381" i="4"/>
  <c r="E404" i="4" s="1"/>
  <c r="D381" i="4"/>
  <c r="C381" i="4"/>
  <c r="Q380" i="4"/>
  <c r="Q403" i="4" s="1"/>
  <c r="Q405" i="4" s="1"/>
  <c r="P380" i="4"/>
  <c r="O380" i="4"/>
  <c r="O382" i="4" s="1"/>
  <c r="N380" i="4"/>
  <c r="M380" i="4"/>
  <c r="M403" i="4" s="1"/>
  <c r="L380" i="4"/>
  <c r="K380" i="4"/>
  <c r="K382" i="4" s="1"/>
  <c r="J380" i="4"/>
  <c r="I380" i="4"/>
  <c r="I403" i="4" s="1"/>
  <c r="I405" i="4" s="1"/>
  <c r="H380" i="4"/>
  <c r="G380" i="4"/>
  <c r="G382" i="4" s="1"/>
  <c r="F380" i="4"/>
  <c r="E380" i="4"/>
  <c r="E403" i="4" s="1"/>
  <c r="D380" i="4"/>
  <c r="C380" i="4"/>
  <c r="C382" i="4" s="1"/>
  <c r="D375" i="4"/>
  <c r="C375" i="4"/>
  <c r="D374" i="4"/>
  <c r="C374" i="4"/>
  <c r="F370" i="4"/>
  <c r="C370" i="4" s="1"/>
  <c r="E370" i="4"/>
  <c r="AA369" i="4"/>
  <c r="K369" i="4" s="1"/>
  <c r="F369" i="4"/>
  <c r="E369" i="4"/>
  <c r="C369" i="4"/>
  <c r="AB369" i="4" s="1"/>
  <c r="F368" i="4"/>
  <c r="C368" i="4" s="1"/>
  <c r="E368" i="4"/>
  <c r="AA367" i="4"/>
  <c r="K367" i="4" s="1"/>
  <c r="F367" i="4"/>
  <c r="E367" i="4"/>
  <c r="C367" i="4"/>
  <c r="AB367" i="4" s="1"/>
  <c r="P363" i="4"/>
  <c r="R362" i="4"/>
  <c r="Q362" i="4"/>
  <c r="P362" i="4"/>
  <c r="O362" i="4"/>
  <c r="N362" i="4"/>
  <c r="M362" i="4"/>
  <c r="L362" i="4"/>
  <c r="L363" i="4" s="1"/>
  <c r="J362" i="4"/>
  <c r="I362" i="4"/>
  <c r="H362" i="4"/>
  <c r="G362" i="4"/>
  <c r="F362" i="4"/>
  <c r="E362" i="4"/>
  <c r="D362" i="4"/>
  <c r="C362" i="4"/>
  <c r="R361" i="4"/>
  <c r="Q361" i="4"/>
  <c r="P361" i="4"/>
  <c r="O361" i="4"/>
  <c r="N361" i="4"/>
  <c r="M361" i="4"/>
  <c r="L361" i="4"/>
  <c r="J361" i="4"/>
  <c r="I361" i="4"/>
  <c r="H361" i="4"/>
  <c r="G361" i="4"/>
  <c r="F361" i="4"/>
  <c r="E361" i="4"/>
  <c r="D361" i="4"/>
  <c r="C361" i="4"/>
  <c r="R360" i="4"/>
  <c r="Q360" i="4"/>
  <c r="P360" i="4"/>
  <c r="O360" i="4"/>
  <c r="N360" i="4"/>
  <c r="M360" i="4"/>
  <c r="L360" i="4"/>
  <c r="J360" i="4"/>
  <c r="I360" i="4"/>
  <c r="H360" i="4"/>
  <c r="G360" i="4"/>
  <c r="G363" i="4" s="1"/>
  <c r="F360" i="4"/>
  <c r="E360" i="4"/>
  <c r="D360" i="4"/>
  <c r="C360" i="4"/>
  <c r="R358" i="4"/>
  <c r="Q358" i="4"/>
  <c r="P358" i="4"/>
  <c r="O358" i="4"/>
  <c r="N358" i="4"/>
  <c r="M358" i="4"/>
  <c r="L358" i="4"/>
  <c r="J358" i="4"/>
  <c r="I358" i="4"/>
  <c r="H358" i="4"/>
  <c r="G358" i="4"/>
  <c r="F358" i="4"/>
  <c r="E358" i="4"/>
  <c r="D358" i="4"/>
  <c r="C358" i="4"/>
  <c r="R357" i="4"/>
  <c r="Q357" i="4"/>
  <c r="Q356" i="4" s="1"/>
  <c r="P357" i="4"/>
  <c r="O357" i="4"/>
  <c r="N357" i="4"/>
  <c r="M357" i="4"/>
  <c r="L357" i="4"/>
  <c r="J357" i="4"/>
  <c r="I357" i="4"/>
  <c r="H357" i="4"/>
  <c r="H356" i="4" s="1"/>
  <c r="H363" i="4" s="1"/>
  <c r="G357" i="4"/>
  <c r="F357" i="4"/>
  <c r="E357" i="4"/>
  <c r="D357" i="4"/>
  <c r="C357" i="4"/>
  <c r="P356" i="4"/>
  <c r="M356" i="4"/>
  <c r="L356" i="4"/>
  <c r="G356" i="4"/>
  <c r="D356" i="4"/>
  <c r="C356" i="4"/>
  <c r="R355" i="4"/>
  <c r="Q355" i="4"/>
  <c r="P355" i="4"/>
  <c r="O355" i="4"/>
  <c r="N355" i="4"/>
  <c r="M355" i="4"/>
  <c r="L355" i="4"/>
  <c r="J355" i="4"/>
  <c r="I355" i="4"/>
  <c r="H355" i="4"/>
  <c r="G355" i="4"/>
  <c r="F355" i="4"/>
  <c r="E355" i="4"/>
  <c r="D355" i="4"/>
  <c r="C355" i="4"/>
  <c r="R354" i="4"/>
  <c r="Q354" i="4"/>
  <c r="P354" i="4"/>
  <c r="O354" i="4"/>
  <c r="N354" i="4"/>
  <c r="M354" i="4"/>
  <c r="L354" i="4"/>
  <c r="J354" i="4"/>
  <c r="I354" i="4"/>
  <c r="H354" i="4"/>
  <c r="G354" i="4"/>
  <c r="F354" i="4"/>
  <c r="E354" i="4"/>
  <c r="D354" i="4"/>
  <c r="C354" i="4"/>
  <c r="R353" i="4"/>
  <c r="Q353" i="4"/>
  <c r="P353" i="4"/>
  <c r="O353" i="4"/>
  <c r="N353" i="4"/>
  <c r="M353" i="4"/>
  <c r="L353" i="4"/>
  <c r="J353" i="4"/>
  <c r="I353" i="4"/>
  <c r="H353" i="4"/>
  <c r="G353" i="4"/>
  <c r="F353" i="4"/>
  <c r="E353" i="4"/>
  <c r="D353" i="4"/>
  <c r="C353" i="4"/>
  <c r="R352" i="4"/>
  <c r="Q352" i="4"/>
  <c r="P352" i="4"/>
  <c r="O352" i="4"/>
  <c r="N352" i="4"/>
  <c r="M352" i="4"/>
  <c r="L352" i="4"/>
  <c r="K363" i="4"/>
  <c r="J352" i="4"/>
  <c r="I352" i="4"/>
  <c r="H352" i="4"/>
  <c r="G352" i="4"/>
  <c r="F352" i="4"/>
  <c r="E352" i="4"/>
  <c r="D352" i="4"/>
  <c r="D363" i="4" s="1"/>
  <c r="C352" i="4"/>
  <c r="R351" i="4"/>
  <c r="Q351" i="4"/>
  <c r="P351" i="4"/>
  <c r="O351" i="4"/>
  <c r="N351" i="4"/>
  <c r="M351" i="4"/>
  <c r="L351" i="4"/>
  <c r="J351" i="4"/>
  <c r="I351" i="4"/>
  <c r="H351" i="4"/>
  <c r="G351" i="4"/>
  <c r="F351" i="4"/>
  <c r="E351" i="4"/>
  <c r="D351" i="4"/>
  <c r="C351" i="4"/>
  <c r="R350" i="4"/>
  <c r="Q350" i="4"/>
  <c r="P350" i="4"/>
  <c r="O350" i="4"/>
  <c r="N350" i="4"/>
  <c r="M350" i="4"/>
  <c r="L350" i="4"/>
  <c r="J350" i="4"/>
  <c r="I350" i="4"/>
  <c r="H350" i="4"/>
  <c r="G350" i="4"/>
  <c r="F350" i="4"/>
  <c r="E350" i="4"/>
  <c r="D350" i="4"/>
  <c r="C350" i="4"/>
  <c r="R349" i="4"/>
  <c r="Q349" i="4"/>
  <c r="P349" i="4"/>
  <c r="O349" i="4"/>
  <c r="N349" i="4"/>
  <c r="M349" i="4"/>
  <c r="L349" i="4"/>
  <c r="J349" i="4"/>
  <c r="I349" i="4"/>
  <c r="H349" i="4"/>
  <c r="G349" i="4"/>
  <c r="F349" i="4"/>
  <c r="E349" i="4"/>
  <c r="D349" i="4"/>
  <c r="C349" i="4"/>
  <c r="R348" i="4"/>
  <c r="Q348" i="4"/>
  <c r="P348" i="4"/>
  <c r="O348" i="4"/>
  <c r="N348" i="4"/>
  <c r="M348" i="4"/>
  <c r="L348" i="4"/>
  <c r="J348" i="4"/>
  <c r="I348" i="4"/>
  <c r="H348" i="4"/>
  <c r="G348" i="4"/>
  <c r="F348" i="4"/>
  <c r="E348" i="4"/>
  <c r="D348" i="4"/>
  <c r="C348" i="4"/>
  <c r="R347" i="4"/>
  <c r="Q347" i="4"/>
  <c r="P347" i="4"/>
  <c r="O347" i="4"/>
  <c r="N347" i="4"/>
  <c r="M347" i="4"/>
  <c r="L347" i="4"/>
  <c r="J347" i="4"/>
  <c r="I347" i="4"/>
  <c r="H347" i="4"/>
  <c r="G347" i="4"/>
  <c r="F347" i="4"/>
  <c r="E347" i="4"/>
  <c r="D347" i="4"/>
  <c r="C347" i="4"/>
  <c r="R346" i="4"/>
  <c r="Q346" i="4"/>
  <c r="P346" i="4"/>
  <c r="O346" i="4"/>
  <c r="N346" i="4"/>
  <c r="M346" i="4"/>
  <c r="L346" i="4"/>
  <c r="J346" i="4"/>
  <c r="I346" i="4"/>
  <c r="H346" i="4"/>
  <c r="G346" i="4"/>
  <c r="F346" i="4"/>
  <c r="E346" i="4"/>
  <c r="D346" i="4"/>
  <c r="C346" i="4"/>
  <c r="R345" i="4"/>
  <c r="Q345" i="4"/>
  <c r="P345" i="4"/>
  <c r="O345" i="4"/>
  <c r="N345" i="4"/>
  <c r="M345" i="4"/>
  <c r="L345" i="4"/>
  <c r="J345" i="4"/>
  <c r="I345" i="4"/>
  <c r="H345" i="4"/>
  <c r="G345" i="4"/>
  <c r="F345" i="4"/>
  <c r="E345" i="4"/>
  <c r="D345" i="4"/>
  <c r="C345" i="4"/>
  <c r="R344" i="4"/>
  <c r="Q344" i="4"/>
  <c r="P344" i="4"/>
  <c r="O344" i="4"/>
  <c r="N344" i="4"/>
  <c r="M344" i="4"/>
  <c r="L344" i="4"/>
  <c r="J344" i="4"/>
  <c r="I344" i="4"/>
  <c r="H344" i="4"/>
  <c r="G344" i="4"/>
  <c r="F344" i="4"/>
  <c r="E344" i="4"/>
  <c r="D344" i="4"/>
  <c r="C344" i="4"/>
  <c r="C363" i="4" s="1"/>
  <c r="R343" i="4"/>
  <c r="Q343" i="4"/>
  <c r="P343" i="4"/>
  <c r="O343" i="4"/>
  <c r="N343" i="4"/>
  <c r="M343" i="4"/>
  <c r="L343" i="4"/>
  <c r="J343" i="4"/>
  <c r="I343" i="4"/>
  <c r="H343" i="4"/>
  <c r="G343" i="4"/>
  <c r="F343" i="4"/>
  <c r="E343" i="4"/>
  <c r="D343" i="4"/>
  <c r="C343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Q333" i="4"/>
  <c r="P333" i="4"/>
  <c r="P338" i="4" s="1"/>
  <c r="O333" i="4"/>
  <c r="N333" i="4"/>
  <c r="M333" i="4"/>
  <c r="L333" i="4"/>
  <c r="L338" i="4" s="1"/>
  <c r="K333" i="4"/>
  <c r="J333" i="4"/>
  <c r="I333" i="4"/>
  <c r="H333" i="4"/>
  <c r="H338" i="4" s="1"/>
  <c r="G333" i="4"/>
  <c r="F333" i="4"/>
  <c r="E333" i="4"/>
  <c r="D333" i="4"/>
  <c r="D338" i="4" s="1"/>
  <c r="C333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Q330" i="4"/>
  <c r="Q338" i="4" s="1"/>
  <c r="P330" i="4"/>
  <c r="O330" i="4"/>
  <c r="N330" i="4"/>
  <c r="M330" i="4"/>
  <c r="M338" i="4" s="1"/>
  <c r="L330" i="4"/>
  <c r="K330" i="4"/>
  <c r="J330" i="4"/>
  <c r="I330" i="4"/>
  <c r="I338" i="4" s="1"/>
  <c r="H330" i="4"/>
  <c r="G330" i="4"/>
  <c r="F330" i="4"/>
  <c r="E330" i="4"/>
  <c r="E338" i="4" s="1"/>
  <c r="D330" i="4"/>
  <c r="C330" i="4"/>
  <c r="P325" i="4"/>
  <c r="O325" i="4"/>
  <c r="H325" i="4"/>
  <c r="G325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Q320" i="4"/>
  <c r="P320" i="4"/>
  <c r="O320" i="4"/>
  <c r="N320" i="4"/>
  <c r="M320" i="4"/>
  <c r="L320" i="4"/>
  <c r="L325" i="4" s="1"/>
  <c r="K320" i="4"/>
  <c r="K325" i="4" s="1"/>
  <c r="J320" i="4"/>
  <c r="I320" i="4"/>
  <c r="H320" i="4"/>
  <c r="G320" i="4"/>
  <c r="F320" i="4"/>
  <c r="E320" i="4"/>
  <c r="D320" i="4"/>
  <c r="D325" i="4" s="1"/>
  <c r="C320" i="4"/>
  <c r="C325" i="4" s="1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Q317" i="4"/>
  <c r="Q325" i="4" s="1"/>
  <c r="P317" i="4"/>
  <c r="O317" i="4"/>
  <c r="N317" i="4"/>
  <c r="M317" i="4"/>
  <c r="M325" i="4" s="1"/>
  <c r="L317" i="4"/>
  <c r="K317" i="4"/>
  <c r="J317" i="4"/>
  <c r="I317" i="4"/>
  <c r="I325" i="4" s="1"/>
  <c r="H317" i="4"/>
  <c r="G317" i="4"/>
  <c r="F317" i="4"/>
  <c r="E317" i="4"/>
  <c r="E325" i="4" s="1"/>
  <c r="D317" i="4"/>
  <c r="C317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Q304" i="4"/>
  <c r="P304" i="4"/>
  <c r="P303" i="4" s="1"/>
  <c r="O304" i="4"/>
  <c r="N304" i="4"/>
  <c r="M304" i="4"/>
  <c r="L304" i="4"/>
  <c r="L303" i="4" s="1"/>
  <c r="K304" i="4"/>
  <c r="J304" i="4"/>
  <c r="J303" i="4" s="1"/>
  <c r="I304" i="4"/>
  <c r="H304" i="4"/>
  <c r="H303" i="4" s="1"/>
  <c r="G304" i="4"/>
  <c r="F304" i="4"/>
  <c r="E304" i="4"/>
  <c r="D304" i="4"/>
  <c r="D303" i="4" s="1"/>
  <c r="C304" i="4"/>
  <c r="Q303" i="4"/>
  <c r="N303" i="4"/>
  <c r="M303" i="4"/>
  <c r="I303" i="4"/>
  <c r="F303" i="4"/>
  <c r="E303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Q300" i="4"/>
  <c r="P300" i="4"/>
  <c r="P299" i="4" s="1"/>
  <c r="O300" i="4"/>
  <c r="N300" i="4"/>
  <c r="M300" i="4"/>
  <c r="L300" i="4"/>
  <c r="L299" i="4" s="1"/>
  <c r="K300" i="4"/>
  <c r="J300" i="4"/>
  <c r="I300" i="4"/>
  <c r="H300" i="4"/>
  <c r="H299" i="4" s="1"/>
  <c r="G300" i="4"/>
  <c r="F300" i="4"/>
  <c r="E300" i="4"/>
  <c r="D300" i="4"/>
  <c r="D299" i="4" s="1"/>
  <c r="C300" i="4"/>
  <c r="Q299" i="4"/>
  <c r="N299" i="4"/>
  <c r="M299" i="4"/>
  <c r="I299" i="4"/>
  <c r="F299" i="4"/>
  <c r="E299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Q293" i="4"/>
  <c r="Q292" i="4" s="1"/>
  <c r="P293" i="4"/>
  <c r="O293" i="4"/>
  <c r="N293" i="4"/>
  <c r="M293" i="4"/>
  <c r="M292" i="4" s="1"/>
  <c r="M286" i="4" s="1"/>
  <c r="L293" i="4"/>
  <c r="K293" i="4"/>
  <c r="K292" i="4" s="1"/>
  <c r="J293" i="4"/>
  <c r="I293" i="4"/>
  <c r="I292" i="4" s="1"/>
  <c r="H293" i="4"/>
  <c r="G293" i="4"/>
  <c r="F293" i="4"/>
  <c r="E293" i="4"/>
  <c r="E292" i="4" s="1"/>
  <c r="E286" i="4" s="1"/>
  <c r="D293" i="4"/>
  <c r="C293" i="4"/>
  <c r="C292" i="4" s="1"/>
  <c r="O292" i="4"/>
  <c r="N292" i="4"/>
  <c r="J292" i="4"/>
  <c r="G292" i="4"/>
  <c r="F292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Q287" i="4"/>
  <c r="Q286" i="4" s="1"/>
  <c r="P287" i="4"/>
  <c r="O287" i="4"/>
  <c r="O286" i="4" s="1"/>
  <c r="N287" i="4"/>
  <c r="M287" i="4"/>
  <c r="L287" i="4"/>
  <c r="K287" i="4"/>
  <c r="J287" i="4"/>
  <c r="I287" i="4"/>
  <c r="I286" i="4" s="1"/>
  <c r="H287" i="4"/>
  <c r="G287" i="4"/>
  <c r="G286" i="4" s="1"/>
  <c r="F287" i="4"/>
  <c r="E287" i="4"/>
  <c r="D287" i="4"/>
  <c r="C287" i="4"/>
  <c r="C286" i="4" s="1"/>
  <c r="C280" i="4"/>
  <c r="E279" i="4"/>
  <c r="D279" i="4"/>
  <c r="C279" i="4"/>
  <c r="D276" i="4"/>
  <c r="C276" i="4"/>
  <c r="E275" i="4"/>
  <c r="D275" i="4"/>
  <c r="C275" i="4"/>
  <c r="E274" i="4"/>
  <c r="E276" i="4" s="1"/>
  <c r="D274" i="4"/>
  <c r="C274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71" i="4" s="1"/>
  <c r="C257" i="4"/>
  <c r="D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C253" i="4" s="1"/>
  <c r="C241" i="4"/>
  <c r="E240" i="4"/>
  <c r="D240" i="4"/>
  <c r="C240" i="4"/>
  <c r="C242" i="4" s="1"/>
  <c r="E239" i="4"/>
  <c r="D239" i="4"/>
  <c r="C239" i="4"/>
  <c r="E238" i="4"/>
  <c r="D238" i="4"/>
  <c r="D242" i="4" s="1"/>
  <c r="C238" i="4"/>
  <c r="C234" i="4"/>
  <c r="E233" i="4"/>
  <c r="E235" i="4" s="1"/>
  <c r="D233" i="4"/>
  <c r="D235" i="4" s="1"/>
  <c r="C233" i="4"/>
  <c r="C235" i="4" s="1"/>
  <c r="E232" i="4"/>
  <c r="D232" i="4"/>
  <c r="C232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C219" i="4" s="1"/>
  <c r="E214" i="4"/>
  <c r="D214" i="4"/>
  <c r="D219" i="4" s="1"/>
  <c r="C214" i="4"/>
  <c r="C210" i="4"/>
  <c r="C209" i="4"/>
  <c r="C208" i="4"/>
  <c r="C207" i="4"/>
  <c r="C206" i="4"/>
  <c r="C205" i="4"/>
  <c r="C204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D201" i="4" s="1"/>
  <c r="C169" i="4"/>
  <c r="C201" i="4" s="1"/>
  <c r="E168" i="4"/>
  <c r="D168" i="4"/>
  <c r="C168" i="4"/>
  <c r="E167" i="4"/>
  <c r="E201" i="4" s="1"/>
  <c r="D167" i="4"/>
  <c r="C167" i="4"/>
  <c r="E164" i="4"/>
  <c r="D164" i="4"/>
  <c r="E163" i="4"/>
  <c r="D163" i="4"/>
  <c r="C163" i="4"/>
  <c r="E162" i="4"/>
  <c r="D162" i="4"/>
  <c r="C162" i="4"/>
  <c r="C158" i="4"/>
  <c r="C157" i="4"/>
  <c r="C156" i="4"/>
  <c r="C155" i="4"/>
  <c r="C154" i="4"/>
  <c r="C153" i="4" s="1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D142" i="4" s="1"/>
  <c r="C145" i="4"/>
  <c r="E144" i="4"/>
  <c r="D144" i="4"/>
  <c r="C144" i="4"/>
  <c r="E143" i="4"/>
  <c r="D143" i="4"/>
  <c r="C143" i="4"/>
  <c r="E142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D141" i="4" s="1"/>
  <c r="C129" i="4"/>
  <c r="C141" i="4" s="1"/>
  <c r="E128" i="4"/>
  <c r="D128" i="4"/>
  <c r="C128" i="4"/>
  <c r="G124" i="4"/>
  <c r="H123" i="4"/>
  <c r="G123" i="4"/>
  <c r="F123" i="4"/>
  <c r="E123" i="4"/>
  <c r="D123" i="4"/>
  <c r="C123" i="4"/>
  <c r="H122" i="4"/>
  <c r="F122" i="4"/>
  <c r="E122" i="4"/>
  <c r="D122" i="4"/>
  <c r="D124" i="4" s="1"/>
  <c r="C122" i="4"/>
  <c r="H120" i="4"/>
  <c r="F120" i="4"/>
  <c r="E120" i="4"/>
  <c r="D120" i="4"/>
  <c r="D118" i="4" s="1"/>
  <c r="C120" i="4"/>
  <c r="H119" i="4"/>
  <c r="F119" i="4"/>
  <c r="F118" i="4" s="1"/>
  <c r="E119" i="4"/>
  <c r="D119" i="4"/>
  <c r="C119" i="4"/>
  <c r="H118" i="4"/>
  <c r="C118" i="4"/>
  <c r="H117" i="4"/>
  <c r="F117" i="4"/>
  <c r="E117" i="4"/>
  <c r="D117" i="4"/>
  <c r="C117" i="4"/>
  <c r="H116" i="4"/>
  <c r="F116" i="4"/>
  <c r="E116" i="4"/>
  <c r="D116" i="4"/>
  <c r="C116" i="4"/>
  <c r="H115" i="4"/>
  <c r="F115" i="4"/>
  <c r="E115" i="4"/>
  <c r="D115" i="4"/>
  <c r="C115" i="4"/>
  <c r="H114" i="4"/>
  <c r="F114" i="4"/>
  <c r="E114" i="4"/>
  <c r="D114" i="4"/>
  <c r="C114" i="4"/>
  <c r="H113" i="4"/>
  <c r="F113" i="4"/>
  <c r="E113" i="4"/>
  <c r="D113" i="4"/>
  <c r="C113" i="4"/>
  <c r="H112" i="4"/>
  <c r="F112" i="4"/>
  <c r="E112" i="4"/>
  <c r="D112" i="4"/>
  <c r="C112" i="4"/>
  <c r="H111" i="4"/>
  <c r="F111" i="4"/>
  <c r="E111" i="4"/>
  <c r="D111" i="4"/>
  <c r="C111" i="4"/>
  <c r="H110" i="4"/>
  <c r="F110" i="4"/>
  <c r="E110" i="4"/>
  <c r="D110" i="4"/>
  <c r="C110" i="4"/>
  <c r="H109" i="4"/>
  <c r="F109" i="4"/>
  <c r="E109" i="4"/>
  <c r="D109" i="4"/>
  <c r="C109" i="4"/>
  <c r="H108" i="4"/>
  <c r="F108" i="4"/>
  <c r="E108" i="4"/>
  <c r="D108" i="4"/>
  <c r="C108" i="4"/>
  <c r="H107" i="4"/>
  <c r="F107" i="4"/>
  <c r="E107" i="4"/>
  <c r="D107" i="4"/>
  <c r="C107" i="4"/>
  <c r="H106" i="4"/>
  <c r="F106" i="4"/>
  <c r="E106" i="4"/>
  <c r="D106" i="4"/>
  <c r="C106" i="4"/>
  <c r="H105" i="4"/>
  <c r="H124" i="4" s="1"/>
  <c r="F105" i="4"/>
  <c r="E105" i="4"/>
  <c r="D105" i="4"/>
  <c r="C105" i="4"/>
  <c r="C102" i="4"/>
  <c r="E101" i="4"/>
  <c r="D101" i="4"/>
  <c r="C101" i="4"/>
  <c r="E100" i="4"/>
  <c r="D100" i="4"/>
  <c r="C100" i="4"/>
  <c r="E99" i="4"/>
  <c r="D99" i="4"/>
  <c r="D102" i="4" s="1"/>
  <c r="C99" i="4"/>
  <c r="E96" i="4"/>
  <c r="D96" i="4"/>
  <c r="C96" i="4"/>
  <c r="C95" i="4"/>
  <c r="E94" i="4"/>
  <c r="D94" i="4"/>
  <c r="C94" i="4"/>
  <c r="E93" i="4"/>
  <c r="D93" i="4"/>
  <c r="C93" i="4"/>
  <c r="E92" i="4"/>
  <c r="D92" i="4"/>
  <c r="C92" i="4"/>
  <c r="E91" i="4"/>
  <c r="D91" i="4"/>
  <c r="D90" i="4" s="1"/>
  <c r="C91" i="4"/>
  <c r="C90" i="4"/>
  <c r="E89" i="4"/>
  <c r="D89" i="4"/>
  <c r="C89" i="4"/>
  <c r="E88" i="4"/>
  <c r="D88" i="4"/>
  <c r="C88" i="4"/>
  <c r="E87" i="4"/>
  <c r="D87" i="4"/>
  <c r="C87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E79" i="4" s="1"/>
  <c r="D80" i="4"/>
  <c r="D79" i="4" s="1"/>
  <c r="D73" i="4" s="1"/>
  <c r="C80" i="4"/>
  <c r="C79" i="4" s="1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C73" i="4" s="1"/>
  <c r="C69" i="4"/>
  <c r="C68" i="4"/>
  <c r="C67" i="4"/>
  <c r="E66" i="4"/>
  <c r="D66" i="4"/>
  <c r="C66" i="4"/>
  <c r="E65" i="4"/>
  <c r="D65" i="4"/>
  <c r="C65" i="4"/>
  <c r="E64" i="4"/>
  <c r="E63" i="4" s="1"/>
  <c r="D64" i="4"/>
  <c r="D63" i="4" s="1"/>
  <c r="C64" i="4"/>
  <c r="C63" i="4" s="1"/>
  <c r="C62" i="4"/>
  <c r="C61" i="4" s="1"/>
  <c r="E60" i="4"/>
  <c r="D60" i="4"/>
  <c r="C60" i="4"/>
  <c r="E59" i="4"/>
  <c r="D59" i="4"/>
  <c r="C59" i="4"/>
  <c r="E58" i="4"/>
  <c r="D58" i="4"/>
  <c r="C58" i="4"/>
  <c r="E57" i="4"/>
  <c r="E56" i="4" s="1"/>
  <c r="D57" i="4"/>
  <c r="D56" i="4" s="1"/>
  <c r="C57" i="4"/>
  <c r="C56" i="4"/>
  <c r="C55" i="4"/>
  <c r="C54" i="4"/>
  <c r="E53" i="4"/>
  <c r="D53" i="4"/>
  <c r="C53" i="4"/>
  <c r="E52" i="4"/>
  <c r="E51" i="4" s="1"/>
  <c r="D52" i="4"/>
  <c r="C52" i="4"/>
  <c r="C51" i="4" s="1"/>
  <c r="C50" i="4"/>
  <c r="C49" i="4"/>
  <c r="C48" i="4"/>
  <c r="C47" i="4"/>
  <c r="C46" i="4"/>
  <c r="C45" i="4" s="1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D33" i="4" s="1"/>
  <c r="C37" i="4"/>
  <c r="E36" i="4"/>
  <c r="D36" i="4"/>
  <c r="C36" i="4"/>
  <c r="E35" i="4"/>
  <c r="D35" i="4"/>
  <c r="C35" i="4"/>
  <c r="E34" i="4"/>
  <c r="E33" i="4" s="1"/>
  <c r="D34" i="4"/>
  <c r="C34" i="4"/>
  <c r="C32" i="4"/>
  <c r="C31" i="4"/>
  <c r="C30" i="4"/>
  <c r="C29" i="4"/>
  <c r="C28" i="4"/>
  <c r="C27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D10" i="4" s="1"/>
  <c r="C11" i="4"/>
  <c r="C10" i="4"/>
  <c r="A5" i="4"/>
  <c r="A4" i="4"/>
  <c r="A3" i="4"/>
  <c r="A2" i="4"/>
  <c r="D51" i="4" l="1"/>
  <c r="D70" i="4" s="1"/>
  <c r="C86" i="4"/>
  <c r="J299" i="4"/>
  <c r="J405" i="4"/>
  <c r="E10" i="4"/>
  <c r="E70" i="4" s="1"/>
  <c r="E229" i="4"/>
  <c r="C404" i="4"/>
  <c r="C33" i="4"/>
  <c r="C70" i="4" s="1"/>
  <c r="E73" i="4"/>
  <c r="D86" i="4"/>
  <c r="D159" i="4"/>
  <c r="E90" i="4"/>
  <c r="E102" i="4"/>
  <c r="C142" i="4"/>
  <c r="C159" i="4" s="1"/>
  <c r="C229" i="4"/>
  <c r="F338" i="4"/>
  <c r="N338" i="4"/>
  <c r="E118" i="4"/>
  <c r="E124" i="4" s="1"/>
  <c r="C124" i="4"/>
  <c r="F124" i="4"/>
  <c r="E141" i="4"/>
  <c r="E159" i="4" s="1"/>
  <c r="C211" i="4"/>
  <c r="F286" i="4"/>
  <c r="J286" i="4"/>
  <c r="N286" i="4"/>
  <c r="D292" i="4"/>
  <c r="D286" i="4" s="1"/>
  <c r="H292" i="4"/>
  <c r="H286" i="4" s="1"/>
  <c r="L292" i="4"/>
  <c r="L286" i="4" s="1"/>
  <c r="P292" i="4"/>
  <c r="P286" i="4" s="1"/>
  <c r="C303" i="4"/>
  <c r="C299" i="4" s="1"/>
  <c r="G303" i="4"/>
  <c r="G299" i="4" s="1"/>
  <c r="K303" i="4"/>
  <c r="K299" i="4" s="1"/>
  <c r="O303" i="4"/>
  <c r="O299" i="4" s="1"/>
  <c r="F325" i="4"/>
  <c r="J325" i="4"/>
  <c r="N325" i="4"/>
  <c r="F356" i="4"/>
  <c r="F363" i="4" s="1"/>
  <c r="J356" i="4"/>
  <c r="O356" i="4"/>
  <c r="O363" i="4" s="1"/>
  <c r="M363" i="4"/>
  <c r="Q363" i="4"/>
  <c r="AA368" i="4"/>
  <c r="K368" i="4" s="1"/>
  <c r="AB368" i="4"/>
  <c r="AA370" i="4"/>
  <c r="K370" i="4" s="1"/>
  <c r="AB370" i="4"/>
  <c r="F404" i="4"/>
  <c r="F405" i="4" s="1"/>
  <c r="J404" i="4"/>
  <c r="N404" i="4"/>
  <c r="O401" i="4"/>
  <c r="E418" i="4"/>
  <c r="E489" i="4"/>
  <c r="I489" i="4"/>
  <c r="M489" i="4"/>
  <c r="K286" i="4"/>
  <c r="K405" i="4"/>
  <c r="E253" i="4"/>
  <c r="J338" i="4"/>
  <c r="J363" i="4"/>
  <c r="N405" i="4"/>
  <c r="C452" i="4"/>
  <c r="C489" i="4" s="1"/>
  <c r="E86" i="4"/>
  <c r="C164" i="4"/>
  <c r="D229" i="4"/>
  <c r="E242" i="4"/>
  <c r="C338" i="4"/>
  <c r="G338" i="4"/>
  <c r="K338" i="4"/>
  <c r="O338" i="4"/>
  <c r="E356" i="4"/>
  <c r="E363" i="4" s="1"/>
  <c r="I356" i="4"/>
  <c r="I363" i="4" s="1"/>
  <c r="N356" i="4"/>
  <c r="N363" i="4" s="1"/>
  <c r="R356" i="4"/>
  <c r="R363" i="4" s="1"/>
  <c r="D403" i="4"/>
  <c r="D382" i="4"/>
  <c r="H403" i="4"/>
  <c r="H405" i="4" s="1"/>
  <c r="H382" i="4"/>
  <c r="L403" i="4"/>
  <c r="L405" i="4" s="1"/>
  <c r="L382" i="4"/>
  <c r="P403" i="4"/>
  <c r="P405" i="4" s="1"/>
  <c r="P382" i="4"/>
  <c r="C385" i="4"/>
  <c r="G385" i="4"/>
  <c r="K385" i="4"/>
  <c r="O385" i="4"/>
  <c r="G403" i="4"/>
  <c r="G405" i="4" s="1"/>
  <c r="O403" i="4"/>
  <c r="O405" i="4" s="1"/>
  <c r="D405" i="4" l="1"/>
  <c r="C403" i="4"/>
  <c r="C405" i="4" s="1"/>
  <c r="G9" i="3" l="1"/>
  <c r="H489" i="3"/>
  <c r="G489" i="3"/>
  <c r="M488" i="3"/>
  <c r="L488" i="3"/>
  <c r="K488" i="3"/>
  <c r="J488" i="3"/>
  <c r="I488" i="3"/>
  <c r="H488" i="3"/>
  <c r="G488" i="3"/>
  <c r="F488" i="3"/>
  <c r="E488" i="3"/>
  <c r="D488" i="3"/>
  <c r="C486" i="3"/>
  <c r="C485" i="3"/>
  <c r="C484" i="3"/>
  <c r="C483" i="3"/>
  <c r="C482" i="3"/>
  <c r="C488" i="3" s="1"/>
  <c r="M481" i="3"/>
  <c r="L481" i="3"/>
  <c r="K481" i="3"/>
  <c r="J481" i="3"/>
  <c r="I481" i="3"/>
  <c r="H481" i="3"/>
  <c r="G481" i="3"/>
  <c r="F481" i="3"/>
  <c r="E481" i="3"/>
  <c r="D481" i="3"/>
  <c r="C480" i="3"/>
  <c r="C479" i="3"/>
  <c r="C478" i="3"/>
  <c r="C477" i="3"/>
  <c r="C476" i="3"/>
  <c r="C481" i="3" s="1"/>
  <c r="C475" i="3"/>
  <c r="M474" i="3"/>
  <c r="L474" i="3"/>
  <c r="K474" i="3"/>
  <c r="J474" i="3"/>
  <c r="I474" i="3"/>
  <c r="H474" i="3"/>
  <c r="G474" i="3"/>
  <c r="F474" i="3"/>
  <c r="E474" i="3"/>
  <c r="D474" i="3"/>
  <c r="C473" i="3"/>
  <c r="C472" i="3"/>
  <c r="C471" i="3"/>
  <c r="C470" i="3"/>
  <c r="C469" i="3"/>
  <c r="C468" i="3"/>
  <c r="C467" i="3"/>
  <c r="C466" i="3"/>
  <c r="C474" i="3" s="1"/>
  <c r="M465" i="3"/>
  <c r="L465" i="3"/>
  <c r="K465" i="3"/>
  <c r="J465" i="3"/>
  <c r="I465" i="3"/>
  <c r="H465" i="3"/>
  <c r="G465" i="3"/>
  <c r="F465" i="3"/>
  <c r="E465" i="3"/>
  <c r="D465" i="3"/>
  <c r="C464" i="3"/>
  <c r="C465" i="3" s="1"/>
  <c r="C463" i="3"/>
  <c r="C462" i="3"/>
  <c r="M461" i="3"/>
  <c r="L461" i="3"/>
  <c r="K461" i="3"/>
  <c r="J461" i="3"/>
  <c r="I461" i="3"/>
  <c r="H461" i="3"/>
  <c r="G461" i="3"/>
  <c r="F461" i="3"/>
  <c r="E461" i="3"/>
  <c r="D461" i="3"/>
  <c r="C460" i="3"/>
  <c r="C459" i="3"/>
  <c r="C458" i="3"/>
  <c r="M457" i="3"/>
  <c r="L457" i="3"/>
  <c r="K457" i="3"/>
  <c r="K489" i="3" s="1"/>
  <c r="J457" i="3"/>
  <c r="I457" i="3"/>
  <c r="H457" i="3"/>
  <c r="G457" i="3"/>
  <c r="F457" i="3"/>
  <c r="E457" i="3"/>
  <c r="D457" i="3"/>
  <c r="C457" i="3"/>
  <c r="C456" i="3"/>
  <c r="C454" i="3"/>
  <c r="C453" i="3"/>
  <c r="M452" i="3"/>
  <c r="M489" i="3" s="1"/>
  <c r="L452" i="3"/>
  <c r="L489" i="3" s="1"/>
  <c r="K452" i="3"/>
  <c r="J452" i="3"/>
  <c r="J489" i="3" s="1"/>
  <c r="I452" i="3"/>
  <c r="I489" i="3" s="1"/>
  <c r="H452" i="3"/>
  <c r="G452" i="3"/>
  <c r="F452" i="3"/>
  <c r="F489" i="3" s="1"/>
  <c r="E452" i="3"/>
  <c r="E489" i="3" s="1"/>
  <c r="D452" i="3"/>
  <c r="D489" i="3" s="1"/>
  <c r="C451" i="3"/>
  <c r="C450" i="3"/>
  <c r="C449" i="3"/>
  <c r="C448" i="3"/>
  <c r="C447" i="3"/>
  <c r="C441" i="3"/>
  <c r="C440" i="3"/>
  <c r="AB437" i="3"/>
  <c r="AA437" i="3"/>
  <c r="F437" i="3"/>
  <c r="AB436" i="3"/>
  <c r="AA436" i="3"/>
  <c r="F436" i="3"/>
  <c r="AB435" i="3"/>
  <c r="AA435" i="3"/>
  <c r="F435" i="3" s="1"/>
  <c r="AB432" i="3"/>
  <c r="AA432" i="3"/>
  <c r="K432" i="3"/>
  <c r="C432" i="3"/>
  <c r="AB431" i="3"/>
  <c r="AA431" i="3"/>
  <c r="K431" i="3"/>
  <c r="C431" i="3"/>
  <c r="AB430" i="3"/>
  <c r="AA430" i="3"/>
  <c r="K430" i="3"/>
  <c r="C430" i="3"/>
  <c r="D417" i="3"/>
  <c r="C417" i="3"/>
  <c r="E416" i="3"/>
  <c r="D416" i="3"/>
  <c r="C416" i="3"/>
  <c r="E415" i="3"/>
  <c r="D415" i="3"/>
  <c r="C415" i="3"/>
  <c r="E414" i="3"/>
  <c r="D414" i="3"/>
  <c r="C414" i="3"/>
  <c r="E413" i="3"/>
  <c r="D413" i="3"/>
  <c r="C413" i="3"/>
  <c r="D412" i="3"/>
  <c r="C412" i="3"/>
  <c r="E411" i="3"/>
  <c r="D411" i="3"/>
  <c r="C411" i="3"/>
  <c r="D410" i="3"/>
  <c r="C410" i="3"/>
  <c r="E409" i="3"/>
  <c r="E418" i="3" s="1"/>
  <c r="D409" i="3"/>
  <c r="D418" i="3" s="1"/>
  <c r="C409" i="3"/>
  <c r="C418" i="3" s="1"/>
  <c r="D408" i="3"/>
  <c r="C408" i="3"/>
  <c r="J403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Q401" i="3"/>
  <c r="M401" i="3"/>
  <c r="I401" i="3"/>
  <c r="H401" i="3"/>
  <c r="E401" i="3"/>
  <c r="Q400" i="3"/>
  <c r="P400" i="3"/>
  <c r="P401" i="3" s="1"/>
  <c r="O400" i="3"/>
  <c r="N400" i="3"/>
  <c r="M400" i="3"/>
  <c r="L400" i="3"/>
  <c r="L401" i="3" s="1"/>
  <c r="K400" i="3"/>
  <c r="J400" i="3"/>
  <c r="I400" i="3"/>
  <c r="H400" i="3"/>
  <c r="G400" i="3"/>
  <c r="F400" i="3"/>
  <c r="E400" i="3"/>
  <c r="D400" i="3"/>
  <c r="D401" i="3" s="1"/>
  <c r="C400" i="3"/>
  <c r="Q399" i="3"/>
  <c r="P399" i="3"/>
  <c r="O399" i="3"/>
  <c r="O401" i="3" s="1"/>
  <c r="N399" i="3"/>
  <c r="N401" i="3" s="1"/>
  <c r="M399" i="3"/>
  <c r="L399" i="3"/>
  <c r="K399" i="3"/>
  <c r="K401" i="3" s="1"/>
  <c r="J399" i="3"/>
  <c r="J401" i="3" s="1"/>
  <c r="I399" i="3"/>
  <c r="H399" i="3"/>
  <c r="G399" i="3"/>
  <c r="G401" i="3" s="1"/>
  <c r="F399" i="3"/>
  <c r="F401" i="3" s="1"/>
  <c r="E399" i="3"/>
  <c r="D399" i="3"/>
  <c r="C399" i="3"/>
  <c r="C401" i="3" s="1"/>
  <c r="N398" i="3"/>
  <c r="J398" i="3"/>
  <c r="F398" i="3"/>
  <c r="Q397" i="3"/>
  <c r="Q398" i="3" s="1"/>
  <c r="P397" i="3"/>
  <c r="O397" i="3"/>
  <c r="N397" i="3"/>
  <c r="M397" i="3"/>
  <c r="M398" i="3" s="1"/>
  <c r="L397" i="3"/>
  <c r="K397" i="3"/>
  <c r="J397" i="3"/>
  <c r="I397" i="3"/>
  <c r="I398" i="3" s="1"/>
  <c r="H397" i="3"/>
  <c r="G397" i="3"/>
  <c r="F397" i="3"/>
  <c r="E397" i="3"/>
  <c r="E398" i="3" s="1"/>
  <c r="D397" i="3"/>
  <c r="C397" i="3"/>
  <c r="Q396" i="3"/>
  <c r="P396" i="3"/>
  <c r="P398" i="3" s="1"/>
  <c r="O396" i="3"/>
  <c r="O398" i="3" s="1"/>
  <c r="N396" i="3"/>
  <c r="M396" i="3"/>
  <c r="L396" i="3"/>
  <c r="L398" i="3" s="1"/>
  <c r="K396" i="3"/>
  <c r="K398" i="3" s="1"/>
  <c r="J396" i="3"/>
  <c r="I396" i="3"/>
  <c r="H396" i="3"/>
  <c r="H398" i="3" s="1"/>
  <c r="G396" i="3"/>
  <c r="G398" i="3" s="1"/>
  <c r="F396" i="3"/>
  <c r="E396" i="3"/>
  <c r="D396" i="3"/>
  <c r="D398" i="3" s="1"/>
  <c r="C396" i="3"/>
  <c r="C398" i="3" s="1"/>
  <c r="Q395" i="3"/>
  <c r="P395" i="3"/>
  <c r="O395" i="3"/>
  <c r="N395" i="3"/>
  <c r="M395" i="3"/>
  <c r="L395" i="3"/>
  <c r="K395" i="3"/>
  <c r="K404" i="3" s="1"/>
  <c r="J395" i="3"/>
  <c r="I395" i="3"/>
  <c r="H395" i="3"/>
  <c r="G395" i="3"/>
  <c r="F395" i="3"/>
  <c r="E395" i="3"/>
  <c r="D395" i="3"/>
  <c r="C395" i="3"/>
  <c r="N394" i="3"/>
  <c r="J394" i="3"/>
  <c r="F394" i="3"/>
  <c r="Q393" i="3"/>
  <c r="Q394" i="3" s="1"/>
  <c r="P393" i="3"/>
  <c r="O393" i="3"/>
  <c r="N393" i="3"/>
  <c r="M393" i="3"/>
  <c r="M394" i="3" s="1"/>
  <c r="L393" i="3"/>
  <c r="K393" i="3"/>
  <c r="J393" i="3"/>
  <c r="I393" i="3"/>
  <c r="I394" i="3" s="1"/>
  <c r="H393" i="3"/>
  <c r="G393" i="3"/>
  <c r="F393" i="3"/>
  <c r="E393" i="3"/>
  <c r="E394" i="3" s="1"/>
  <c r="D393" i="3"/>
  <c r="C393" i="3"/>
  <c r="Q392" i="3"/>
  <c r="P392" i="3"/>
  <c r="P394" i="3" s="1"/>
  <c r="O392" i="3"/>
  <c r="O394" i="3" s="1"/>
  <c r="N392" i="3"/>
  <c r="M392" i="3"/>
  <c r="L392" i="3"/>
  <c r="L394" i="3" s="1"/>
  <c r="K392" i="3"/>
  <c r="K394" i="3" s="1"/>
  <c r="J392" i="3"/>
  <c r="I392" i="3"/>
  <c r="H392" i="3"/>
  <c r="H394" i="3" s="1"/>
  <c r="G392" i="3"/>
  <c r="G394" i="3" s="1"/>
  <c r="F392" i="3"/>
  <c r="E392" i="3"/>
  <c r="D392" i="3"/>
  <c r="D394" i="3" s="1"/>
  <c r="C392" i="3"/>
  <c r="C394" i="3" s="1"/>
  <c r="O391" i="3"/>
  <c r="K391" i="3"/>
  <c r="G391" i="3"/>
  <c r="C391" i="3"/>
  <c r="Q390" i="3"/>
  <c r="P390" i="3"/>
  <c r="O390" i="3"/>
  <c r="N390" i="3"/>
  <c r="N391" i="3" s="1"/>
  <c r="M390" i="3"/>
  <c r="L390" i="3"/>
  <c r="K390" i="3"/>
  <c r="J390" i="3"/>
  <c r="J391" i="3" s="1"/>
  <c r="I390" i="3"/>
  <c r="H390" i="3"/>
  <c r="G390" i="3"/>
  <c r="F390" i="3"/>
  <c r="F391" i="3" s="1"/>
  <c r="E390" i="3"/>
  <c r="D390" i="3"/>
  <c r="C390" i="3"/>
  <c r="Q389" i="3"/>
  <c r="Q391" i="3" s="1"/>
  <c r="P389" i="3"/>
  <c r="P391" i="3" s="1"/>
  <c r="O389" i="3"/>
  <c r="N389" i="3"/>
  <c r="M389" i="3"/>
  <c r="M391" i="3" s="1"/>
  <c r="L389" i="3"/>
  <c r="L391" i="3" s="1"/>
  <c r="K389" i="3"/>
  <c r="J389" i="3"/>
  <c r="I389" i="3"/>
  <c r="I391" i="3" s="1"/>
  <c r="H389" i="3"/>
  <c r="H391" i="3" s="1"/>
  <c r="G389" i="3"/>
  <c r="F389" i="3"/>
  <c r="E389" i="3"/>
  <c r="E391" i="3" s="1"/>
  <c r="D389" i="3"/>
  <c r="D391" i="3" s="1"/>
  <c r="C389" i="3"/>
  <c r="Q388" i="3"/>
  <c r="P388" i="3"/>
  <c r="O388" i="3"/>
  <c r="N388" i="3"/>
  <c r="M388" i="3"/>
  <c r="L388" i="3"/>
  <c r="L404" i="3" s="1"/>
  <c r="K388" i="3"/>
  <c r="J388" i="3"/>
  <c r="I388" i="3"/>
  <c r="H388" i="3"/>
  <c r="G388" i="3"/>
  <c r="F388" i="3"/>
  <c r="E388" i="3"/>
  <c r="D388" i="3"/>
  <c r="D404" i="3" s="1"/>
  <c r="C404" i="3" s="1"/>
  <c r="C388" i="3"/>
  <c r="Q387" i="3"/>
  <c r="P387" i="3"/>
  <c r="O387" i="3"/>
  <c r="N387" i="3"/>
  <c r="N403" i="3" s="1"/>
  <c r="M387" i="3"/>
  <c r="L387" i="3"/>
  <c r="K387" i="3"/>
  <c r="K403" i="3" s="1"/>
  <c r="J387" i="3"/>
  <c r="I387" i="3"/>
  <c r="H387" i="3"/>
  <c r="G387" i="3"/>
  <c r="F387" i="3"/>
  <c r="F403" i="3" s="1"/>
  <c r="E387" i="3"/>
  <c r="D387" i="3"/>
  <c r="C387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Q385" i="3"/>
  <c r="M385" i="3"/>
  <c r="L385" i="3"/>
  <c r="I385" i="3"/>
  <c r="E385" i="3"/>
  <c r="D385" i="3"/>
  <c r="Q384" i="3"/>
  <c r="P384" i="3"/>
  <c r="P385" i="3" s="1"/>
  <c r="O384" i="3"/>
  <c r="O404" i="3" s="1"/>
  <c r="N384" i="3"/>
  <c r="M384" i="3"/>
  <c r="L384" i="3"/>
  <c r="K384" i="3"/>
  <c r="J384" i="3"/>
  <c r="I384" i="3"/>
  <c r="H384" i="3"/>
  <c r="H385" i="3" s="1"/>
  <c r="G384" i="3"/>
  <c r="G404" i="3" s="1"/>
  <c r="F384" i="3"/>
  <c r="E384" i="3"/>
  <c r="D384" i="3"/>
  <c r="C384" i="3"/>
  <c r="Q383" i="3"/>
  <c r="P383" i="3"/>
  <c r="O383" i="3"/>
  <c r="O385" i="3" s="1"/>
  <c r="N383" i="3"/>
  <c r="N385" i="3" s="1"/>
  <c r="M383" i="3"/>
  <c r="L383" i="3"/>
  <c r="K383" i="3"/>
  <c r="K385" i="3" s="1"/>
  <c r="J383" i="3"/>
  <c r="J385" i="3" s="1"/>
  <c r="I383" i="3"/>
  <c r="H383" i="3"/>
  <c r="G383" i="3"/>
  <c r="G385" i="3" s="1"/>
  <c r="F383" i="3"/>
  <c r="F385" i="3" s="1"/>
  <c r="E383" i="3"/>
  <c r="D383" i="3"/>
  <c r="C383" i="3"/>
  <c r="C385" i="3" s="1"/>
  <c r="N382" i="3"/>
  <c r="M382" i="3"/>
  <c r="J382" i="3"/>
  <c r="F382" i="3"/>
  <c r="E382" i="3"/>
  <c r="Q381" i="3"/>
  <c r="Q382" i="3" s="1"/>
  <c r="P381" i="3"/>
  <c r="O381" i="3"/>
  <c r="N381" i="3"/>
  <c r="N404" i="3" s="1"/>
  <c r="M381" i="3"/>
  <c r="L381" i="3"/>
  <c r="K381" i="3"/>
  <c r="J381" i="3"/>
  <c r="J404" i="3" s="1"/>
  <c r="I381" i="3"/>
  <c r="I382" i="3" s="1"/>
  <c r="H381" i="3"/>
  <c r="G381" i="3"/>
  <c r="F381" i="3"/>
  <c r="F404" i="3" s="1"/>
  <c r="E381" i="3"/>
  <c r="D381" i="3"/>
  <c r="C381" i="3"/>
  <c r="Q380" i="3"/>
  <c r="Q403" i="3" s="1"/>
  <c r="P380" i="3"/>
  <c r="O380" i="3"/>
  <c r="O382" i="3" s="1"/>
  <c r="N380" i="3"/>
  <c r="M380" i="3"/>
  <c r="M403" i="3" s="1"/>
  <c r="L380" i="3"/>
  <c r="K380" i="3"/>
  <c r="K382" i="3" s="1"/>
  <c r="J380" i="3"/>
  <c r="I380" i="3"/>
  <c r="I403" i="3" s="1"/>
  <c r="H380" i="3"/>
  <c r="G380" i="3"/>
  <c r="G382" i="3" s="1"/>
  <c r="F380" i="3"/>
  <c r="E380" i="3"/>
  <c r="E403" i="3" s="1"/>
  <c r="D380" i="3"/>
  <c r="C380" i="3"/>
  <c r="C382" i="3" s="1"/>
  <c r="D375" i="3"/>
  <c r="C375" i="3"/>
  <c r="D374" i="3"/>
  <c r="C374" i="3"/>
  <c r="F370" i="3"/>
  <c r="E370" i="3"/>
  <c r="F369" i="3"/>
  <c r="E369" i="3"/>
  <c r="C369" i="3" s="1"/>
  <c r="F368" i="3"/>
  <c r="E368" i="3"/>
  <c r="F367" i="3"/>
  <c r="E367" i="3"/>
  <c r="C367" i="3" s="1"/>
  <c r="P363" i="3"/>
  <c r="O363" i="3"/>
  <c r="G363" i="3"/>
  <c r="D363" i="3"/>
  <c r="R362" i="3"/>
  <c r="Q362" i="3"/>
  <c r="P362" i="3"/>
  <c r="O362" i="3"/>
  <c r="N362" i="3"/>
  <c r="M362" i="3"/>
  <c r="L362" i="3"/>
  <c r="L363" i="3" s="1"/>
  <c r="J362" i="3"/>
  <c r="I362" i="3"/>
  <c r="H362" i="3"/>
  <c r="G362" i="3"/>
  <c r="F362" i="3"/>
  <c r="E362" i="3"/>
  <c r="D362" i="3"/>
  <c r="C362" i="3"/>
  <c r="R361" i="3"/>
  <c r="Q361" i="3"/>
  <c r="P361" i="3"/>
  <c r="O361" i="3"/>
  <c r="N361" i="3"/>
  <c r="M361" i="3"/>
  <c r="L361" i="3"/>
  <c r="J361" i="3"/>
  <c r="I361" i="3"/>
  <c r="H361" i="3"/>
  <c r="G361" i="3"/>
  <c r="F361" i="3"/>
  <c r="E361" i="3"/>
  <c r="D361" i="3"/>
  <c r="C361" i="3"/>
  <c r="R360" i="3"/>
  <c r="Q360" i="3"/>
  <c r="P360" i="3"/>
  <c r="O360" i="3"/>
  <c r="N360" i="3"/>
  <c r="M360" i="3"/>
  <c r="M363" i="3" s="1"/>
  <c r="L360" i="3"/>
  <c r="K363" i="3"/>
  <c r="J360" i="3"/>
  <c r="I360" i="3"/>
  <c r="H360" i="3"/>
  <c r="G360" i="3"/>
  <c r="F360" i="3"/>
  <c r="E360" i="3"/>
  <c r="D360" i="3"/>
  <c r="C360" i="3"/>
  <c r="C363" i="3" s="1"/>
  <c r="R358" i="3"/>
  <c r="Q358" i="3"/>
  <c r="P358" i="3"/>
  <c r="O358" i="3"/>
  <c r="O356" i="3" s="1"/>
  <c r="N358" i="3"/>
  <c r="M358" i="3"/>
  <c r="L358" i="3"/>
  <c r="J358" i="3"/>
  <c r="J356" i="3" s="1"/>
  <c r="I358" i="3"/>
  <c r="H358" i="3"/>
  <c r="G358" i="3"/>
  <c r="F358" i="3"/>
  <c r="F356" i="3" s="1"/>
  <c r="E358" i="3"/>
  <c r="D358" i="3"/>
  <c r="C358" i="3"/>
  <c r="R357" i="3"/>
  <c r="R356" i="3" s="1"/>
  <c r="Q357" i="3"/>
  <c r="P357" i="3"/>
  <c r="O357" i="3"/>
  <c r="N357" i="3"/>
  <c r="N356" i="3" s="1"/>
  <c r="M357" i="3"/>
  <c r="L357" i="3"/>
  <c r="J357" i="3"/>
  <c r="I357" i="3"/>
  <c r="I356" i="3" s="1"/>
  <c r="H357" i="3"/>
  <c r="G357" i="3"/>
  <c r="F357" i="3"/>
  <c r="E357" i="3"/>
  <c r="E356" i="3" s="1"/>
  <c r="D357" i="3"/>
  <c r="C357" i="3"/>
  <c r="Q356" i="3"/>
  <c r="P356" i="3"/>
  <c r="M356" i="3"/>
  <c r="L356" i="3"/>
  <c r="H356" i="3"/>
  <c r="H363" i="3" s="1"/>
  <c r="G356" i="3"/>
  <c r="D356" i="3"/>
  <c r="C356" i="3"/>
  <c r="R355" i="3"/>
  <c r="Q355" i="3"/>
  <c r="P355" i="3"/>
  <c r="O355" i="3"/>
  <c r="N355" i="3"/>
  <c r="M355" i="3"/>
  <c r="L355" i="3"/>
  <c r="J355" i="3"/>
  <c r="I355" i="3"/>
  <c r="H355" i="3"/>
  <c r="G355" i="3"/>
  <c r="F355" i="3"/>
  <c r="E355" i="3"/>
  <c r="D355" i="3"/>
  <c r="C355" i="3"/>
  <c r="R354" i="3"/>
  <c r="Q354" i="3"/>
  <c r="P354" i="3"/>
  <c r="O354" i="3"/>
  <c r="N354" i="3"/>
  <c r="M354" i="3"/>
  <c r="L354" i="3"/>
  <c r="J354" i="3"/>
  <c r="I354" i="3"/>
  <c r="H354" i="3"/>
  <c r="G354" i="3"/>
  <c r="F354" i="3"/>
  <c r="E354" i="3"/>
  <c r="D354" i="3"/>
  <c r="C354" i="3"/>
  <c r="R353" i="3"/>
  <c r="Q353" i="3"/>
  <c r="P353" i="3"/>
  <c r="O353" i="3"/>
  <c r="N353" i="3"/>
  <c r="M353" i="3"/>
  <c r="L353" i="3"/>
  <c r="J353" i="3"/>
  <c r="I353" i="3"/>
  <c r="H353" i="3"/>
  <c r="G353" i="3"/>
  <c r="F353" i="3"/>
  <c r="E353" i="3"/>
  <c r="D353" i="3"/>
  <c r="C353" i="3"/>
  <c r="R352" i="3"/>
  <c r="Q352" i="3"/>
  <c r="P352" i="3"/>
  <c r="O352" i="3"/>
  <c r="N352" i="3"/>
  <c r="M352" i="3"/>
  <c r="L352" i="3"/>
  <c r="J352" i="3"/>
  <c r="I352" i="3"/>
  <c r="H352" i="3"/>
  <c r="G352" i="3"/>
  <c r="F352" i="3"/>
  <c r="E352" i="3"/>
  <c r="D352" i="3"/>
  <c r="C352" i="3"/>
  <c r="R351" i="3"/>
  <c r="Q351" i="3"/>
  <c r="P351" i="3"/>
  <c r="O351" i="3"/>
  <c r="N351" i="3"/>
  <c r="M351" i="3"/>
  <c r="L351" i="3"/>
  <c r="J351" i="3"/>
  <c r="I351" i="3"/>
  <c r="H351" i="3"/>
  <c r="G351" i="3"/>
  <c r="F351" i="3"/>
  <c r="E351" i="3"/>
  <c r="D351" i="3"/>
  <c r="C351" i="3"/>
  <c r="R350" i="3"/>
  <c r="Q350" i="3"/>
  <c r="P350" i="3"/>
  <c r="O350" i="3"/>
  <c r="N350" i="3"/>
  <c r="M350" i="3"/>
  <c r="L350" i="3"/>
  <c r="J350" i="3"/>
  <c r="I350" i="3"/>
  <c r="H350" i="3"/>
  <c r="G350" i="3"/>
  <c r="F350" i="3"/>
  <c r="E350" i="3"/>
  <c r="D350" i="3"/>
  <c r="C350" i="3"/>
  <c r="R349" i="3"/>
  <c r="Q349" i="3"/>
  <c r="P349" i="3"/>
  <c r="O349" i="3"/>
  <c r="N349" i="3"/>
  <c r="M349" i="3"/>
  <c r="L349" i="3"/>
  <c r="J349" i="3"/>
  <c r="I349" i="3"/>
  <c r="H349" i="3"/>
  <c r="G349" i="3"/>
  <c r="F349" i="3"/>
  <c r="E349" i="3"/>
  <c r="D349" i="3"/>
  <c r="C349" i="3"/>
  <c r="R348" i="3"/>
  <c r="Q348" i="3"/>
  <c r="P348" i="3"/>
  <c r="O348" i="3"/>
  <c r="N348" i="3"/>
  <c r="M348" i="3"/>
  <c r="L348" i="3"/>
  <c r="J348" i="3"/>
  <c r="I348" i="3"/>
  <c r="H348" i="3"/>
  <c r="G348" i="3"/>
  <c r="F348" i="3"/>
  <c r="E348" i="3"/>
  <c r="D348" i="3"/>
  <c r="C348" i="3"/>
  <c r="R347" i="3"/>
  <c r="Q347" i="3"/>
  <c r="P347" i="3"/>
  <c r="O347" i="3"/>
  <c r="N347" i="3"/>
  <c r="M347" i="3"/>
  <c r="L347" i="3"/>
  <c r="J347" i="3"/>
  <c r="I347" i="3"/>
  <c r="H347" i="3"/>
  <c r="G347" i="3"/>
  <c r="F347" i="3"/>
  <c r="E347" i="3"/>
  <c r="D347" i="3"/>
  <c r="C347" i="3"/>
  <c r="R346" i="3"/>
  <c r="Q346" i="3"/>
  <c r="P346" i="3"/>
  <c r="O346" i="3"/>
  <c r="N346" i="3"/>
  <c r="M346" i="3"/>
  <c r="L346" i="3"/>
  <c r="J346" i="3"/>
  <c r="I346" i="3"/>
  <c r="H346" i="3"/>
  <c r="G346" i="3"/>
  <c r="F346" i="3"/>
  <c r="E346" i="3"/>
  <c r="D346" i="3"/>
  <c r="C346" i="3"/>
  <c r="R345" i="3"/>
  <c r="Q345" i="3"/>
  <c r="P345" i="3"/>
  <c r="O345" i="3"/>
  <c r="N345" i="3"/>
  <c r="M345" i="3"/>
  <c r="L345" i="3"/>
  <c r="J345" i="3"/>
  <c r="I345" i="3"/>
  <c r="H345" i="3"/>
  <c r="G345" i="3"/>
  <c r="F345" i="3"/>
  <c r="E345" i="3"/>
  <c r="D345" i="3"/>
  <c r="C345" i="3"/>
  <c r="R344" i="3"/>
  <c r="Q344" i="3"/>
  <c r="P344" i="3"/>
  <c r="O344" i="3"/>
  <c r="N344" i="3"/>
  <c r="M344" i="3"/>
  <c r="L344" i="3"/>
  <c r="J344" i="3"/>
  <c r="I344" i="3"/>
  <c r="H344" i="3"/>
  <c r="G344" i="3"/>
  <c r="F344" i="3"/>
  <c r="E344" i="3"/>
  <c r="D344" i="3"/>
  <c r="C344" i="3"/>
  <c r="R343" i="3"/>
  <c r="Q343" i="3"/>
  <c r="P343" i="3"/>
  <c r="O343" i="3"/>
  <c r="N343" i="3"/>
  <c r="M343" i="3"/>
  <c r="L343" i="3"/>
  <c r="J343" i="3"/>
  <c r="I343" i="3"/>
  <c r="H343" i="3"/>
  <c r="G343" i="3"/>
  <c r="F343" i="3"/>
  <c r="E343" i="3"/>
  <c r="D343" i="3"/>
  <c r="C343" i="3"/>
  <c r="E338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Q331" i="3"/>
  <c r="P331" i="3"/>
  <c r="O331" i="3"/>
  <c r="N331" i="3"/>
  <c r="M331" i="3"/>
  <c r="M338" i="3" s="1"/>
  <c r="L331" i="3"/>
  <c r="K331" i="3"/>
  <c r="J331" i="3"/>
  <c r="I331" i="3"/>
  <c r="H331" i="3"/>
  <c r="G331" i="3"/>
  <c r="F331" i="3"/>
  <c r="E331" i="3"/>
  <c r="D331" i="3"/>
  <c r="C331" i="3"/>
  <c r="Q330" i="3"/>
  <c r="Q338" i="3" s="1"/>
  <c r="P330" i="3"/>
  <c r="P338" i="3" s="1"/>
  <c r="O330" i="3"/>
  <c r="N330" i="3"/>
  <c r="M330" i="3"/>
  <c r="L330" i="3"/>
  <c r="L338" i="3" s="1"/>
  <c r="K330" i="3"/>
  <c r="J330" i="3"/>
  <c r="I330" i="3"/>
  <c r="I338" i="3" s="1"/>
  <c r="H330" i="3"/>
  <c r="H338" i="3" s="1"/>
  <c r="G330" i="3"/>
  <c r="F330" i="3"/>
  <c r="E330" i="3"/>
  <c r="D330" i="3"/>
  <c r="D338" i="3" s="1"/>
  <c r="C330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Q320" i="3"/>
  <c r="P320" i="3"/>
  <c r="P325" i="3" s="1"/>
  <c r="O320" i="3"/>
  <c r="N320" i="3"/>
  <c r="M320" i="3"/>
  <c r="L320" i="3"/>
  <c r="L325" i="3" s="1"/>
  <c r="K320" i="3"/>
  <c r="J320" i="3"/>
  <c r="I320" i="3"/>
  <c r="H320" i="3"/>
  <c r="H325" i="3" s="1"/>
  <c r="G320" i="3"/>
  <c r="F320" i="3"/>
  <c r="E320" i="3"/>
  <c r="D320" i="3"/>
  <c r="D325" i="3" s="1"/>
  <c r="C320" i="3"/>
  <c r="Q318" i="3"/>
  <c r="P318" i="3"/>
  <c r="O318" i="3"/>
  <c r="O325" i="3" s="1"/>
  <c r="N318" i="3"/>
  <c r="M318" i="3"/>
  <c r="L318" i="3"/>
  <c r="K318" i="3"/>
  <c r="K325" i="3" s="1"/>
  <c r="J318" i="3"/>
  <c r="I318" i="3"/>
  <c r="H318" i="3"/>
  <c r="G318" i="3"/>
  <c r="G325" i="3" s="1"/>
  <c r="F318" i="3"/>
  <c r="E318" i="3"/>
  <c r="D318" i="3"/>
  <c r="C318" i="3"/>
  <c r="C325" i="3" s="1"/>
  <c r="Q317" i="3"/>
  <c r="P317" i="3"/>
  <c r="O317" i="3"/>
  <c r="N317" i="3"/>
  <c r="N325" i="3" s="1"/>
  <c r="M317" i="3"/>
  <c r="L317" i="3"/>
  <c r="K317" i="3"/>
  <c r="J317" i="3"/>
  <c r="J325" i="3" s="1"/>
  <c r="I317" i="3"/>
  <c r="H317" i="3"/>
  <c r="G317" i="3"/>
  <c r="F317" i="3"/>
  <c r="F325" i="3" s="1"/>
  <c r="E317" i="3"/>
  <c r="D317" i="3"/>
  <c r="C317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Q307" i="3"/>
  <c r="P307" i="3"/>
  <c r="O307" i="3"/>
  <c r="N307" i="3"/>
  <c r="M307" i="3"/>
  <c r="L307" i="3"/>
  <c r="K307" i="3"/>
  <c r="J307" i="3"/>
  <c r="J299" i="3" s="1"/>
  <c r="I307" i="3"/>
  <c r="H307" i="3"/>
  <c r="G307" i="3"/>
  <c r="F307" i="3"/>
  <c r="E307" i="3"/>
  <c r="D307" i="3"/>
  <c r="C307" i="3"/>
  <c r="Q306" i="3"/>
  <c r="Q303" i="3" s="1"/>
  <c r="P306" i="3"/>
  <c r="O306" i="3"/>
  <c r="N306" i="3"/>
  <c r="M306" i="3"/>
  <c r="M303" i="3" s="1"/>
  <c r="L306" i="3"/>
  <c r="K306" i="3"/>
  <c r="J306" i="3"/>
  <c r="I306" i="3"/>
  <c r="I303" i="3" s="1"/>
  <c r="H306" i="3"/>
  <c r="G306" i="3"/>
  <c r="F306" i="3"/>
  <c r="E306" i="3"/>
  <c r="E303" i="3" s="1"/>
  <c r="D306" i="3"/>
  <c r="C306" i="3"/>
  <c r="Q305" i="3"/>
  <c r="P305" i="3"/>
  <c r="P303" i="3" s="1"/>
  <c r="O305" i="3"/>
  <c r="N305" i="3"/>
  <c r="M305" i="3"/>
  <c r="L305" i="3"/>
  <c r="L303" i="3" s="1"/>
  <c r="K305" i="3"/>
  <c r="J305" i="3"/>
  <c r="I305" i="3"/>
  <c r="H305" i="3"/>
  <c r="H303" i="3" s="1"/>
  <c r="G305" i="3"/>
  <c r="F305" i="3"/>
  <c r="E305" i="3"/>
  <c r="D305" i="3"/>
  <c r="D303" i="3" s="1"/>
  <c r="C305" i="3"/>
  <c r="Q304" i="3"/>
  <c r="P304" i="3"/>
  <c r="O304" i="3"/>
  <c r="O303" i="3" s="1"/>
  <c r="N304" i="3"/>
  <c r="N303" i="3" s="1"/>
  <c r="M304" i="3"/>
  <c r="L304" i="3"/>
  <c r="K304" i="3"/>
  <c r="K303" i="3" s="1"/>
  <c r="J304" i="3"/>
  <c r="I304" i="3"/>
  <c r="H304" i="3"/>
  <c r="G304" i="3"/>
  <c r="G303" i="3" s="1"/>
  <c r="F304" i="3"/>
  <c r="F303" i="3" s="1"/>
  <c r="E304" i="3"/>
  <c r="D304" i="3"/>
  <c r="C304" i="3"/>
  <c r="C303" i="3" s="1"/>
  <c r="J303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Q295" i="3"/>
  <c r="P295" i="3"/>
  <c r="O295" i="3"/>
  <c r="N295" i="3"/>
  <c r="N292" i="3" s="1"/>
  <c r="M295" i="3"/>
  <c r="L295" i="3"/>
  <c r="K295" i="3"/>
  <c r="J295" i="3"/>
  <c r="J292" i="3" s="1"/>
  <c r="I295" i="3"/>
  <c r="H295" i="3"/>
  <c r="G295" i="3"/>
  <c r="F295" i="3"/>
  <c r="F292" i="3" s="1"/>
  <c r="E295" i="3"/>
  <c r="D295" i="3"/>
  <c r="C295" i="3"/>
  <c r="Q294" i="3"/>
  <c r="Q292" i="3" s="1"/>
  <c r="Q286" i="3" s="1"/>
  <c r="P294" i="3"/>
  <c r="O294" i="3"/>
  <c r="N294" i="3"/>
  <c r="M294" i="3"/>
  <c r="M292" i="3" s="1"/>
  <c r="L294" i="3"/>
  <c r="K294" i="3"/>
  <c r="J294" i="3"/>
  <c r="I294" i="3"/>
  <c r="I292" i="3" s="1"/>
  <c r="H294" i="3"/>
  <c r="G294" i="3"/>
  <c r="F294" i="3"/>
  <c r="E294" i="3"/>
  <c r="E292" i="3" s="1"/>
  <c r="D294" i="3"/>
  <c r="C294" i="3"/>
  <c r="Q293" i="3"/>
  <c r="P293" i="3"/>
  <c r="P292" i="3" s="1"/>
  <c r="O293" i="3"/>
  <c r="O292" i="3" s="1"/>
  <c r="N293" i="3"/>
  <c r="M293" i="3"/>
  <c r="L293" i="3"/>
  <c r="L292" i="3" s="1"/>
  <c r="K293" i="3"/>
  <c r="J293" i="3"/>
  <c r="I293" i="3"/>
  <c r="H293" i="3"/>
  <c r="H292" i="3" s="1"/>
  <c r="G293" i="3"/>
  <c r="G292" i="3" s="1"/>
  <c r="F293" i="3"/>
  <c r="E293" i="3"/>
  <c r="D293" i="3"/>
  <c r="D292" i="3" s="1"/>
  <c r="C293" i="3"/>
  <c r="K292" i="3"/>
  <c r="C292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Q287" i="3"/>
  <c r="P287" i="3"/>
  <c r="O287" i="3"/>
  <c r="N287" i="3"/>
  <c r="M287" i="3"/>
  <c r="M286" i="3" s="1"/>
  <c r="L287" i="3"/>
  <c r="K287" i="3"/>
  <c r="J287" i="3"/>
  <c r="I287" i="3"/>
  <c r="H287" i="3"/>
  <c r="G287" i="3"/>
  <c r="F287" i="3"/>
  <c r="E287" i="3"/>
  <c r="E286" i="3" s="1"/>
  <c r="D287" i="3"/>
  <c r="C287" i="3"/>
  <c r="I286" i="3"/>
  <c r="C280" i="3"/>
  <c r="E279" i="3"/>
  <c r="D279" i="3"/>
  <c r="C279" i="3"/>
  <c r="D276" i="3"/>
  <c r="E275" i="3"/>
  <c r="D275" i="3"/>
  <c r="C275" i="3"/>
  <c r="C276" i="3" s="1"/>
  <c r="E274" i="3"/>
  <c r="E276" i="3" s="1"/>
  <c r="D274" i="3"/>
  <c r="C274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71" i="3" s="1"/>
  <c r="C258" i="3"/>
  <c r="C257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C253" i="3" s="1"/>
  <c r="C241" i="3"/>
  <c r="E240" i="3"/>
  <c r="D240" i="3"/>
  <c r="C240" i="3"/>
  <c r="C242" i="3" s="1"/>
  <c r="E239" i="3"/>
  <c r="D239" i="3"/>
  <c r="C239" i="3"/>
  <c r="E238" i="3"/>
  <c r="E242" i="3" s="1"/>
  <c r="D238" i="3"/>
  <c r="D242" i="3" s="1"/>
  <c r="C238" i="3"/>
  <c r="C234" i="3"/>
  <c r="E233" i="3"/>
  <c r="D233" i="3"/>
  <c r="D235" i="3" s="1"/>
  <c r="C233" i="3"/>
  <c r="E232" i="3"/>
  <c r="E235" i="3" s="1"/>
  <c r="D232" i="3"/>
  <c r="C232" i="3"/>
  <c r="C235" i="3" s="1"/>
  <c r="E228" i="3"/>
  <c r="D228" i="3"/>
  <c r="C228" i="3"/>
  <c r="E227" i="3"/>
  <c r="D227" i="3"/>
  <c r="C227" i="3"/>
  <c r="E226" i="3"/>
  <c r="D226" i="3"/>
  <c r="C226" i="3"/>
  <c r="E225" i="3"/>
  <c r="E229" i="3" s="1"/>
  <c r="D225" i="3"/>
  <c r="C225" i="3"/>
  <c r="E224" i="3"/>
  <c r="D224" i="3"/>
  <c r="C224" i="3"/>
  <c r="E223" i="3"/>
  <c r="D223" i="3"/>
  <c r="C223" i="3"/>
  <c r="E222" i="3"/>
  <c r="D222" i="3"/>
  <c r="C222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E219" i="3" s="1"/>
  <c r="D214" i="3"/>
  <c r="C214" i="3"/>
  <c r="C210" i="3"/>
  <c r="C209" i="3"/>
  <c r="C208" i="3"/>
  <c r="C207" i="3"/>
  <c r="C206" i="3"/>
  <c r="C205" i="3"/>
  <c r="C204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D201" i="3" s="1"/>
  <c r="C169" i="3"/>
  <c r="C201" i="3" s="1"/>
  <c r="E168" i="3"/>
  <c r="D168" i="3"/>
  <c r="C168" i="3"/>
  <c r="E167" i="3"/>
  <c r="E201" i="3" s="1"/>
  <c r="D167" i="3"/>
  <c r="C167" i="3"/>
  <c r="E164" i="3"/>
  <c r="D164" i="3"/>
  <c r="E163" i="3"/>
  <c r="D163" i="3"/>
  <c r="C163" i="3"/>
  <c r="E162" i="3"/>
  <c r="D162" i="3"/>
  <c r="C162" i="3"/>
  <c r="C164" i="3" s="1"/>
  <c r="C158" i="3"/>
  <c r="C157" i="3"/>
  <c r="C156" i="3"/>
  <c r="C155" i="3"/>
  <c r="C154" i="3"/>
  <c r="C153" i="3" s="1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D142" i="3" s="1"/>
  <c r="C145" i="3"/>
  <c r="E144" i="3"/>
  <c r="D144" i="3"/>
  <c r="C144" i="3"/>
  <c r="C142" i="3" s="1"/>
  <c r="E143" i="3"/>
  <c r="D143" i="3"/>
  <c r="C143" i="3"/>
  <c r="E142" i="3"/>
  <c r="E140" i="3"/>
  <c r="D140" i="3"/>
  <c r="C140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D141" i="3" s="1"/>
  <c r="C129" i="3"/>
  <c r="E128" i="3"/>
  <c r="E141" i="3" s="1"/>
  <c r="D128" i="3"/>
  <c r="C128" i="3"/>
  <c r="C141" i="3" s="1"/>
  <c r="G124" i="3"/>
  <c r="H123" i="3"/>
  <c r="G123" i="3"/>
  <c r="F123" i="3"/>
  <c r="E123" i="3"/>
  <c r="D123" i="3"/>
  <c r="C123" i="3"/>
  <c r="H122" i="3"/>
  <c r="F122" i="3"/>
  <c r="E122" i="3"/>
  <c r="D122" i="3"/>
  <c r="D124" i="3" s="1"/>
  <c r="C122" i="3"/>
  <c r="H120" i="3"/>
  <c r="F120" i="3"/>
  <c r="E120" i="3"/>
  <c r="D120" i="3"/>
  <c r="D118" i="3" s="1"/>
  <c r="C120" i="3"/>
  <c r="H119" i="3"/>
  <c r="F119" i="3"/>
  <c r="F118" i="3" s="1"/>
  <c r="E119" i="3"/>
  <c r="D119" i="3"/>
  <c r="C119" i="3"/>
  <c r="H118" i="3"/>
  <c r="C118" i="3"/>
  <c r="H117" i="3"/>
  <c r="F117" i="3"/>
  <c r="E117" i="3"/>
  <c r="D117" i="3"/>
  <c r="C117" i="3"/>
  <c r="H116" i="3"/>
  <c r="F116" i="3"/>
  <c r="E116" i="3"/>
  <c r="D116" i="3"/>
  <c r="C116" i="3"/>
  <c r="H115" i="3"/>
  <c r="F115" i="3"/>
  <c r="E115" i="3"/>
  <c r="D115" i="3"/>
  <c r="C115" i="3"/>
  <c r="H114" i="3"/>
  <c r="F114" i="3"/>
  <c r="E114" i="3"/>
  <c r="D114" i="3"/>
  <c r="C114" i="3"/>
  <c r="H113" i="3"/>
  <c r="F113" i="3"/>
  <c r="E113" i="3"/>
  <c r="D113" i="3"/>
  <c r="C113" i="3"/>
  <c r="H112" i="3"/>
  <c r="F112" i="3"/>
  <c r="E112" i="3"/>
  <c r="D112" i="3"/>
  <c r="C112" i="3"/>
  <c r="H111" i="3"/>
  <c r="F111" i="3"/>
  <c r="E111" i="3"/>
  <c r="D111" i="3"/>
  <c r="C111" i="3"/>
  <c r="H110" i="3"/>
  <c r="F110" i="3"/>
  <c r="E110" i="3"/>
  <c r="D110" i="3"/>
  <c r="C110" i="3"/>
  <c r="H109" i="3"/>
  <c r="F109" i="3"/>
  <c r="E109" i="3"/>
  <c r="D109" i="3"/>
  <c r="C109" i="3"/>
  <c r="H108" i="3"/>
  <c r="F108" i="3"/>
  <c r="E108" i="3"/>
  <c r="D108" i="3"/>
  <c r="C108" i="3"/>
  <c r="H107" i="3"/>
  <c r="F107" i="3"/>
  <c r="E107" i="3"/>
  <c r="D107" i="3"/>
  <c r="C107" i="3"/>
  <c r="H106" i="3"/>
  <c r="F106" i="3"/>
  <c r="E106" i="3"/>
  <c r="D106" i="3"/>
  <c r="C106" i="3"/>
  <c r="H105" i="3"/>
  <c r="F105" i="3"/>
  <c r="E105" i="3"/>
  <c r="D105" i="3"/>
  <c r="C105" i="3"/>
  <c r="C102" i="3"/>
  <c r="E101" i="3"/>
  <c r="D101" i="3"/>
  <c r="C101" i="3"/>
  <c r="E100" i="3"/>
  <c r="D100" i="3"/>
  <c r="C100" i="3"/>
  <c r="E99" i="3"/>
  <c r="D99" i="3"/>
  <c r="D102" i="3" s="1"/>
  <c r="C99" i="3"/>
  <c r="E96" i="3"/>
  <c r="D96" i="3"/>
  <c r="C96" i="3"/>
  <c r="C95" i="3"/>
  <c r="E94" i="3"/>
  <c r="D94" i="3"/>
  <c r="C94" i="3"/>
  <c r="E93" i="3"/>
  <c r="D93" i="3"/>
  <c r="C93" i="3"/>
  <c r="E92" i="3"/>
  <c r="D92" i="3"/>
  <c r="C92" i="3"/>
  <c r="E91" i="3"/>
  <c r="D91" i="3"/>
  <c r="D90" i="3" s="1"/>
  <c r="D86" i="3" s="1"/>
  <c r="C91" i="3"/>
  <c r="C90" i="3" s="1"/>
  <c r="E89" i="3"/>
  <c r="D89" i="3"/>
  <c r="C89" i="3"/>
  <c r="E88" i="3"/>
  <c r="D88" i="3"/>
  <c r="C88" i="3"/>
  <c r="E87" i="3"/>
  <c r="D87" i="3"/>
  <c r="C87" i="3"/>
  <c r="E85" i="3"/>
  <c r="D85" i="3"/>
  <c r="C85" i="3"/>
  <c r="E84" i="3"/>
  <c r="D84" i="3"/>
  <c r="C84" i="3"/>
  <c r="E83" i="3"/>
  <c r="D83" i="3"/>
  <c r="C83" i="3"/>
  <c r="E82" i="3"/>
  <c r="E79" i="3" s="1"/>
  <c r="D82" i="3"/>
  <c r="C82" i="3"/>
  <c r="E81" i="3"/>
  <c r="D81" i="3"/>
  <c r="C81" i="3"/>
  <c r="E80" i="3"/>
  <c r="D80" i="3"/>
  <c r="D79" i="3" s="1"/>
  <c r="C80" i="3"/>
  <c r="C79" i="3" s="1"/>
  <c r="E78" i="3"/>
  <c r="D78" i="3"/>
  <c r="C78" i="3"/>
  <c r="E77" i="3"/>
  <c r="D77" i="3"/>
  <c r="C77" i="3"/>
  <c r="C73" i="3" s="1"/>
  <c r="E76" i="3"/>
  <c r="D76" i="3"/>
  <c r="C76" i="3"/>
  <c r="E75" i="3"/>
  <c r="D75" i="3"/>
  <c r="C75" i="3"/>
  <c r="E74" i="3"/>
  <c r="D74" i="3"/>
  <c r="D73" i="3" s="1"/>
  <c r="C74" i="3"/>
  <c r="C69" i="3"/>
  <c r="C68" i="3"/>
  <c r="E66" i="3"/>
  <c r="D66" i="3"/>
  <c r="C66" i="3"/>
  <c r="E65" i="3"/>
  <c r="D65" i="3"/>
  <c r="C65" i="3"/>
  <c r="E64" i="3"/>
  <c r="D64" i="3"/>
  <c r="C64" i="3"/>
  <c r="E63" i="3"/>
  <c r="C62" i="3"/>
  <c r="C61" i="3" s="1"/>
  <c r="E60" i="3"/>
  <c r="D60" i="3"/>
  <c r="C60" i="3"/>
  <c r="E59" i="3"/>
  <c r="D59" i="3"/>
  <c r="C59" i="3"/>
  <c r="E58" i="3"/>
  <c r="E56" i="3" s="1"/>
  <c r="D58" i="3"/>
  <c r="C58" i="3"/>
  <c r="E57" i="3"/>
  <c r="D57" i="3"/>
  <c r="D56" i="3" s="1"/>
  <c r="C57" i="3"/>
  <c r="C56" i="3"/>
  <c r="C55" i="3"/>
  <c r="C54" i="3" s="1"/>
  <c r="E53" i="3"/>
  <c r="D53" i="3"/>
  <c r="D51" i="3" s="1"/>
  <c r="C53" i="3"/>
  <c r="E52" i="3"/>
  <c r="D52" i="3"/>
  <c r="C52" i="3"/>
  <c r="E51" i="3"/>
  <c r="C50" i="3"/>
  <c r="C49" i="3"/>
  <c r="C48" i="3"/>
  <c r="C47" i="3"/>
  <c r="C46" i="3"/>
  <c r="C45" i="3" s="1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D33" i="3" s="1"/>
  <c r="C37" i="3"/>
  <c r="E36" i="3"/>
  <c r="D36" i="3"/>
  <c r="C36" i="3"/>
  <c r="E35" i="3"/>
  <c r="D35" i="3"/>
  <c r="C35" i="3"/>
  <c r="E34" i="3"/>
  <c r="E33" i="3" s="1"/>
  <c r="D34" i="3"/>
  <c r="C34" i="3"/>
  <c r="C33" i="3"/>
  <c r="C32" i="3"/>
  <c r="C31" i="3"/>
  <c r="C30" i="3"/>
  <c r="C29" i="3"/>
  <c r="C26" i="3" s="1"/>
  <c r="C28" i="3"/>
  <c r="C27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C10" i="3" s="1"/>
  <c r="A5" i="3"/>
  <c r="A4" i="3"/>
  <c r="A3" i="3"/>
  <c r="A2" i="3"/>
  <c r="C159" i="3" l="1"/>
  <c r="K405" i="3"/>
  <c r="E10" i="3"/>
  <c r="E70" i="3" s="1"/>
  <c r="C63" i="3"/>
  <c r="D63" i="3"/>
  <c r="E73" i="3"/>
  <c r="F286" i="3"/>
  <c r="J286" i="3"/>
  <c r="N286" i="3"/>
  <c r="C286" i="3"/>
  <c r="G286" i="3"/>
  <c r="K286" i="3"/>
  <c r="O286" i="3"/>
  <c r="D286" i="3"/>
  <c r="H286" i="3"/>
  <c r="L286" i="3"/>
  <c r="P286" i="3"/>
  <c r="F299" i="3"/>
  <c r="N299" i="3"/>
  <c r="E118" i="3"/>
  <c r="E124" i="3" s="1"/>
  <c r="C124" i="3"/>
  <c r="H124" i="3"/>
  <c r="F405" i="3"/>
  <c r="N405" i="3"/>
  <c r="D159" i="3"/>
  <c r="J405" i="3"/>
  <c r="D10" i="3"/>
  <c r="D70" i="3" s="1"/>
  <c r="C51" i="3"/>
  <c r="C70" i="3" s="1"/>
  <c r="C67" i="3"/>
  <c r="C86" i="3"/>
  <c r="E159" i="3"/>
  <c r="D253" i="3"/>
  <c r="C299" i="3"/>
  <c r="G299" i="3"/>
  <c r="K299" i="3"/>
  <c r="O299" i="3"/>
  <c r="D299" i="3"/>
  <c r="H299" i="3"/>
  <c r="L299" i="3"/>
  <c r="P299" i="3"/>
  <c r="E299" i="3"/>
  <c r="I299" i="3"/>
  <c r="M299" i="3"/>
  <c r="Q299" i="3"/>
  <c r="AA367" i="3"/>
  <c r="K367" i="3" s="1"/>
  <c r="AB367" i="3"/>
  <c r="AB369" i="3"/>
  <c r="AA369" i="3"/>
  <c r="K369" i="3" s="1"/>
  <c r="H404" i="3"/>
  <c r="P404" i="3"/>
  <c r="E363" i="3"/>
  <c r="E90" i="3"/>
  <c r="E86" i="3" s="1"/>
  <c r="E102" i="3"/>
  <c r="C219" i="3"/>
  <c r="C229" i="3"/>
  <c r="E253" i="3"/>
  <c r="F338" i="3"/>
  <c r="J338" i="3"/>
  <c r="N338" i="3"/>
  <c r="F363" i="3"/>
  <c r="J363" i="3"/>
  <c r="N363" i="3"/>
  <c r="R363" i="3"/>
  <c r="C452" i="3"/>
  <c r="I363" i="3"/>
  <c r="Q363" i="3"/>
  <c r="F124" i="3"/>
  <c r="C211" i="3"/>
  <c r="D219" i="3"/>
  <c r="D229" i="3"/>
  <c r="E325" i="3"/>
  <c r="I325" i="3"/>
  <c r="M325" i="3"/>
  <c r="Q325" i="3"/>
  <c r="C338" i="3"/>
  <c r="G338" i="3"/>
  <c r="K338" i="3"/>
  <c r="O338" i="3"/>
  <c r="C368" i="3"/>
  <c r="C370" i="3"/>
  <c r="D403" i="3"/>
  <c r="D382" i="3"/>
  <c r="H403" i="3"/>
  <c r="H382" i="3"/>
  <c r="L403" i="3"/>
  <c r="L405" i="3" s="1"/>
  <c r="L382" i="3"/>
  <c r="P403" i="3"/>
  <c r="P382" i="3"/>
  <c r="E404" i="3"/>
  <c r="E405" i="3" s="1"/>
  <c r="I404" i="3"/>
  <c r="I405" i="3" s="1"/>
  <c r="M404" i="3"/>
  <c r="M405" i="3" s="1"/>
  <c r="Q404" i="3"/>
  <c r="Q405" i="3" s="1"/>
  <c r="G403" i="3"/>
  <c r="G405" i="3" s="1"/>
  <c r="O403" i="3"/>
  <c r="O405" i="3" s="1"/>
  <c r="C461" i="3"/>
  <c r="C403" i="3" l="1"/>
  <c r="C405" i="3" s="1"/>
  <c r="D405" i="3"/>
  <c r="AA370" i="3"/>
  <c r="K370" i="3" s="1"/>
  <c r="AB370" i="3"/>
  <c r="P405" i="3"/>
  <c r="H405" i="3"/>
  <c r="AA368" i="3"/>
  <c r="K368" i="3" s="1"/>
  <c r="AB368" i="3"/>
  <c r="C489" i="3"/>
  <c r="G9" i="2" l="1"/>
  <c r="H489" i="2"/>
  <c r="G489" i="2"/>
  <c r="M488" i="2"/>
  <c r="L488" i="2"/>
  <c r="K488" i="2"/>
  <c r="J488" i="2"/>
  <c r="I488" i="2"/>
  <c r="H488" i="2"/>
  <c r="G488" i="2"/>
  <c r="F488" i="2"/>
  <c r="E488" i="2"/>
  <c r="D488" i="2"/>
  <c r="C486" i="2"/>
  <c r="C485" i="2"/>
  <c r="C484" i="2"/>
  <c r="C483" i="2"/>
  <c r="C482" i="2"/>
  <c r="C488" i="2" s="1"/>
  <c r="M481" i="2"/>
  <c r="L481" i="2"/>
  <c r="K481" i="2"/>
  <c r="J481" i="2"/>
  <c r="I481" i="2"/>
  <c r="H481" i="2"/>
  <c r="G481" i="2"/>
  <c r="F481" i="2"/>
  <c r="E481" i="2"/>
  <c r="D481" i="2"/>
  <c r="C480" i="2"/>
  <c r="C479" i="2"/>
  <c r="C478" i="2"/>
  <c r="C477" i="2"/>
  <c r="C476" i="2"/>
  <c r="C481" i="2" s="1"/>
  <c r="C475" i="2"/>
  <c r="M474" i="2"/>
  <c r="L474" i="2"/>
  <c r="K474" i="2"/>
  <c r="J474" i="2"/>
  <c r="I474" i="2"/>
  <c r="H474" i="2"/>
  <c r="G474" i="2"/>
  <c r="F474" i="2"/>
  <c r="E474" i="2"/>
  <c r="D474" i="2"/>
  <c r="C473" i="2"/>
  <c r="C472" i="2"/>
  <c r="C471" i="2"/>
  <c r="C470" i="2"/>
  <c r="C469" i="2"/>
  <c r="C468" i="2"/>
  <c r="C467" i="2"/>
  <c r="C466" i="2"/>
  <c r="C474" i="2" s="1"/>
  <c r="M465" i="2"/>
  <c r="L465" i="2"/>
  <c r="K465" i="2"/>
  <c r="J465" i="2"/>
  <c r="I465" i="2"/>
  <c r="H465" i="2"/>
  <c r="G465" i="2"/>
  <c r="F465" i="2"/>
  <c r="E465" i="2"/>
  <c r="D465" i="2"/>
  <c r="C464" i="2"/>
  <c r="C465" i="2" s="1"/>
  <c r="C463" i="2"/>
  <c r="C462" i="2"/>
  <c r="M461" i="2"/>
  <c r="L461" i="2"/>
  <c r="K461" i="2"/>
  <c r="J461" i="2"/>
  <c r="I461" i="2"/>
  <c r="H461" i="2"/>
  <c r="G461" i="2"/>
  <c r="F461" i="2"/>
  <c r="E461" i="2"/>
  <c r="D461" i="2"/>
  <c r="C460" i="2"/>
  <c r="C459" i="2"/>
  <c r="C458" i="2"/>
  <c r="M457" i="2"/>
  <c r="L457" i="2"/>
  <c r="K457" i="2"/>
  <c r="K489" i="2" s="1"/>
  <c r="J457" i="2"/>
  <c r="I457" i="2"/>
  <c r="H457" i="2"/>
  <c r="G457" i="2"/>
  <c r="F457" i="2"/>
  <c r="E457" i="2"/>
  <c r="D457" i="2"/>
  <c r="C457" i="2"/>
  <c r="C456" i="2"/>
  <c r="C454" i="2"/>
  <c r="C453" i="2"/>
  <c r="M452" i="2"/>
  <c r="M489" i="2" s="1"/>
  <c r="L452" i="2"/>
  <c r="L489" i="2" s="1"/>
  <c r="K452" i="2"/>
  <c r="J452" i="2"/>
  <c r="J489" i="2" s="1"/>
  <c r="I452" i="2"/>
  <c r="I489" i="2" s="1"/>
  <c r="H452" i="2"/>
  <c r="G452" i="2"/>
  <c r="F452" i="2"/>
  <c r="F489" i="2" s="1"/>
  <c r="E452" i="2"/>
  <c r="E489" i="2" s="1"/>
  <c r="D452" i="2"/>
  <c r="D489" i="2" s="1"/>
  <c r="C451" i="2"/>
  <c r="C450" i="2"/>
  <c r="C449" i="2"/>
  <c r="C448" i="2"/>
  <c r="C447" i="2"/>
  <c r="C441" i="2"/>
  <c r="C440" i="2"/>
  <c r="AB437" i="2"/>
  <c r="AA437" i="2"/>
  <c r="F437" i="2"/>
  <c r="AB436" i="2"/>
  <c r="AA436" i="2"/>
  <c r="F436" i="2"/>
  <c r="AB435" i="2"/>
  <c r="AA435" i="2"/>
  <c r="F435" i="2" s="1"/>
  <c r="AB432" i="2"/>
  <c r="AA432" i="2"/>
  <c r="K432" i="2"/>
  <c r="C432" i="2"/>
  <c r="AB431" i="2"/>
  <c r="AA431" i="2"/>
  <c r="K431" i="2"/>
  <c r="C431" i="2"/>
  <c r="AB430" i="2"/>
  <c r="AA430" i="2"/>
  <c r="K430" i="2"/>
  <c r="C430" i="2"/>
  <c r="D417" i="2"/>
  <c r="C417" i="2"/>
  <c r="E416" i="2"/>
  <c r="D416" i="2"/>
  <c r="C416" i="2"/>
  <c r="E415" i="2"/>
  <c r="D415" i="2"/>
  <c r="C415" i="2"/>
  <c r="E414" i="2"/>
  <c r="D414" i="2"/>
  <c r="C414" i="2"/>
  <c r="E413" i="2"/>
  <c r="D413" i="2"/>
  <c r="C413" i="2"/>
  <c r="D412" i="2"/>
  <c r="C412" i="2"/>
  <c r="E411" i="2"/>
  <c r="D411" i="2"/>
  <c r="C411" i="2"/>
  <c r="D410" i="2"/>
  <c r="C410" i="2"/>
  <c r="E409" i="2"/>
  <c r="E418" i="2" s="1"/>
  <c r="D409" i="2"/>
  <c r="D418" i="2" s="1"/>
  <c r="C409" i="2"/>
  <c r="C418" i="2" s="1"/>
  <c r="D408" i="2"/>
  <c r="C408" i="2"/>
  <c r="J403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Q401" i="2"/>
  <c r="M401" i="2"/>
  <c r="I401" i="2"/>
  <c r="H401" i="2"/>
  <c r="E401" i="2"/>
  <c r="Q400" i="2"/>
  <c r="P400" i="2"/>
  <c r="P401" i="2" s="1"/>
  <c r="O400" i="2"/>
  <c r="N400" i="2"/>
  <c r="M400" i="2"/>
  <c r="L400" i="2"/>
  <c r="L401" i="2" s="1"/>
  <c r="K400" i="2"/>
  <c r="J400" i="2"/>
  <c r="I400" i="2"/>
  <c r="H400" i="2"/>
  <c r="G400" i="2"/>
  <c r="F400" i="2"/>
  <c r="E400" i="2"/>
  <c r="D400" i="2"/>
  <c r="D401" i="2" s="1"/>
  <c r="C400" i="2"/>
  <c r="Q399" i="2"/>
  <c r="P399" i="2"/>
  <c r="O399" i="2"/>
  <c r="O401" i="2" s="1"/>
  <c r="N399" i="2"/>
  <c r="N401" i="2" s="1"/>
  <c r="M399" i="2"/>
  <c r="L399" i="2"/>
  <c r="K399" i="2"/>
  <c r="K401" i="2" s="1"/>
  <c r="J399" i="2"/>
  <c r="J401" i="2" s="1"/>
  <c r="I399" i="2"/>
  <c r="H399" i="2"/>
  <c r="G399" i="2"/>
  <c r="G401" i="2" s="1"/>
  <c r="F399" i="2"/>
  <c r="F401" i="2" s="1"/>
  <c r="E399" i="2"/>
  <c r="D399" i="2"/>
  <c r="C399" i="2"/>
  <c r="C401" i="2" s="1"/>
  <c r="N398" i="2"/>
  <c r="J398" i="2"/>
  <c r="F398" i="2"/>
  <c r="Q397" i="2"/>
  <c r="Q398" i="2" s="1"/>
  <c r="P397" i="2"/>
  <c r="O397" i="2"/>
  <c r="N397" i="2"/>
  <c r="M397" i="2"/>
  <c r="M398" i="2" s="1"/>
  <c r="L397" i="2"/>
  <c r="K397" i="2"/>
  <c r="J397" i="2"/>
  <c r="I397" i="2"/>
  <c r="I398" i="2" s="1"/>
  <c r="H397" i="2"/>
  <c r="G397" i="2"/>
  <c r="F397" i="2"/>
  <c r="E397" i="2"/>
  <c r="E398" i="2" s="1"/>
  <c r="D397" i="2"/>
  <c r="C397" i="2"/>
  <c r="Q396" i="2"/>
  <c r="P396" i="2"/>
  <c r="P398" i="2" s="1"/>
  <c r="O396" i="2"/>
  <c r="O398" i="2" s="1"/>
  <c r="N396" i="2"/>
  <c r="M396" i="2"/>
  <c r="L396" i="2"/>
  <c r="L398" i="2" s="1"/>
  <c r="K396" i="2"/>
  <c r="K398" i="2" s="1"/>
  <c r="J396" i="2"/>
  <c r="I396" i="2"/>
  <c r="H396" i="2"/>
  <c r="H398" i="2" s="1"/>
  <c r="G396" i="2"/>
  <c r="G398" i="2" s="1"/>
  <c r="F396" i="2"/>
  <c r="E396" i="2"/>
  <c r="D396" i="2"/>
  <c r="D398" i="2" s="1"/>
  <c r="C396" i="2"/>
  <c r="C398" i="2" s="1"/>
  <c r="Q395" i="2"/>
  <c r="P395" i="2"/>
  <c r="O395" i="2"/>
  <c r="N395" i="2"/>
  <c r="M395" i="2"/>
  <c r="L395" i="2"/>
  <c r="K395" i="2"/>
  <c r="K404" i="2" s="1"/>
  <c r="J395" i="2"/>
  <c r="I395" i="2"/>
  <c r="H395" i="2"/>
  <c r="G395" i="2"/>
  <c r="F395" i="2"/>
  <c r="E395" i="2"/>
  <c r="D395" i="2"/>
  <c r="C395" i="2"/>
  <c r="N394" i="2"/>
  <c r="J394" i="2"/>
  <c r="F394" i="2"/>
  <c r="Q393" i="2"/>
  <c r="Q394" i="2" s="1"/>
  <c r="P393" i="2"/>
  <c r="O393" i="2"/>
  <c r="N393" i="2"/>
  <c r="M393" i="2"/>
  <c r="M394" i="2" s="1"/>
  <c r="L393" i="2"/>
  <c r="K393" i="2"/>
  <c r="J393" i="2"/>
  <c r="I393" i="2"/>
  <c r="I394" i="2" s="1"/>
  <c r="H393" i="2"/>
  <c r="G393" i="2"/>
  <c r="F393" i="2"/>
  <c r="E393" i="2"/>
  <c r="E394" i="2" s="1"/>
  <c r="D393" i="2"/>
  <c r="C393" i="2"/>
  <c r="Q392" i="2"/>
  <c r="P392" i="2"/>
  <c r="P394" i="2" s="1"/>
  <c r="O392" i="2"/>
  <c r="O394" i="2" s="1"/>
  <c r="N392" i="2"/>
  <c r="M392" i="2"/>
  <c r="L392" i="2"/>
  <c r="L394" i="2" s="1"/>
  <c r="K392" i="2"/>
  <c r="K394" i="2" s="1"/>
  <c r="J392" i="2"/>
  <c r="I392" i="2"/>
  <c r="H392" i="2"/>
  <c r="H394" i="2" s="1"/>
  <c r="G392" i="2"/>
  <c r="G394" i="2" s="1"/>
  <c r="F392" i="2"/>
  <c r="E392" i="2"/>
  <c r="D392" i="2"/>
  <c r="D394" i="2" s="1"/>
  <c r="C392" i="2"/>
  <c r="C394" i="2" s="1"/>
  <c r="O391" i="2"/>
  <c r="K391" i="2"/>
  <c r="G391" i="2"/>
  <c r="C391" i="2"/>
  <c r="Q390" i="2"/>
  <c r="P390" i="2"/>
  <c r="O390" i="2"/>
  <c r="N390" i="2"/>
  <c r="N391" i="2" s="1"/>
  <c r="M390" i="2"/>
  <c r="L390" i="2"/>
  <c r="K390" i="2"/>
  <c r="J390" i="2"/>
  <c r="J391" i="2" s="1"/>
  <c r="I390" i="2"/>
  <c r="H390" i="2"/>
  <c r="G390" i="2"/>
  <c r="F390" i="2"/>
  <c r="F391" i="2" s="1"/>
  <c r="E390" i="2"/>
  <c r="D390" i="2"/>
  <c r="C390" i="2"/>
  <c r="Q389" i="2"/>
  <c r="Q391" i="2" s="1"/>
  <c r="P389" i="2"/>
  <c r="P391" i="2" s="1"/>
  <c r="O389" i="2"/>
  <c r="N389" i="2"/>
  <c r="M389" i="2"/>
  <c r="M391" i="2" s="1"/>
  <c r="L389" i="2"/>
  <c r="L391" i="2" s="1"/>
  <c r="K389" i="2"/>
  <c r="J389" i="2"/>
  <c r="I389" i="2"/>
  <c r="I391" i="2" s="1"/>
  <c r="H389" i="2"/>
  <c r="H391" i="2" s="1"/>
  <c r="G389" i="2"/>
  <c r="F389" i="2"/>
  <c r="E389" i="2"/>
  <c r="E391" i="2" s="1"/>
  <c r="D389" i="2"/>
  <c r="D391" i="2" s="1"/>
  <c r="C389" i="2"/>
  <c r="Q388" i="2"/>
  <c r="P388" i="2"/>
  <c r="O388" i="2"/>
  <c r="N388" i="2"/>
  <c r="M388" i="2"/>
  <c r="L388" i="2"/>
  <c r="L404" i="2" s="1"/>
  <c r="K388" i="2"/>
  <c r="J388" i="2"/>
  <c r="I388" i="2"/>
  <c r="H388" i="2"/>
  <c r="G388" i="2"/>
  <c r="F388" i="2"/>
  <c r="E388" i="2"/>
  <c r="D388" i="2"/>
  <c r="D404" i="2" s="1"/>
  <c r="C404" i="2" s="1"/>
  <c r="C388" i="2"/>
  <c r="Q387" i="2"/>
  <c r="P387" i="2"/>
  <c r="O387" i="2"/>
  <c r="N387" i="2"/>
  <c r="N403" i="2" s="1"/>
  <c r="M387" i="2"/>
  <c r="L387" i="2"/>
  <c r="K387" i="2"/>
  <c r="K403" i="2" s="1"/>
  <c r="J387" i="2"/>
  <c r="I387" i="2"/>
  <c r="H387" i="2"/>
  <c r="G387" i="2"/>
  <c r="F387" i="2"/>
  <c r="F403" i="2" s="1"/>
  <c r="E387" i="2"/>
  <c r="D387" i="2"/>
  <c r="C387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Q385" i="2"/>
  <c r="M385" i="2"/>
  <c r="L385" i="2"/>
  <c r="I385" i="2"/>
  <c r="E385" i="2"/>
  <c r="D385" i="2"/>
  <c r="Q384" i="2"/>
  <c r="P384" i="2"/>
  <c r="P385" i="2" s="1"/>
  <c r="O384" i="2"/>
  <c r="O404" i="2" s="1"/>
  <c r="N384" i="2"/>
  <c r="M384" i="2"/>
  <c r="L384" i="2"/>
  <c r="K384" i="2"/>
  <c r="J384" i="2"/>
  <c r="I384" i="2"/>
  <c r="H384" i="2"/>
  <c r="H385" i="2" s="1"/>
  <c r="G384" i="2"/>
  <c r="G404" i="2" s="1"/>
  <c r="F384" i="2"/>
  <c r="E384" i="2"/>
  <c r="D384" i="2"/>
  <c r="C384" i="2"/>
  <c r="Q383" i="2"/>
  <c r="P383" i="2"/>
  <c r="O383" i="2"/>
  <c r="O385" i="2" s="1"/>
  <c r="N383" i="2"/>
  <c r="N385" i="2" s="1"/>
  <c r="M383" i="2"/>
  <c r="L383" i="2"/>
  <c r="K383" i="2"/>
  <c r="K385" i="2" s="1"/>
  <c r="J383" i="2"/>
  <c r="J385" i="2" s="1"/>
  <c r="I383" i="2"/>
  <c r="H383" i="2"/>
  <c r="G383" i="2"/>
  <c r="G385" i="2" s="1"/>
  <c r="F383" i="2"/>
  <c r="F385" i="2" s="1"/>
  <c r="E383" i="2"/>
  <c r="D383" i="2"/>
  <c r="C383" i="2"/>
  <c r="C385" i="2" s="1"/>
  <c r="N382" i="2"/>
  <c r="M382" i="2"/>
  <c r="J382" i="2"/>
  <c r="F382" i="2"/>
  <c r="E382" i="2"/>
  <c r="Q381" i="2"/>
  <c r="Q382" i="2" s="1"/>
  <c r="P381" i="2"/>
  <c r="O381" i="2"/>
  <c r="N381" i="2"/>
  <c r="N404" i="2" s="1"/>
  <c r="M381" i="2"/>
  <c r="L381" i="2"/>
  <c r="K381" i="2"/>
  <c r="J381" i="2"/>
  <c r="J404" i="2" s="1"/>
  <c r="I381" i="2"/>
  <c r="I382" i="2" s="1"/>
  <c r="H381" i="2"/>
  <c r="G381" i="2"/>
  <c r="F381" i="2"/>
  <c r="F404" i="2" s="1"/>
  <c r="E381" i="2"/>
  <c r="D381" i="2"/>
  <c r="C381" i="2"/>
  <c r="Q380" i="2"/>
  <c r="Q403" i="2" s="1"/>
  <c r="P380" i="2"/>
  <c r="O380" i="2"/>
  <c r="O382" i="2" s="1"/>
  <c r="N380" i="2"/>
  <c r="M380" i="2"/>
  <c r="M403" i="2" s="1"/>
  <c r="L380" i="2"/>
  <c r="K380" i="2"/>
  <c r="K382" i="2" s="1"/>
  <c r="J380" i="2"/>
  <c r="I380" i="2"/>
  <c r="I403" i="2" s="1"/>
  <c r="H380" i="2"/>
  <c r="G380" i="2"/>
  <c r="G382" i="2" s="1"/>
  <c r="F380" i="2"/>
  <c r="E380" i="2"/>
  <c r="E403" i="2" s="1"/>
  <c r="D380" i="2"/>
  <c r="C380" i="2"/>
  <c r="C382" i="2" s="1"/>
  <c r="D375" i="2"/>
  <c r="C375" i="2"/>
  <c r="D374" i="2"/>
  <c r="C374" i="2"/>
  <c r="F370" i="2"/>
  <c r="E370" i="2"/>
  <c r="F369" i="2"/>
  <c r="E369" i="2"/>
  <c r="C369" i="2" s="1"/>
  <c r="F368" i="2"/>
  <c r="E368" i="2"/>
  <c r="F367" i="2"/>
  <c r="E367" i="2"/>
  <c r="C367" i="2" s="1"/>
  <c r="P363" i="2"/>
  <c r="O363" i="2"/>
  <c r="G363" i="2"/>
  <c r="D363" i="2"/>
  <c r="R362" i="2"/>
  <c r="Q362" i="2"/>
  <c r="P362" i="2"/>
  <c r="O362" i="2"/>
  <c r="N362" i="2"/>
  <c r="M362" i="2"/>
  <c r="L362" i="2"/>
  <c r="L363" i="2" s="1"/>
  <c r="J362" i="2"/>
  <c r="I362" i="2"/>
  <c r="H362" i="2"/>
  <c r="G362" i="2"/>
  <c r="F362" i="2"/>
  <c r="E362" i="2"/>
  <c r="D362" i="2"/>
  <c r="C362" i="2"/>
  <c r="R361" i="2"/>
  <c r="Q361" i="2"/>
  <c r="P361" i="2"/>
  <c r="O361" i="2"/>
  <c r="N361" i="2"/>
  <c r="M361" i="2"/>
  <c r="L361" i="2"/>
  <c r="J361" i="2"/>
  <c r="I361" i="2"/>
  <c r="H361" i="2"/>
  <c r="G361" i="2"/>
  <c r="F361" i="2"/>
  <c r="E361" i="2"/>
  <c r="D361" i="2"/>
  <c r="C361" i="2"/>
  <c r="R360" i="2"/>
  <c r="Q360" i="2"/>
  <c r="P360" i="2"/>
  <c r="O360" i="2"/>
  <c r="N360" i="2"/>
  <c r="M360" i="2"/>
  <c r="M363" i="2" s="1"/>
  <c r="L360" i="2"/>
  <c r="K363" i="2"/>
  <c r="J360" i="2"/>
  <c r="I360" i="2"/>
  <c r="H360" i="2"/>
  <c r="G360" i="2"/>
  <c r="F360" i="2"/>
  <c r="E360" i="2"/>
  <c r="D360" i="2"/>
  <c r="C360" i="2"/>
  <c r="C363" i="2" s="1"/>
  <c r="R358" i="2"/>
  <c r="Q358" i="2"/>
  <c r="P358" i="2"/>
  <c r="O358" i="2"/>
  <c r="O356" i="2" s="1"/>
  <c r="N358" i="2"/>
  <c r="M358" i="2"/>
  <c r="L358" i="2"/>
  <c r="J358" i="2"/>
  <c r="J356" i="2" s="1"/>
  <c r="I358" i="2"/>
  <c r="H358" i="2"/>
  <c r="G358" i="2"/>
  <c r="F358" i="2"/>
  <c r="F356" i="2" s="1"/>
  <c r="E358" i="2"/>
  <c r="D358" i="2"/>
  <c r="C358" i="2"/>
  <c r="R357" i="2"/>
  <c r="R356" i="2" s="1"/>
  <c r="Q357" i="2"/>
  <c r="P357" i="2"/>
  <c r="O357" i="2"/>
  <c r="N357" i="2"/>
  <c r="N356" i="2" s="1"/>
  <c r="M357" i="2"/>
  <c r="L357" i="2"/>
  <c r="J357" i="2"/>
  <c r="I357" i="2"/>
  <c r="I356" i="2" s="1"/>
  <c r="H357" i="2"/>
  <c r="G357" i="2"/>
  <c r="F357" i="2"/>
  <c r="E357" i="2"/>
  <c r="E356" i="2" s="1"/>
  <c r="D357" i="2"/>
  <c r="C357" i="2"/>
  <c r="Q356" i="2"/>
  <c r="P356" i="2"/>
  <c r="M356" i="2"/>
  <c r="L356" i="2"/>
  <c r="H356" i="2"/>
  <c r="H363" i="2" s="1"/>
  <c r="G356" i="2"/>
  <c r="D356" i="2"/>
  <c r="C356" i="2"/>
  <c r="R355" i="2"/>
  <c r="Q355" i="2"/>
  <c r="P355" i="2"/>
  <c r="O355" i="2"/>
  <c r="N355" i="2"/>
  <c r="M355" i="2"/>
  <c r="L355" i="2"/>
  <c r="J355" i="2"/>
  <c r="I355" i="2"/>
  <c r="H355" i="2"/>
  <c r="G355" i="2"/>
  <c r="F355" i="2"/>
  <c r="E355" i="2"/>
  <c r="D355" i="2"/>
  <c r="C355" i="2"/>
  <c r="R354" i="2"/>
  <c r="Q354" i="2"/>
  <c r="P354" i="2"/>
  <c r="O354" i="2"/>
  <c r="N354" i="2"/>
  <c r="M354" i="2"/>
  <c r="L354" i="2"/>
  <c r="J354" i="2"/>
  <c r="I354" i="2"/>
  <c r="H354" i="2"/>
  <c r="G354" i="2"/>
  <c r="F354" i="2"/>
  <c r="E354" i="2"/>
  <c r="D354" i="2"/>
  <c r="C354" i="2"/>
  <c r="R353" i="2"/>
  <c r="Q353" i="2"/>
  <c r="P353" i="2"/>
  <c r="O353" i="2"/>
  <c r="N353" i="2"/>
  <c r="M353" i="2"/>
  <c r="L353" i="2"/>
  <c r="J353" i="2"/>
  <c r="I353" i="2"/>
  <c r="H353" i="2"/>
  <c r="G353" i="2"/>
  <c r="F353" i="2"/>
  <c r="E353" i="2"/>
  <c r="D353" i="2"/>
  <c r="C353" i="2"/>
  <c r="R352" i="2"/>
  <c r="Q352" i="2"/>
  <c r="P352" i="2"/>
  <c r="O352" i="2"/>
  <c r="N352" i="2"/>
  <c r="M352" i="2"/>
  <c r="L352" i="2"/>
  <c r="J352" i="2"/>
  <c r="I352" i="2"/>
  <c r="H352" i="2"/>
  <c r="G352" i="2"/>
  <c r="F352" i="2"/>
  <c r="E352" i="2"/>
  <c r="D352" i="2"/>
  <c r="C352" i="2"/>
  <c r="R351" i="2"/>
  <c r="Q351" i="2"/>
  <c r="P351" i="2"/>
  <c r="O351" i="2"/>
  <c r="N351" i="2"/>
  <c r="M351" i="2"/>
  <c r="L351" i="2"/>
  <c r="J351" i="2"/>
  <c r="I351" i="2"/>
  <c r="H351" i="2"/>
  <c r="G351" i="2"/>
  <c r="F351" i="2"/>
  <c r="E351" i="2"/>
  <c r="D351" i="2"/>
  <c r="C351" i="2"/>
  <c r="R350" i="2"/>
  <c r="Q350" i="2"/>
  <c r="P350" i="2"/>
  <c r="O350" i="2"/>
  <c r="N350" i="2"/>
  <c r="M350" i="2"/>
  <c r="L350" i="2"/>
  <c r="J350" i="2"/>
  <c r="I350" i="2"/>
  <c r="H350" i="2"/>
  <c r="G350" i="2"/>
  <c r="F350" i="2"/>
  <c r="E350" i="2"/>
  <c r="D350" i="2"/>
  <c r="C350" i="2"/>
  <c r="R349" i="2"/>
  <c r="Q349" i="2"/>
  <c r="P349" i="2"/>
  <c r="O349" i="2"/>
  <c r="N349" i="2"/>
  <c r="M349" i="2"/>
  <c r="L349" i="2"/>
  <c r="J349" i="2"/>
  <c r="I349" i="2"/>
  <c r="H349" i="2"/>
  <c r="G349" i="2"/>
  <c r="F349" i="2"/>
  <c r="E349" i="2"/>
  <c r="D349" i="2"/>
  <c r="C349" i="2"/>
  <c r="R348" i="2"/>
  <c r="Q348" i="2"/>
  <c r="P348" i="2"/>
  <c r="O348" i="2"/>
  <c r="N348" i="2"/>
  <c r="M348" i="2"/>
  <c r="L348" i="2"/>
  <c r="J348" i="2"/>
  <c r="I348" i="2"/>
  <c r="H348" i="2"/>
  <c r="G348" i="2"/>
  <c r="F348" i="2"/>
  <c r="E348" i="2"/>
  <c r="D348" i="2"/>
  <c r="C348" i="2"/>
  <c r="R347" i="2"/>
  <c r="Q347" i="2"/>
  <c r="P347" i="2"/>
  <c r="O347" i="2"/>
  <c r="N347" i="2"/>
  <c r="M347" i="2"/>
  <c r="L347" i="2"/>
  <c r="J347" i="2"/>
  <c r="I347" i="2"/>
  <c r="H347" i="2"/>
  <c r="G347" i="2"/>
  <c r="F347" i="2"/>
  <c r="E347" i="2"/>
  <c r="D347" i="2"/>
  <c r="C347" i="2"/>
  <c r="R346" i="2"/>
  <c r="Q346" i="2"/>
  <c r="P346" i="2"/>
  <c r="O346" i="2"/>
  <c r="N346" i="2"/>
  <c r="M346" i="2"/>
  <c r="L346" i="2"/>
  <c r="J346" i="2"/>
  <c r="I346" i="2"/>
  <c r="H346" i="2"/>
  <c r="G346" i="2"/>
  <c r="F346" i="2"/>
  <c r="E346" i="2"/>
  <c r="D346" i="2"/>
  <c r="C346" i="2"/>
  <c r="R345" i="2"/>
  <c r="Q345" i="2"/>
  <c r="P345" i="2"/>
  <c r="O345" i="2"/>
  <c r="N345" i="2"/>
  <c r="M345" i="2"/>
  <c r="L345" i="2"/>
  <c r="J345" i="2"/>
  <c r="I345" i="2"/>
  <c r="H345" i="2"/>
  <c r="G345" i="2"/>
  <c r="F345" i="2"/>
  <c r="E345" i="2"/>
  <c r="D345" i="2"/>
  <c r="C345" i="2"/>
  <c r="R344" i="2"/>
  <c r="Q344" i="2"/>
  <c r="P344" i="2"/>
  <c r="O344" i="2"/>
  <c r="N344" i="2"/>
  <c r="M344" i="2"/>
  <c r="L344" i="2"/>
  <c r="J344" i="2"/>
  <c r="I344" i="2"/>
  <c r="H344" i="2"/>
  <c r="G344" i="2"/>
  <c r="F344" i="2"/>
  <c r="E344" i="2"/>
  <c r="D344" i="2"/>
  <c r="C344" i="2"/>
  <c r="R343" i="2"/>
  <c r="Q343" i="2"/>
  <c r="P343" i="2"/>
  <c r="O343" i="2"/>
  <c r="N343" i="2"/>
  <c r="M343" i="2"/>
  <c r="L343" i="2"/>
  <c r="J343" i="2"/>
  <c r="I343" i="2"/>
  <c r="H343" i="2"/>
  <c r="G343" i="2"/>
  <c r="F343" i="2"/>
  <c r="E343" i="2"/>
  <c r="D343" i="2"/>
  <c r="C343" i="2"/>
  <c r="E338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Q331" i="2"/>
  <c r="P331" i="2"/>
  <c r="O331" i="2"/>
  <c r="N331" i="2"/>
  <c r="M331" i="2"/>
  <c r="M338" i="2" s="1"/>
  <c r="L331" i="2"/>
  <c r="K331" i="2"/>
  <c r="J331" i="2"/>
  <c r="I331" i="2"/>
  <c r="H331" i="2"/>
  <c r="G331" i="2"/>
  <c r="F331" i="2"/>
  <c r="E331" i="2"/>
  <c r="D331" i="2"/>
  <c r="C331" i="2"/>
  <c r="Q330" i="2"/>
  <c r="Q338" i="2" s="1"/>
  <c r="P330" i="2"/>
  <c r="P338" i="2" s="1"/>
  <c r="O330" i="2"/>
  <c r="N330" i="2"/>
  <c r="M330" i="2"/>
  <c r="L330" i="2"/>
  <c r="L338" i="2" s="1"/>
  <c r="K330" i="2"/>
  <c r="J330" i="2"/>
  <c r="I330" i="2"/>
  <c r="I338" i="2" s="1"/>
  <c r="H330" i="2"/>
  <c r="H338" i="2" s="1"/>
  <c r="G330" i="2"/>
  <c r="F330" i="2"/>
  <c r="E330" i="2"/>
  <c r="D330" i="2"/>
  <c r="D338" i="2" s="1"/>
  <c r="C330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Q320" i="2"/>
  <c r="P320" i="2"/>
  <c r="P325" i="2" s="1"/>
  <c r="O320" i="2"/>
  <c r="N320" i="2"/>
  <c r="M320" i="2"/>
  <c r="L320" i="2"/>
  <c r="L325" i="2" s="1"/>
  <c r="K320" i="2"/>
  <c r="J320" i="2"/>
  <c r="I320" i="2"/>
  <c r="H320" i="2"/>
  <c r="H325" i="2" s="1"/>
  <c r="G320" i="2"/>
  <c r="F320" i="2"/>
  <c r="E320" i="2"/>
  <c r="D320" i="2"/>
  <c r="D325" i="2" s="1"/>
  <c r="C320" i="2"/>
  <c r="Q318" i="2"/>
  <c r="P318" i="2"/>
  <c r="O318" i="2"/>
  <c r="O325" i="2" s="1"/>
  <c r="N318" i="2"/>
  <c r="M318" i="2"/>
  <c r="L318" i="2"/>
  <c r="K318" i="2"/>
  <c r="K325" i="2" s="1"/>
  <c r="J318" i="2"/>
  <c r="I318" i="2"/>
  <c r="H318" i="2"/>
  <c r="G318" i="2"/>
  <c r="G325" i="2" s="1"/>
  <c r="F318" i="2"/>
  <c r="E318" i="2"/>
  <c r="D318" i="2"/>
  <c r="C318" i="2"/>
  <c r="C325" i="2" s="1"/>
  <c r="Q317" i="2"/>
  <c r="P317" i="2"/>
  <c r="O317" i="2"/>
  <c r="N317" i="2"/>
  <c r="N325" i="2" s="1"/>
  <c r="M317" i="2"/>
  <c r="L317" i="2"/>
  <c r="K317" i="2"/>
  <c r="J317" i="2"/>
  <c r="J325" i="2" s="1"/>
  <c r="I317" i="2"/>
  <c r="H317" i="2"/>
  <c r="G317" i="2"/>
  <c r="F317" i="2"/>
  <c r="F325" i="2" s="1"/>
  <c r="E317" i="2"/>
  <c r="D317" i="2"/>
  <c r="C317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Q307" i="2"/>
  <c r="P307" i="2"/>
  <c r="O307" i="2"/>
  <c r="N307" i="2"/>
  <c r="N299" i="2" s="1"/>
  <c r="M307" i="2"/>
  <c r="L307" i="2"/>
  <c r="K307" i="2"/>
  <c r="J307" i="2"/>
  <c r="I307" i="2"/>
  <c r="H307" i="2"/>
  <c r="G307" i="2"/>
  <c r="F307" i="2"/>
  <c r="F299" i="2" s="1"/>
  <c r="E307" i="2"/>
  <c r="D307" i="2"/>
  <c r="C307" i="2"/>
  <c r="Q306" i="2"/>
  <c r="Q303" i="2" s="1"/>
  <c r="P306" i="2"/>
  <c r="O306" i="2"/>
  <c r="N306" i="2"/>
  <c r="M306" i="2"/>
  <c r="M303" i="2" s="1"/>
  <c r="L306" i="2"/>
  <c r="K306" i="2"/>
  <c r="J306" i="2"/>
  <c r="I306" i="2"/>
  <c r="I303" i="2" s="1"/>
  <c r="H306" i="2"/>
  <c r="G306" i="2"/>
  <c r="F306" i="2"/>
  <c r="E306" i="2"/>
  <c r="E303" i="2" s="1"/>
  <c r="D306" i="2"/>
  <c r="C306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Q304" i="2"/>
  <c r="P304" i="2"/>
  <c r="O304" i="2"/>
  <c r="O303" i="2" s="1"/>
  <c r="N304" i="2"/>
  <c r="M304" i="2"/>
  <c r="L304" i="2"/>
  <c r="K304" i="2"/>
  <c r="K303" i="2" s="1"/>
  <c r="J304" i="2"/>
  <c r="I304" i="2"/>
  <c r="H304" i="2"/>
  <c r="G304" i="2"/>
  <c r="G303" i="2" s="1"/>
  <c r="F304" i="2"/>
  <c r="E304" i="2"/>
  <c r="D304" i="2"/>
  <c r="C304" i="2"/>
  <c r="C303" i="2" s="1"/>
  <c r="N303" i="2"/>
  <c r="J303" i="2"/>
  <c r="J299" i="2" s="1"/>
  <c r="F303" i="2"/>
  <c r="Q302" i="2"/>
  <c r="Q299" i="2" s="1"/>
  <c r="P302" i="2"/>
  <c r="O302" i="2"/>
  <c r="N302" i="2"/>
  <c r="M302" i="2"/>
  <c r="M299" i="2" s="1"/>
  <c r="L302" i="2"/>
  <c r="K302" i="2"/>
  <c r="J302" i="2"/>
  <c r="I302" i="2"/>
  <c r="I299" i="2" s="1"/>
  <c r="H302" i="2"/>
  <c r="G302" i="2"/>
  <c r="F302" i="2"/>
  <c r="E302" i="2"/>
  <c r="E299" i="2" s="1"/>
  <c r="D302" i="2"/>
  <c r="C302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Q300" i="2"/>
  <c r="P300" i="2"/>
  <c r="O300" i="2"/>
  <c r="O299" i="2" s="1"/>
  <c r="N300" i="2"/>
  <c r="M300" i="2"/>
  <c r="L300" i="2"/>
  <c r="K300" i="2"/>
  <c r="K299" i="2" s="1"/>
  <c r="J300" i="2"/>
  <c r="I300" i="2"/>
  <c r="H300" i="2"/>
  <c r="G300" i="2"/>
  <c r="G299" i="2" s="1"/>
  <c r="F300" i="2"/>
  <c r="E300" i="2"/>
  <c r="D300" i="2"/>
  <c r="C300" i="2"/>
  <c r="C299" i="2" s="1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Q295" i="2"/>
  <c r="P295" i="2"/>
  <c r="O295" i="2"/>
  <c r="N295" i="2"/>
  <c r="N292" i="2" s="1"/>
  <c r="M295" i="2"/>
  <c r="L295" i="2"/>
  <c r="K295" i="2"/>
  <c r="J295" i="2"/>
  <c r="J292" i="2" s="1"/>
  <c r="I295" i="2"/>
  <c r="H295" i="2"/>
  <c r="G295" i="2"/>
  <c r="F295" i="2"/>
  <c r="E295" i="2"/>
  <c r="D295" i="2"/>
  <c r="C295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Q293" i="2"/>
  <c r="P293" i="2"/>
  <c r="P292" i="2" s="1"/>
  <c r="O293" i="2"/>
  <c r="N293" i="2"/>
  <c r="M293" i="2"/>
  <c r="L293" i="2"/>
  <c r="L292" i="2" s="1"/>
  <c r="K293" i="2"/>
  <c r="J293" i="2"/>
  <c r="I293" i="2"/>
  <c r="H293" i="2"/>
  <c r="H292" i="2" s="1"/>
  <c r="G293" i="2"/>
  <c r="F293" i="2"/>
  <c r="E293" i="2"/>
  <c r="D293" i="2"/>
  <c r="D292" i="2" s="1"/>
  <c r="C293" i="2"/>
  <c r="O292" i="2"/>
  <c r="K292" i="2"/>
  <c r="G292" i="2"/>
  <c r="F292" i="2"/>
  <c r="C292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Q287" i="2"/>
  <c r="P287" i="2"/>
  <c r="O287" i="2"/>
  <c r="O286" i="2" s="1"/>
  <c r="N287" i="2"/>
  <c r="M287" i="2"/>
  <c r="L287" i="2"/>
  <c r="K287" i="2"/>
  <c r="K286" i="2" s="1"/>
  <c r="J287" i="2"/>
  <c r="J286" i="2" s="1"/>
  <c r="I287" i="2"/>
  <c r="H287" i="2"/>
  <c r="G287" i="2"/>
  <c r="G286" i="2" s="1"/>
  <c r="F287" i="2"/>
  <c r="E287" i="2"/>
  <c r="D287" i="2"/>
  <c r="C287" i="2"/>
  <c r="C286" i="2" s="1"/>
  <c r="L286" i="2"/>
  <c r="D286" i="2"/>
  <c r="C280" i="2"/>
  <c r="E279" i="2"/>
  <c r="D279" i="2"/>
  <c r="C279" i="2"/>
  <c r="D276" i="2"/>
  <c r="E275" i="2"/>
  <c r="D275" i="2"/>
  <c r="C275" i="2"/>
  <c r="C276" i="2" s="1"/>
  <c r="E274" i="2"/>
  <c r="E276" i="2" s="1"/>
  <c r="D274" i="2"/>
  <c r="C274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71" i="2" s="1"/>
  <c r="C258" i="2"/>
  <c r="C257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D253" i="2" s="1"/>
  <c r="C245" i="2"/>
  <c r="C253" i="2" s="1"/>
  <c r="C241" i="2"/>
  <c r="E240" i="2"/>
  <c r="D240" i="2"/>
  <c r="C240" i="2"/>
  <c r="C242" i="2" s="1"/>
  <c r="E239" i="2"/>
  <c r="D239" i="2"/>
  <c r="C239" i="2"/>
  <c r="E238" i="2"/>
  <c r="D238" i="2"/>
  <c r="D242" i="2" s="1"/>
  <c r="C238" i="2"/>
  <c r="D235" i="2"/>
  <c r="C234" i="2"/>
  <c r="E233" i="2"/>
  <c r="E235" i="2" s="1"/>
  <c r="D233" i="2"/>
  <c r="C233" i="2"/>
  <c r="E232" i="2"/>
  <c r="D232" i="2"/>
  <c r="C232" i="2"/>
  <c r="C235" i="2" s="1"/>
  <c r="E228" i="2"/>
  <c r="D228" i="2"/>
  <c r="C228" i="2"/>
  <c r="E227" i="2"/>
  <c r="D227" i="2"/>
  <c r="C227" i="2"/>
  <c r="E226" i="2"/>
  <c r="D226" i="2"/>
  <c r="C226" i="2"/>
  <c r="E225" i="2"/>
  <c r="D225" i="2"/>
  <c r="C225" i="2"/>
  <c r="E224" i="2"/>
  <c r="D224" i="2"/>
  <c r="C224" i="2"/>
  <c r="E223" i="2"/>
  <c r="D223" i="2"/>
  <c r="C223" i="2"/>
  <c r="E222" i="2"/>
  <c r="D222" i="2"/>
  <c r="C222" i="2"/>
  <c r="E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C219" i="2" s="1"/>
  <c r="E214" i="2"/>
  <c r="D214" i="2"/>
  <c r="C214" i="2"/>
  <c r="C210" i="2"/>
  <c r="C209" i="2"/>
  <c r="C208" i="2"/>
  <c r="C207" i="2"/>
  <c r="C206" i="2"/>
  <c r="C205" i="2"/>
  <c r="C204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72" i="2"/>
  <c r="D172" i="2"/>
  <c r="C172" i="2"/>
  <c r="E171" i="2"/>
  <c r="D171" i="2"/>
  <c r="C171" i="2"/>
  <c r="E170" i="2"/>
  <c r="D170" i="2"/>
  <c r="C170" i="2"/>
  <c r="E169" i="2"/>
  <c r="D169" i="2"/>
  <c r="C169" i="2"/>
  <c r="C201" i="2" s="1"/>
  <c r="E168" i="2"/>
  <c r="D168" i="2"/>
  <c r="C168" i="2"/>
  <c r="E167" i="2"/>
  <c r="E201" i="2" s="1"/>
  <c r="D167" i="2"/>
  <c r="C167" i="2"/>
  <c r="E164" i="2"/>
  <c r="D164" i="2"/>
  <c r="E163" i="2"/>
  <c r="D163" i="2"/>
  <c r="C163" i="2"/>
  <c r="E162" i="2"/>
  <c r="D162" i="2"/>
  <c r="C162" i="2"/>
  <c r="C158" i="2"/>
  <c r="C157" i="2"/>
  <c r="C156" i="2"/>
  <c r="C155" i="2"/>
  <c r="C154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E142" i="2" s="1"/>
  <c r="D143" i="2"/>
  <c r="C143" i="2"/>
  <c r="D142" i="2"/>
  <c r="E140" i="2"/>
  <c r="D140" i="2"/>
  <c r="C140" i="2"/>
  <c r="E139" i="2"/>
  <c r="D139" i="2"/>
  <c r="C139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E141" i="2" s="1"/>
  <c r="D129" i="2"/>
  <c r="D141" i="2" s="1"/>
  <c r="C129" i="2"/>
  <c r="C141" i="2" s="1"/>
  <c r="E128" i="2"/>
  <c r="D128" i="2"/>
  <c r="C128" i="2"/>
  <c r="G124" i="2"/>
  <c r="E124" i="2"/>
  <c r="H123" i="2"/>
  <c r="G123" i="2"/>
  <c r="F123" i="2"/>
  <c r="E123" i="2"/>
  <c r="D123" i="2"/>
  <c r="C123" i="2"/>
  <c r="H122" i="2"/>
  <c r="H124" i="2" s="1"/>
  <c r="F122" i="2"/>
  <c r="E122" i="2"/>
  <c r="D122" i="2"/>
  <c r="C122" i="2"/>
  <c r="C124" i="2" s="1"/>
  <c r="H120" i="2"/>
  <c r="F120" i="2"/>
  <c r="E120" i="2"/>
  <c r="D120" i="2"/>
  <c r="D118" i="2" s="1"/>
  <c r="C120" i="2"/>
  <c r="H119" i="2"/>
  <c r="F119" i="2"/>
  <c r="E119" i="2"/>
  <c r="E118" i="2" s="1"/>
  <c r="D119" i="2"/>
  <c r="C119" i="2"/>
  <c r="H118" i="2"/>
  <c r="F118" i="2"/>
  <c r="C118" i="2"/>
  <c r="H117" i="2"/>
  <c r="F117" i="2"/>
  <c r="E117" i="2"/>
  <c r="D117" i="2"/>
  <c r="C117" i="2"/>
  <c r="H116" i="2"/>
  <c r="F116" i="2"/>
  <c r="E116" i="2"/>
  <c r="D116" i="2"/>
  <c r="C116" i="2"/>
  <c r="H115" i="2"/>
  <c r="F115" i="2"/>
  <c r="E115" i="2"/>
  <c r="D115" i="2"/>
  <c r="C115" i="2"/>
  <c r="H114" i="2"/>
  <c r="F114" i="2"/>
  <c r="E114" i="2"/>
  <c r="D114" i="2"/>
  <c r="C114" i="2"/>
  <c r="H113" i="2"/>
  <c r="F113" i="2"/>
  <c r="E113" i="2"/>
  <c r="D113" i="2"/>
  <c r="C113" i="2"/>
  <c r="H112" i="2"/>
  <c r="F112" i="2"/>
  <c r="E112" i="2"/>
  <c r="D112" i="2"/>
  <c r="C112" i="2"/>
  <c r="H111" i="2"/>
  <c r="F111" i="2"/>
  <c r="E111" i="2"/>
  <c r="D111" i="2"/>
  <c r="C111" i="2"/>
  <c r="H110" i="2"/>
  <c r="F110" i="2"/>
  <c r="E110" i="2"/>
  <c r="D110" i="2"/>
  <c r="C110" i="2"/>
  <c r="H109" i="2"/>
  <c r="F109" i="2"/>
  <c r="E109" i="2"/>
  <c r="D109" i="2"/>
  <c r="C109" i="2"/>
  <c r="H108" i="2"/>
  <c r="F108" i="2"/>
  <c r="E108" i="2"/>
  <c r="D108" i="2"/>
  <c r="C108" i="2"/>
  <c r="H107" i="2"/>
  <c r="F107" i="2"/>
  <c r="E107" i="2"/>
  <c r="D107" i="2"/>
  <c r="C107" i="2"/>
  <c r="H106" i="2"/>
  <c r="F106" i="2"/>
  <c r="E106" i="2"/>
  <c r="D106" i="2"/>
  <c r="C106" i="2"/>
  <c r="H105" i="2"/>
  <c r="F105" i="2"/>
  <c r="E105" i="2"/>
  <c r="D105" i="2"/>
  <c r="C105" i="2"/>
  <c r="C102" i="2"/>
  <c r="E101" i="2"/>
  <c r="D101" i="2"/>
  <c r="C101" i="2"/>
  <c r="E100" i="2"/>
  <c r="D100" i="2"/>
  <c r="C100" i="2"/>
  <c r="E99" i="2"/>
  <c r="D99" i="2"/>
  <c r="D102" i="2" s="1"/>
  <c r="C99" i="2"/>
  <c r="E96" i="2"/>
  <c r="D96" i="2"/>
  <c r="C96" i="2"/>
  <c r="C95" i="2"/>
  <c r="E94" i="2"/>
  <c r="D94" i="2"/>
  <c r="C94" i="2"/>
  <c r="E93" i="2"/>
  <c r="D93" i="2"/>
  <c r="C93" i="2"/>
  <c r="E92" i="2"/>
  <c r="D92" i="2"/>
  <c r="C92" i="2"/>
  <c r="E91" i="2"/>
  <c r="D91" i="2"/>
  <c r="D90" i="2" s="1"/>
  <c r="C91" i="2"/>
  <c r="C90" i="2"/>
  <c r="E89" i="2"/>
  <c r="D89" i="2"/>
  <c r="C89" i="2"/>
  <c r="E88" i="2"/>
  <c r="D88" i="2"/>
  <c r="C88" i="2"/>
  <c r="E87" i="2"/>
  <c r="D87" i="2"/>
  <c r="C87" i="2"/>
  <c r="E85" i="2"/>
  <c r="D85" i="2"/>
  <c r="C85" i="2"/>
  <c r="E84" i="2"/>
  <c r="D84" i="2"/>
  <c r="C84" i="2"/>
  <c r="E83" i="2"/>
  <c r="D83" i="2"/>
  <c r="C83" i="2"/>
  <c r="E82" i="2"/>
  <c r="D82" i="2"/>
  <c r="C82" i="2"/>
  <c r="E81" i="2"/>
  <c r="D81" i="2"/>
  <c r="C81" i="2"/>
  <c r="E80" i="2"/>
  <c r="D80" i="2"/>
  <c r="C80" i="2"/>
  <c r="C79" i="2" s="1"/>
  <c r="E78" i="2"/>
  <c r="D78" i="2"/>
  <c r="C78" i="2"/>
  <c r="E77" i="2"/>
  <c r="D77" i="2"/>
  <c r="C77" i="2"/>
  <c r="E76" i="2"/>
  <c r="D76" i="2"/>
  <c r="C76" i="2"/>
  <c r="E75" i="2"/>
  <c r="D75" i="2"/>
  <c r="C75" i="2"/>
  <c r="E74" i="2"/>
  <c r="D74" i="2"/>
  <c r="C74" i="2"/>
  <c r="C69" i="2"/>
  <c r="C68" i="2"/>
  <c r="C67" i="2"/>
  <c r="E66" i="2"/>
  <c r="D66" i="2"/>
  <c r="C66" i="2"/>
  <c r="E65" i="2"/>
  <c r="D65" i="2"/>
  <c r="C65" i="2"/>
  <c r="E64" i="2"/>
  <c r="D64" i="2"/>
  <c r="C64" i="2"/>
  <c r="C63" i="2" s="1"/>
  <c r="C62" i="2"/>
  <c r="C61" i="2" s="1"/>
  <c r="E60" i="2"/>
  <c r="D60" i="2"/>
  <c r="D56" i="2" s="1"/>
  <c r="C60" i="2"/>
  <c r="E59" i="2"/>
  <c r="D59" i="2"/>
  <c r="C59" i="2"/>
  <c r="E58" i="2"/>
  <c r="D58" i="2"/>
  <c r="C58" i="2"/>
  <c r="E57" i="2"/>
  <c r="E56" i="2" s="1"/>
  <c r="D57" i="2"/>
  <c r="C57" i="2"/>
  <c r="C56" i="2"/>
  <c r="C55" i="2"/>
  <c r="C54" i="2"/>
  <c r="E53" i="2"/>
  <c r="D53" i="2"/>
  <c r="C53" i="2"/>
  <c r="E52" i="2"/>
  <c r="D52" i="2"/>
  <c r="C52" i="2"/>
  <c r="C51" i="2" s="1"/>
  <c r="C50" i="2"/>
  <c r="C49" i="2"/>
  <c r="C48" i="2"/>
  <c r="C47" i="2"/>
  <c r="C46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D33" i="2" s="1"/>
  <c r="C36" i="2"/>
  <c r="E35" i="2"/>
  <c r="D35" i="2"/>
  <c r="C35" i="2"/>
  <c r="E34" i="2"/>
  <c r="D34" i="2"/>
  <c r="C34" i="2"/>
  <c r="E33" i="2"/>
  <c r="C32" i="2"/>
  <c r="C31" i="2"/>
  <c r="C30" i="2"/>
  <c r="C29" i="2"/>
  <c r="C28" i="2"/>
  <c r="C27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C10" i="2" s="1"/>
  <c r="E13" i="2"/>
  <c r="D13" i="2"/>
  <c r="C13" i="2"/>
  <c r="E12" i="2"/>
  <c r="D12" i="2"/>
  <c r="C12" i="2"/>
  <c r="E11" i="2"/>
  <c r="D11" i="2"/>
  <c r="D10" i="2" s="1"/>
  <c r="C11" i="2"/>
  <c r="A5" i="2"/>
  <c r="A4" i="2"/>
  <c r="A3" i="2"/>
  <c r="A2" i="2"/>
  <c r="D73" i="2" l="1"/>
  <c r="C73" i="2"/>
  <c r="E10" i="2"/>
  <c r="C33" i="2"/>
  <c r="D63" i="2"/>
  <c r="F124" i="2"/>
  <c r="C159" i="2"/>
  <c r="E229" i="2"/>
  <c r="D86" i="2"/>
  <c r="E159" i="2"/>
  <c r="C211" i="2"/>
  <c r="F286" i="2"/>
  <c r="N286" i="2"/>
  <c r="H286" i="2"/>
  <c r="P286" i="2"/>
  <c r="M286" i="2"/>
  <c r="E292" i="2"/>
  <c r="E286" i="2" s="1"/>
  <c r="I292" i="2"/>
  <c r="I286" i="2" s="1"/>
  <c r="M292" i="2"/>
  <c r="Q292" i="2"/>
  <c r="Q286" i="2" s="1"/>
  <c r="F405" i="2"/>
  <c r="N405" i="2"/>
  <c r="K405" i="2"/>
  <c r="J405" i="2"/>
  <c r="D51" i="2"/>
  <c r="D70" i="2" s="1"/>
  <c r="D79" i="2"/>
  <c r="C45" i="2"/>
  <c r="C70" i="2" s="1"/>
  <c r="E51" i="2"/>
  <c r="E63" i="2"/>
  <c r="E79" i="2"/>
  <c r="E73" i="2" s="1"/>
  <c r="C86" i="2"/>
  <c r="E90" i="2"/>
  <c r="E102" i="2"/>
  <c r="D124" i="2"/>
  <c r="D159" i="2"/>
  <c r="D201" i="2"/>
  <c r="AA367" i="2"/>
  <c r="K367" i="2" s="1"/>
  <c r="AB367" i="2"/>
  <c r="AA369" i="2"/>
  <c r="K369" i="2" s="1"/>
  <c r="AB369" i="2"/>
  <c r="H404" i="2"/>
  <c r="P404" i="2"/>
  <c r="D299" i="2"/>
  <c r="P299" i="2"/>
  <c r="H303" i="2"/>
  <c r="P303" i="2"/>
  <c r="E363" i="2"/>
  <c r="E86" i="2"/>
  <c r="C142" i="2"/>
  <c r="C229" i="2"/>
  <c r="E253" i="2"/>
  <c r="F338" i="2"/>
  <c r="J338" i="2"/>
  <c r="N338" i="2"/>
  <c r="F363" i="2"/>
  <c r="J363" i="2"/>
  <c r="N363" i="2"/>
  <c r="R363" i="2"/>
  <c r="H299" i="2"/>
  <c r="L299" i="2"/>
  <c r="D303" i="2"/>
  <c r="L303" i="2"/>
  <c r="I363" i="2"/>
  <c r="Q363" i="2"/>
  <c r="C164" i="2"/>
  <c r="D219" i="2"/>
  <c r="D229" i="2"/>
  <c r="E242" i="2"/>
  <c r="E325" i="2"/>
  <c r="I325" i="2"/>
  <c r="M325" i="2"/>
  <c r="Q325" i="2"/>
  <c r="C338" i="2"/>
  <c r="G338" i="2"/>
  <c r="K338" i="2"/>
  <c r="O338" i="2"/>
  <c r="C368" i="2"/>
  <c r="C370" i="2"/>
  <c r="D403" i="2"/>
  <c r="D382" i="2"/>
  <c r="H403" i="2"/>
  <c r="H405" i="2" s="1"/>
  <c r="H382" i="2"/>
  <c r="L403" i="2"/>
  <c r="L405" i="2" s="1"/>
  <c r="L382" i="2"/>
  <c r="P403" i="2"/>
  <c r="P382" i="2"/>
  <c r="E404" i="2"/>
  <c r="E405" i="2" s="1"/>
  <c r="I404" i="2"/>
  <c r="I405" i="2" s="1"/>
  <c r="M404" i="2"/>
  <c r="M405" i="2" s="1"/>
  <c r="Q404" i="2"/>
  <c r="Q405" i="2" s="1"/>
  <c r="G403" i="2"/>
  <c r="G405" i="2" s="1"/>
  <c r="O403" i="2"/>
  <c r="O405" i="2" s="1"/>
  <c r="C452" i="2"/>
  <c r="C461" i="2"/>
  <c r="G9" i="12"/>
  <c r="M488" i="12"/>
  <c r="L488" i="12"/>
  <c r="K488" i="12"/>
  <c r="J488" i="12"/>
  <c r="I488" i="12"/>
  <c r="H488" i="12"/>
  <c r="G488" i="12"/>
  <c r="F488" i="12"/>
  <c r="E488" i="12"/>
  <c r="D488" i="12"/>
  <c r="C486" i="12"/>
  <c r="C485" i="12"/>
  <c r="C484" i="12"/>
  <c r="C483" i="12"/>
  <c r="C482" i="12"/>
  <c r="C488" i="12" s="1"/>
  <c r="M481" i="12"/>
  <c r="L481" i="12"/>
  <c r="K481" i="12"/>
  <c r="J481" i="12"/>
  <c r="I481" i="12"/>
  <c r="H481" i="12"/>
  <c r="G481" i="12"/>
  <c r="F481" i="12"/>
  <c r="E481" i="12"/>
  <c r="D481" i="12"/>
  <c r="C480" i="12"/>
  <c r="C479" i="12"/>
  <c r="C478" i="12"/>
  <c r="C477" i="12"/>
  <c r="C476" i="12"/>
  <c r="C481" i="12" s="1"/>
  <c r="C475" i="12"/>
  <c r="M474" i="12"/>
  <c r="L474" i="12"/>
  <c r="K474" i="12"/>
  <c r="J474" i="12"/>
  <c r="I474" i="12"/>
  <c r="H474" i="12"/>
  <c r="G474" i="12"/>
  <c r="F474" i="12"/>
  <c r="E474" i="12"/>
  <c r="D474" i="12"/>
  <c r="C473" i="12"/>
  <c r="C472" i="12"/>
  <c r="C471" i="12"/>
  <c r="C470" i="12"/>
  <c r="C469" i="12"/>
  <c r="C468" i="12"/>
  <c r="C467" i="12"/>
  <c r="C466" i="12"/>
  <c r="C474" i="12" s="1"/>
  <c r="M465" i="12"/>
  <c r="L465" i="12"/>
  <c r="K465" i="12"/>
  <c r="J465" i="12"/>
  <c r="I465" i="12"/>
  <c r="H465" i="12"/>
  <c r="G465" i="12"/>
  <c r="F465" i="12"/>
  <c r="E465" i="12"/>
  <c r="D465" i="12"/>
  <c r="C464" i="12"/>
  <c r="C465" i="12" s="1"/>
  <c r="C463" i="12"/>
  <c r="C462" i="12"/>
  <c r="M461" i="12"/>
  <c r="L461" i="12"/>
  <c r="K461" i="12"/>
  <c r="J461" i="12"/>
  <c r="I461" i="12"/>
  <c r="H461" i="12"/>
  <c r="G461" i="12"/>
  <c r="F461" i="12"/>
  <c r="E461" i="12"/>
  <c r="D461" i="12"/>
  <c r="C460" i="12"/>
  <c r="C459" i="12"/>
  <c r="C458" i="12"/>
  <c r="C461" i="12" s="1"/>
  <c r="M457" i="12"/>
  <c r="L457" i="12"/>
  <c r="K457" i="12"/>
  <c r="J457" i="12"/>
  <c r="J489" i="12" s="1"/>
  <c r="I457" i="12"/>
  <c r="H457" i="12"/>
  <c r="G457" i="12"/>
  <c r="F457" i="12"/>
  <c r="E457" i="12"/>
  <c r="D457" i="12"/>
  <c r="C456" i="12"/>
  <c r="C457" i="12" s="1"/>
  <c r="C454" i="12"/>
  <c r="C453" i="12"/>
  <c r="M452" i="12"/>
  <c r="L452" i="12"/>
  <c r="K452" i="12"/>
  <c r="J452" i="12"/>
  <c r="I452" i="12"/>
  <c r="H452" i="12"/>
  <c r="H489" i="12" s="1"/>
  <c r="G452" i="12"/>
  <c r="G489" i="12" s="1"/>
  <c r="F452" i="12"/>
  <c r="E452" i="12"/>
  <c r="D452" i="12"/>
  <c r="D489" i="12" s="1"/>
  <c r="C451" i="12"/>
  <c r="C450" i="12"/>
  <c r="C449" i="12"/>
  <c r="C448" i="12"/>
  <c r="C452" i="12" s="1"/>
  <c r="C447" i="12"/>
  <c r="C441" i="12"/>
  <c r="C440" i="12"/>
  <c r="AB437" i="12"/>
  <c r="AA437" i="12"/>
  <c r="F437" i="12"/>
  <c r="AB436" i="12"/>
  <c r="AA436" i="12"/>
  <c r="F436" i="12" s="1"/>
  <c r="AB435" i="12"/>
  <c r="AA435" i="12"/>
  <c r="F435" i="12"/>
  <c r="C432" i="12"/>
  <c r="AA431" i="12"/>
  <c r="K431" i="12" s="1"/>
  <c r="C431" i="12"/>
  <c r="AB431" i="12" s="1"/>
  <c r="AA430" i="12"/>
  <c r="K430" i="12"/>
  <c r="C430" i="12"/>
  <c r="AB430" i="12" s="1"/>
  <c r="D417" i="12"/>
  <c r="C417" i="12"/>
  <c r="E416" i="12"/>
  <c r="D416" i="12"/>
  <c r="C416" i="12"/>
  <c r="E415" i="12"/>
  <c r="D415" i="12"/>
  <c r="C415" i="12"/>
  <c r="E414" i="12"/>
  <c r="D414" i="12"/>
  <c r="C414" i="12"/>
  <c r="E413" i="12"/>
  <c r="D413" i="12"/>
  <c r="C413" i="12"/>
  <c r="D412" i="12"/>
  <c r="C412" i="12"/>
  <c r="E411" i="12"/>
  <c r="D411" i="12"/>
  <c r="C411" i="12"/>
  <c r="D410" i="12"/>
  <c r="C410" i="12"/>
  <c r="E409" i="12"/>
  <c r="D409" i="12"/>
  <c r="C409" i="12"/>
  <c r="C418" i="12" s="1"/>
  <c r="D408" i="12"/>
  <c r="D418" i="12" s="1"/>
  <c r="C408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C402" i="12"/>
  <c r="Q401" i="12"/>
  <c r="G401" i="12"/>
  <c r="E401" i="12"/>
  <c r="Q400" i="12"/>
  <c r="P400" i="12"/>
  <c r="P401" i="12" s="1"/>
  <c r="O400" i="12"/>
  <c r="N400" i="12"/>
  <c r="M400" i="12"/>
  <c r="L400" i="12"/>
  <c r="L401" i="12" s="1"/>
  <c r="K400" i="12"/>
  <c r="J400" i="12"/>
  <c r="I400" i="12"/>
  <c r="H400" i="12"/>
  <c r="H401" i="12" s="1"/>
  <c r="G400" i="12"/>
  <c r="F400" i="12"/>
  <c r="E400" i="12"/>
  <c r="D400" i="12"/>
  <c r="D401" i="12" s="1"/>
  <c r="C400" i="12"/>
  <c r="Q399" i="12"/>
  <c r="P399" i="12"/>
  <c r="O399" i="12"/>
  <c r="O401" i="12" s="1"/>
  <c r="N399" i="12"/>
  <c r="M399" i="12"/>
  <c r="M401" i="12" s="1"/>
  <c r="L399" i="12"/>
  <c r="K399" i="12"/>
  <c r="K401" i="12" s="1"/>
  <c r="J399" i="12"/>
  <c r="I399" i="12"/>
  <c r="I401" i="12" s="1"/>
  <c r="H399" i="12"/>
  <c r="G399" i="12"/>
  <c r="G403" i="12" s="1"/>
  <c r="G405" i="12" s="1"/>
  <c r="F399" i="12"/>
  <c r="E399" i="12"/>
  <c r="D399" i="12"/>
  <c r="C399" i="12"/>
  <c r="C401" i="12" s="1"/>
  <c r="N398" i="12"/>
  <c r="I398" i="12"/>
  <c r="H398" i="12"/>
  <c r="D398" i="12"/>
  <c r="Q397" i="12"/>
  <c r="Q398" i="12" s="1"/>
  <c r="P397" i="12"/>
  <c r="O397" i="12"/>
  <c r="N397" i="12"/>
  <c r="M397" i="12"/>
  <c r="M398" i="12" s="1"/>
  <c r="L397" i="12"/>
  <c r="K397" i="12"/>
  <c r="J397" i="12"/>
  <c r="I397" i="12"/>
  <c r="H397" i="12"/>
  <c r="G397" i="12"/>
  <c r="F397" i="12"/>
  <c r="E397" i="12"/>
  <c r="E398" i="12" s="1"/>
  <c r="D397" i="12"/>
  <c r="C397" i="12"/>
  <c r="Q396" i="12"/>
  <c r="P396" i="12"/>
  <c r="P398" i="12" s="1"/>
  <c r="O396" i="12"/>
  <c r="N396" i="12"/>
  <c r="M396" i="12"/>
  <c r="L396" i="12"/>
  <c r="L398" i="12" s="1"/>
  <c r="K396" i="12"/>
  <c r="J396" i="12"/>
  <c r="J398" i="12" s="1"/>
  <c r="I396" i="12"/>
  <c r="H396" i="12"/>
  <c r="G396" i="12"/>
  <c r="F396" i="12"/>
  <c r="F398" i="12" s="1"/>
  <c r="E396" i="12"/>
  <c r="D396" i="12"/>
  <c r="C396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395" i="12"/>
  <c r="N394" i="12"/>
  <c r="I394" i="12"/>
  <c r="Q393" i="12"/>
  <c r="Q394" i="12" s="1"/>
  <c r="P393" i="12"/>
  <c r="O393" i="12"/>
  <c r="N393" i="12"/>
  <c r="M393" i="12"/>
  <c r="M394" i="12" s="1"/>
  <c r="L393" i="12"/>
  <c r="K393" i="12"/>
  <c r="J393" i="12"/>
  <c r="I393" i="12"/>
  <c r="H393" i="12"/>
  <c r="G393" i="12"/>
  <c r="F393" i="12"/>
  <c r="E393" i="12"/>
  <c r="E394" i="12" s="1"/>
  <c r="D393" i="12"/>
  <c r="C393" i="12"/>
  <c r="Q392" i="12"/>
  <c r="P392" i="12"/>
  <c r="P394" i="12" s="1"/>
  <c r="O392" i="12"/>
  <c r="N392" i="12"/>
  <c r="M392" i="12"/>
  <c r="L392" i="12"/>
  <c r="L394" i="12" s="1"/>
  <c r="K392" i="12"/>
  <c r="J392" i="12"/>
  <c r="J394" i="12" s="1"/>
  <c r="I392" i="12"/>
  <c r="H392" i="12"/>
  <c r="H394" i="12" s="1"/>
  <c r="G392" i="12"/>
  <c r="F392" i="12"/>
  <c r="F394" i="12" s="1"/>
  <c r="E392" i="12"/>
  <c r="D392" i="12"/>
  <c r="D394" i="12" s="1"/>
  <c r="C392" i="12"/>
  <c r="O391" i="12"/>
  <c r="J391" i="12"/>
  <c r="I391" i="12"/>
  <c r="C391" i="12"/>
  <c r="Q390" i="12"/>
  <c r="P390" i="12"/>
  <c r="O390" i="12"/>
  <c r="N390" i="12"/>
  <c r="N391" i="12" s="1"/>
  <c r="M390" i="12"/>
  <c r="L390" i="12"/>
  <c r="K390" i="12"/>
  <c r="J390" i="12"/>
  <c r="I390" i="12"/>
  <c r="H390" i="12"/>
  <c r="G390" i="12"/>
  <c r="F390" i="12"/>
  <c r="F391" i="12" s="1"/>
  <c r="E390" i="12"/>
  <c r="D390" i="12"/>
  <c r="C390" i="12"/>
  <c r="Q389" i="12"/>
  <c r="Q391" i="12" s="1"/>
  <c r="P389" i="12"/>
  <c r="O389" i="12"/>
  <c r="N389" i="12"/>
  <c r="M389" i="12"/>
  <c r="M391" i="12" s="1"/>
  <c r="L389" i="12"/>
  <c r="K389" i="12"/>
  <c r="K391" i="12" s="1"/>
  <c r="J389" i="12"/>
  <c r="I389" i="12"/>
  <c r="I403" i="12" s="1"/>
  <c r="H389" i="12"/>
  <c r="G389" i="12"/>
  <c r="G391" i="12" s="1"/>
  <c r="F389" i="12"/>
  <c r="E389" i="12"/>
  <c r="E391" i="12" s="1"/>
  <c r="D389" i="12"/>
  <c r="C389" i="12"/>
  <c r="Q388" i="12"/>
  <c r="P388" i="12"/>
  <c r="O388" i="12"/>
  <c r="N388" i="12"/>
  <c r="M388" i="12"/>
  <c r="L388" i="12"/>
  <c r="K388" i="12"/>
  <c r="J388" i="12"/>
  <c r="I388" i="12"/>
  <c r="H388" i="12"/>
  <c r="H404" i="12" s="1"/>
  <c r="G388" i="12"/>
  <c r="F388" i="12"/>
  <c r="E388" i="12"/>
  <c r="D388" i="12"/>
  <c r="D404" i="12" s="1"/>
  <c r="C404" i="12" s="1"/>
  <c r="C388" i="12"/>
  <c r="Q387" i="12"/>
  <c r="Q403" i="12" s="1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E403" i="12" s="1"/>
  <c r="D387" i="12"/>
  <c r="C387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386" i="12"/>
  <c r="L385" i="12"/>
  <c r="H385" i="12"/>
  <c r="G385" i="12"/>
  <c r="D385" i="12"/>
  <c r="C385" i="12"/>
  <c r="Q384" i="12"/>
  <c r="P384" i="12"/>
  <c r="P385" i="12" s="1"/>
  <c r="O384" i="12"/>
  <c r="O385" i="12" s="1"/>
  <c r="N384" i="12"/>
  <c r="N404" i="12" s="1"/>
  <c r="M384" i="12"/>
  <c r="L384" i="12"/>
  <c r="K384" i="12"/>
  <c r="J384" i="12"/>
  <c r="J404" i="12" s="1"/>
  <c r="I384" i="12"/>
  <c r="H384" i="12"/>
  <c r="G384" i="12"/>
  <c r="F384" i="12"/>
  <c r="F404" i="12" s="1"/>
  <c r="E384" i="12"/>
  <c r="D384" i="12"/>
  <c r="C384" i="12"/>
  <c r="Q383" i="12"/>
  <c r="Q385" i="12" s="1"/>
  <c r="P383" i="12"/>
  <c r="O383" i="12"/>
  <c r="N383" i="12"/>
  <c r="M383" i="12"/>
  <c r="M385" i="12" s="1"/>
  <c r="L383" i="12"/>
  <c r="K383" i="12"/>
  <c r="K385" i="12" s="1"/>
  <c r="J383" i="12"/>
  <c r="I383" i="12"/>
  <c r="I385" i="12" s="1"/>
  <c r="H383" i="12"/>
  <c r="G383" i="12"/>
  <c r="F383" i="12"/>
  <c r="E383" i="12"/>
  <c r="E385" i="12" s="1"/>
  <c r="D383" i="12"/>
  <c r="C383" i="12"/>
  <c r="Q382" i="12"/>
  <c r="P382" i="12"/>
  <c r="I382" i="12"/>
  <c r="E382" i="12"/>
  <c r="D382" i="12"/>
  <c r="Q381" i="12"/>
  <c r="P381" i="12"/>
  <c r="P404" i="12" s="1"/>
  <c r="O381" i="12"/>
  <c r="O404" i="12" s="1"/>
  <c r="N381" i="12"/>
  <c r="M381" i="12"/>
  <c r="L381" i="12"/>
  <c r="L404" i="12" s="1"/>
  <c r="K381" i="12"/>
  <c r="K404" i="12" s="1"/>
  <c r="J381" i="12"/>
  <c r="I381" i="12"/>
  <c r="H381" i="12"/>
  <c r="G381" i="12"/>
  <c r="G404" i="12" s="1"/>
  <c r="F381" i="12"/>
  <c r="E381" i="12"/>
  <c r="D381" i="12"/>
  <c r="C381" i="12"/>
  <c r="Q380" i="12"/>
  <c r="P380" i="12"/>
  <c r="O380" i="12"/>
  <c r="N380" i="12"/>
  <c r="N382" i="12" s="1"/>
  <c r="M380" i="12"/>
  <c r="L380" i="12"/>
  <c r="K380" i="12"/>
  <c r="J380" i="12"/>
  <c r="J403" i="12" s="1"/>
  <c r="I380" i="12"/>
  <c r="H380" i="12"/>
  <c r="G380" i="12"/>
  <c r="F380" i="12"/>
  <c r="E380" i="12"/>
  <c r="D380" i="12"/>
  <c r="C380" i="12"/>
  <c r="D375" i="12"/>
  <c r="C375" i="12"/>
  <c r="D374" i="12"/>
  <c r="C374" i="12"/>
  <c r="AB370" i="12"/>
  <c r="K370" i="12"/>
  <c r="F370" i="12"/>
  <c r="E370" i="12"/>
  <c r="C370" i="12" s="1"/>
  <c r="AA370" i="12" s="1"/>
  <c r="F369" i="12"/>
  <c r="E369" i="12"/>
  <c r="C369" i="12"/>
  <c r="AA369" i="12" s="1"/>
  <c r="K369" i="12" s="1"/>
  <c r="F368" i="12"/>
  <c r="E368" i="12"/>
  <c r="C368" i="12" s="1"/>
  <c r="F367" i="12"/>
  <c r="E367" i="12"/>
  <c r="C367" i="12"/>
  <c r="AB367" i="12" s="1"/>
  <c r="P363" i="12"/>
  <c r="K363" i="12"/>
  <c r="R362" i="12"/>
  <c r="Q362" i="12"/>
  <c r="P362" i="12"/>
  <c r="O362" i="12"/>
  <c r="N362" i="12"/>
  <c r="M362" i="12"/>
  <c r="L362" i="12"/>
  <c r="J362" i="12"/>
  <c r="I362" i="12"/>
  <c r="H362" i="12"/>
  <c r="G362" i="12"/>
  <c r="F362" i="12"/>
  <c r="E362" i="12"/>
  <c r="D362" i="12"/>
  <c r="C362" i="12"/>
  <c r="R361" i="12"/>
  <c r="Q361" i="12"/>
  <c r="P361" i="12"/>
  <c r="O361" i="12"/>
  <c r="N361" i="12"/>
  <c r="M361" i="12"/>
  <c r="L361" i="12"/>
  <c r="J361" i="12"/>
  <c r="I361" i="12"/>
  <c r="H361" i="12"/>
  <c r="G361" i="12"/>
  <c r="F361" i="12"/>
  <c r="E361" i="12"/>
  <c r="D361" i="12"/>
  <c r="C361" i="12"/>
  <c r="R360" i="12"/>
  <c r="Q360" i="12"/>
  <c r="P360" i="12"/>
  <c r="O360" i="12"/>
  <c r="O363" i="12" s="1"/>
  <c r="N360" i="12"/>
  <c r="M360" i="12"/>
  <c r="L360" i="12"/>
  <c r="J360" i="12"/>
  <c r="J363" i="12" s="1"/>
  <c r="I360" i="12"/>
  <c r="H360" i="12"/>
  <c r="G360" i="12"/>
  <c r="F360" i="12"/>
  <c r="E360" i="12"/>
  <c r="D360" i="12"/>
  <c r="C360" i="12"/>
  <c r="R358" i="12"/>
  <c r="Q358" i="12"/>
  <c r="P358" i="12"/>
  <c r="O358" i="12"/>
  <c r="N358" i="12"/>
  <c r="M358" i="12"/>
  <c r="L358" i="12"/>
  <c r="J358" i="12"/>
  <c r="I358" i="12"/>
  <c r="H358" i="12"/>
  <c r="H356" i="12" s="1"/>
  <c r="G358" i="12"/>
  <c r="F358" i="12"/>
  <c r="E358" i="12"/>
  <c r="D358" i="12"/>
  <c r="C358" i="12"/>
  <c r="R357" i="12"/>
  <c r="Q357" i="12"/>
  <c r="P357" i="12"/>
  <c r="P356" i="12" s="1"/>
  <c r="O357" i="12"/>
  <c r="N357" i="12"/>
  <c r="M357" i="12"/>
  <c r="L357" i="12"/>
  <c r="J357" i="12"/>
  <c r="I357" i="12"/>
  <c r="H357" i="12"/>
  <c r="G357" i="12"/>
  <c r="F357" i="12"/>
  <c r="E357" i="12"/>
  <c r="D357" i="12"/>
  <c r="D356" i="12" s="1"/>
  <c r="C357" i="12"/>
  <c r="C356" i="12" s="1"/>
  <c r="Q356" i="12"/>
  <c r="O356" i="12"/>
  <c r="M356" i="12"/>
  <c r="L356" i="12"/>
  <c r="L363" i="12" s="1"/>
  <c r="J356" i="12"/>
  <c r="G356" i="12"/>
  <c r="G363" i="12" s="1"/>
  <c r="F356" i="12"/>
  <c r="F363" i="12" s="1"/>
  <c r="R355" i="12"/>
  <c r="Q355" i="12"/>
  <c r="P355" i="12"/>
  <c r="O355" i="12"/>
  <c r="N355" i="12"/>
  <c r="M355" i="12"/>
  <c r="L355" i="12"/>
  <c r="J355" i="12"/>
  <c r="I355" i="12"/>
  <c r="H355" i="12"/>
  <c r="G355" i="12"/>
  <c r="F355" i="12"/>
  <c r="E355" i="12"/>
  <c r="D355" i="12"/>
  <c r="C355" i="12"/>
  <c r="R354" i="12"/>
  <c r="Q354" i="12"/>
  <c r="P354" i="12"/>
  <c r="O354" i="12"/>
  <c r="N354" i="12"/>
  <c r="M354" i="12"/>
  <c r="L354" i="12"/>
  <c r="J354" i="12"/>
  <c r="I354" i="12"/>
  <c r="H354" i="12"/>
  <c r="G354" i="12"/>
  <c r="F354" i="12"/>
  <c r="E354" i="12"/>
  <c r="D354" i="12"/>
  <c r="C354" i="12"/>
  <c r="R353" i="12"/>
  <c r="Q353" i="12"/>
  <c r="P353" i="12"/>
  <c r="O353" i="12"/>
  <c r="N353" i="12"/>
  <c r="M353" i="12"/>
  <c r="L353" i="12"/>
  <c r="J353" i="12"/>
  <c r="I353" i="12"/>
  <c r="H353" i="12"/>
  <c r="G353" i="12"/>
  <c r="F353" i="12"/>
  <c r="E353" i="12"/>
  <c r="D353" i="12"/>
  <c r="C353" i="12"/>
  <c r="R352" i="12"/>
  <c r="Q352" i="12"/>
  <c r="P352" i="12"/>
  <c r="O352" i="12"/>
  <c r="N352" i="12"/>
  <c r="M352" i="12"/>
  <c r="L352" i="12"/>
  <c r="J352" i="12"/>
  <c r="I352" i="12"/>
  <c r="H352" i="12"/>
  <c r="G352" i="12"/>
  <c r="F352" i="12"/>
  <c r="E352" i="12"/>
  <c r="D352" i="12"/>
  <c r="C352" i="12"/>
  <c r="C363" i="12" s="1"/>
  <c r="R351" i="12"/>
  <c r="Q351" i="12"/>
  <c r="P351" i="12"/>
  <c r="O351" i="12"/>
  <c r="N351" i="12"/>
  <c r="M351" i="12"/>
  <c r="L351" i="12"/>
  <c r="J351" i="12"/>
  <c r="I351" i="12"/>
  <c r="H351" i="12"/>
  <c r="G351" i="12"/>
  <c r="F351" i="12"/>
  <c r="E351" i="12"/>
  <c r="D351" i="12"/>
  <c r="C351" i="12"/>
  <c r="R350" i="12"/>
  <c r="Q350" i="12"/>
  <c r="P350" i="12"/>
  <c r="O350" i="12"/>
  <c r="N350" i="12"/>
  <c r="M350" i="12"/>
  <c r="L350" i="12"/>
  <c r="J350" i="12"/>
  <c r="I350" i="12"/>
  <c r="H350" i="12"/>
  <c r="G350" i="12"/>
  <c r="F350" i="12"/>
  <c r="E350" i="12"/>
  <c r="D350" i="12"/>
  <c r="C350" i="12"/>
  <c r="R349" i="12"/>
  <c r="Q349" i="12"/>
  <c r="P349" i="12"/>
  <c r="O349" i="12"/>
  <c r="N349" i="12"/>
  <c r="M349" i="12"/>
  <c r="L349" i="12"/>
  <c r="J349" i="12"/>
  <c r="I349" i="12"/>
  <c r="H349" i="12"/>
  <c r="G349" i="12"/>
  <c r="F349" i="12"/>
  <c r="E349" i="12"/>
  <c r="D349" i="12"/>
  <c r="C349" i="12"/>
  <c r="R348" i="12"/>
  <c r="Q348" i="12"/>
  <c r="P348" i="12"/>
  <c r="O348" i="12"/>
  <c r="N348" i="12"/>
  <c r="M348" i="12"/>
  <c r="L348" i="12"/>
  <c r="J348" i="12"/>
  <c r="I348" i="12"/>
  <c r="H348" i="12"/>
  <c r="G348" i="12"/>
  <c r="F348" i="12"/>
  <c r="E348" i="12"/>
  <c r="D348" i="12"/>
  <c r="C348" i="12"/>
  <c r="R347" i="12"/>
  <c r="Q347" i="12"/>
  <c r="P347" i="12"/>
  <c r="O347" i="12"/>
  <c r="N347" i="12"/>
  <c r="M347" i="12"/>
  <c r="L347" i="12"/>
  <c r="J347" i="12"/>
  <c r="I347" i="12"/>
  <c r="H347" i="12"/>
  <c r="G347" i="12"/>
  <c r="F347" i="12"/>
  <c r="E347" i="12"/>
  <c r="D347" i="12"/>
  <c r="C347" i="12"/>
  <c r="R346" i="12"/>
  <c r="Q346" i="12"/>
  <c r="P346" i="12"/>
  <c r="O346" i="12"/>
  <c r="N346" i="12"/>
  <c r="M346" i="12"/>
  <c r="L346" i="12"/>
  <c r="J346" i="12"/>
  <c r="I346" i="12"/>
  <c r="H346" i="12"/>
  <c r="G346" i="12"/>
  <c r="F346" i="12"/>
  <c r="E346" i="12"/>
  <c r="D346" i="12"/>
  <c r="C346" i="12"/>
  <c r="R345" i="12"/>
  <c r="Q345" i="12"/>
  <c r="P345" i="12"/>
  <c r="O345" i="12"/>
  <c r="N345" i="12"/>
  <c r="M345" i="12"/>
  <c r="L345" i="12"/>
  <c r="J345" i="12"/>
  <c r="I345" i="12"/>
  <c r="H345" i="12"/>
  <c r="G345" i="12"/>
  <c r="F345" i="12"/>
  <c r="E345" i="12"/>
  <c r="D345" i="12"/>
  <c r="C345" i="12"/>
  <c r="R344" i="12"/>
  <c r="Q344" i="12"/>
  <c r="P344" i="12"/>
  <c r="O344" i="12"/>
  <c r="N344" i="12"/>
  <c r="M344" i="12"/>
  <c r="L344" i="12"/>
  <c r="J344" i="12"/>
  <c r="I344" i="12"/>
  <c r="H344" i="12"/>
  <c r="G344" i="12"/>
  <c r="F344" i="12"/>
  <c r="E344" i="12"/>
  <c r="D344" i="12"/>
  <c r="C344" i="12"/>
  <c r="R343" i="12"/>
  <c r="Q343" i="12"/>
  <c r="P343" i="12"/>
  <c r="O343" i="12"/>
  <c r="N343" i="12"/>
  <c r="M343" i="12"/>
  <c r="L343" i="12"/>
  <c r="J343" i="12"/>
  <c r="I343" i="12"/>
  <c r="H343" i="12"/>
  <c r="H363" i="12" s="1"/>
  <c r="G343" i="12"/>
  <c r="F343" i="12"/>
  <c r="E343" i="12"/>
  <c r="D343" i="12"/>
  <c r="C343" i="12"/>
  <c r="Q337" i="12"/>
  <c r="P337" i="12"/>
  <c r="O337" i="12"/>
  <c r="N337" i="12"/>
  <c r="M337" i="12"/>
  <c r="L337" i="12"/>
  <c r="K337" i="12"/>
  <c r="J337" i="12"/>
  <c r="I337" i="12"/>
  <c r="H337" i="12"/>
  <c r="G337" i="12"/>
  <c r="F337" i="12"/>
  <c r="E337" i="12"/>
  <c r="D337" i="12"/>
  <c r="C337" i="12"/>
  <c r="Q336" i="12"/>
  <c r="P336" i="12"/>
  <c r="O336" i="12"/>
  <c r="N336" i="12"/>
  <c r="M336" i="12"/>
  <c r="L336" i="12"/>
  <c r="K336" i="12"/>
  <c r="J336" i="12"/>
  <c r="I336" i="12"/>
  <c r="H336" i="12"/>
  <c r="G336" i="12"/>
  <c r="F336" i="12"/>
  <c r="E336" i="12"/>
  <c r="D336" i="12"/>
  <c r="C336" i="12"/>
  <c r="Q335" i="12"/>
  <c r="P335" i="12"/>
  <c r="O335" i="12"/>
  <c r="N335" i="12"/>
  <c r="M335" i="12"/>
  <c r="L335" i="12"/>
  <c r="K335" i="12"/>
  <c r="J335" i="12"/>
  <c r="I335" i="12"/>
  <c r="H335" i="12"/>
  <c r="G335" i="12"/>
  <c r="F335" i="12"/>
  <c r="E335" i="12"/>
  <c r="D335" i="12"/>
  <c r="C335" i="12"/>
  <c r="Q334" i="12"/>
  <c r="P334" i="12"/>
  <c r="O334" i="12"/>
  <c r="N334" i="12"/>
  <c r="M334" i="12"/>
  <c r="L334" i="12"/>
  <c r="K334" i="12"/>
  <c r="J334" i="12"/>
  <c r="I334" i="12"/>
  <c r="H334" i="12"/>
  <c r="G334" i="12"/>
  <c r="F334" i="12"/>
  <c r="E334" i="12"/>
  <c r="D334" i="12"/>
  <c r="C334" i="12"/>
  <c r="Q333" i="12"/>
  <c r="P333" i="12"/>
  <c r="O333" i="12"/>
  <c r="N333" i="12"/>
  <c r="M333" i="12"/>
  <c r="L333" i="12"/>
  <c r="K333" i="12"/>
  <c r="J333" i="12"/>
  <c r="I333" i="12"/>
  <c r="H333" i="12"/>
  <c r="G333" i="12"/>
  <c r="F333" i="12"/>
  <c r="E333" i="12"/>
  <c r="D333" i="12"/>
  <c r="C333" i="12"/>
  <c r="Q332" i="12"/>
  <c r="P332" i="12"/>
  <c r="O332" i="12"/>
  <c r="N332" i="12"/>
  <c r="M332" i="12"/>
  <c r="M338" i="12" s="1"/>
  <c r="L332" i="12"/>
  <c r="K332" i="12"/>
  <c r="J332" i="12"/>
  <c r="I332" i="12"/>
  <c r="H332" i="12"/>
  <c r="G332" i="12"/>
  <c r="F332" i="12"/>
  <c r="E332" i="12"/>
  <c r="D332" i="12"/>
  <c r="C332" i="12"/>
  <c r="Q331" i="12"/>
  <c r="P331" i="12"/>
  <c r="O331" i="12"/>
  <c r="N331" i="12"/>
  <c r="M331" i="12"/>
  <c r="L331" i="12"/>
  <c r="K331" i="12"/>
  <c r="J331" i="12"/>
  <c r="I331" i="12"/>
  <c r="I338" i="12" s="1"/>
  <c r="H331" i="12"/>
  <c r="G331" i="12"/>
  <c r="F331" i="12"/>
  <c r="E331" i="12"/>
  <c r="D331" i="12"/>
  <c r="C331" i="12"/>
  <c r="Q330" i="12"/>
  <c r="P330" i="12"/>
  <c r="O330" i="12"/>
  <c r="O338" i="12" s="1"/>
  <c r="N330" i="12"/>
  <c r="M330" i="12"/>
  <c r="L330" i="12"/>
  <c r="K330" i="12"/>
  <c r="K338" i="12" s="1"/>
  <c r="J330" i="12"/>
  <c r="I330" i="12"/>
  <c r="H330" i="12"/>
  <c r="H338" i="12" s="1"/>
  <c r="G330" i="12"/>
  <c r="G338" i="12" s="1"/>
  <c r="F330" i="12"/>
  <c r="E330" i="12"/>
  <c r="D330" i="12"/>
  <c r="D338" i="12" s="1"/>
  <c r="C330" i="12"/>
  <c r="C338" i="12" s="1"/>
  <c r="H325" i="12"/>
  <c r="G325" i="12"/>
  <c r="Q324" i="12"/>
  <c r="P324" i="12"/>
  <c r="O324" i="12"/>
  <c r="N324" i="12"/>
  <c r="M324" i="12"/>
  <c r="L324" i="12"/>
  <c r="K324" i="12"/>
  <c r="J324" i="12"/>
  <c r="I324" i="12"/>
  <c r="H324" i="12"/>
  <c r="G324" i="12"/>
  <c r="F324" i="12"/>
  <c r="E324" i="12"/>
  <c r="D324" i="12"/>
  <c r="C324" i="12"/>
  <c r="Q323" i="12"/>
  <c r="P323" i="12"/>
  <c r="O323" i="12"/>
  <c r="N323" i="12"/>
  <c r="M323" i="12"/>
  <c r="L323" i="12"/>
  <c r="K323" i="12"/>
  <c r="J323" i="12"/>
  <c r="I323" i="12"/>
  <c r="H323" i="12"/>
  <c r="G323" i="12"/>
  <c r="F323" i="12"/>
  <c r="E323" i="12"/>
  <c r="D323" i="12"/>
  <c r="C323" i="12"/>
  <c r="Q322" i="12"/>
  <c r="P322" i="12"/>
  <c r="O322" i="12"/>
  <c r="N322" i="12"/>
  <c r="M322" i="12"/>
  <c r="L322" i="12"/>
  <c r="K322" i="12"/>
  <c r="J322" i="12"/>
  <c r="I322" i="12"/>
  <c r="H322" i="12"/>
  <c r="G322" i="12"/>
  <c r="F322" i="12"/>
  <c r="E322" i="12"/>
  <c r="D322" i="12"/>
  <c r="C322" i="12"/>
  <c r="Q320" i="12"/>
  <c r="P320" i="12"/>
  <c r="O320" i="12"/>
  <c r="N320" i="12"/>
  <c r="M320" i="12"/>
  <c r="L320" i="12"/>
  <c r="K320" i="12"/>
  <c r="J320" i="12"/>
  <c r="I320" i="12"/>
  <c r="H320" i="12"/>
  <c r="G320" i="12"/>
  <c r="F320" i="12"/>
  <c r="E320" i="12"/>
  <c r="D320" i="12"/>
  <c r="C320" i="12"/>
  <c r="C325" i="12" s="1"/>
  <c r="Q318" i="12"/>
  <c r="P318" i="12"/>
  <c r="O318" i="12"/>
  <c r="O325" i="12" s="1"/>
  <c r="N318" i="12"/>
  <c r="N325" i="12" s="1"/>
  <c r="M318" i="12"/>
  <c r="L318" i="12"/>
  <c r="K318" i="12"/>
  <c r="K325" i="12" s="1"/>
  <c r="J318" i="12"/>
  <c r="I318" i="12"/>
  <c r="H318" i="12"/>
  <c r="G318" i="12"/>
  <c r="F318" i="12"/>
  <c r="E318" i="12"/>
  <c r="D318" i="12"/>
  <c r="C318" i="12"/>
  <c r="Q317" i="12"/>
  <c r="P317" i="12"/>
  <c r="P325" i="12" s="1"/>
  <c r="O317" i="12"/>
  <c r="N317" i="12"/>
  <c r="M317" i="12"/>
  <c r="L317" i="12"/>
  <c r="L325" i="12" s="1"/>
  <c r="K317" i="12"/>
  <c r="J317" i="12"/>
  <c r="J325" i="12" s="1"/>
  <c r="I317" i="12"/>
  <c r="H317" i="12"/>
  <c r="G317" i="12"/>
  <c r="F317" i="12"/>
  <c r="F325" i="12" s="1"/>
  <c r="E317" i="12"/>
  <c r="D317" i="12"/>
  <c r="D325" i="12" s="1"/>
  <c r="C317" i="12"/>
  <c r="Q310" i="12"/>
  <c r="P310" i="12"/>
  <c r="O310" i="12"/>
  <c r="N310" i="12"/>
  <c r="M310" i="12"/>
  <c r="L310" i="12"/>
  <c r="K310" i="12"/>
  <c r="J310" i="12"/>
  <c r="I310" i="12"/>
  <c r="H310" i="12"/>
  <c r="G310" i="12"/>
  <c r="F310" i="12"/>
  <c r="E310" i="12"/>
  <c r="D310" i="12"/>
  <c r="C310" i="12"/>
  <c r="Q309" i="12"/>
  <c r="P309" i="12"/>
  <c r="O309" i="12"/>
  <c r="N309" i="12"/>
  <c r="M309" i="12"/>
  <c r="L309" i="12"/>
  <c r="K309" i="12"/>
  <c r="J309" i="12"/>
  <c r="I309" i="12"/>
  <c r="H309" i="12"/>
  <c r="G309" i="12"/>
  <c r="F309" i="12"/>
  <c r="E309" i="12"/>
  <c r="D309" i="12"/>
  <c r="C309" i="12"/>
  <c r="Q308" i="12"/>
  <c r="P308" i="12"/>
  <c r="O308" i="12"/>
  <c r="N308" i="12"/>
  <c r="M308" i="12"/>
  <c r="L308" i="12"/>
  <c r="K308" i="12"/>
  <c r="J308" i="12"/>
  <c r="I308" i="12"/>
  <c r="H308" i="12"/>
  <c r="G308" i="12"/>
  <c r="F308" i="12"/>
  <c r="E308" i="12"/>
  <c r="D308" i="12"/>
  <c r="C308" i="12"/>
  <c r="Q307" i="12"/>
  <c r="P307" i="12"/>
  <c r="O307" i="12"/>
  <c r="N307" i="12"/>
  <c r="M307" i="12"/>
  <c r="L307" i="12"/>
  <c r="K307" i="12"/>
  <c r="J307" i="12"/>
  <c r="I307" i="12"/>
  <c r="H307" i="12"/>
  <c r="G307" i="12"/>
  <c r="F307" i="12"/>
  <c r="E307" i="12"/>
  <c r="D307" i="12"/>
  <c r="C307" i="12"/>
  <c r="Q306" i="12"/>
  <c r="P306" i="12"/>
  <c r="O306" i="12"/>
  <c r="N306" i="12"/>
  <c r="M306" i="12"/>
  <c r="L306" i="12"/>
  <c r="K306" i="12"/>
  <c r="J306" i="12"/>
  <c r="I306" i="12"/>
  <c r="H306" i="12"/>
  <c r="H303" i="12" s="1"/>
  <c r="G306" i="12"/>
  <c r="F306" i="12"/>
  <c r="E306" i="12"/>
  <c r="D306" i="12"/>
  <c r="C306" i="12"/>
  <c r="Q305" i="12"/>
  <c r="P305" i="12"/>
  <c r="O305" i="12"/>
  <c r="N305" i="12"/>
  <c r="M305" i="12"/>
  <c r="L305" i="12"/>
  <c r="K305" i="12"/>
  <c r="J305" i="12"/>
  <c r="I305" i="12"/>
  <c r="H305" i="12"/>
  <c r="G305" i="12"/>
  <c r="F305" i="12"/>
  <c r="F303" i="12" s="1"/>
  <c r="F299" i="12" s="1"/>
  <c r="E305" i="12"/>
  <c r="D305" i="12"/>
  <c r="D303" i="12" s="1"/>
  <c r="C305" i="12"/>
  <c r="Q304" i="12"/>
  <c r="Q303" i="12" s="1"/>
  <c r="Q299" i="12" s="1"/>
  <c r="P304" i="12"/>
  <c r="O304" i="12"/>
  <c r="N304" i="12"/>
  <c r="M304" i="12"/>
  <c r="M303" i="12" s="1"/>
  <c r="L304" i="12"/>
  <c r="K304" i="12"/>
  <c r="J304" i="12"/>
  <c r="I304" i="12"/>
  <c r="I303" i="12" s="1"/>
  <c r="H304" i="12"/>
  <c r="G304" i="12"/>
  <c r="F304" i="12"/>
  <c r="E304" i="12"/>
  <c r="D304" i="12"/>
  <c r="C304" i="12"/>
  <c r="P303" i="12"/>
  <c r="L303" i="12"/>
  <c r="J303" i="12"/>
  <c r="E303" i="12"/>
  <c r="E299" i="12" s="1"/>
  <c r="Q302" i="12"/>
  <c r="P302" i="12"/>
  <c r="P299" i="12" s="1"/>
  <c r="O302" i="12"/>
  <c r="N302" i="12"/>
  <c r="M302" i="12"/>
  <c r="L302" i="12"/>
  <c r="L299" i="12" s="1"/>
  <c r="K302" i="12"/>
  <c r="J302" i="12"/>
  <c r="I302" i="12"/>
  <c r="H302" i="12"/>
  <c r="H299" i="12" s="1"/>
  <c r="G302" i="12"/>
  <c r="F302" i="12"/>
  <c r="E302" i="12"/>
  <c r="D302" i="12"/>
  <c r="C302" i="12"/>
  <c r="Q301" i="12"/>
  <c r="P301" i="12"/>
  <c r="O301" i="12"/>
  <c r="N301" i="12"/>
  <c r="M301" i="12"/>
  <c r="L301" i="12"/>
  <c r="K301" i="12"/>
  <c r="J301" i="12"/>
  <c r="I301" i="12"/>
  <c r="H301" i="12"/>
  <c r="G301" i="12"/>
  <c r="F301" i="12"/>
  <c r="E301" i="12"/>
  <c r="D301" i="12"/>
  <c r="C301" i="12"/>
  <c r="Q300" i="12"/>
  <c r="P300" i="12"/>
  <c r="O300" i="12"/>
  <c r="N300" i="12"/>
  <c r="M300" i="12"/>
  <c r="L300" i="12"/>
  <c r="K300" i="12"/>
  <c r="J300" i="12"/>
  <c r="J299" i="12" s="1"/>
  <c r="I300" i="12"/>
  <c r="H300" i="12"/>
  <c r="G300" i="12"/>
  <c r="F300" i="12"/>
  <c r="E300" i="12"/>
  <c r="D300" i="12"/>
  <c r="C300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Q297" i="12"/>
  <c r="P297" i="12"/>
  <c r="O297" i="12"/>
  <c r="N297" i="12"/>
  <c r="M297" i="12"/>
  <c r="L297" i="12"/>
  <c r="K297" i="12"/>
  <c r="J297" i="12"/>
  <c r="I297" i="12"/>
  <c r="H297" i="12"/>
  <c r="G297" i="12"/>
  <c r="F297" i="12"/>
  <c r="E297" i="12"/>
  <c r="D297" i="12"/>
  <c r="C297" i="12"/>
  <c r="Q296" i="12"/>
  <c r="P296" i="12"/>
  <c r="O296" i="12"/>
  <c r="N296" i="12"/>
  <c r="M296" i="12"/>
  <c r="L296" i="12"/>
  <c r="K296" i="12"/>
  <c r="J296" i="12"/>
  <c r="I296" i="12"/>
  <c r="H296" i="12"/>
  <c r="G296" i="12"/>
  <c r="F296" i="12"/>
  <c r="E296" i="12"/>
  <c r="D296" i="12"/>
  <c r="C296" i="12"/>
  <c r="Q295" i="12"/>
  <c r="P295" i="12"/>
  <c r="O295" i="12"/>
  <c r="N295" i="12"/>
  <c r="M295" i="12"/>
  <c r="M292" i="12" s="1"/>
  <c r="L295" i="12"/>
  <c r="K295" i="12"/>
  <c r="J295" i="12"/>
  <c r="I295" i="12"/>
  <c r="H295" i="12"/>
  <c r="G295" i="12"/>
  <c r="F295" i="12"/>
  <c r="E295" i="12"/>
  <c r="D295" i="12"/>
  <c r="C295" i="12"/>
  <c r="Q294" i="12"/>
  <c r="P294" i="12"/>
  <c r="O294" i="12"/>
  <c r="N294" i="12"/>
  <c r="M294" i="12"/>
  <c r="L294" i="12"/>
  <c r="K294" i="12"/>
  <c r="K292" i="12" s="1"/>
  <c r="J294" i="12"/>
  <c r="I294" i="12"/>
  <c r="H294" i="12"/>
  <c r="G294" i="12"/>
  <c r="F294" i="12"/>
  <c r="E294" i="12"/>
  <c r="D294" i="12"/>
  <c r="C294" i="12"/>
  <c r="C292" i="12" s="1"/>
  <c r="Q293" i="12"/>
  <c r="P293" i="12"/>
  <c r="O293" i="12"/>
  <c r="N293" i="12"/>
  <c r="N292" i="12" s="1"/>
  <c r="M293" i="12"/>
  <c r="L293" i="12"/>
  <c r="K293" i="12"/>
  <c r="J293" i="12"/>
  <c r="J292" i="12" s="1"/>
  <c r="I293" i="12"/>
  <c r="H293" i="12"/>
  <c r="G293" i="12"/>
  <c r="G292" i="12" s="1"/>
  <c r="F293" i="12"/>
  <c r="F292" i="12" s="1"/>
  <c r="E293" i="12"/>
  <c r="D293" i="12"/>
  <c r="C293" i="12"/>
  <c r="Q292" i="12"/>
  <c r="I292" i="12"/>
  <c r="Q291" i="12"/>
  <c r="P291" i="12"/>
  <c r="O291" i="12"/>
  <c r="N291" i="12"/>
  <c r="M291" i="12"/>
  <c r="L291" i="12"/>
  <c r="K291" i="12"/>
  <c r="J291" i="12"/>
  <c r="I291" i="12"/>
  <c r="H291" i="12"/>
  <c r="G291" i="12"/>
  <c r="F291" i="12"/>
  <c r="E291" i="12"/>
  <c r="D291" i="12"/>
  <c r="C291" i="12"/>
  <c r="Q290" i="12"/>
  <c r="P290" i="12"/>
  <c r="O290" i="12"/>
  <c r="N290" i="12"/>
  <c r="M290" i="12"/>
  <c r="L290" i="12"/>
  <c r="K290" i="12"/>
  <c r="J290" i="12"/>
  <c r="I290" i="12"/>
  <c r="H290" i="12"/>
  <c r="G290" i="12"/>
  <c r="F290" i="12"/>
  <c r="E290" i="12"/>
  <c r="D290" i="12"/>
  <c r="C290" i="12"/>
  <c r="Q289" i="12"/>
  <c r="P289" i="12"/>
  <c r="O289" i="12"/>
  <c r="N289" i="12"/>
  <c r="M289" i="12"/>
  <c r="L289" i="12"/>
  <c r="K289" i="12"/>
  <c r="J289" i="12"/>
  <c r="I289" i="12"/>
  <c r="H289" i="12"/>
  <c r="G289" i="12"/>
  <c r="F289" i="12"/>
  <c r="E289" i="12"/>
  <c r="D289" i="12"/>
  <c r="C289" i="12"/>
  <c r="Q288" i="12"/>
  <c r="P288" i="12"/>
  <c r="O288" i="12"/>
  <c r="N288" i="12"/>
  <c r="M288" i="12"/>
  <c r="L288" i="12"/>
  <c r="K288" i="12"/>
  <c r="J288" i="12"/>
  <c r="I288" i="12"/>
  <c r="H288" i="12"/>
  <c r="G288" i="12"/>
  <c r="F288" i="12"/>
  <c r="E288" i="12"/>
  <c r="D288" i="12"/>
  <c r="C288" i="12"/>
  <c r="Q287" i="12"/>
  <c r="Q286" i="12" s="1"/>
  <c r="P287" i="12"/>
  <c r="O287" i="12"/>
  <c r="N287" i="12"/>
  <c r="M287" i="12"/>
  <c r="L287" i="12"/>
  <c r="K287" i="12"/>
  <c r="J287" i="12"/>
  <c r="I287" i="12"/>
  <c r="H287" i="12"/>
  <c r="G287" i="12"/>
  <c r="F287" i="12"/>
  <c r="E287" i="12"/>
  <c r="D287" i="12"/>
  <c r="C287" i="12"/>
  <c r="I286" i="12"/>
  <c r="C280" i="12"/>
  <c r="E279" i="12"/>
  <c r="D279" i="12"/>
  <c r="C279" i="12"/>
  <c r="D276" i="12"/>
  <c r="E275" i="12"/>
  <c r="D275" i="12"/>
  <c r="C275" i="12"/>
  <c r="C276" i="12" s="1"/>
  <c r="E274" i="12"/>
  <c r="D274" i="12"/>
  <c r="C274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71" i="12" s="1"/>
  <c r="C258" i="12"/>
  <c r="C257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C253" i="12" s="1"/>
  <c r="E242" i="12"/>
  <c r="C241" i="12"/>
  <c r="E240" i="12"/>
  <c r="D240" i="12"/>
  <c r="C240" i="12"/>
  <c r="E239" i="12"/>
  <c r="D239" i="12"/>
  <c r="C239" i="12"/>
  <c r="E238" i="12"/>
  <c r="D238" i="12"/>
  <c r="C238" i="12"/>
  <c r="C242" i="12" s="1"/>
  <c r="C234" i="12"/>
  <c r="E233" i="12"/>
  <c r="D233" i="12"/>
  <c r="D235" i="12" s="1"/>
  <c r="C233" i="12"/>
  <c r="E232" i="12"/>
  <c r="E235" i="12" s="1"/>
  <c r="D232" i="12"/>
  <c r="C232" i="12"/>
  <c r="C235" i="12" s="1"/>
  <c r="E228" i="12"/>
  <c r="D228" i="12"/>
  <c r="C228" i="12"/>
  <c r="E227" i="12"/>
  <c r="D227" i="12"/>
  <c r="C227" i="12"/>
  <c r="E226" i="12"/>
  <c r="D226" i="12"/>
  <c r="C226" i="12"/>
  <c r="E225" i="12"/>
  <c r="D225" i="12"/>
  <c r="C225" i="12"/>
  <c r="E224" i="12"/>
  <c r="D224" i="12"/>
  <c r="C224" i="12"/>
  <c r="E223" i="12"/>
  <c r="D223" i="12"/>
  <c r="C223" i="12"/>
  <c r="E222" i="12"/>
  <c r="E229" i="12" s="1"/>
  <c r="D222" i="12"/>
  <c r="C222" i="12"/>
  <c r="D219" i="12"/>
  <c r="E218" i="12"/>
  <c r="D218" i="12"/>
  <c r="C218" i="12"/>
  <c r="E217" i="12"/>
  <c r="D217" i="12"/>
  <c r="C217" i="12"/>
  <c r="E216" i="12"/>
  <c r="E219" i="12" s="1"/>
  <c r="D216" i="12"/>
  <c r="C216" i="12"/>
  <c r="E215" i="12"/>
  <c r="D215" i="12"/>
  <c r="C215" i="12"/>
  <c r="E214" i="12"/>
  <c r="D214" i="12"/>
  <c r="C214" i="12"/>
  <c r="C219" i="12" s="1"/>
  <c r="C210" i="12"/>
  <c r="C209" i="12"/>
  <c r="C208" i="12"/>
  <c r="C207" i="12"/>
  <c r="C206" i="12"/>
  <c r="C205" i="12"/>
  <c r="C204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D201" i="12" s="1"/>
  <c r="C169" i="12"/>
  <c r="C201" i="12" s="1"/>
  <c r="E168" i="12"/>
  <c r="D168" i="12"/>
  <c r="C168" i="12"/>
  <c r="E167" i="12"/>
  <c r="E201" i="12" s="1"/>
  <c r="D167" i="12"/>
  <c r="C167" i="12"/>
  <c r="E164" i="12"/>
  <c r="D164" i="12"/>
  <c r="E163" i="12"/>
  <c r="D163" i="12"/>
  <c r="C163" i="12"/>
  <c r="E162" i="12"/>
  <c r="D162" i="12"/>
  <c r="C162" i="12"/>
  <c r="C158" i="12"/>
  <c r="C157" i="12"/>
  <c r="C156" i="12"/>
  <c r="C155" i="12"/>
  <c r="C154" i="12"/>
  <c r="C153" i="12" s="1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C142" i="12" s="1"/>
  <c r="E143" i="12"/>
  <c r="D143" i="12"/>
  <c r="D142" i="12" s="1"/>
  <c r="C143" i="12"/>
  <c r="E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C141" i="12" s="1"/>
  <c r="E128" i="12"/>
  <c r="E141" i="12" s="1"/>
  <c r="E159" i="12" s="1"/>
  <c r="D128" i="12"/>
  <c r="C128" i="12"/>
  <c r="G124" i="12"/>
  <c r="H123" i="12"/>
  <c r="H124" i="12" s="1"/>
  <c r="G123" i="12"/>
  <c r="F123" i="12"/>
  <c r="E123" i="12"/>
  <c r="D123" i="12"/>
  <c r="D124" i="12" s="1"/>
  <c r="C123" i="12"/>
  <c r="H122" i="12"/>
  <c r="F122" i="12"/>
  <c r="E122" i="12"/>
  <c r="D122" i="12"/>
  <c r="C122" i="12"/>
  <c r="H120" i="12"/>
  <c r="F120" i="12"/>
  <c r="F118" i="12" s="1"/>
  <c r="E120" i="12"/>
  <c r="D120" i="12"/>
  <c r="C120" i="12"/>
  <c r="H119" i="12"/>
  <c r="H118" i="12" s="1"/>
  <c r="F119" i="12"/>
  <c r="E119" i="12"/>
  <c r="D119" i="12"/>
  <c r="C119" i="12"/>
  <c r="C118" i="12" s="1"/>
  <c r="E118" i="12"/>
  <c r="D118" i="12"/>
  <c r="H117" i="12"/>
  <c r="F117" i="12"/>
  <c r="E117" i="12"/>
  <c r="D117" i="12"/>
  <c r="C117" i="12"/>
  <c r="H116" i="12"/>
  <c r="F116" i="12"/>
  <c r="E116" i="12"/>
  <c r="D116" i="12"/>
  <c r="C116" i="12"/>
  <c r="H115" i="12"/>
  <c r="F115" i="12"/>
  <c r="E115" i="12"/>
  <c r="D115" i="12"/>
  <c r="C115" i="12"/>
  <c r="H114" i="12"/>
  <c r="F114" i="12"/>
  <c r="E114" i="12"/>
  <c r="D114" i="12"/>
  <c r="C114" i="12"/>
  <c r="H113" i="12"/>
  <c r="F113" i="12"/>
  <c r="E113" i="12"/>
  <c r="D113" i="12"/>
  <c r="C113" i="12"/>
  <c r="H112" i="12"/>
  <c r="F112" i="12"/>
  <c r="E112" i="12"/>
  <c r="D112" i="12"/>
  <c r="C112" i="12"/>
  <c r="H111" i="12"/>
  <c r="F111" i="12"/>
  <c r="E111" i="12"/>
  <c r="D111" i="12"/>
  <c r="C111" i="12"/>
  <c r="H110" i="12"/>
  <c r="F110" i="12"/>
  <c r="E110" i="12"/>
  <c r="D110" i="12"/>
  <c r="C110" i="12"/>
  <c r="H109" i="12"/>
  <c r="F109" i="12"/>
  <c r="E109" i="12"/>
  <c r="D109" i="12"/>
  <c r="C109" i="12"/>
  <c r="H108" i="12"/>
  <c r="F108" i="12"/>
  <c r="E108" i="12"/>
  <c r="D108" i="12"/>
  <c r="C108" i="12"/>
  <c r="H107" i="12"/>
  <c r="F107" i="12"/>
  <c r="E107" i="12"/>
  <c r="D107" i="12"/>
  <c r="C107" i="12"/>
  <c r="H106" i="12"/>
  <c r="F106" i="12"/>
  <c r="E106" i="12"/>
  <c r="D106" i="12"/>
  <c r="C106" i="12"/>
  <c r="H105" i="12"/>
  <c r="F105" i="12"/>
  <c r="E105" i="12"/>
  <c r="D105" i="12"/>
  <c r="C105" i="12"/>
  <c r="C124" i="12" s="1"/>
  <c r="E101" i="12"/>
  <c r="D101" i="12"/>
  <c r="C101" i="12"/>
  <c r="E100" i="12"/>
  <c r="D100" i="12"/>
  <c r="D102" i="12" s="1"/>
  <c r="C100" i="12"/>
  <c r="E99" i="12"/>
  <c r="E102" i="12" s="1"/>
  <c r="D99" i="12"/>
  <c r="C99" i="12"/>
  <c r="E96" i="12"/>
  <c r="D96" i="12"/>
  <c r="C96" i="12"/>
  <c r="C95" i="12"/>
  <c r="E94" i="12"/>
  <c r="D94" i="12"/>
  <c r="C94" i="12"/>
  <c r="E93" i="12"/>
  <c r="D93" i="12"/>
  <c r="C93" i="12"/>
  <c r="E92" i="12"/>
  <c r="D92" i="12"/>
  <c r="D90" i="12" s="1"/>
  <c r="D86" i="12" s="1"/>
  <c r="C92" i="12"/>
  <c r="E91" i="12"/>
  <c r="D91" i="12"/>
  <c r="C91" i="12"/>
  <c r="E90" i="12"/>
  <c r="E89" i="12"/>
  <c r="D89" i="12"/>
  <c r="C89" i="12"/>
  <c r="E88" i="12"/>
  <c r="D88" i="12"/>
  <c r="C88" i="12"/>
  <c r="E87" i="12"/>
  <c r="E86" i="12" s="1"/>
  <c r="D87" i="12"/>
  <c r="C87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C73" i="12" s="1"/>
  <c r="E74" i="12"/>
  <c r="D74" i="12"/>
  <c r="C74" i="12"/>
  <c r="E73" i="12"/>
  <c r="C69" i="12"/>
  <c r="C68" i="12"/>
  <c r="C67" i="12"/>
  <c r="E66" i="12"/>
  <c r="D66" i="12"/>
  <c r="C66" i="12"/>
  <c r="E65" i="12"/>
  <c r="E63" i="12" s="1"/>
  <c r="D65" i="12"/>
  <c r="C65" i="12"/>
  <c r="E64" i="12"/>
  <c r="D64" i="12"/>
  <c r="C64" i="12"/>
  <c r="C63" i="12" s="1"/>
  <c r="C62" i="12"/>
  <c r="C61" i="12"/>
  <c r="E60" i="12"/>
  <c r="D60" i="12"/>
  <c r="C60" i="12"/>
  <c r="E59" i="12"/>
  <c r="D59" i="12"/>
  <c r="C59" i="12"/>
  <c r="E58" i="12"/>
  <c r="D58" i="12"/>
  <c r="C58" i="12"/>
  <c r="E57" i="12"/>
  <c r="D57" i="12"/>
  <c r="D56" i="12" s="1"/>
  <c r="C57" i="12"/>
  <c r="C56" i="12" s="1"/>
  <c r="C55" i="12"/>
  <c r="C54" i="12" s="1"/>
  <c r="E53" i="12"/>
  <c r="E51" i="12" s="1"/>
  <c r="D53" i="12"/>
  <c r="C53" i="12"/>
  <c r="E52" i="12"/>
  <c r="D52" i="12"/>
  <c r="D51" i="12" s="1"/>
  <c r="C52" i="12"/>
  <c r="C51" i="12"/>
  <c r="C50" i="12"/>
  <c r="C49" i="12"/>
  <c r="C48" i="12"/>
  <c r="C47" i="12"/>
  <c r="C46" i="12"/>
  <c r="C45" i="12" s="1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C33" i="12" s="1"/>
  <c r="E34" i="12"/>
  <c r="E33" i="12" s="1"/>
  <c r="D34" i="12"/>
  <c r="C34" i="12"/>
  <c r="D33" i="12"/>
  <c r="C32" i="12"/>
  <c r="C31" i="12"/>
  <c r="C30" i="12"/>
  <c r="C29" i="12"/>
  <c r="C28" i="12"/>
  <c r="C27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C10" i="12" s="1"/>
  <c r="E13" i="12"/>
  <c r="D13" i="12"/>
  <c r="C13" i="12"/>
  <c r="E12" i="12"/>
  <c r="D12" i="12"/>
  <c r="C12" i="12"/>
  <c r="E11" i="12"/>
  <c r="D11" i="12"/>
  <c r="D10" i="12" s="1"/>
  <c r="C11" i="12"/>
  <c r="A5" i="12"/>
  <c r="A4" i="12"/>
  <c r="A3" i="12"/>
  <c r="A2" i="12"/>
  <c r="C489" i="2" l="1"/>
  <c r="P405" i="2"/>
  <c r="AA368" i="2"/>
  <c r="K368" i="2" s="1"/>
  <c r="AB368" i="2"/>
  <c r="E70" i="2"/>
  <c r="C403" i="2"/>
  <c r="C405" i="2" s="1"/>
  <c r="D405" i="2"/>
  <c r="AA370" i="2"/>
  <c r="K370" i="2" s="1"/>
  <c r="AB370" i="2"/>
  <c r="F124" i="12"/>
  <c r="C159" i="12"/>
  <c r="K286" i="12"/>
  <c r="I405" i="12"/>
  <c r="C489" i="12"/>
  <c r="C70" i="12"/>
  <c r="G286" i="12"/>
  <c r="E124" i="12"/>
  <c r="M286" i="12"/>
  <c r="AB369" i="12"/>
  <c r="F403" i="12"/>
  <c r="F405" i="12" s="1"/>
  <c r="F382" i="12"/>
  <c r="J405" i="12"/>
  <c r="Q405" i="12"/>
  <c r="N403" i="12"/>
  <c r="N405" i="12" s="1"/>
  <c r="E10" i="12"/>
  <c r="D63" i="12"/>
  <c r="D70" i="12" s="1"/>
  <c r="C90" i="12"/>
  <c r="C86" i="12" s="1"/>
  <c r="C102" i="12"/>
  <c r="F286" i="12"/>
  <c r="J286" i="12"/>
  <c r="N286" i="12"/>
  <c r="C286" i="12"/>
  <c r="O292" i="12"/>
  <c r="O286" i="12" s="1"/>
  <c r="D299" i="12"/>
  <c r="L338" i="12"/>
  <c r="P338" i="12"/>
  <c r="AB432" i="12"/>
  <c r="AA432" i="12"/>
  <c r="K432" i="12" s="1"/>
  <c r="L489" i="12"/>
  <c r="F489" i="12"/>
  <c r="E56" i="12"/>
  <c r="C164" i="12"/>
  <c r="C211" i="12"/>
  <c r="C229" i="12"/>
  <c r="D229" i="12"/>
  <c r="D253" i="12"/>
  <c r="D292" i="12"/>
  <c r="D286" i="12" s="1"/>
  <c r="E292" i="12"/>
  <c r="E286" i="12" s="1"/>
  <c r="E338" i="12"/>
  <c r="Q338" i="12"/>
  <c r="AA368" i="12"/>
  <c r="K368" i="12" s="1"/>
  <c r="AB368" i="12"/>
  <c r="J382" i="12"/>
  <c r="E489" i="12"/>
  <c r="I489" i="12"/>
  <c r="M489" i="12"/>
  <c r="K489" i="12"/>
  <c r="D79" i="12"/>
  <c r="D73" i="12" s="1"/>
  <c r="D141" i="12"/>
  <c r="D159" i="12" s="1"/>
  <c r="E253" i="12"/>
  <c r="E276" i="12"/>
  <c r="H286" i="12"/>
  <c r="I299" i="12"/>
  <c r="M299" i="12"/>
  <c r="N303" i="12"/>
  <c r="N299" i="12" s="1"/>
  <c r="E325" i="12"/>
  <c r="I325" i="12"/>
  <c r="M325" i="12"/>
  <c r="Q325" i="12"/>
  <c r="D363" i="12"/>
  <c r="E363" i="12"/>
  <c r="M363" i="12"/>
  <c r="Q363" i="12"/>
  <c r="M403" i="12"/>
  <c r="H292" i="12"/>
  <c r="L292" i="12"/>
  <c r="L286" i="12" s="1"/>
  <c r="P292" i="12"/>
  <c r="P286" i="12" s="1"/>
  <c r="C303" i="12"/>
  <c r="C299" i="12" s="1"/>
  <c r="G303" i="12"/>
  <c r="G299" i="12" s="1"/>
  <c r="K303" i="12"/>
  <c r="K299" i="12" s="1"/>
  <c r="O303" i="12"/>
  <c r="O299" i="12" s="1"/>
  <c r="AA367" i="12"/>
  <c r="K367" i="12" s="1"/>
  <c r="C382" i="12"/>
  <c r="G382" i="12"/>
  <c r="K382" i="12"/>
  <c r="O382" i="12"/>
  <c r="L382" i="12"/>
  <c r="F385" i="12"/>
  <c r="J385" i="12"/>
  <c r="N385" i="12"/>
  <c r="O403" i="12"/>
  <c r="O405" i="12" s="1"/>
  <c r="D242" i="12"/>
  <c r="F338" i="12"/>
  <c r="J338" i="12"/>
  <c r="N338" i="12"/>
  <c r="E356" i="12"/>
  <c r="I356" i="12"/>
  <c r="I363" i="12" s="1"/>
  <c r="N356" i="12"/>
  <c r="N363" i="12" s="1"/>
  <c r="R356" i="12"/>
  <c r="R363" i="12" s="1"/>
  <c r="D403" i="12"/>
  <c r="H403" i="12"/>
  <c r="H405" i="12" s="1"/>
  <c r="L403" i="12"/>
  <c r="L405" i="12" s="1"/>
  <c r="P403" i="12"/>
  <c r="P405" i="12" s="1"/>
  <c r="E404" i="12"/>
  <c r="E405" i="12" s="1"/>
  <c r="I404" i="12"/>
  <c r="M404" i="12"/>
  <c r="Q404" i="12"/>
  <c r="H382" i="12"/>
  <c r="M382" i="12"/>
  <c r="D391" i="12"/>
  <c r="H391" i="12"/>
  <c r="L391" i="12"/>
  <c r="P391" i="12"/>
  <c r="C394" i="12"/>
  <c r="G394" i="12"/>
  <c r="K394" i="12"/>
  <c r="O394" i="12"/>
  <c r="C398" i="12"/>
  <c r="G398" i="12"/>
  <c r="K398" i="12"/>
  <c r="O398" i="12"/>
  <c r="F401" i="12"/>
  <c r="J401" i="12"/>
  <c r="N401" i="12"/>
  <c r="K403" i="12"/>
  <c r="K405" i="12" s="1"/>
  <c r="E418" i="12"/>
  <c r="M405" i="12" l="1"/>
  <c r="D405" i="12"/>
  <c r="C403" i="12"/>
  <c r="C405" i="12" s="1"/>
  <c r="E70" i="12"/>
  <c r="K344" i="1" l="1"/>
  <c r="K345" i="1"/>
  <c r="G11" i="1" l="1"/>
  <c r="M486" i="1" l="1"/>
  <c r="L486" i="1"/>
  <c r="K486" i="1"/>
  <c r="J486" i="1"/>
  <c r="I486" i="1"/>
  <c r="H486" i="1"/>
  <c r="G486" i="1"/>
  <c r="F486" i="1"/>
  <c r="E486" i="1"/>
  <c r="D486" i="1"/>
  <c r="M485" i="1"/>
  <c r="L485" i="1"/>
  <c r="K485" i="1"/>
  <c r="J485" i="1"/>
  <c r="I485" i="1"/>
  <c r="H485" i="1"/>
  <c r="G485" i="1"/>
  <c r="F485" i="1"/>
  <c r="E485" i="1"/>
  <c r="D485" i="1"/>
  <c r="M484" i="1"/>
  <c r="L484" i="1"/>
  <c r="K484" i="1"/>
  <c r="J484" i="1"/>
  <c r="I484" i="1"/>
  <c r="H484" i="1"/>
  <c r="G484" i="1"/>
  <c r="F484" i="1"/>
  <c r="E484" i="1"/>
  <c r="D484" i="1"/>
  <c r="M483" i="1"/>
  <c r="L483" i="1"/>
  <c r="K483" i="1"/>
  <c r="J483" i="1"/>
  <c r="I483" i="1"/>
  <c r="H483" i="1"/>
  <c r="G483" i="1"/>
  <c r="F483" i="1"/>
  <c r="E483" i="1"/>
  <c r="D483" i="1"/>
  <c r="M482" i="1"/>
  <c r="L482" i="1"/>
  <c r="K482" i="1"/>
  <c r="J482" i="1"/>
  <c r="I482" i="1"/>
  <c r="H482" i="1"/>
  <c r="G482" i="1"/>
  <c r="F482" i="1"/>
  <c r="E482" i="1"/>
  <c r="D482" i="1"/>
  <c r="M480" i="1"/>
  <c r="L480" i="1"/>
  <c r="K480" i="1"/>
  <c r="J480" i="1"/>
  <c r="I480" i="1"/>
  <c r="H480" i="1"/>
  <c r="G480" i="1"/>
  <c r="F480" i="1"/>
  <c r="E480" i="1"/>
  <c r="D480" i="1"/>
  <c r="M479" i="1"/>
  <c r="L479" i="1"/>
  <c r="K479" i="1"/>
  <c r="J479" i="1"/>
  <c r="I479" i="1"/>
  <c r="H479" i="1"/>
  <c r="G479" i="1"/>
  <c r="F479" i="1"/>
  <c r="E479" i="1"/>
  <c r="D479" i="1"/>
  <c r="M478" i="1"/>
  <c r="L478" i="1"/>
  <c r="K478" i="1"/>
  <c r="J478" i="1"/>
  <c r="I478" i="1"/>
  <c r="H478" i="1"/>
  <c r="G478" i="1"/>
  <c r="F478" i="1"/>
  <c r="E478" i="1"/>
  <c r="D478" i="1"/>
  <c r="M477" i="1"/>
  <c r="L477" i="1"/>
  <c r="K477" i="1"/>
  <c r="J477" i="1"/>
  <c r="I477" i="1"/>
  <c r="H477" i="1"/>
  <c r="G477" i="1"/>
  <c r="F477" i="1"/>
  <c r="E477" i="1"/>
  <c r="D477" i="1"/>
  <c r="M476" i="1"/>
  <c r="L476" i="1"/>
  <c r="K476" i="1"/>
  <c r="J476" i="1"/>
  <c r="I476" i="1"/>
  <c r="H476" i="1"/>
  <c r="G476" i="1"/>
  <c r="F476" i="1"/>
  <c r="E476" i="1"/>
  <c r="D476" i="1"/>
  <c r="M475" i="1"/>
  <c r="L475" i="1"/>
  <c r="K475" i="1"/>
  <c r="J475" i="1"/>
  <c r="I475" i="1"/>
  <c r="H475" i="1"/>
  <c r="G475" i="1"/>
  <c r="F475" i="1"/>
  <c r="E475" i="1"/>
  <c r="D475" i="1"/>
  <c r="M473" i="1"/>
  <c r="L473" i="1"/>
  <c r="K473" i="1"/>
  <c r="J473" i="1"/>
  <c r="I473" i="1"/>
  <c r="H473" i="1"/>
  <c r="G473" i="1"/>
  <c r="F473" i="1"/>
  <c r="E473" i="1"/>
  <c r="D473" i="1"/>
  <c r="M472" i="1"/>
  <c r="L472" i="1"/>
  <c r="K472" i="1"/>
  <c r="J472" i="1"/>
  <c r="I472" i="1"/>
  <c r="H472" i="1"/>
  <c r="G472" i="1"/>
  <c r="F472" i="1"/>
  <c r="E472" i="1"/>
  <c r="D472" i="1"/>
  <c r="M471" i="1"/>
  <c r="L471" i="1"/>
  <c r="K471" i="1"/>
  <c r="J471" i="1"/>
  <c r="I471" i="1"/>
  <c r="H471" i="1"/>
  <c r="G471" i="1"/>
  <c r="F471" i="1"/>
  <c r="E471" i="1"/>
  <c r="D471" i="1"/>
  <c r="M470" i="1"/>
  <c r="L470" i="1"/>
  <c r="K470" i="1"/>
  <c r="J470" i="1"/>
  <c r="I470" i="1"/>
  <c r="H470" i="1"/>
  <c r="G470" i="1"/>
  <c r="F470" i="1"/>
  <c r="E470" i="1"/>
  <c r="D470" i="1"/>
  <c r="M469" i="1"/>
  <c r="L469" i="1"/>
  <c r="K469" i="1"/>
  <c r="J469" i="1"/>
  <c r="I469" i="1"/>
  <c r="H469" i="1"/>
  <c r="G469" i="1"/>
  <c r="F469" i="1"/>
  <c r="E469" i="1"/>
  <c r="D469" i="1"/>
  <c r="M468" i="1"/>
  <c r="L468" i="1"/>
  <c r="K468" i="1"/>
  <c r="J468" i="1"/>
  <c r="I468" i="1"/>
  <c r="H468" i="1"/>
  <c r="G468" i="1"/>
  <c r="F468" i="1"/>
  <c r="E468" i="1"/>
  <c r="D468" i="1"/>
  <c r="M467" i="1"/>
  <c r="L467" i="1"/>
  <c r="K467" i="1"/>
  <c r="J467" i="1"/>
  <c r="I467" i="1"/>
  <c r="H467" i="1"/>
  <c r="G467" i="1"/>
  <c r="F467" i="1"/>
  <c r="E467" i="1"/>
  <c r="D467" i="1"/>
  <c r="M466" i="1"/>
  <c r="L466" i="1"/>
  <c r="K466" i="1"/>
  <c r="J466" i="1"/>
  <c r="I466" i="1"/>
  <c r="H466" i="1"/>
  <c r="G466" i="1"/>
  <c r="F466" i="1"/>
  <c r="E466" i="1"/>
  <c r="D466" i="1"/>
  <c r="M464" i="1"/>
  <c r="L464" i="1"/>
  <c r="K464" i="1"/>
  <c r="J464" i="1"/>
  <c r="I464" i="1"/>
  <c r="H464" i="1"/>
  <c r="G464" i="1"/>
  <c r="F464" i="1"/>
  <c r="E464" i="1"/>
  <c r="D464" i="1"/>
  <c r="M463" i="1"/>
  <c r="L463" i="1"/>
  <c r="K463" i="1"/>
  <c r="J463" i="1"/>
  <c r="I463" i="1"/>
  <c r="H463" i="1"/>
  <c r="G463" i="1"/>
  <c r="F463" i="1"/>
  <c r="E463" i="1"/>
  <c r="D463" i="1"/>
  <c r="M462" i="1"/>
  <c r="L462" i="1"/>
  <c r="K462" i="1"/>
  <c r="J462" i="1"/>
  <c r="I462" i="1"/>
  <c r="H462" i="1"/>
  <c r="G462" i="1"/>
  <c r="F462" i="1"/>
  <c r="E462" i="1"/>
  <c r="D462" i="1"/>
  <c r="M460" i="1"/>
  <c r="L460" i="1"/>
  <c r="K460" i="1"/>
  <c r="J460" i="1"/>
  <c r="I460" i="1"/>
  <c r="H460" i="1"/>
  <c r="G460" i="1"/>
  <c r="F460" i="1"/>
  <c r="E460" i="1"/>
  <c r="D460" i="1"/>
  <c r="M459" i="1"/>
  <c r="L459" i="1"/>
  <c r="K459" i="1"/>
  <c r="J459" i="1"/>
  <c r="I459" i="1"/>
  <c r="H459" i="1"/>
  <c r="G459" i="1"/>
  <c r="F459" i="1"/>
  <c r="E459" i="1"/>
  <c r="D459" i="1"/>
  <c r="M458" i="1"/>
  <c r="L458" i="1"/>
  <c r="K458" i="1"/>
  <c r="J458" i="1"/>
  <c r="I458" i="1"/>
  <c r="H458" i="1"/>
  <c r="G458" i="1"/>
  <c r="F458" i="1"/>
  <c r="E458" i="1"/>
  <c r="D458" i="1"/>
  <c r="M456" i="1"/>
  <c r="L456" i="1"/>
  <c r="K456" i="1"/>
  <c r="J456" i="1"/>
  <c r="I456" i="1"/>
  <c r="H456" i="1"/>
  <c r="G456" i="1"/>
  <c r="F456" i="1"/>
  <c r="E456" i="1"/>
  <c r="D456" i="1"/>
  <c r="M454" i="1"/>
  <c r="L454" i="1"/>
  <c r="K454" i="1"/>
  <c r="J454" i="1"/>
  <c r="I454" i="1"/>
  <c r="H454" i="1"/>
  <c r="G454" i="1"/>
  <c r="F454" i="1"/>
  <c r="E454" i="1"/>
  <c r="D454" i="1"/>
  <c r="M453" i="1"/>
  <c r="L453" i="1"/>
  <c r="K453" i="1"/>
  <c r="J453" i="1"/>
  <c r="I453" i="1"/>
  <c r="H453" i="1"/>
  <c r="G453" i="1"/>
  <c r="F453" i="1"/>
  <c r="E453" i="1"/>
  <c r="D453" i="1"/>
  <c r="M451" i="1"/>
  <c r="L451" i="1"/>
  <c r="K451" i="1"/>
  <c r="J451" i="1"/>
  <c r="I451" i="1"/>
  <c r="H451" i="1"/>
  <c r="G451" i="1"/>
  <c r="F451" i="1"/>
  <c r="E451" i="1"/>
  <c r="D451" i="1"/>
  <c r="M450" i="1"/>
  <c r="L450" i="1"/>
  <c r="K450" i="1"/>
  <c r="J450" i="1"/>
  <c r="I450" i="1"/>
  <c r="H450" i="1"/>
  <c r="G450" i="1"/>
  <c r="F450" i="1"/>
  <c r="E450" i="1"/>
  <c r="D450" i="1"/>
  <c r="M449" i="1"/>
  <c r="L449" i="1"/>
  <c r="K449" i="1"/>
  <c r="J449" i="1"/>
  <c r="I449" i="1"/>
  <c r="H449" i="1"/>
  <c r="G449" i="1"/>
  <c r="F449" i="1"/>
  <c r="E449" i="1"/>
  <c r="D449" i="1"/>
  <c r="M448" i="1"/>
  <c r="L448" i="1"/>
  <c r="K448" i="1"/>
  <c r="J448" i="1"/>
  <c r="I448" i="1"/>
  <c r="H448" i="1"/>
  <c r="G448" i="1"/>
  <c r="F448" i="1"/>
  <c r="E448" i="1"/>
  <c r="D448" i="1"/>
  <c r="M447" i="1"/>
  <c r="L447" i="1"/>
  <c r="K447" i="1"/>
  <c r="J447" i="1"/>
  <c r="I447" i="1"/>
  <c r="H447" i="1"/>
  <c r="G447" i="1"/>
  <c r="F447" i="1"/>
  <c r="E447" i="1"/>
  <c r="D447" i="1"/>
  <c r="E437" i="1"/>
  <c r="D437" i="1"/>
  <c r="C437" i="1"/>
  <c r="E436" i="1"/>
  <c r="D436" i="1"/>
  <c r="C436" i="1"/>
  <c r="E435" i="1"/>
  <c r="D435" i="1"/>
  <c r="C435" i="1"/>
  <c r="J432" i="1"/>
  <c r="J431" i="1"/>
  <c r="I431" i="1"/>
  <c r="H431" i="1"/>
  <c r="G431" i="1"/>
  <c r="F431" i="1"/>
  <c r="J430" i="1"/>
  <c r="I430" i="1"/>
  <c r="H430" i="1"/>
  <c r="G430" i="1"/>
  <c r="F430" i="1"/>
  <c r="E432" i="1"/>
  <c r="D432" i="1"/>
  <c r="E431" i="1"/>
  <c r="D431" i="1"/>
  <c r="E430" i="1"/>
  <c r="D430" i="1"/>
  <c r="C426" i="1"/>
  <c r="C425" i="1"/>
  <c r="C424" i="1"/>
  <c r="C421" i="1"/>
  <c r="J370" i="1"/>
  <c r="I370" i="1"/>
  <c r="H370" i="1"/>
  <c r="G370" i="1"/>
  <c r="J369" i="1"/>
  <c r="I369" i="1"/>
  <c r="H369" i="1"/>
  <c r="G369" i="1"/>
  <c r="J368" i="1"/>
  <c r="I368" i="1"/>
  <c r="H368" i="1"/>
  <c r="G368" i="1"/>
  <c r="J367" i="1"/>
  <c r="I367" i="1"/>
  <c r="H367" i="1"/>
  <c r="G367" i="1"/>
  <c r="D370" i="1"/>
  <c r="D369" i="1"/>
  <c r="D368" i="1"/>
  <c r="D367" i="1"/>
  <c r="K361" i="1"/>
  <c r="K360" i="1"/>
  <c r="K355" i="1"/>
  <c r="K354" i="1"/>
  <c r="K353" i="1"/>
  <c r="K352" i="1"/>
  <c r="K350" i="1"/>
  <c r="K349" i="1"/>
  <c r="K348" i="1"/>
  <c r="K347" i="1"/>
  <c r="K346" i="1"/>
  <c r="M488" i="1" l="1"/>
  <c r="L488" i="1"/>
  <c r="K488" i="1"/>
  <c r="J488" i="1"/>
  <c r="I488" i="1"/>
  <c r="H488" i="1"/>
  <c r="G488" i="1"/>
  <c r="F488" i="1"/>
  <c r="E488" i="1"/>
  <c r="D488" i="1"/>
  <c r="C486" i="1"/>
  <c r="C485" i="1"/>
  <c r="C484" i="1"/>
  <c r="C483" i="1"/>
  <c r="C482" i="1"/>
  <c r="M481" i="1"/>
  <c r="L481" i="1"/>
  <c r="K481" i="1"/>
  <c r="J481" i="1"/>
  <c r="I481" i="1"/>
  <c r="H481" i="1"/>
  <c r="G481" i="1"/>
  <c r="F481" i="1"/>
  <c r="E481" i="1"/>
  <c r="D481" i="1"/>
  <c r="C480" i="1"/>
  <c r="C479" i="1"/>
  <c r="C478" i="1"/>
  <c r="C477" i="1"/>
  <c r="C476" i="1"/>
  <c r="C475" i="1"/>
  <c r="M474" i="1"/>
  <c r="L474" i="1"/>
  <c r="K474" i="1"/>
  <c r="J474" i="1"/>
  <c r="I474" i="1"/>
  <c r="H474" i="1"/>
  <c r="G474" i="1"/>
  <c r="F474" i="1"/>
  <c r="E474" i="1"/>
  <c r="D474" i="1"/>
  <c r="C473" i="1"/>
  <c r="C472" i="1"/>
  <c r="C471" i="1"/>
  <c r="C470" i="1"/>
  <c r="C469" i="1"/>
  <c r="C468" i="1"/>
  <c r="C467" i="1"/>
  <c r="C466" i="1"/>
  <c r="M465" i="1"/>
  <c r="L465" i="1"/>
  <c r="K465" i="1"/>
  <c r="J465" i="1"/>
  <c r="I465" i="1"/>
  <c r="H465" i="1"/>
  <c r="G465" i="1"/>
  <c r="F465" i="1"/>
  <c r="E465" i="1"/>
  <c r="D465" i="1"/>
  <c r="C464" i="1"/>
  <c r="C463" i="1"/>
  <c r="C462" i="1"/>
  <c r="M461" i="1"/>
  <c r="L461" i="1"/>
  <c r="K461" i="1"/>
  <c r="J461" i="1"/>
  <c r="I461" i="1"/>
  <c r="H461" i="1"/>
  <c r="G461" i="1"/>
  <c r="F461" i="1"/>
  <c r="E461" i="1"/>
  <c r="D461" i="1"/>
  <c r="C460" i="1"/>
  <c r="C459" i="1"/>
  <c r="C458" i="1"/>
  <c r="M457" i="1"/>
  <c r="L457" i="1"/>
  <c r="K457" i="1"/>
  <c r="J457" i="1"/>
  <c r="I457" i="1"/>
  <c r="H457" i="1"/>
  <c r="G457" i="1"/>
  <c r="F457" i="1"/>
  <c r="E457" i="1"/>
  <c r="D457" i="1"/>
  <c r="C456" i="1"/>
  <c r="C454" i="1"/>
  <c r="C453" i="1"/>
  <c r="M452" i="1"/>
  <c r="L452" i="1"/>
  <c r="K452" i="1"/>
  <c r="J452" i="1"/>
  <c r="I452" i="1"/>
  <c r="H452" i="1"/>
  <c r="G452" i="1"/>
  <c r="F452" i="1"/>
  <c r="E452" i="1"/>
  <c r="D452" i="1"/>
  <c r="C451" i="1"/>
  <c r="C450" i="1"/>
  <c r="C449" i="1"/>
  <c r="C448" i="1"/>
  <c r="C447" i="1"/>
  <c r="AB437" i="1"/>
  <c r="AA437" i="1"/>
  <c r="F437" i="1" s="1"/>
  <c r="AB436" i="1"/>
  <c r="AA436" i="1"/>
  <c r="F436" i="1" s="1"/>
  <c r="AB435" i="1"/>
  <c r="AA435" i="1"/>
  <c r="F435" i="1" s="1"/>
  <c r="C432" i="1"/>
  <c r="C431" i="1"/>
  <c r="C430" i="1"/>
  <c r="K363" i="1"/>
  <c r="A5" i="1"/>
  <c r="A4" i="1"/>
  <c r="A3" i="1"/>
  <c r="A2" i="1"/>
  <c r="E360" i="1" l="1"/>
  <c r="I360" i="1"/>
  <c r="N360" i="1"/>
  <c r="R360" i="1"/>
  <c r="F361" i="1"/>
  <c r="J361" i="1"/>
  <c r="O361" i="1"/>
  <c r="C362" i="1"/>
  <c r="G362" i="1"/>
  <c r="L362" i="1"/>
  <c r="P362" i="1"/>
  <c r="F360" i="1"/>
  <c r="J360" i="1"/>
  <c r="O360" i="1"/>
  <c r="C361" i="1"/>
  <c r="G361" i="1"/>
  <c r="L361" i="1"/>
  <c r="P361" i="1"/>
  <c r="D362" i="1"/>
  <c r="H362" i="1"/>
  <c r="M362" i="1"/>
  <c r="Q362" i="1"/>
  <c r="C360" i="1"/>
  <c r="G360" i="1"/>
  <c r="L360" i="1"/>
  <c r="P360" i="1"/>
  <c r="D361" i="1"/>
  <c r="H361" i="1"/>
  <c r="M361" i="1"/>
  <c r="Q361" i="1"/>
  <c r="E362" i="1"/>
  <c r="I362" i="1"/>
  <c r="N362" i="1"/>
  <c r="R362" i="1"/>
  <c r="D360" i="1"/>
  <c r="H360" i="1"/>
  <c r="M360" i="1"/>
  <c r="Q360" i="1"/>
  <c r="E361" i="1"/>
  <c r="I361" i="1"/>
  <c r="N361" i="1"/>
  <c r="R361" i="1"/>
  <c r="F362" i="1"/>
  <c r="J362" i="1"/>
  <c r="O362" i="1"/>
  <c r="D11" i="1"/>
  <c r="E12" i="1"/>
  <c r="C14" i="1"/>
  <c r="D15" i="1"/>
  <c r="E16" i="1"/>
  <c r="C18" i="1"/>
  <c r="D19" i="1"/>
  <c r="E20" i="1"/>
  <c r="C22" i="1"/>
  <c r="D23" i="1"/>
  <c r="E24" i="1"/>
  <c r="C27" i="1"/>
  <c r="C31" i="1"/>
  <c r="E34" i="1"/>
  <c r="C36" i="1"/>
  <c r="D37" i="1"/>
  <c r="E38" i="1"/>
  <c r="C40" i="1"/>
  <c r="D41" i="1"/>
  <c r="E42" i="1"/>
  <c r="C44" i="1"/>
  <c r="C47" i="1"/>
  <c r="C52" i="1"/>
  <c r="D53" i="1"/>
  <c r="D57" i="1"/>
  <c r="E58" i="1"/>
  <c r="C60" i="1"/>
  <c r="C65" i="1"/>
  <c r="D66" i="1"/>
  <c r="C74" i="1"/>
  <c r="D75" i="1"/>
  <c r="E76" i="1"/>
  <c r="C78" i="1"/>
  <c r="D80" i="1"/>
  <c r="E81" i="1"/>
  <c r="C83" i="1"/>
  <c r="D84" i="1"/>
  <c r="E85" i="1"/>
  <c r="C88" i="1"/>
  <c r="D89" i="1"/>
  <c r="E91" i="1"/>
  <c r="C93" i="1"/>
  <c r="D94" i="1"/>
  <c r="D96" i="1"/>
  <c r="E99" i="1"/>
  <c r="C101" i="1"/>
  <c r="D105" i="1"/>
  <c r="C106" i="1"/>
  <c r="H106" i="1"/>
  <c r="F107" i="1"/>
  <c r="E108" i="1"/>
  <c r="D109" i="1"/>
  <c r="C110" i="1"/>
  <c r="H110" i="1"/>
  <c r="F111" i="1"/>
  <c r="E112" i="1"/>
  <c r="D113" i="1"/>
  <c r="C114" i="1"/>
  <c r="H114" i="1"/>
  <c r="F115" i="1"/>
  <c r="E116" i="1"/>
  <c r="D117" i="1"/>
  <c r="F119" i="1"/>
  <c r="E120" i="1"/>
  <c r="D122" i="1"/>
  <c r="C123" i="1"/>
  <c r="G123" i="1"/>
  <c r="D128" i="1"/>
  <c r="E129" i="1"/>
  <c r="C131" i="1"/>
  <c r="D132" i="1"/>
  <c r="E133" i="1"/>
  <c r="C135" i="1"/>
  <c r="D136" i="1"/>
  <c r="E137" i="1"/>
  <c r="C139" i="1"/>
  <c r="D140" i="1"/>
  <c r="E143" i="1"/>
  <c r="C145" i="1"/>
  <c r="D146" i="1"/>
  <c r="E147" i="1"/>
  <c r="C149" i="1"/>
  <c r="D150" i="1"/>
  <c r="E151" i="1"/>
  <c r="C154" i="1"/>
  <c r="C158" i="1"/>
  <c r="C163" i="1"/>
  <c r="D167" i="1"/>
  <c r="E168" i="1"/>
  <c r="C170" i="1"/>
  <c r="D171" i="1"/>
  <c r="E172" i="1"/>
  <c r="C174" i="1"/>
  <c r="D175" i="1"/>
  <c r="E176" i="1"/>
  <c r="C178" i="1"/>
  <c r="D179" i="1"/>
  <c r="E180" i="1"/>
  <c r="C182" i="1"/>
  <c r="D183" i="1"/>
  <c r="E184" i="1"/>
  <c r="C186" i="1"/>
  <c r="D187" i="1"/>
  <c r="E188" i="1"/>
  <c r="C190" i="1"/>
  <c r="D191" i="1"/>
  <c r="E192" i="1"/>
  <c r="C194" i="1"/>
  <c r="D195" i="1"/>
  <c r="E196" i="1"/>
  <c r="C198" i="1"/>
  <c r="D199" i="1"/>
  <c r="E200" i="1"/>
  <c r="C207" i="1"/>
  <c r="C214" i="1"/>
  <c r="D215" i="1"/>
  <c r="E216" i="1"/>
  <c r="C218" i="1"/>
  <c r="D222" i="1"/>
  <c r="E223" i="1"/>
  <c r="C225" i="1"/>
  <c r="D226" i="1"/>
  <c r="E227" i="1"/>
  <c r="C232" i="1"/>
  <c r="D233" i="1"/>
  <c r="D238" i="1"/>
  <c r="E239" i="1"/>
  <c r="C241" i="1"/>
  <c r="C246" i="1"/>
  <c r="D247" i="1"/>
  <c r="E248" i="1"/>
  <c r="C250" i="1"/>
  <c r="D251" i="1"/>
  <c r="E252" i="1"/>
  <c r="C260" i="1"/>
  <c r="C264" i="1"/>
  <c r="C268" i="1"/>
  <c r="D274" i="1"/>
  <c r="E275" i="1"/>
  <c r="C280" i="1"/>
  <c r="F287" i="1"/>
  <c r="J287" i="1"/>
  <c r="N287" i="1"/>
  <c r="C288" i="1"/>
  <c r="G288" i="1"/>
  <c r="K288" i="1"/>
  <c r="O288" i="1"/>
  <c r="D289" i="1"/>
  <c r="H289" i="1"/>
  <c r="L289" i="1"/>
  <c r="P289" i="1"/>
  <c r="E290" i="1"/>
  <c r="I290" i="1"/>
  <c r="M290" i="1"/>
  <c r="Q290" i="1"/>
  <c r="F291" i="1"/>
  <c r="J291" i="1"/>
  <c r="N291" i="1"/>
  <c r="F293" i="1"/>
  <c r="J293" i="1"/>
  <c r="N293" i="1"/>
  <c r="C294" i="1"/>
  <c r="G294" i="1"/>
  <c r="K294" i="1"/>
  <c r="O294" i="1"/>
  <c r="D295" i="1"/>
  <c r="H295" i="1"/>
  <c r="L295" i="1"/>
  <c r="P295" i="1"/>
  <c r="E296" i="1"/>
  <c r="I296" i="1"/>
  <c r="M296" i="1"/>
  <c r="Q296" i="1"/>
  <c r="F297" i="1"/>
  <c r="J297" i="1"/>
  <c r="N297" i="1"/>
  <c r="C298" i="1"/>
  <c r="G298" i="1"/>
  <c r="K298" i="1"/>
  <c r="O298" i="1"/>
  <c r="D300" i="1"/>
  <c r="H300" i="1"/>
  <c r="L300" i="1"/>
  <c r="P300" i="1"/>
  <c r="E301" i="1"/>
  <c r="I301" i="1"/>
  <c r="M301" i="1"/>
  <c r="Q301" i="1"/>
  <c r="F302" i="1"/>
  <c r="J302" i="1"/>
  <c r="N302" i="1"/>
  <c r="F304" i="1"/>
  <c r="J304" i="1"/>
  <c r="N304" i="1"/>
  <c r="C305" i="1"/>
  <c r="G305" i="1"/>
  <c r="K305" i="1"/>
  <c r="O305" i="1"/>
  <c r="D306" i="1"/>
  <c r="H306" i="1"/>
  <c r="L306" i="1"/>
  <c r="P306" i="1"/>
  <c r="E307" i="1"/>
  <c r="I307" i="1"/>
  <c r="M307" i="1"/>
  <c r="Q307" i="1"/>
  <c r="F308" i="1"/>
  <c r="J308" i="1"/>
  <c r="N308" i="1"/>
  <c r="C309" i="1"/>
  <c r="G309" i="1"/>
  <c r="K309" i="1"/>
  <c r="O309" i="1"/>
  <c r="D310" i="1"/>
  <c r="H310" i="1"/>
  <c r="L310" i="1"/>
  <c r="P310" i="1"/>
  <c r="E317" i="1"/>
  <c r="I317" i="1"/>
  <c r="M317" i="1"/>
  <c r="Q317" i="1"/>
  <c r="F318" i="1"/>
  <c r="J318" i="1"/>
  <c r="N318" i="1"/>
  <c r="C320" i="1"/>
  <c r="G320" i="1"/>
  <c r="K320" i="1"/>
  <c r="O320" i="1"/>
  <c r="D322" i="1"/>
  <c r="H322" i="1"/>
  <c r="L322" i="1"/>
  <c r="P322" i="1"/>
  <c r="E323" i="1"/>
  <c r="I323" i="1"/>
  <c r="M323" i="1"/>
  <c r="Q323" i="1"/>
  <c r="F324" i="1"/>
  <c r="J324" i="1"/>
  <c r="N324" i="1"/>
  <c r="C330" i="1"/>
  <c r="G330" i="1"/>
  <c r="K330" i="1"/>
  <c r="O330" i="1"/>
  <c r="D331" i="1"/>
  <c r="H331" i="1"/>
  <c r="L331" i="1"/>
  <c r="P331" i="1"/>
  <c r="E332" i="1"/>
  <c r="I332" i="1"/>
  <c r="M332" i="1"/>
  <c r="Q332" i="1"/>
  <c r="F333" i="1"/>
  <c r="J333" i="1"/>
  <c r="N333" i="1"/>
  <c r="C334" i="1"/>
  <c r="G334" i="1"/>
  <c r="K334" i="1"/>
  <c r="O334" i="1"/>
  <c r="D335" i="1"/>
  <c r="H335" i="1"/>
  <c r="L335" i="1"/>
  <c r="P335" i="1"/>
  <c r="E336" i="1"/>
  <c r="I336" i="1"/>
  <c r="M336" i="1"/>
  <c r="Q336" i="1"/>
  <c r="F337" i="1"/>
  <c r="J337" i="1"/>
  <c r="N337" i="1"/>
  <c r="C343" i="1"/>
  <c r="G343" i="1"/>
  <c r="L343" i="1"/>
  <c r="P343" i="1"/>
  <c r="D344" i="1"/>
  <c r="H344" i="1"/>
  <c r="M344" i="1"/>
  <c r="Q344" i="1"/>
  <c r="E345" i="1"/>
  <c r="I345" i="1"/>
  <c r="N345" i="1"/>
  <c r="R345" i="1"/>
  <c r="F346" i="1"/>
  <c r="J346" i="1"/>
  <c r="O346" i="1"/>
  <c r="C347" i="1"/>
  <c r="G347" i="1"/>
  <c r="L347" i="1"/>
  <c r="P347" i="1"/>
  <c r="D348" i="1"/>
  <c r="H348" i="1"/>
  <c r="M348" i="1"/>
  <c r="Q348" i="1"/>
  <c r="E349" i="1"/>
  <c r="I349" i="1"/>
  <c r="N349" i="1"/>
  <c r="R349" i="1"/>
  <c r="F350" i="1"/>
  <c r="J350" i="1"/>
  <c r="O350" i="1"/>
  <c r="C351" i="1"/>
  <c r="G351" i="1"/>
  <c r="L351" i="1"/>
  <c r="P351" i="1"/>
  <c r="D352" i="1"/>
  <c r="H352" i="1"/>
  <c r="M352" i="1"/>
  <c r="Q352" i="1"/>
  <c r="E353" i="1"/>
  <c r="I353" i="1"/>
  <c r="N353" i="1"/>
  <c r="R353" i="1"/>
  <c r="F354" i="1"/>
  <c r="J354" i="1"/>
  <c r="O354" i="1"/>
  <c r="C355" i="1"/>
  <c r="G355" i="1"/>
  <c r="L355" i="1"/>
  <c r="P355" i="1"/>
  <c r="C357" i="1"/>
  <c r="G357" i="1"/>
  <c r="L357" i="1"/>
  <c r="P357" i="1"/>
  <c r="D358" i="1"/>
  <c r="H358" i="1"/>
  <c r="M358" i="1"/>
  <c r="F367" i="1"/>
  <c r="E369" i="1"/>
  <c r="C374" i="1"/>
  <c r="C380" i="1"/>
  <c r="G380" i="1"/>
  <c r="K380" i="1"/>
  <c r="O380" i="1"/>
  <c r="D381" i="1"/>
  <c r="H381" i="1"/>
  <c r="L381" i="1"/>
  <c r="P381" i="1"/>
  <c r="E383" i="1"/>
  <c r="I383" i="1"/>
  <c r="M383" i="1"/>
  <c r="Q383" i="1"/>
  <c r="F384" i="1"/>
  <c r="J384" i="1"/>
  <c r="N384" i="1"/>
  <c r="C386" i="1"/>
  <c r="G386" i="1"/>
  <c r="K386" i="1"/>
  <c r="O386" i="1"/>
  <c r="D387" i="1"/>
  <c r="H387" i="1"/>
  <c r="L387" i="1"/>
  <c r="P387" i="1"/>
  <c r="E388" i="1"/>
  <c r="I388" i="1"/>
  <c r="M388" i="1"/>
  <c r="Q388" i="1"/>
  <c r="F389" i="1"/>
  <c r="J389" i="1"/>
  <c r="N389" i="1"/>
  <c r="C390" i="1"/>
  <c r="G390" i="1"/>
  <c r="K390" i="1"/>
  <c r="O390" i="1"/>
  <c r="D392" i="1"/>
  <c r="H392" i="1"/>
  <c r="L392" i="1"/>
  <c r="P392" i="1"/>
  <c r="E393" i="1"/>
  <c r="I393" i="1"/>
  <c r="M393" i="1"/>
  <c r="Q393" i="1"/>
  <c r="C395" i="1"/>
  <c r="G395" i="1"/>
  <c r="K395" i="1"/>
  <c r="O395" i="1"/>
  <c r="D396" i="1"/>
  <c r="H396" i="1"/>
  <c r="L396" i="1"/>
  <c r="P396" i="1"/>
  <c r="E397" i="1"/>
  <c r="I397" i="1"/>
  <c r="M397" i="1"/>
  <c r="Q397" i="1"/>
  <c r="F399" i="1"/>
  <c r="J399" i="1"/>
  <c r="N399" i="1"/>
  <c r="C400" i="1"/>
  <c r="G400" i="1"/>
  <c r="K400" i="1"/>
  <c r="O400" i="1"/>
  <c r="F402" i="1"/>
  <c r="J402" i="1"/>
  <c r="N402" i="1"/>
  <c r="C408" i="1"/>
  <c r="E409" i="1"/>
  <c r="D411" i="1"/>
  <c r="C413" i="1"/>
  <c r="D414" i="1"/>
  <c r="E415" i="1"/>
  <c r="C417" i="1"/>
  <c r="C441" i="1"/>
  <c r="C12" i="1"/>
  <c r="D13" i="1"/>
  <c r="E14" i="1"/>
  <c r="C16" i="1"/>
  <c r="D17" i="1"/>
  <c r="E18" i="1"/>
  <c r="C20" i="1"/>
  <c r="D21" i="1"/>
  <c r="E22" i="1"/>
  <c r="C24" i="1"/>
  <c r="D25" i="1"/>
  <c r="C29" i="1"/>
  <c r="C34" i="1"/>
  <c r="D35" i="1"/>
  <c r="E36" i="1"/>
  <c r="C38" i="1"/>
  <c r="D39" i="1"/>
  <c r="E40" i="1"/>
  <c r="C42" i="1"/>
  <c r="D43" i="1"/>
  <c r="E44" i="1"/>
  <c r="C49" i="1"/>
  <c r="E52" i="1"/>
  <c r="C55" i="1"/>
  <c r="C54" i="1" s="1"/>
  <c r="C58" i="1"/>
  <c r="D59" i="1"/>
  <c r="E60" i="1"/>
  <c r="D64" i="1"/>
  <c r="E65" i="1"/>
  <c r="C68" i="1"/>
  <c r="E74" i="1"/>
  <c r="C76" i="1"/>
  <c r="D77" i="1"/>
  <c r="E78" i="1"/>
  <c r="C81" i="1"/>
  <c r="D82" i="1"/>
  <c r="E83" i="1"/>
  <c r="C85" i="1"/>
  <c r="D87" i="1"/>
  <c r="E88" i="1"/>
  <c r="C91" i="1"/>
  <c r="D92" i="1"/>
  <c r="E93" i="1"/>
  <c r="C95" i="1"/>
  <c r="C99" i="1"/>
  <c r="D100" i="1"/>
  <c r="E101" i="1"/>
  <c r="F105" i="1"/>
  <c r="E106" i="1"/>
  <c r="D107" i="1"/>
  <c r="C108" i="1"/>
  <c r="H108" i="1"/>
  <c r="F109" i="1"/>
  <c r="E110" i="1"/>
  <c r="D111" i="1"/>
  <c r="C112" i="1"/>
  <c r="H112" i="1"/>
  <c r="F113" i="1"/>
  <c r="E114" i="1"/>
  <c r="D115" i="1"/>
  <c r="C116" i="1"/>
  <c r="H116" i="1"/>
  <c r="F117" i="1"/>
  <c r="D119" i="1"/>
  <c r="C120" i="1"/>
  <c r="H120" i="1"/>
  <c r="F122" i="1"/>
  <c r="E123" i="1"/>
  <c r="G124" i="1"/>
  <c r="C129" i="1"/>
  <c r="D130" i="1"/>
  <c r="E131" i="1"/>
  <c r="C133" i="1"/>
  <c r="D134" i="1"/>
  <c r="E135" i="1"/>
  <c r="C137" i="1"/>
  <c r="D138" i="1"/>
  <c r="E139" i="1"/>
  <c r="C143" i="1"/>
  <c r="D144" i="1"/>
  <c r="E145" i="1"/>
  <c r="C147" i="1"/>
  <c r="D148" i="1"/>
  <c r="E149" i="1"/>
  <c r="C151" i="1"/>
  <c r="D152" i="1"/>
  <c r="C156" i="1"/>
  <c r="D162" i="1"/>
  <c r="E163" i="1"/>
  <c r="C168" i="1"/>
  <c r="D169" i="1"/>
  <c r="E170" i="1"/>
  <c r="C172" i="1"/>
  <c r="D173" i="1"/>
  <c r="E174" i="1"/>
  <c r="C176" i="1"/>
  <c r="D177" i="1"/>
  <c r="E178" i="1"/>
  <c r="C180" i="1"/>
  <c r="D181" i="1"/>
  <c r="E182" i="1"/>
  <c r="C184" i="1"/>
  <c r="D185" i="1"/>
  <c r="E186" i="1"/>
  <c r="C188" i="1"/>
  <c r="D189" i="1"/>
  <c r="E190" i="1"/>
  <c r="C192" i="1"/>
  <c r="D193" i="1"/>
  <c r="E194" i="1"/>
  <c r="C196" i="1"/>
  <c r="D197" i="1"/>
  <c r="E198" i="1"/>
  <c r="C200" i="1"/>
  <c r="C205" i="1"/>
  <c r="C209" i="1"/>
  <c r="E214" i="1"/>
  <c r="C216" i="1"/>
  <c r="D217" i="1"/>
  <c r="E218" i="1"/>
  <c r="C223" i="1"/>
  <c r="D224" i="1"/>
  <c r="E225" i="1"/>
  <c r="C227" i="1"/>
  <c r="D228" i="1"/>
  <c r="E232" i="1"/>
  <c r="C234" i="1"/>
  <c r="C239" i="1"/>
  <c r="D240" i="1"/>
  <c r="D245" i="1"/>
  <c r="E246" i="1"/>
  <c r="C248" i="1"/>
  <c r="D249" i="1"/>
  <c r="E250" i="1"/>
  <c r="C252" i="1"/>
  <c r="C258" i="1"/>
  <c r="C262" i="1"/>
  <c r="C266" i="1"/>
  <c r="C270" i="1"/>
  <c r="C275" i="1"/>
  <c r="D279" i="1"/>
  <c r="D287" i="1"/>
  <c r="H287" i="1"/>
  <c r="L287" i="1"/>
  <c r="P287" i="1"/>
  <c r="E288" i="1"/>
  <c r="I288" i="1"/>
  <c r="M288" i="1"/>
  <c r="Q288" i="1"/>
  <c r="F289" i="1"/>
  <c r="J289" i="1"/>
  <c r="N289" i="1"/>
  <c r="C290" i="1"/>
  <c r="G290" i="1"/>
  <c r="K290" i="1"/>
  <c r="O290" i="1"/>
  <c r="D291" i="1"/>
  <c r="H291" i="1"/>
  <c r="L291" i="1"/>
  <c r="P291" i="1"/>
  <c r="D293" i="1"/>
  <c r="H293" i="1"/>
  <c r="L293" i="1"/>
  <c r="P293" i="1"/>
  <c r="E294" i="1"/>
  <c r="I294" i="1"/>
  <c r="M294" i="1"/>
  <c r="Q294" i="1"/>
  <c r="F295" i="1"/>
  <c r="J295" i="1"/>
  <c r="N295" i="1"/>
  <c r="C296" i="1"/>
  <c r="G296" i="1"/>
  <c r="K296" i="1"/>
  <c r="O296" i="1"/>
  <c r="D297" i="1"/>
  <c r="H297" i="1"/>
  <c r="L297" i="1"/>
  <c r="P297" i="1"/>
  <c r="E298" i="1"/>
  <c r="I298" i="1"/>
  <c r="M298" i="1"/>
  <c r="Q298" i="1"/>
  <c r="F300" i="1"/>
  <c r="J300" i="1"/>
  <c r="N300" i="1"/>
  <c r="C301" i="1"/>
  <c r="G301" i="1"/>
  <c r="K301" i="1"/>
  <c r="O301" i="1"/>
  <c r="D302" i="1"/>
  <c r="H302" i="1"/>
  <c r="L302" i="1"/>
  <c r="P302" i="1"/>
  <c r="D304" i="1"/>
  <c r="H304" i="1"/>
  <c r="L304" i="1"/>
  <c r="P304" i="1"/>
  <c r="E305" i="1"/>
  <c r="I305" i="1"/>
  <c r="M305" i="1"/>
  <c r="Q305" i="1"/>
  <c r="F306" i="1"/>
  <c r="J306" i="1"/>
  <c r="N306" i="1"/>
  <c r="C307" i="1"/>
  <c r="G307" i="1"/>
  <c r="K307" i="1"/>
  <c r="O307" i="1"/>
  <c r="D308" i="1"/>
  <c r="H308" i="1"/>
  <c r="L308" i="1"/>
  <c r="P308" i="1"/>
  <c r="E309" i="1"/>
  <c r="I309" i="1"/>
  <c r="M309" i="1"/>
  <c r="Q309" i="1"/>
  <c r="F310" i="1"/>
  <c r="J310" i="1"/>
  <c r="N310" i="1"/>
  <c r="C317" i="1"/>
  <c r="G317" i="1"/>
  <c r="K317" i="1"/>
  <c r="O317" i="1"/>
  <c r="D318" i="1"/>
  <c r="H318" i="1"/>
  <c r="L318" i="1"/>
  <c r="P318" i="1"/>
  <c r="E320" i="1"/>
  <c r="I320" i="1"/>
  <c r="M320" i="1"/>
  <c r="Q320" i="1"/>
  <c r="F322" i="1"/>
  <c r="J322" i="1"/>
  <c r="N322" i="1"/>
  <c r="C323" i="1"/>
  <c r="G323" i="1"/>
  <c r="K323" i="1"/>
  <c r="O323" i="1"/>
  <c r="D324" i="1"/>
  <c r="H324" i="1"/>
  <c r="L324" i="1"/>
  <c r="P324" i="1"/>
  <c r="E330" i="1"/>
  <c r="I330" i="1"/>
  <c r="M330" i="1"/>
  <c r="Q330" i="1"/>
  <c r="F331" i="1"/>
  <c r="J331" i="1"/>
  <c r="N331" i="1"/>
  <c r="C332" i="1"/>
  <c r="G332" i="1"/>
  <c r="K332" i="1"/>
  <c r="O332" i="1"/>
  <c r="D333" i="1"/>
  <c r="H333" i="1"/>
  <c r="L333" i="1"/>
  <c r="P333" i="1"/>
  <c r="E334" i="1"/>
  <c r="I334" i="1"/>
  <c r="M334" i="1"/>
  <c r="Q334" i="1"/>
  <c r="F335" i="1"/>
  <c r="J335" i="1"/>
  <c r="N335" i="1"/>
  <c r="C336" i="1"/>
  <c r="G336" i="1"/>
  <c r="K336" i="1"/>
  <c r="O336" i="1"/>
  <c r="D337" i="1"/>
  <c r="H337" i="1"/>
  <c r="L337" i="1"/>
  <c r="P337" i="1"/>
  <c r="E343" i="1"/>
  <c r="I343" i="1"/>
  <c r="N343" i="1"/>
  <c r="R343" i="1"/>
  <c r="F344" i="1"/>
  <c r="J344" i="1"/>
  <c r="O344" i="1"/>
  <c r="C345" i="1"/>
  <c r="G345" i="1"/>
  <c r="L345" i="1"/>
  <c r="P345" i="1"/>
  <c r="D346" i="1"/>
  <c r="H346" i="1"/>
  <c r="M346" i="1"/>
  <c r="Q346" i="1"/>
  <c r="E347" i="1"/>
  <c r="I347" i="1"/>
  <c r="N347" i="1"/>
  <c r="R347" i="1"/>
  <c r="F348" i="1"/>
  <c r="J348" i="1"/>
  <c r="O348" i="1"/>
  <c r="C349" i="1"/>
  <c r="G349" i="1"/>
  <c r="L349" i="1"/>
  <c r="P349" i="1"/>
  <c r="D350" i="1"/>
  <c r="H350" i="1"/>
  <c r="M350" i="1"/>
  <c r="Q350" i="1"/>
  <c r="E351" i="1"/>
  <c r="I351" i="1"/>
  <c r="N351" i="1"/>
  <c r="R351" i="1"/>
  <c r="F352" i="1"/>
  <c r="J352" i="1"/>
  <c r="O352" i="1"/>
  <c r="C353" i="1"/>
  <c r="G353" i="1"/>
  <c r="L353" i="1"/>
  <c r="P353" i="1"/>
  <c r="D354" i="1"/>
  <c r="H354" i="1"/>
  <c r="E357" i="1"/>
  <c r="I357" i="1"/>
  <c r="N357" i="1"/>
  <c r="R357" i="1"/>
  <c r="F358" i="1"/>
  <c r="J358" i="1"/>
  <c r="O358" i="1"/>
  <c r="C11" i="1"/>
  <c r="D12" i="1"/>
  <c r="E13" i="1"/>
  <c r="C15" i="1"/>
  <c r="D16" i="1"/>
  <c r="E17" i="1"/>
  <c r="C19" i="1"/>
  <c r="D20" i="1"/>
  <c r="E21" i="1"/>
  <c r="C23" i="1"/>
  <c r="D24" i="1"/>
  <c r="E25" i="1"/>
  <c r="C30" i="1"/>
  <c r="D34" i="1"/>
  <c r="E35" i="1"/>
  <c r="C37" i="1"/>
  <c r="D38" i="1"/>
  <c r="E39" i="1"/>
  <c r="C41" i="1"/>
  <c r="D42" i="1"/>
  <c r="E43" i="1"/>
  <c r="C46" i="1"/>
  <c r="C50" i="1"/>
  <c r="C53" i="1"/>
  <c r="C57" i="1"/>
  <c r="D58" i="1"/>
  <c r="E59" i="1"/>
  <c r="C62" i="1"/>
  <c r="C61" i="1" s="1"/>
  <c r="E64" i="1"/>
  <c r="C66" i="1"/>
  <c r="C69" i="1"/>
  <c r="C75" i="1"/>
  <c r="D76" i="1"/>
  <c r="E77" i="1"/>
  <c r="C80" i="1"/>
  <c r="D81" i="1"/>
  <c r="E82" i="1"/>
  <c r="C84" i="1"/>
  <c r="D85" i="1"/>
  <c r="E87" i="1"/>
  <c r="C89" i="1"/>
  <c r="D91" i="1"/>
  <c r="E92" i="1"/>
  <c r="C94" i="1"/>
  <c r="C96" i="1"/>
  <c r="D99" i="1"/>
  <c r="E100" i="1"/>
  <c r="C105" i="1"/>
  <c r="H105" i="1"/>
  <c r="F106" i="1"/>
  <c r="E107" i="1"/>
  <c r="D108" i="1"/>
  <c r="C109" i="1"/>
  <c r="H109" i="1"/>
  <c r="F110" i="1"/>
  <c r="E111" i="1"/>
  <c r="D112" i="1"/>
  <c r="C113" i="1"/>
  <c r="H113" i="1"/>
  <c r="E11" i="1"/>
  <c r="C13" i="1"/>
  <c r="D14" i="1"/>
  <c r="E15" i="1"/>
  <c r="C17" i="1"/>
  <c r="D18" i="1"/>
  <c r="E19" i="1"/>
  <c r="C21" i="1"/>
  <c r="D22" i="1"/>
  <c r="E23" i="1"/>
  <c r="C25" i="1"/>
  <c r="C28" i="1"/>
  <c r="C32" i="1"/>
  <c r="C35" i="1"/>
  <c r="D36" i="1"/>
  <c r="E37" i="1"/>
  <c r="C39" i="1"/>
  <c r="D40" i="1"/>
  <c r="E41" i="1"/>
  <c r="C43" i="1"/>
  <c r="D44" i="1"/>
  <c r="C48" i="1"/>
  <c r="D52" i="1"/>
  <c r="E53" i="1"/>
  <c r="E57" i="1"/>
  <c r="C59" i="1"/>
  <c r="D60" i="1"/>
  <c r="C64" i="1"/>
  <c r="D65" i="1"/>
  <c r="E66" i="1"/>
  <c r="D74" i="1"/>
  <c r="E75" i="1"/>
  <c r="C77" i="1"/>
  <c r="D78" i="1"/>
  <c r="E80" i="1"/>
  <c r="C82" i="1"/>
  <c r="D83" i="1"/>
  <c r="E84" i="1"/>
  <c r="C87" i="1"/>
  <c r="D88" i="1"/>
  <c r="E89" i="1"/>
  <c r="C92" i="1"/>
  <c r="D93" i="1"/>
  <c r="E94" i="1"/>
  <c r="E96" i="1"/>
  <c r="C100" i="1"/>
  <c r="D101" i="1"/>
  <c r="E105" i="1"/>
  <c r="D106" i="1"/>
  <c r="C107" i="1"/>
  <c r="H107" i="1"/>
  <c r="F108" i="1"/>
  <c r="E109" i="1"/>
  <c r="D110" i="1"/>
  <c r="C111" i="1"/>
  <c r="H111" i="1"/>
  <c r="F112" i="1"/>
  <c r="E113" i="1"/>
  <c r="D114" i="1"/>
  <c r="C115" i="1"/>
  <c r="H115" i="1"/>
  <c r="F116" i="1"/>
  <c r="E117" i="1"/>
  <c r="C119" i="1"/>
  <c r="H119" i="1"/>
  <c r="F120" i="1"/>
  <c r="E122" i="1"/>
  <c r="D123" i="1"/>
  <c r="H123" i="1"/>
  <c r="E128" i="1"/>
  <c r="C130" i="1"/>
  <c r="D131" i="1"/>
  <c r="E132" i="1"/>
  <c r="C134" i="1"/>
  <c r="D135" i="1"/>
  <c r="E136" i="1"/>
  <c r="C138" i="1"/>
  <c r="D139" i="1"/>
  <c r="E140" i="1"/>
  <c r="C144" i="1"/>
  <c r="D145" i="1"/>
  <c r="E146" i="1"/>
  <c r="C148" i="1"/>
  <c r="D149" i="1"/>
  <c r="E150" i="1"/>
  <c r="C152" i="1"/>
  <c r="C155" i="1"/>
  <c r="C162" i="1"/>
  <c r="D163" i="1"/>
  <c r="E167" i="1"/>
  <c r="C169" i="1"/>
  <c r="D170" i="1"/>
  <c r="E171" i="1"/>
  <c r="C173" i="1"/>
  <c r="D174" i="1"/>
  <c r="E175" i="1"/>
  <c r="C177" i="1"/>
  <c r="D178" i="1"/>
  <c r="E179" i="1"/>
  <c r="C181" i="1"/>
  <c r="D182" i="1"/>
  <c r="E183" i="1"/>
  <c r="C185" i="1"/>
  <c r="D186" i="1"/>
  <c r="E187" i="1"/>
  <c r="C189" i="1"/>
  <c r="D190" i="1"/>
  <c r="E191" i="1"/>
  <c r="C193" i="1"/>
  <c r="D194" i="1"/>
  <c r="E195" i="1"/>
  <c r="C197" i="1"/>
  <c r="D198" i="1"/>
  <c r="E199" i="1"/>
  <c r="C204" i="1"/>
  <c r="C208" i="1"/>
  <c r="D214" i="1"/>
  <c r="E215" i="1"/>
  <c r="C217" i="1"/>
  <c r="D218" i="1"/>
  <c r="E222" i="1"/>
  <c r="C224" i="1"/>
  <c r="D225" i="1"/>
  <c r="E226" i="1"/>
  <c r="C228" i="1"/>
  <c r="D232" i="1"/>
  <c r="E233" i="1"/>
  <c r="E238" i="1"/>
  <c r="C240" i="1"/>
  <c r="C245" i="1"/>
  <c r="D246" i="1"/>
  <c r="E247" i="1"/>
  <c r="C249" i="1"/>
  <c r="D250" i="1"/>
  <c r="E251" i="1"/>
  <c r="C257" i="1"/>
  <c r="C261" i="1"/>
  <c r="C265" i="1"/>
  <c r="C269" i="1"/>
  <c r="E274" i="1"/>
  <c r="C279" i="1"/>
  <c r="C287" i="1"/>
  <c r="G287" i="1"/>
  <c r="K287" i="1"/>
  <c r="O287" i="1"/>
  <c r="D288" i="1"/>
  <c r="H288" i="1"/>
  <c r="L288" i="1"/>
  <c r="P288" i="1"/>
  <c r="E289" i="1"/>
  <c r="I289" i="1"/>
  <c r="M289" i="1"/>
  <c r="Q289" i="1"/>
  <c r="F290" i="1"/>
  <c r="J290" i="1"/>
  <c r="N290" i="1"/>
  <c r="C291" i="1"/>
  <c r="G291" i="1"/>
  <c r="K291" i="1"/>
  <c r="O291" i="1"/>
  <c r="C293" i="1"/>
  <c r="G293" i="1"/>
  <c r="K293" i="1"/>
  <c r="O293" i="1"/>
  <c r="D294" i="1"/>
  <c r="H294" i="1"/>
  <c r="L294" i="1"/>
  <c r="P294" i="1"/>
  <c r="E295" i="1"/>
  <c r="I295" i="1"/>
  <c r="M295" i="1"/>
  <c r="Q295" i="1"/>
  <c r="F296" i="1"/>
  <c r="J296" i="1"/>
  <c r="N296" i="1"/>
  <c r="C297" i="1"/>
  <c r="G297" i="1"/>
  <c r="K297" i="1"/>
  <c r="O297" i="1"/>
  <c r="D298" i="1"/>
  <c r="H298" i="1"/>
  <c r="L298" i="1"/>
  <c r="P298" i="1"/>
  <c r="E300" i="1"/>
  <c r="I300" i="1"/>
  <c r="M300" i="1"/>
  <c r="Q300" i="1"/>
  <c r="F301" i="1"/>
  <c r="J301" i="1"/>
  <c r="N301" i="1"/>
  <c r="C302" i="1"/>
  <c r="G302" i="1"/>
  <c r="K302" i="1"/>
  <c r="O302" i="1"/>
  <c r="C304" i="1"/>
  <c r="G304" i="1"/>
  <c r="K304" i="1"/>
  <c r="O304" i="1"/>
  <c r="D305" i="1"/>
  <c r="H305" i="1"/>
  <c r="L305" i="1"/>
  <c r="P305" i="1"/>
  <c r="E306" i="1"/>
  <c r="I306" i="1"/>
  <c r="M306" i="1"/>
  <c r="Q306" i="1"/>
  <c r="F307" i="1"/>
  <c r="J307" i="1"/>
  <c r="N307" i="1"/>
  <c r="C308" i="1"/>
  <c r="G308" i="1"/>
  <c r="K308" i="1"/>
  <c r="O308" i="1"/>
  <c r="D309" i="1"/>
  <c r="H309" i="1"/>
  <c r="L309" i="1"/>
  <c r="P309" i="1"/>
  <c r="E310" i="1"/>
  <c r="I310" i="1"/>
  <c r="M310" i="1"/>
  <c r="Q310" i="1"/>
  <c r="F317" i="1"/>
  <c r="J317" i="1"/>
  <c r="N317" i="1"/>
  <c r="C318" i="1"/>
  <c r="G318" i="1"/>
  <c r="K318" i="1"/>
  <c r="O318" i="1"/>
  <c r="D320" i="1"/>
  <c r="H320" i="1"/>
  <c r="L320" i="1"/>
  <c r="P320" i="1"/>
  <c r="E322" i="1"/>
  <c r="I322" i="1"/>
  <c r="M322" i="1"/>
  <c r="Q322" i="1"/>
  <c r="F323" i="1"/>
  <c r="J323" i="1"/>
  <c r="N323" i="1"/>
  <c r="C324" i="1"/>
  <c r="G324" i="1"/>
  <c r="K324" i="1"/>
  <c r="O324" i="1"/>
  <c r="D330" i="1"/>
  <c r="H330" i="1"/>
  <c r="L330" i="1"/>
  <c r="P330" i="1"/>
  <c r="E331" i="1"/>
  <c r="I331" i="1"/>
  <c r="M331" i="1"/>
  <c r="Q331" i="1"/>
  <c r="F332" i="1"/>
  <c r="J332" i="1"/>
  <c r="N332" i="1"/>
  <c r="C333" i="1"/>
  <c r="G333" i="1"/>
  <c r="K333" i="1"/>
  <c r="O333" i="1"/>
  <c r="D334" i="1"/>
  <c r="H334" i="1"/>
  <c r="L334" i="1"/>
  <c r="P334" i="1"/>
  <c r="E335" i="1"/>
  <c r="I335" i="1"/>
  <c r="M335" i="1"/>
  <c r="Q335" i="1"/>
  <c r="F336" i="1"/>
  <c r="J336" i="1"/>
  <c r="N336" i="1"/>
  <c r="C337" i="1"/>
  <c r="G337" i="1"/>
  <c r="K337" i="1"/>
  <c r="O337" i="1"/>
  <c r="D343" i="1"/>
  <c r="H343" i="1"/>
  <c r="M343" i="1"/>
  <c r="Q343" i="1"/>
  <c r="E344" i="1"/>
  <c r="I344" i="1"/>
  <c r="N344" i="1"/>
  <c r="R344" i="1"/>
  <c r="F345" i="1"/>
  <c r="J345" i="1"/>
  <c r="O345" i="1"/>
  <c r="C346" i="1"/>
  <c r="G346" i="1"/>
  <c r="L346" i="1"/>
  <c r="P346" i="1"/>
  <c r="D347" i="1"/>
  <c r="H347" i="1"/>
  <c r="M347" i="1"/>
  <c r="Q347" i="1"/>
  <c r="E348" i="1"/>
  <c r="I348" i="1"/>
  <c r="N348" i="1"/>
  <c r="R348" i="1"/>
  <c r="F349" i="1"/>
  <c r="J349" i="1"/>
  <c r="O349" i="1"/>
  <c r="C350" i="1"/>
  <c r="G350" i="1"/>
  <c r="L350" i="1"/>
  <c r="P350" i="1"/>
  <c r="D351" i="1"/>
  <c r="H351" i="1"/>
  <c r="M351" i="1"/>
  <c r="Q351" i="1"/>
  <c r="E352" i="1"/>
  <c r="I352" i="1"/>
  <c r="N352" i="1"/>
  <c r="R352" i="1"/>
  <c r="F353" i="1"/>
  <c r="J353" i="1"/>
  <c r="O353" i="1"/>
  <c r="C354" i="1"/>
  <c r="G354" i="1"/>
  <c r="L354" i="1"/>
  <c r="P354" i="1"/>
  <c r="D355" i="1"/>
  <c r="H355" i="1"/>
  <c r="M355" i="1"/>
  <c r="Q355" i="1"/>
  <c r="D395" i="1"/>
  <c r="H395" i="1"/>
  <c r="L395" i="1"/>
  <c r="P395" i="1"/>
  <c r="E396" i="1"/>
  <c r="I396" i="1"/>
  <c r="M396" i="1"/>
  <c r="Q396" i="1"/>
  <c r="F397" i="1"/>
  <c r="J397" i="1"/>
  <c r="N397" i="1"/>
  <c r="C399" i="1"/>
  <c r="G399" i="1"/>
  <c r="K399" i="1"/>
  <c r="O399" i="1"/>
  <c r="D400" i="1"/>
  <c r="H400" i="1"/>
  <c r="L400" i="1"/>
  <c r="P400" i="1"/>
  <c r="F114" i="1"/>
  <c r="E115" i="1"/>
  <c r="D116" i="1"/>
  <c r="C117" i="1"/>
  <c r="H117" i="1"/>
  <c r="E119" i="1"/>
  <c r="D120" i="1"/>
  <c r="C122" i="1"/>
  <c r="H122" i="1"/>
  <c r="F123" i="1"/>
  <c r="C128" i="1"/>
  <c r="D129" i="1"/>
  <c r="E130" i="1"/>
  <c r="C132" i="1"/>
  <c r="D133" i="1"/>
  <c r="E134" i="1"/>
  <c r="C136" i="1"/>
  <c r="D137" i="1"/>
  <c r="E138" i="1"/>
  <c r="C140" i="1"/>
  <c r="D143" i="1"/>
  <c r="E144" i="1"/>
  <c r="C146" i="1"/>
  <c r="D147" i="1"/>
  <c r="E148" i="1"/>
  <c r="C150" i="1"/>
  <c r="D151" i="1"/>
  <c r="E152" i="1"/>
  <c r="C157" i="1"/>
  <c r="E162" i="1"/>
  <c r="C167" i="1"/>
  <c r="D168" i="1"/>
  <c r="E169" i="1"/>
  <c r="C171" i="1"/>
  <c r="D172" i="1"/>
  <c r="E173" i="1"/>
  <c r="C175" i="1"/>
  <c r="D176" i="1"/>
  <c r="E177" i="1"/>
  <c r="C179" i="1"/>
  <c r="D180" i="1"/>
  <c r="E181" i="1"/>
  <c r="C183" i="1"/>
  <c r="D184" i="1"/>
  <c r="E185" i="1"/>
  <c r="C187" i="1"/>
  <c r="D188" i="1"/>
  <c r="E189" i="1"/>
  <c r="C191" i="1"/>
  <c r="D192" i="1"/>
  <c r="E193" i="1"/>
  <c r="C195" i="1"/>
  <c r="D196" i="1"/>
  <c r="E197" i="1"/>
  <c r="C199" i="1"/>
  <c r="D200" i="1"/>
  <c r="C206" i="1"/>
  <c r="C210" i="1"/>
  <c r="C215" i="1"/>
  <c r="D216" i="1"/>
  <c r="E217" i="1"/>
  <c r="C222" i="1"/>
  <c r="D223" i="1"/>
  <c r="E224" i="1"/>
  <c r="C226" i="1"/>
  <c r="D227" i="1"/>
  <c r="E228" i="1"/>
  <c r="C233" i="1"/>
  <c r="C238" i="1"/>
  <c r="D239" i="1"/>
  <c r="E240" i="1"/>
  <c r="E245" i="1"/>
  <c r="C247" i="1"/>
  <c r="D248" i="1"/>
  <c r="E249" i="1"/>
  <c r="C251" i="1"/>
  <c r="D252" i="1"/>
  <c r="C259" i="1"/>
  <c r="C263" i="1"/>
  <c r="C267" i="1"/>
  <c r="C274" i="1"/>
  <c r="D275" i="1"/>
  <c r="E279" i="1"/>
  <c r="E287" i="1"/>
  <c r="I287" i="1"/>
  <c r="M287" i="1"/>
  <c r="Q287" i="1"/>
  <c r="F288" i="1"/>
  <c r="J288" i="1"/>
  <c r="N288" i="1"/>
  <c r="C289" i="1"/>
  <c r="G289" i="1"/>
  <c r="K289" i="1"/>
  <c r="O289" i="1"/>
  <c r="D290" i="1"/>
  <c r="H290" i="1"/>
  <c r="L290" i="1"/>
  <c r="P290" i="1"/>
  <c r="E291" i="1"/>
  <c r="I291" i="1"/>
  <c r="M291" i="1"/>
  <c r="Q291" i="1"/>
  <c r="E293" i="1"/>
  <c r="I293" i="1"/>
  <c r="M293" i="1"/>
  <c r="Q293" i="1"/>
  <c r="F294" i="1"/>
  <c r="J294" i="1"/>
  <c r="N294" i="1"/>
  <c r="C295" i="1"/>
  <c r="G295" i="1"/>
  <c r="K295" i="1"/>
  <c r="O295" i="1"/>
  <c r="D296" i="1"/>
  <c r="H296" i="1"/>
  <c r="L296" i="1"/>
  <c r="P296" i="1"/>
  <c r="E297" i="1"/>
  <c r="I297" i="1"/>
  <c r="M297" i="1"/>
  <c r="Q297" i="1"/>
  <c r="F298" i="1"/>
  <c r="J298" i="1"/>
  <c r="N298" i="1"/>
  <c r="C300" i="1"/>
  <c r="G300" i="1"/>
  <c r="K300" i="1"/>
  <c r="O300" i="1"/>
  <c r="D301" i="1"/>
  <c r="H301" i="1"/>
  <c r="L301" i="1"/>
  <c r="P301" i="1"/>
  <c r="E302" i="1"/>
  <c r="I302" i="1"/>
  <c r="M302" i="1"/>
  <c r="Q302" i="1"/>
  <c r="E304" i="1"/>
  <c r="I304" i="1"/>
  <c r="M304" i="1"/>
  <c r="Q304" i="1"/>
  <c r="F305" i="1"/>
  <c r="J305" i="1"/>
  <c r="N305" i="1"/>
  <c r="C306" i="1"/>
  <c r="G306" i="1"/>
  <c r="K306" i="1"/>
  <c r="O306" i="1"/>
  <c r="D307" i="1"/>
  <c r="H307" i="1"/>
  <c r="L307" i="1"/>
  <c r="P307" i="1"/>
  <c r="E308" i="1"/>
  <c r="I308" i="1"/>
  <c r="M308" i="1"/>
  <c r="Q308" i="1"/>
  <c r="F309" i="1"/>
  <c r="J309" i="1"/>
  <c r="N309" i="1"/>
  <c r="C310" i="1"/>
  <c r="G310" i="1"/>
  <c r="K310" i="1"/>
  <c r="O310" i="1"/>
  <c r="D317" i="1"/>
  <c r="H317" i="1"/>
  <c r="L317" i="1"/>
  <c r="P317" i="1"/>
  <c r="E318" i="1"/>
  <c r="I318" i="1"/>
  <c r="M318" i="1"/>
  <c r="Q318" i="1"/>
  <c r="F320" i="1"/>
  <c r="J320" i="1"/>
  <c r="N320" i="1"/>
  <c r="C322" i="1"/>
  <c r="G322" i="1"/>
  <c r="K322" i="1"/>
  <c r="O322" i="1"/>
  <c r="D323" i="1"/>
  <c r="H323" i="1"/>
  <c r="L323" i="1"/>
  <c r="P323" i="1"/>
  <c r="E324" i="1"/>
  <c r="I324" i="1"/>
  <c r="M324" i="1"/>
  <c r="Q324" i="1"/>
  <c r="F330" i="1"/>
  <c r="J330" i="1"/>
  <c r="N330" i="1"/>
  <c r="C331" i="1"/>
  <c r="G331" i="1"/>
  <c r="K331" i="1"/>
  <c r="O331" i="1"/>
  <c r="D332" i="1"/>
  <c r="H332" i="1"/>
  <c r="L332" i="1"/>
  <c r="P332" i="1"/>
  <c r="E333" i="1"/>
  <c r="I333" i="1"/>
  <c r="M333" i="1"/>
  <c r="Q333" i="1"/>
  <c r="F334" i="1"/>
  <c r="J334" i="1"/>
  <c r="N334" i="1"/>
  <c r="C335" i="1"/>
  <c r="G335" i="1"/>
  <c r="K335" i="1"/>
  <c r="O335" i="1"/>
  <c r="D336" i="1"/>
  <c r="H336" i="1"/>
  <c r="L336" i="1"/>
  <c r="P336" i="1"/>
  <c r="E337" i="1"/>
  <c r="I337" i="1"/>
  <c r="M337" i="1"/>
  <c r="Q337" i="1"/>
  <c r="F343" i="1"/>
  <c r="J343" i="1"/>
  <c r="O343" i="1"/>
  <c r="C344" i="1"/>
  <c r="G344" i="1"/>
  <c r="L344" i="1"/>
  <c r="P344" i="1"/>
  <c r="D345" i="1"/>
  <c r="H345" i="1"/>
  <c r="M345" i="1"/>
  <c r="Q345" i="1"/>
  <c r="E346" i="1"/>
  <c r="I346" i="1"/>
  <c r="N346" i="1"/>
  <c r="R346" i="1"/>
  <c r="F347" i="1"/>
  <c r="J347" i="1"/>
  <c r="O347" i="1"/>
  <c r="C348" i="1"/>
  <c r="G348" i="1"/>
  <c r="L348" i="1"/>
  <c r="P348" i="1"/>
  <c r="D349" i="1"/>
  <c r="H349" i="1"/>
  <c r="M349" i="1"/>
  <c r="Q349" i="1"/>
  <c r="E350" i="1"/>
  <c r="I350" i="1"/>
  <c r="N350" i="1"/>
  <c r="R350" i="1"/>
  <c r="F351" i="1"/>
  <c r="J351" i="1"/>
  <c r="O351" i="1"/>
  <c r="C352" i="1"/>
  <c r="G352" i="1"/>
  <c r="L352" i="1"/>
  <c r="P352" i="1"/>
  <c r="D353" i="1"/>
  <c r="H353" i="1"/>
  <c r="M353" i="1"/>
  <c r="Q353" i="1"/>
  <c r="E354" i="1"/>
  <c r="I354" i="1"/>
  <c r="N354" i="1"/>
  <c r="R354" i="1"/>
  <c r="F355" i="1"/>
  <c r="J355" i="1"/>
  <c r="O355" i="1"/>
  <c r="D357" i="1"/>
  <c r="H357" i="1"/>
  <c r="M357" i="1"/>
  <c r="Q357" i="1"/>
  <c r="E358" i="1"/>
  <c r="I358" i="1"/>
  <c r="N358" i="1"/>
  <c r="R358" i="1"/>
  <c r="F369" i="1"/>
  <c r="D374" i="1"/>
  <c r="D380" i="1"/>
  <c r="H380" i="1"/>
  <c r="L380" i="1"/>
  <c r="P380" i="1"/>
  <c r="E381" i="1"/>
  <c r="I381" i="1"/>
  <c r="M381" i="1"/>
  <c r="Q381" i="1"/>
  <c r="F383" i="1"/>
  <c r="J383" i="1"/>
  <c r="N383" i="1"/>
  <c r="C384" i="1"/>
  <c r="G384" i="1"/>
  <c r="K384" i="1"/>
  <c r="O384" i="1"/>
  <c r="D386" i="1"/>
  <c r="H386" i="1"/>
  <c r="L386" i="1"/>
  <c r="P386" i="1"/>
  <c r="E387" i="1"/>
  <c r="I387" i="1"/>
  <c r="M387" i="1"/>
  <c r="Q387" i="1"/>
  <c r="F388" i="1"/>
  <c r="J388" i="1"/>
  <c r="N388" i="1"/>
  <c r="C389" i="1"/>
  <c r="G389" i="1"/>
  <c r="K389" i="1"/>
  <c r="O389" i="1"/>
  <c r="D390" i="1"/>
  <c r="H390" i="1"/>
  <c r="L390" i="1"/>
  <c r="P390" i="1"/>
  <c r="E392" i="1"/>
  <c r="I392" i="1"/>
  <c r="M392" i="1"/>
  <c r="Q392" i="1"/>
  <c r="F393" i="1"/>
  <c r="J393" i="1"/>
  <c r="N393" i="1"/>
  <c r="E402" i="1"/>
  <c r="I402" i="1"/>
  <c r="M402" i="1"/>
  <c r="Q402" i="1"/>
  <c r="D409" i="1"/>
  <c r="C411" i="1"/>
  <c r="D412" i="1"/>
  <c r="C414" i="1"/>
  <c r="D415" i="1"/>
  <c r="E416" i="1"/>
  <c r="C440" i="1"/>
  <c r="M354" i="1"/>
  <c r="Q354" i="1"/>
  <c r="E355" i="1"/>
  <c r="I355" i="1"/>
  <c r="N355" i="1"/>
  <c r="R355" i="1"/>
  <c r="F357" i="1"/>
  <c r="J357" i="1"/>
  <c r="O357" i="1"/>
  <c r="C358" i="1"/>
  <c r="G358" i="1"/>
  <c r="L358" i="1"/>
  <c r="P358" i="1"/>
  <c r="E368" i="1"/>
  <c r="E370" i="1"/>
  <c r="C375" i="1"/>
  <c r="E380" i="1"/>
  <c r="I380" i="1"/>
  <c r="M380" i="1"/>
  <c r="Q380" i="1"/>
  <c r="F381" i="1"/>
  <c r="J381" i="1"/>
  <c r="N381" i="1"/>
  <c r="C383" i="1"/>
  <c r="G383" i="1"/>
  <c r="K383" i="1"/>
  <c r="O383" i="1"/>
  <c r="D384" i="1"/>
  <c r="H384" i="1"/>
  <c r="L384" i="1"/>
  <c r="P384" i="1"/>
  <c r="E386" i="1"/>
  <c r="I386" i="1"/>
  <c r="M386" i="1"/>
  <c r="Q386" i="1"/>
  <c r="F387" i="1"/>
  <c r="J387" i="1"/>
  <c r="N387" i="1"/>
  <c r="C388" i="1"/>
  <c r="G388" i="1"/>
  <c r="K388" i="1"/>
  <c r="O388" i="1"/>
  <c r="D389" i="1"/>
  <c r="H389" i="1"/>
  <c r="L389" i="1"/>
  <c r="P389" i="1"/>
  <c r="E390" i="1"/>
  <c r="I390" i="1"/>
  <c r="M390" i="1"/>
  <c r="Q390" i="1"/>
  <c r="F392" i="1"/>
  <c r="J392" i="1"/>
  <c r="N392" i="1"/>
  <c r="C393" i="1"/>
  <c r="G393" i="1"/>
  <c r="K393" i="1"/>
  <c r="O393" i="1"/>
  <c r="E395" i="1"/>
  <c r="I395" i="1"/>
  <c r="M395" i="1"/>
  <c r="Q395" i="1"/>
  <c r="F396" i="1"/>
  <c r="J396" i="1"/>
  <c r="N396" i="1"/>
  <c r="C397" i="1"/>
  <c r="G397" i="1"/>
  <c r="K397" i="1"/>
  <c r="O397" i="1"/>
  <c r="D399" i="1"/>
  <c r="H399" i="1"/>
  <c r="L399" i="1"/>
  <c r="P399" i="1"/>
  <c r="E400" i="1"/>
  <c r="I400" i="1"/>
  <c r="M400" i="1"/>
  <c r="Q400" i="1"/>
  <c r="C402" i="1"/>
  <c r="G402" i="1"/>
  <c r="K402" i="1"/>
  <c r="O402" i="1"/>
  <c r="D408" i="1"/>
  <c r="C410" i="1"/>
  <c r="E411" i="1"/>
  <c r="D413" i="1"/>
  <c r="E414" i="1"/>
  <c r="C416" i="1"/>
  <c r="D417" i="1"/>
  <c r="Q358" i="1"/>
  <c r="E367" i="1"/>
  <c r="F368" i="1"/>
  <c r="F370" i="1"/>
  <c r="D375" i="1"/>
  <c r="F380" i="1"/>
  <c r="J380" i="1"/>
  <c r="N380" i="1"/>
  <c r="C381" i="1"/>
  <c r="G381" i="1"/>
  <c r="K381" i="1"/>
  <c r="O381" i="1"/>
  <c r="D383" i="1"/>
  <c r="H383" i="1"/>
  <c r="L383" i="1"/>
  <c r="P383" i="1"/>
  <c r="E384" i="1"/>
  <c r="I384" i="1"/>
  <c r="M384" i="1"/>
  <c r="Q384" i="1"/>
  <c r="F386" i="1"/>
  <c r="J386" i="1"/>
  <c r="N386" i="1"/>
  <c r="C387" i="1"/>
  <c r="G387" i="1"/>
  <c r="K387" i="1"/>
  <c r="O387" i="1"/>
  <c r="D388" i="1"/>
  <c r="H388" i="1"/>
  <c r="L388" i="1"/>
  <c r="P388" i="1"/>
  <c r="E389" i="1"/>
  <c r="I389" i="1"/>
  <c r="M389" i="1"/>
  <c r="Q389" i="1"/>
  <c r="F390" i="1"/>
  <c r="J390" i="1"/>
  <c r="N390" i="1"/>
  <c r="C392" i="1"/>
  <c r="G392" i="1"/>
  <c r="K392" i="1"/>
  <c r="O392" i="1"/>
  <c r="D393" i="1"/>
  <c r="H393" i="1"/>
  <c r="L393" i="1"/>
  <c r="P393" i="1"/>
  <c r="F395" i="1"/>
  <c r="J395" i="1"/>
  <c r="N395" i="1"/>
  <c r="C396" i="1"/>
  <c r="G396" i="1"/>
  <c r="K396" i="1"/>
  <c r="K398" i="1" s="1"/>
  <c r="O396" i="1"/>
  <c r="D397" i="1"/>
  <c r="H397" i="1"/>
  <c r="L397" i="1"/>
  <c r="P397" i="1"/>
  <c r="E399" i="1"/>
  <c r="I399" i="1"/>
  <c r="M399" i="1"/>
  <c r="Q399" i="1"/>
  <c r="F400" i="1"/>
  <c r="J400" i="1"/>
  <c r="N400" i="1"/>
  <c r="D402" i="1"/>
  <c r="H402" i="1"/>
  <c r="L402" i="1"/>
  <c r="P402" i="1"/>
  <c r="C409" i="1"/>
  <c r="D410" i="1"/>
  <c r="C412" i="1"/>
  <c r="E413" i="1"/>
  <c r="C415" i="1"/>
  <c r="D416" i="1"/>
  <c r="C474" i="1"/>
  <c r="C461" i="1"/>
  <c r="C488" i="1"/>
  <c r="C465" i="1"/>
  <c r="C481" i="1"/>
  <c r="G489" i="1"/>
  <c r="K489" i="1"/>
  <c r="D489" i="1"/>
  <c r="H489" i="1"/>
  <c r="L489" i="1"/>
  <c r="J489" i="1"/>
  <c r="C452" i="1"/>
  <c r="F489" i="1"/>
  <c r="AB431" i="1"/>
  <c r="AA431" i="1"/>
  <c r="K431" i="1" s="1"/>
  <c r="C457" i="1"/>
  <c r="E489" i="1"/>
  <c r="I489" i="1"/>
  <c r="M489" i="1"/>
  <c r="AB430" i="1"/>
  <c r="AA430" i="1"/>
  <c r="K430" i="1" s="1"/>
  <c r="AB432" i="1"/>
  <c r="AA432" i="1"/>
  <c r="K432" i="1" s="1"/>
  <c r="D51" i="1" l="1"/>
  <c r="Q394" i="1"/>
  <c r="O391" i="1"/>
  <c r="I394" i="1"/>
  <c r="G391" i="1"/>
  <c r="F303" i="1"/>
  <c r="F299" i="1" s="1"/>
  <c r="O382" i="1"/>
  <c r="C391" i="1"/>
  <c r="C235" i="1"/>
  <c r="F398" i="1"/>
  <c r="D242" i="1"/>
  <c r="C276" i="1"/>
  <c r="P398" i="1"/>
  <c r="E303" i="1"/>
  <c r="E299" i="1" s="1"/>
  <c r="C401" i="1"/>
  <c r="Q398" i="1"/>
  <c r="G382" i="1"/>
  <c r="C367" i="1"/>
  <c r="AA367" i="1" s="1"/>
  <c r="K367" i="1" s="1"/>
  <c r="C394" i="1"/>
  <c r="I398" i="1"/>
  <c r="H398" i="1"/>
  <c r="L303" i="1"/>
  <c r="L299" i="1" s="1"/>
  <c r="M401" i="1"/>
  <c r="G394" i="1"/>
  <c r="E391" i="1"/>
  <c r="P385" i="1"/>
  <c r="N382" i="1"/>
  <c r="H391" i="1"/>
  <c r="C385" i="1"/>
  <c r="M394" i="1"/>
  <c r="K391" i="1"/>
  <c r="F385" i="1"/>
  <c r="N303" i="1"/>
  <c r="N299" i="1" s="1"/>
  <c r="E79" i="1"/>
  <c r="C56" i="1"/>
  <c r="E235" i="1"/>
  <c r="C67" i="1"/>
  <c r="D56" i="1"/>
  <c r="I404" i="1"/>
  <c r="E338" i="1"/>
  <c r="L391" i="1"/>
  <c r="D325" i="1"/>
  <c r="D142" i="1"/>
  <c r="N385" i="1"/>
  <c r="J382" i="1"/>
  <c r="H404" i="1"/>
  <c r="E401" i="1"/>
  <c r="K292" i="1"/>
  <c r="K286" i="1" s="1"/>
  <c r="O401" i="1"/>
  <c r="M398" i="1"/>
  <c r="D292" i="1"/>
  <c r="D286" i="1" s="1"/>
  <c r="C292" i="1"/>
  <c r="C286" i="1" s="1"/>
  <c r="E394" i="1"/>
  <c r="E73" i="1"/>
  <c r="Q401" i="1"/>
  <c r="O398" i="1"/>
  <c r="K394" i="1"/>
  <c r="D385" i="1"/>
  <c r="N394" i="1"/>
  <c r="J403" i="1"/>
  <c r="G385" i="1"/>
  <c r="F404" i="1"/>
  <c r="E229" i="1"/>
  <c r="L401" i="1"/>
  <c r="D118" i="1"/>
  <c r="D124" i="1" s="1"/>
  <c r="C398" i="1"/>
  <c r="O394" i="1"/>
  <c r="K403" i="1"/>
  <c r="H385" i="1"/>
  <c r="G404" i="1"/>
  <c r="F403" i="1"/>
  <c r="H403" i="1"/>
  <c r="G398" i="1"/>
  <c r="P391" i="1"/>
  <c r="N403" i="1"/>
  <c r="K385" i="1"/>
  <c r="I382" i="1"/>
  <c r="F394" i="1"/>
  <c r="D391" i="1"/>
  <c r="Q403" i="1"/>
  <c r="O385" i="1"/>
  <c r="L403" i="1"/>
  <c r="F338" i="1"/>
  <c r="N325" i="1"/>
  <c r="L325" i="1"/>
  <c r="N292" i="1"/>
  <c r="N286" i="1" s="1"/>
  <c r="C242" i="1"/>
  <c r="C211" i="1"/>
  <c r="N338" i="1"/>
  <c r="M338" i="1"/>
  <c r="L338" i="1"/>
  <c r="H325" i="1"/>
  <c r="G325" i="1"/>
  <c r="F325" i="1"/>
  <c r="P303" i="1"/>
  <c r="P299" i="1" s="1"/>
  <c r="H292" i="1"/>
  <c r="H286" i="1" s="1"/>
  <c r="G292" i="1"/>
  <c r="G286" i="1" s="1"/>
  <c r="C201" i="1"/>
  <c r="C45" i="1"/>
  <c r="D33" i="1"/>
  <c r="C79" i="1"/>
  <c r="C73" i="1" s="1"/>
  <c r="Q325" i="1"/>
  <c r="C26" i="1"/>
  <c r="Q404" i="1"/>
  <c r="K382" i="1"/>
  <c r="E276" i="1"/>
  <c r="D229" i="1"/>
  <c r="C219" i="1"/>
  <c r="D201" i="1"/>
  <c r="C164" i="1"/>
  <c r="D418" i="1"/>
  <c r="J404" i="1"/>
  <c r="C369" i="1"/>
  <c r="AB369" i="1" s="1"/>
  <c r="I325" i="1"/>
  <c r="I292" i="1"/>
  <c r="I286" i="1" s="1"/>
  <c r="O404" i="1"/>
  <c r="L382" i="1"/>
  <c r="I401" i="1"/>
  <c r="Q391" i="1"/>
  <c r="N404" i="1"/>
  <c r="M382" i="1"/>
  <c r="J394" i="1"/>
  <c r="J303" i="1"/>
  <c r="J299" i="1" s="1"/>
  <c r="D253" i="1"/>
  <c r="C229" i="1"/>
  <c r="G401" i="1"/>
  <c r="E398" i="1"/>
  <c r="C51" i="1"/>
  <c r="C33" i="1"/>
  <c r="I338" i="1"/>
  <c r="C325" i="1"/>
  <c r="E219" i="1"/>
  <c r="C102" i="1"/>
  <c r="P404" i="1"/>
  <c r="O403" i="1"/>
  <c r="J292" i="1"/>
  <c r="J286" i="1" s="1"/>
  <c r="L404" i="1"/>
  <c r="M404" i="1"/>
  <c r="D401" i="1"/>
  <c r="D219" i="1"/>
  <c r="D164" i="1"/>
  <c r="E10" i="1"/>
  <c r="Q338" i="1"/>
  <c r="K325" i="1"/>
  <c r="D303" i="1"/>
  <c r="D299" i="1" s="1"/>
  <c r="J385" i="1"/>
  <c r="G403" i="1"/>
  <c r="D79" i="1"/>
  <c r="D73" i="1" s="1"/>
  <c r="E33" i="1"/>
  <c r="E141" i="1"/>
  <c r="D404" i="1"/>
  <c r="P401" i="1"/>
  <c r="N398" i="1"/>
  <c r="E404" i="1"/>
  <c r="D403" i="1"/>
  <c r="J338" i="1"/>
  <c r="D338" i="1"/>
  <c r="P325" i="1"/>
  <c r="G303" i="1"/>
  <c r="G299" i="1" s="1"/>
  <c r="P292" i="1"/>
  <c r="P286" i="1" s="1"/>
  <c r="O292" i="1"/>
  <c r="O286" i="1" s="1"/>
  <c r="C271" i="1"/>
  <c r="E242" i="1"/>
  <c r="C63" i="1"/>
  <c r="D10" i="1"/>
  <c r="C418" i="1"/>
  <c r="K404" i="1"/>
  <c r="C153" i="1"/>
  <c r="N356" i="1"/>
  <c r="N363" i="1" s="1"/>
  <c r="J356" i="1"/>
  <c r="J363" i="1" s="1"/>
  <c r="P403" i="1"/>
  <c r="E403" i="1"/>
  <c r="M391" i="1"/>
  <c r="L385" i="1"/>
  <c r="H401" i="1"/>
  <c r="E382" i="1"/>
  <c r="Q292" i="1"/>
  <c r="Q286" i="1" s="1"/>
  <c r="O303" i="1"/>
  <c r="O299" i="1" s="1"/>
  <c r="C253" i="1"/>
  <c r="H118" i="1"/>
  <c r="H124" i="1" s="1"/>
  <c r="C10" i="1"/>
  <c r="O356" i="1"/>
  <c r="O363" i="1" s="1"/>
  <c r="C142" i="1"/>
  <c r="C90" i="1"/>
  <c r="C86" i="1" s="1"/>
  <c r="J401" i="1"/>
  <c r="L398" i="1"/>
  <c r="L394" i="1"/>
  <c r="J391" i="1"/>
  <c r="I385" i="1"/>
  <c r="C338" i="1"/>
  <c r="M325" i="1"/>
  <c r="E90" i="1"/>
  <c r="E86" i="1" s="1"/>
  <c r="D90" i="1"/>
  <c r="D86" i="1" s="1"/>
  <c r="F382" i="1"/>
  <c r="I391" i="1"/>
  <c r="J398" i="1"/>
  <c r="Q382" i="1"/>
  <c r="C368" i="1"/>
  <c r="L356" i="1"/>
  <c r="L363" i="1" s="1"/>
  <c r="C356" i="1"/>
  <c r="C363" i="1" s="1"/>
  <c r="H382" i="1"/>
  <c r="Q356" i="1"/>
  <c r="Q363" i="1" s="1"/>
  <c r="H356" i="1"/>
  <c r="H363" i="1" s="1"/>
  <c r="M303" i="1"/>
  <c r="M299" i="1" s="1"/>
  <c r="M292" i="1"/>
  <c r="M286" i="1" s="1"/>
  <c r="E253" i="1"/>
  <c r="E164" i="1"/>
  <c r="C141" i="1"/>
  <c r="K401" i="1"/>
  <c r="H338" i="1"/>
  <c r="K303" i="1"/>
  <c r="K299" i="1" s="1"/>
  <c r="D235" i="1"/>
  <c r="E201" i="1"/>
  <c r="E56" i="1"/>
  <c r="I356" i="1"/>
  <c r="I363" i="1" s="1"/>
  <c r="E63" i="1"/>
  <c r="E356" i="1"/>
  <c r="E363" i="1" s="1"/>
  <c r="L292" i="1"/>
  <c r="L286" i="1" s="1"/>
  <c r="D63" i="1"/>
  <c r="F401" i="1"/>
  <c r="H394" i="1"/>
  <c r="F391" i="1"/>
  <c r="E385" i="1"/>
  <c r="C382" i="1"/>
  <c r="P356" i="1"/>
  <c r="P363" i="1" s="1"/>
  <c r="O338" i="1"/>
  <c r="F292" i="1"/>
  <c r="F286" i="1" s="1"/>
  <c r="D141" i="1"/>
  <c r="E102" i="1"/>
  <c r="C118" i="1"/>
  <c r="C124" i="1" s="1"/>
  <c r="D398" i="1"/>
  <c r="D394" i="1"/>
  <c r="Q385" i="1"/>
  <c r="K338" i="1"/>
  <c r="E325" i="1"/>
  <c r="E118" i="1"/>
  <c r="E124" i="1" s="1"/>
  <c r="D382" i="1"/>
  <c r="F118" i="1"/>
  <c r="F124" i="1" s="1"/>
  <c r="R356" i="1"/>
  <c r="R363" i="1" s="1"/>
  <c r="M403" i="1"/>
  <c r="I403" i="1"/>
  <c r="C370" i="1"/>
  <c r="G356" i="1"/>
  <c r="G363" i="1" s="1"/>
  <c r="P382" i="1"/>
  <c r="M356" i="1"/>
  <c r="M363" i="1" s="1"/>
  <c r="D356" i="1"/>
  <c r="D363" i="1" s="1"/>
  <c r="Q303" i="1"/>
  <c r="Q299" i="1" s="1"/>
  <c r="I303" i="1"/>
  <c r="I299" i="1" s="1"/>
  <c r="E292" i="1"/>
  <c r="E286" i="1" s="1"/>
  <c r="P338" i="1"/>
  <c r="J325" i="1"/>
  <c r="C303" i="1"/>
  <c r="C299" i="1" s="1"/>
  <c r="D102" i="1"/>
  <c r="F356" i="1"/>
  <c r="F363" i="1" s="1"/>
  <c r="O325" i="1"/>
  <c r="H303" i="1"/>
  <c r="H299" i="1" s="1"/>
  <c r="E51" i="1"/>
  <c r="E418" i="1"/>
  <c r="N401" i="1"/>
  <c r="P394" i="1"/>
  <c r="N391" i="1"/>
  <c r="M385" i="1"/>
  <c r="G338" i="1"/>
  <c r="D276" i="1"/>
  <c r="E142" i="1"/>
  <c r="C489" i="1"/>
  <c r="C403" i="1" l="1"/>
  <c r="G405" i="1"/>
  <c r="O405" i="1"/>
  <c r="M405" i="1"/>
  <c r="J405" i="1"/>
  <c r="D405" i="1"/>
  <c r="AB367" i="1"/>
  <c r="K405" i="1"/>
  <c r="F405" i="1"/>
  <c r="I405" i="1"/>
  <c r="D159" i="1"/>
  <c r="L405" i="1"/>
  <c r="C404" i="1"/>
  <c r="C405" i="1" s="1"/>
  <c r="E405" i="1"/>
  <c r="H405" i="1"/>
  <c r="N405" i="1"/>
  <c r="E159" i="1"/>
  <c r="P405" i="1"/>
  <c r="C70" i="1"/>
  <c r="Q405" i="1"/>
  <c r="C159" i="1"/>
  <c r="D70" i="1"/>
  <c r="E70" i="1"/>
  <c r="AA369" i="1"/>
  <c r="K369" i="1" s="1"/>
  <c r="AA370" i="1"/>
  <c r="K370" i="1" s="1"/>
  <c r="AB370" i="1"/>
  <c r="AA368" i="1"/>
  <c r="K368" i="1" s="1"/>
  <c r="AB368" i="1"/>
  <c r="G9" i="1" l="1"/>
  <c r="H11" i="1" s="1"/>
</calcChain>
</file>

<file path=xl/sharedStrings.xml><?xml version="1.0" encoding="utf-8"?>
<sst xmlns="http://schemas.openxmlformats.org/spreadsheetml/2006/main" count="11505" uniqueCount="610">
  <si>
    <t>SERVICIO DE SALUD / ESTABLECIMIENTO MUNICIPAL</t>
  </si>
  <si>
    <t>REM-B17.   ACTIVIDADES DE APOYO DIAGNOSTICO y TERAPEUTICO</t>
  </si>
  <si>
    <t>PARTE I</t>
  </si>
  <si>
    <t xml:space="preserve">SECCION A: ATENCIONES ABIERTAS </t>
  </si>
  <si>
    <t>CODIGOS</t>
  </si>
  <si>
    <t>IDENTIFICACION DE PRESTACIONES</t>
  </si>
  <si>
    <t>TOTAL PRODUCCIÓN</t>
  </si>
  <si>
    <t>TOTAL BENEFICIARIOS MAI</t>
  </si>
  <si>
    <t>PAGO POR PRESTACIONES ($)</t>
  </si>
  <si>
    <t xml:space="preserve">CONSULTAS Y ATENCION MEDICA </t>
  </si>
  <si>
    <t>0101101</t>
  </si>
  <si>
    <t>Consulta o control médico integral en atención primaria</t>
  </si>
  <si>
    <t>0101102</t>
  </si>
  <si>
    <t>Consulta o control médico integral en especialidades (Hosp. Mediana Complejidad)</t>
  </si>
  <si>
    <t>0101103</t>
  </si>
  <si>
    <t>Consulta médica integral en servicio de urgencia (Hosp. Alta Complejidad)</t>
  </si>
  <si>
    <t>0101104</t>
  </si>
  <si>
    <t>Consulta médica integral en C.R.S.</t>
  </si>
  <si>
    <t>0101105</t>
  </si>
  <si>
    <t>Consulta médica integral en servicio de urgencia (Hosp. Mediana Complejidad)</t>
  </si>
  <si>
    <t>0101106</t>
  </si>
  <si>
    <t>Asistencia de cardiólogo a cirugías no cardíacas</t>
  </si>
  <si>
    <t>0101107</t>
  </si>
  <si>
    <t>Atención médica del recién nacido</t>
  </si>
  <si>
    <t>0101108</t>
  </si>
  <si>
    <t>Consulta integral de especialidades en Cirugía, Ginecología y Obstetricia, Ortopedia y Traumatología (en CDT)</t>
  </si>
  <si>
    <t>0101109</t>
  </si>
  <si>
    <t>Consulta integral de especialidades en Urología, Otorrinolaringología, Medicina Fisica y Rehabilitación, Dermatología, Pediatría y Subespecialidades (en CDT)</t>
  </si>
  <si>
    <t>0101110</t>
  </si>
  <si>
    <t>Consulta integral de especialidades en Medicina Interna y Subespecialidades, Oftalmología, Neurología, Oncología (en CDT)</t>
  </si>
  <si>
    <t>0101111</t>
  </si>
  <si>
    <t>Consulta integral de especialidades en Cirugía, Ginecología y Obstetricia, Ortopedia y Traumatología (Hosp. Alta Complejidad)</t>
  </si>
  <si>
    <t>0101112</t>
  </si>
  <si>
    <t>Consulta integral de especialidades en Urología, Otorrinolaringología, Medicina Física y Rehabilitación, Dermatología, Pediatría y Subespecialidades (Hosp. Alta Complejidad)</t>
  </si>
  <si>
    <t>0101113</t>
  </si>
  <si>
    <t>Consulta integral de especialidades en Medicina Interna y Subespecialidades, Oftalmología, Neurología, Oncología (Hosp. Alta Complejidad)</t>
  </si>
  <si>
    <t>0108001</t>
  </si>
  <si>
    <t>Consulta por Telemedicina</t>
  </si>
  <si>
    <t>0903006</t>
  </si>
  <si>
    <t>Consultoría de salud mental por psiquiatra (sesión 4 hrs.) (mínimo 8 pacientes)</t>
  </si>
  <si>
    <t>OTRAS CONSULTAS Y ATENCION MEDICA</t>
  </si>
  <si>
    <t>0101001</t>
  </si>
  <si>
    <t>Consulta médica general</t>
  </si>
  <si>
    <t>Consultas de urgencia en Hospitales de baja complejidad</t>
  </si>
  <si>
    <t>Consultas de especialidad en hospitales de baja complejidad y establecimientos de APS</t>
  </si>
  <si>
    <t xml:space="preserve">Otras consulta médica de especialidades </t>
  </si>
  <si>
    <t>Consulta médica de especialidad en servicio de urgencia</t>
  </si>
  <si>
    <t>Consulta Médica de Especialidad en Obstetricia y Ginecología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</si>
  <si>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</si>
  <si>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</si>
  <si>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</si>
  <si>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</si>
  <si>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</si>
  <si>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</si>
  <si>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</si>
  <si>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</si>
  <si>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</si>
  <si>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</si>
  <si>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</si>
  <si>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</si>
  <si>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</si>
  <si>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</si>
  <si>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</si>
  <si>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</si>
  <si>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</si>
  <si>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</si>
  <si>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</si>
  <si>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</si>
  <si>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</si>
  <si>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0903001</t>
  </si>
  <si>
    <t>Consulta de psiquiatría</t>
  </si>
  <si>
    <t xml:space="preserve">Consulta por otros profesionales </t>
  </si>
  <si>
    <t>Consulta por Asistente Social</t>
  </si>
  <si>
    <t>Consultas/ Controles de Especialidades Odontológica</t>
  </si>
  <si>
    <t>Consultas de morbilidad odontológica</t>
  </si>
  <si>
    <t>Consultas de urgencia odontológica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</si>
  <si>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</si>
  <si>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</si>
  <si>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</si>
  <si>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</si>
  <si>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</si>
  <si>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</si>
  <si>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</si>
  <si>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Electroshocks e insulino-terapia (efectuada y controlada por el médico psiquiatra, incluye trat. de las complicaciones medicas, c/s miorrelajantes); cada sesión (max.6)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</si>
  <si>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</si>
  <si>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</si>
  <si>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</si>
  <si>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</si>
  <si>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</si>
  <si>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</si>
  <si>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</si>
  <si>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</si>
  <si>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</si>
  <si>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OTRA EDUCADION DE GRUPO</t>
  </si>
  <si>
    <t>Educación de grupo por otro integrante del equipo de salud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</si>
  <si>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</si>
  <si>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</si>
  <si>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</si>
  <si>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</si>
  <si>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</si>
  <si>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</si>
  <si>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</si>
  <si>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OTRAS VISITAS DOMICILIARIAS</t>
  </si>
  <si>
    <t>Visita a domicilio por otro integrante del equipo de salud</t>
  </si>
  <si>
    <t>Visita domiciaria por profesional y técnico paramédico</t>
  </si>
  <si>
    <t xml:space="preserve">TOTAL </t>
  </si>
  <si>
    <t>SECCION B: EXÁMENES DE DIAGNÓSTICO</t>
  </si>
  <si>
    <t>TIPO DE EXAMEN</t>
  </si>
  <si>
    <t>TOTAL EXAMENES LABORATORIO</t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</si>
  <si>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</si>
  <si>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</si>
  <si>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</si>
  <si>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</si>
  <si>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</si>
  <si>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</si>
  <si>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</si>
  <si>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</si>
  <si>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</si>
  <si>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</si>
  <si>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</si>
  <si>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</si>
  <si>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</si>
  <si>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</si>
  <si>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</si>
  <si>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</si>
  <si>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</si>
  <si>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</si>
  <si>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</si>
  <si>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</si>
  <si>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</si>
  <si>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</si>
  <si>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</si>
  <si>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</si>
  <si>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</si>
  <si>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</si>
  <si>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</si>
  <si>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</si>
  <si>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</si>
  <si>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>Ecotomografias ( Sin Ecografía Obstetr. Y Abdominal )</t>
  </si>
  <si>
    <t>Ecografías Obstétricas</t>
  </si>
  <si>
    <t xml:space="preserve">Ecotomografias abdominal </t>
  </si>
  <si>
    <t xml:space="preserve">RESONANCIA MAGNÉTICA </t>
  </si>
  <si>
    <t>OTROS EXÁMENES DE IMÁGENES</t>
  </si>
  <si>
    <t>EXAMENES ANATOMIA PATOLOGICA</t>
  </si>
  <si>
    <t>SECCION C: PROCEDIMIENTOS DE MEDICINA NUCLEAR , GINECOLOGÍA Y OBSTETRICIA, Y ORTOPEDIA</t>
  </si>
  <si>
    <t>CÓDIGOS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</si>
  <si>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</si>
  <si>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</si>
  <si>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</si>
  <si>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</si>
  <si>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</si>
  <si>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</si>
  <si>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 xml:space="preserve">SECCION D: INTERVENCIONES QUIRÚRGICAS </t>
  </si>
  <si>
    <t>INTERVENCIONES 100%</t>
  </si>
  <si>
    <t>INTERVENCIONES 50%</t>
  </si>
  <si>
    <t>INTERVENCIONES75%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</si>
  <si>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</si>
  <si>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</si>
  <si>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</si>
  <si>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</si>
  <si>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</si>
  <si>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</si>
  <si>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</si>
  <si>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</si>
  <si>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</si>
  <si>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</si>
  <si>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</si>
  <si>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</si>
  <si>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</si>
  <si>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</si>
  <si>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</si>
  <si>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</si>
  <si>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</si>
  <si>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</si>
  <si>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</si>
  <si>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</si>
  <si>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</si>
  <si>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</si>
  <si>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</si>
  <si>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</si>
  <si>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</si>
  <si>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</si>
  <si>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</si>
  <si>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 xml:space="preserve">XIV CIRUGIA OBSTETRICA </t>
  </si>
  <si>
    <t>Cesárea c/s salpingoligadura o salpingectomía</t>
  </si>
  <si>
    <t>Cesárea con histerectomía</t>
  </si>
  <si>
    <t xml:space="preserve">Cesárea </t>
  </si>
  <si>
    <t xml:space="preserve">2104 </t>
  </si>
  <si>
    <t xml:space="preserve">XV  TRAUMATOLOGIA </t>
  </si>
  <si>
    <t>XVI  RETIRO ELEMENTOS OSTEOSINTESIS</t>
  </si>
  <si>
    <t>SUB-TOTAL FACTURACION SECCION D</t>
  </si>
  <si>
    <t xml:space="preserve">SECCION E: ATENCION CERRADA, DIAS DE HOSPITALIZACION </t>
  </si>
  <si>
    <t xml:space="preserve">ATENCION CERRADA </t>
  </si>
  <si>
    <t>0203001</t>
  </si>
  <si>
    <t>Día cama hospitalización integral medicina, cirugía, pediatría, obstetricia-ginecología y especialidades (sala 3 camas o más) (Hosp. Alta Complejidad)</t>
  </si>
  <si>
    <t>0203102</t>
  </si>
  <si>
    <t>Día cama hospitalización integral medicina, cirugía, pediatría, obstetricia-ginecología y especialidades (sala 3 camas o más) (Hosp. Mediana Complejidad)</t>
  </si>
  <si>
    <t>0203103</t>
  </si>
  <si>
    <t>Día cama hospitalización integral medicina, cirugía, pediatría, obstetricia-ginecología y especialidades (sala 3 camas o más) (Hosp. Baja Complejidad)</t>
  </si>
  <si>
    <t>0203002</t>
  </si>
  <si>
    <t xml:space="preserve">Día cama hospitalización integral adulto en Unidad de Cuidado Intensivo (U.C.I.) </t>
  </si>
  <si>
    <t>0203003</t>
  </si>
  <si>
    <t xml:space="preserve">Día cama hospitalización integral pediátrica en Unidad de Cuidado Intensivo (U.C.I). </t>
  </si>
  <si>
    <t>0203004</t>
  </si>
  <si>
    <t>Día cama hospitalización integral neonatal en Unidad de Cuidado Intensivo (U.C.I.)</t>
  </si>
  <si>
    <t>0203005</t>
  </si>
  <si>
    <t>Día cama hospitalización integral adulto en Unidad de Tratamiento Intermedio (U.T.I)</t>
  </si>
  <si>
    <t>0203006</t>
  </si>
  <si>
    <t>Día cama hospitalización integral pediátrica en Unidad de Tratamiento Intermedio (U.T.I)</t>
  </si>
  <si>
    <t>0203007</t>
  </si>
  <si>
    <t>Día cama hospitalización integral neonatal en Unidad de Tratamiento Intermedio (U.T.I)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</si>
  <si>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</si>
  <si>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</si>
  <si>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</si>
  <si>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</si>
  <si>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</si>
  <si>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hosp. integral psiquiatría corta estadía</t>
  </si>
  <si>
    <t>0203209</t>
  </si>
  <si>
    <t>Día cama hosp. integral desintoxicación alcohol y drogas</t>
  </si>
  <si>
    <t>SUB TOTAL ATENCION CERRADA</t>
  </si>
  <si>
    <t>MISCELANEOS DIAS CAMA</t>
  </si>
  <si>
    <t>0203010</t>
  </si>
  <si>
    <t>Día cama integral psiquiátrico diurno</t>
  </si>
  <si>
    <t>0203110</t>
  </si>
  <si>
    <t>Día cama hospitalización integral psiquiatría mediana estadía</t>
  </si>
  <si>
    <t>0203011</t>
  </si>
  <si>
    <t>Día cama integral de observación o día cama integral ambulatorio diurno</t>
  </si>
  <si>
    <t>0203111</t>
  </si>
  <si>
    <t>Camilla de observación en servicio de urgencia</t>
  </si>
  <si>
    <t>0203012</t>
  </si>
  <si>
    <t>Día cama integral geriatría o crónicos</t>
  </si>
  <si>
    <t>0203013</t>
  </si>
  <si>
    <t>Día estada en cámara hiperbárica</t>
  </si>
  <si>
    <t>0203014</t>
  </si>
  <si>
    <t>Día cama hogar embarazada rural (del Servicio de Salud)</t>
  </si>
  <si>
    <t>0203015</t>
  </si>
  <si>
    <t>Día cuna de hospitalización integral</t>
  </si>
  <si>
    <t>0203016</t>
  </si>
  <si>
    <t>Día cama hospitalización integral urgencia H.U.A.P. (Sólo Hospital Urgencia Asistencia Pública)</t>
  </si>
  <si>
    <t>0203017</t>
  </si>
  <si>
    <t>Día cama hogar protegido paciente psiquiátrico compensado</t>
  </si>
  <si>
    <t>OTRO DIA CAMA</t>
  </si>
  <si>
    <t>Día Cama Residencia Protegida</t>
  </si>
  <si>
    <t>"0202101</t>
  </si>
  <si>
    <t>Día Cama de Hospitalización Medicina y Especialidades (sala 3 camas o más de pensionado o medio pensionado).</t>
  </si>
  <si>
    <t>0202105</t>
  </si>
  <si>
    <t>Día Cama de Hospitalización Cirugía (sala 3 camas o más de pensionado o medio pensionado)</t>
  </si>
  <si>
    <t>0202109</t>
  </si>
  <si>
    <t>Día Cama de Hospitalización Pediatría (sala 3 camas o más de pensionado o medio pensionado)</t>
  </si>
  <si>
    <t>0202113</t>
  </si>
  <si>
    <t>Día Cama de Hospitalización Obstetricia y Ginecología (sala 3 camas o más de pensionado o medio pensionado)</t>
  </si>
  <si>
    <t>TOTAL DIAS CAMA DE HOSPITALIZACION</t>
  </si>
  <si>
    <t xml:space="preserve">SECCION F: ACTIVIDADES PROTECCION ESPECIFICA </t>
  </si>
  <si>
    <t>0105001</t>
  </si>
  <si>
    <t>Vacunaciones (sólo considera administración)</t>
  </si>
  <si>
    <t>0105002 y 003</t>
  </si>
  <si>
    <t>Desparasitación sarna y pediculosis (cada persona)</t>
  </si>
  <si>
    <t>SUB-TOTAL FACTURACION SECCION F</t>
  </si>
  <si>
    <t>SECCION G: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</si>
  <si>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</si>
  <si>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</si>
  <si>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</si>
  <si>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</si>
  <si>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</si>
  <si>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</si>
  <si>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</si>
  <si>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</si>
  <si>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</si>
  <si>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</si>
  <si>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</si>
  <si>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</si>
  <si>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</si>
  <si>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</si>
  <si>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</si>
  <si>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</si>
  <si>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</si>
  <si>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</si>
  <si>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</si>
  <si>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</si>
  <si>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</si>
  <si>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</si>
  <si>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</si>
  <si>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</si>
  <si>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</si>
  <si>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</si>
  <si>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</si>
  <si>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</si>
  <si>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</si>
  <si>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</si>
  <si>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</si>
  <si>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</si>
  <si>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</si>
  <si>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</si>
  <si>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</si>
  <si>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</si>
  <si>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</si>
  <si>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</si>
  <si>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</si>
  <si>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</si>
  <si>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</si>
  <si>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</si>
  <si>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</si>
  <si>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</si>
  <si>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</si>
  <si>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</si>
  <si>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</si>
  <si>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</si>
  <si>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</si>
  <si>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</si>
  <si>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</si>
  <si>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</si>
  <si>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</si>
  <si>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Punción evacuadora de quiste tiroídeo c/s toma de muestra, c/s inyección de medicamentos</t>
  </si>
  <si>
    <t>Angiografía cerebral digital por cateterización femoral (incluye proc. Radiológico, medio de contraste e insumos)</t>
  </si>
  <si>
    <t>Esclerosis Múltiple Remitente Recurrente,  Tratamiento médico farmacológico  Anual (incluye inmunomoduladores)</t>
  </si>
  <si>
    <t>Esclerosis Múltiple Remitente Recurrente, Tratamiento rehabilitación</t>
  </si>
  <si>
    <t>Esclerosis Múltiple Remitente Recurrente,  Tratamiento Brote</t>
  </si>
  <si>
    <t>SUB-TOTAL FACTURACION SECCION G</t>
  </si>
  <si>
    <t>SECCIÓN H: PROGRAMA CANCER</t>
  </si>
  <si>
    <t>Test Inmunoquímico de Deposiciones</t>
  </si>
  <si>
    <t>Yodoterapia</t>
  </si>
  <si>
    <t>Braquiterapia alta tasa en dosis (HDR)</t>
  </si>
  <si>
    <t>Braquiterapia baja tasa en dosis (LDR)</t>
  </si>
  <si>
    <t>Teleterapia de alta complejidad con acelerador lineal (3D)</t>
  </si>
  <si>
    <t xml:space="preserve">Teleterapia estándar (3D) con acelerador lineal </t>
  </si>
  <si>
    <t>Telecobaltoterapia con acelerador lineal</t>
  </si>
  <si>
    <t>SECCIÓN I:TRATAMIENTO ABREVIADO DE LA TUBERCULOSIS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</si>
  <si>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</si>
  <si>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</si>
  <si>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</si>
  <si>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</si>
  <si>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</si>
  <si>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</si>
  <si>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</si>
  <si>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</si>
  <si>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</si>
  <si>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</si>
  <si>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</si>
  <si>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</si>
  <si>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SECCIÓN J:TRASLADO, RESCATES Y RONDAS RURALES</t>
  </si>
  <si>
    <t>TRASLADO, RESCATES Y RONDAS RURALES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</si>
  <si>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</si>
  <si>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</si>
  <si>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</si>
  <si>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</si>
  <si>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</si>
  <si>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</si>
  <si>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</si>
  <si>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</si>
  <si>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</si>
  <si>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</si>
  <si>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</si>
  <si>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</si>
  <si>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</si>
  <si>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</si>
  <si>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</si>
  <si>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SECCION K: PARTOS</t>
  </si>
  <si>
    <t>2004103</t>
  </si>
  <si>
    <t>Parto normal</t>
  </si>
  <si>
    <t>2004113</t>
  </si>
  <si>
    <t>Parto distósico vaginal</t>
  </si>
  <si>
    <t>Parto (MLE)</t>
  </si>
  <si>
    <t>SUB-TOTAL FACTURACION SECCION K</t>
  </si>
  <si>
    <t>SECCION L: ATENCION ODONTOLOGICA</t>
  </si>
  <si>
    <t>Prestaciones</t>
  </si>
  <si>
    <t>2701XXX</t>
  </si>
  <si>
    <t xml:space="preserve">Nivel primario                                   </t>
  </si>
  <si>
    <t>2702XXX</t>
  </si>
  <si>
    <t>Nivel secundario</t>
  </si>
  <si>
    <t>2703XXX</t>
  </si>
  <si>
    <t>Nivel terciario</t>
  </si>
  <si>
    <t>Otras prestaciones odontológicas</t>
  </si>
  <si>
    <t>Total</t>
  </si>
  <si>
    <t>SECCIÓN M: HEMODIALISIS</t>
  </si>
  <si>
    <t>Hemodiálisis con insumos incluidos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</si>
  <si>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</si>
  <si>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</si>
  <si>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</si>
  <si>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</si>
  <si>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</si>
  <si>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</si>
  <si>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</si>
  <si>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</si>
  <si>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</si>
  <si>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</si>
  <si>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</si>
  <si>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M</t>
  </si>
  <si>
    <t>SECCIÓN N: TRASPLANTES</t>
  </si>
  <si>
    <t xml:space="preserve">Estudio  receptor donante cadáver </t>
  </si>
  <si>
    <t xml:space="preserve">Estudio receptor donante vivo </t>
  </si>
  <si>
    <t xml:space="preserve">Estudio receptores corazón-pulmón </t>
  </si>
  <si>
    <t xml:space="preserve">Estudio pacientes trasplante medula ósea </t>
  </si>
  <si>
    <t>Trasplante de medula autólogo</t>
  </si>
  <si>
    <t>Trasplante de medula alógeno</t>
  </si>
  <si>
    <t>Trasplante medula de cordón</t>
  </si>
  <si>
    <t>Trasplante medula aploidentico</t>
  </si>
  <si>
    <t>Trasplante de córnea (incluye procuramiento y seguimiento por un año)</t>
  </si>
  <si>
    <t xml:space="preserve">Soporte pretransplante hepático extracorporeo por sesión </t>
  </si>
  <si>
    <t>Trasplante hepático (prestaciones contenidas en sección D)</t>
  </si>
  <si>
    <t>Trasplante corazón</t>
  </si>
  <si>
    <t>Trasplante Renal (prestaciones contenidas en sección D)</t>
  </si>
  <si>
    <t xml:space="preserve">Mantención donante cadáver (pulmón, corazón e hígado) (muerte cerebral) </t>
  </si>
  <si>
    <t>SUB-TOTAL FACTURACION SECCION N</t>
  </si>
  <si>
    <t>SECCION O: LENTES, AUDIFONOS</t>
  </si>
  <si>
    <t xml:space="preserve">TOTAL PRODUCCIÓN </t>
  </si>
  <si>
    <t>3001001</t>
  </si>
  <si>
    <t>Lentes ópticos</t>
  </si>
  <si>
    <t>3001002</t>
  </si>
  <si>
    <t>Audífonos</t>
  </si>
  <si>
    <t>SUB-TOTAL FACTURACION, LENTES Y AUDIFONOS</t>
  </si>
  <si>
    <t>SECCIÓN P: MEDICINA TRANSFUSIONAL</t>
  </si>
  <si>
    <t>Grupo 07</t>
  </si>
  <si>
    <t>Medicina Transfusional</t>
  </si>
  <si>
    <t>Medicina Transfusional MLE</t>
  </si>
  <si>
    <t>PARTE II</t>
  </si>
  <si>
    <t>SECCION A: EXAMENES DE DIAGNOSTICO</t>
  </si>
  <si>
    <t>TOTAL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</si>
  <si>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</si>
  <si>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</si>
  <si>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</si>
  <si>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</si>
  <si>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</si>
  <si>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</si>
  <si>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</si>
  <si>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</si>
  <si>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</si>
  <si>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</si>
  <si>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</si>
  <si>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</si>
  <si>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</si>
  <si>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</si>
  <si>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</si>
  <si>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</si>
  <si>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</si>
  <si>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</si>
  <si>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</si>
  <si>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TOMA DE MUESTRAS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</si>
  <si>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</si>
  <si>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</si>
  <si>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</si>
  <si>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</si>
  <si>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</si>
  <si>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</si>
  <si>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</si>
  <si>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</si>
  <si>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</si>
  <si>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</si>
  <si>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</si>
  <si>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 xml:space="preserve">RADIOTERAPIA </t>
  </si>
  <si>
    <t>RADIOCIRUGÍA</t>
  </si>
  <si>
    <t>TOTAL PROCEDIMIENTOS</t>
  </si>
  <si>
    <t>SECCION C:  HEMODIALISIS</t>
  </si>
  <si>
    <t>TIPO DE HEMODIALISIS</t>
  </si>
  <si>
    <t>TOTAL BENEFI-CIARIOS</t>
  </si>
  <si>
    <t>NO BENEFI-CIARIOS</t>
  </si>
  <si>
    <t>Peritoneodiálisis  (incluye insumos)</t>
  </si>
  <si>
    <t>Hemodiálisis, tratamiento mensual (con insumos incluidos)</t>
  </si>
  <si>
    <t>SECCION D: INTERVENCIONES QUIRURGICAS</t>
  </si>
  <si>
    <t>TIPO DE INTERVENCION QUIRURGICA</t>
  </si>
  <si>
    <t>INTERVENCIONES QUIRÚRGICAS</t>
  </si>
  <si>
    <t>CIRUGÍAS MENORES</t>
  </si>
  <si>
    <t>PRINCIPAL</t>
  </si>
  <si>
    <t>SECUNDARIA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</si>
  <si>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</si>
  <si>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</si>
  <si>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</si>
  <si>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</si>
  <si>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</si>
  <si>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</si>
  <si>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</si>
  <si>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</si>
  <si>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</si>
  <si>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</si>
  <si>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</si>
  <si>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DE TORAX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</si>
  <si>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</si>
  <si>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</si>
  <si>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</si>
  <si>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</si>
  <si>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</si>
  <si>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</si>
  <si>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</si>
  <si>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</si>
  <si>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</si>
  <si>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</si>
  <si>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</si>
  <si>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 xml:space="preserve">CIRUGIA OBSTETRICA  </t>
  </si>
  <si>
    <t>XV.I</t>
  </si>
  <si>
    <t>TRAUMATOLOGIA</t>
  </si>
  <si>
    <t>XVI</t>
  </si>
  <si>
    <t>ODONTOLOGIA (COD 27-03) Aranc.Fonasa</t>
  </si>
  <si>
    <t>RETIRO ELEMENTOS OSTEOSINTESIS</t>
  </si>
  <si>
    <t>TOTAL INTERVENCIONES QUIRURGICAS</t>
  </si>
  <si>
    <t xml:space="preserve">SECCIÓN E: INTERVENCIONES QUIRÚRGICAS POR TIPO DE INTERVENCIÓN </t>
  </si>
  <si>
    <t>TIPO DE INTERVENCIÓN</t>
  </si>
  <si>
    <t>BENEFICIARIOS MAI</t>
  </si>
  <si>
    <t>&lt; 15 AÑOS</t>
  </si>
  <si>
    <t>15 AÑOS Y MAS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</si>
  <si>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</si>
  <si>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</si>
  <si>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</si>
  <si>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</si>
  <si>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</t>
  </si>
  <si>
    <t>URGENCIA</t>
  </si>
  <si>
    <t>MAYOR NO AMBULATORIAS</t>
  </si>
  <si>
    <t>MAYOR AMBULATORIAS</t>
  </si>
  <si>
    <t>SECCIÓN F:  AMPUTACIÓN POR PIE DIABÉTICO</t>
  </si>
  <si>
    <t>TIPO DE INTERVENCIÓN QUIRÚRGICA</t>
  </si>
  <si>
    <t>AMPUTACIÓN DE ORTEJO(S) POR PIE DIABETICO</t>
  </si>
  <si>
    <t>AMPUTACIÓN DE PIE COMPLETO POR PIE DIABETICO</t>
  </si>
  <si>
    <t>SECCIÓN G: PROCEDIMIENTOS DIAGNÓSTICOS Y TERAPÉUTICOS</t>
  </si>
  <si>
    <t>POR 
HONO-
RARIOS</t>
  </si>
  <si>
    <t xml:space="preserve"> DE
 NEUROLOGÍA</t>
  </si>
  <si>
    <t>MODALIDAD ARANCEL INSTITUCIONAL</t>
  </si>
  <si>
    <t>MODALIDAD LIBRE ELECCIÓN + LO NO ARANCELADO</t>
  </si>
  <si>
    <t xml:space="preserve"> DE OFTALMOLOGÍA</t>
  </si>
  <si>
    <t xml:space="preserve"> DE OTORRINOLARINGOLOGÍA</t>
  </si>
  <si>
    <t xml:space="preserve"> DE CABEZA Y CUELLO 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</si>
  <si>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</si>
  <si>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</si>
  <si>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</si>
  <si>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</si>
  <si>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</t>
  </si>
  <si>
    <t>MODALIDAD ARANCEL INSTITUCIONAL (SE INCLUYEN ABORTOS)</t>
  </si>
  <si>
    <t xml:space="preserve"> DE TRAUMATOLOGÍA</t>
  </si>
  <si>
    <t xml:space="preserve">OTROS PROCEDIMIENTOS </t>
  </si>
  <si>
    <t>TOTAL PROCEDIMIENTOS MEDICOS</t>
  </si>
  <si>
    <t>TOTAL PRODUCCION</t>
  </si>
  <si>
    <t>SECCION H:  MISCELANEOS</t>
  </si>
  <si>
    <t>TIPO DE PRESTACIÓN</t>
  </si>
  <si>
    <t>OTRAS PRESTACIONES PSIQUIATRICAS</t>
  </si>
  <si>
    <t>ANESTESIA EPIDURAL  (PARTOS)</t>
  </si>
  <si>
    <t>OTROS PROCEDIMIENTOS ANESTÉSICOS</t>
  </si>
  <si>
    <t>CURACION SIMPLE AMBULATORIA</t>
  </si>
  <si>
    <t>PROCEDIMIENTO DE PODOLOGÍA</t>
  </si>
  <si>
    <t>AUTOCUIDADO PACIENTES DID</t>
  </si>
  <si>
    <t>OXIGENOTERAPIA DOMICILIO</t>
  </si>
  <si>
    <t>ABREU</t>
  </si>
  <si>
    <t>DESPACHO DE RECETAS A CRÓNICOS</t>
  </si>
  <si>
    <t>PROTESIS Y ÓRTESIS</t>
  </si>
  <si>
    <t>TOTAL MISCELANEOS</t>
  </si>
  <si>
    <t>SECCIÓN I: PRESCRIPCIONES ADMINISTRADAS EN URGENCIA APS</t>
  </si>
  <si>
    <t>ATENCIÓN</t>
  </si>
  <si>
    <t>URGENCIA SAPU/SAR</t>
  </si>
  <si>
    <t>SECCIÓN J: ACTIVIDADES EN UNIDAD DE FARMACIA HOSPITALARIA</t>
  </si>
  <si>
    <t>Nº DE PREPARADOS FARMACEUTICOS</t>
  </si>
  <si>
    <t>ESTERILES</t>
  </si>
  <si>
    <t>NO ESTERILES</t>
  </si>
  <si>
    <t>Nº DE DOSIS UNITARIA PREPARADAS</t>
  </si>
  <si>
    <t>SECCIÓN K: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</si>
  <si>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</si>
  <si>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</si>
  <si>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</si>
  <si>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</si>
  <si>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</si>
  <si>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</si>
  <si>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</si>
  <si>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</si>
  <si>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</si>
  <si>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</si>
  <si>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</si>
  <si>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L: OTROS TRASLADOS DE PACIENTES</t>
  </si>
  <si>
    <t>TIPO DE ACCIÓN</t>
  </si>
  <si>
    <t>A 
BENE-
FICIARIOS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</si>
  <si>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</si>
  <si>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</si>
  <si>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</si>
  <si>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</si>
  <si>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</si>
  <si>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</si>
  <si>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>SECCIÓN M:EXAMENES DE TAMIZAJE POINT OF CARE (SAR)</t>
  </si>
  <si>
    <t>TAMIZAJE</t>
  </si>
  <si>
    <t>Cartridge para Troponina</t>
  </si>
  <si>
    <t>Cartridge Multiple</t>
  </si>
  <si>
    <t>SECCIÓN N: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</si>
  <si>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</si>
  <si>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</si>
  <si>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</si>
  <si>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</si>
  <si>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</si>
  <si>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</si>
  <si>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</si>
  <si>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TOTAL DIAS CAMAS</t>
  </si>
  <si>
    <t>Cariotipo en fibroblastos por cultivo de trofoblasto, líquido amniótico, piel u otros bandeos G y eventualmente Q,R,C,NOR</t>
  </si>
  <si>
    <t>FISH Cromosomas X e Y</t>
  </si>
  <si>
    <t>Cromosoma 22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</si>
  <si>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</si>
  <si>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</si>
  <si>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</si>
  <si>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</si>
  <si>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</si>
  <si>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</si>
  <si>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</si>
  <si>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</si>
  <si>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</si>
  <si>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</si>
  <si>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</si>
  <si>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Evaluación psiquiátrica previa a terapia (1ra. consulta).</t>
  </si>
  <si>
    <t>Consulta Psicólogo clínico (sesiones 45')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</si>
  <si>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</si>
  <si>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</si>
  <si>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</si>
  <si>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</si>
  <si>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</si>
  <si>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</si>
  <si>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</si>
  <si>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</si>
  <si>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Parto presentación cefálica o podálica, c/s episiotomía, c/s sutura, c/s fórceps, c/s inducción, c/s versión interna, c/s revisión, c/s extracción manual de placenta, c/s monitorización. (Unico o Múltiple)</t>
  </si>
  <si>
    <t>Cesárea</t>
  </si>
  <si>
    <t>TOTAL CIRUGÍAS OBSTETRICAS Y PARTOS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</si>
</sst>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theme="0"/>
      <name val="Verdana"/>
      <family val="2"/>
    </font>
    <font>
      <b/>
      <sz val="8"/>
      <color indexed="10"/>
      <name val="Verdana"/>
      <family val="2"/>
    </font>
    <font>
      <sz val="10"/>
      <name val="Bookman Old Style"/>
      <family val="1"/>
    </font>
    <font>
      <sz val="10"/>
      <name val="Verdana"/>
      <family val="2"/>
    </font>
    <font>
      <b/>
      <sz val="10"/>
      <name val="Arial"/>
      <family val="2"/>
    </font>
    <font>
      <b/>
      <sz val="7"/>
      <name val="Verdana"/>
      <family val="2"/>
    </font>
    <font>
      <sz val="8"/>
      <color indexed="10"/>
      <name val="Verdana"/>
      <family val="2"/>
    </font>
    <font>
      <b/>
      <sz val="8"/>
      <color rgb="FFFF0000"/>
      <name val="Verdana"/>
      <family val="2"/>
    </font>
    <font>
      <sz val="9"/>
      <color indexed="10"/>
      <name val="Verdana"/>
      <family val="2"/>
    </font>
    <font>
      <sz val="8"/>
      <color rgb="FFFF0000"/>
      <name val="Verdana"/>
      <family val="2"/>
    </font>
    <font>
      <b/>
      <sz val="9"/>
      <color indexed="10"/>
      <name val="Verdana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  <xf numFmtId="0" fontId="13" fillId="0" borderId="0" applyFont="0" applyBorder="0" applyAlignment="0" applyProtection="0"/>
    <xf numFmtId="0" fontId="4" fillId="0" borderId="0"/>
    <xf numFmtId="0" fontId="20" fillId="0" borderId="0"/>
    <xf numFmtId="164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0" fontId="13" fillId="0" borderId="0" applyFont="0" applyBorder="0" applyAlignment="0" applyProtection="0"/>
    <xf numFmtId="0" fontId="2" fillId="6" borderId="2" applyBorder="0">
      <protection locked="0"/>
    </xf>
    <xf numFmtId="0" fontId="4" fillId="0" borderId="0"/>
    <xf numFmtId="0" fontId="21" fillId="0" borderId="0"/>
  </cellStyleXfs>
  <cellXfs count="874">
    <xf numFmtId="0" fontId="0" fillId="0" borderId="0" xfId="0"/>
    <xf numFmtId="1" fontId="3" fillId="0" borderId="0" xfId="4" applyNumberFormat="1" applyFont="1" applyAlignment="1">
      <alignment horizontal="left"/>
    </xf>
    <xf numFmtId="1" fontId="3" fillId="0" borderId="0" xfId="5" applyNumberFormat="1" applyFont="1" applyAlignment="1">
      <alignment wrapText="1"/>
    </xf>
    <xf numFmtId="1" fontId="3" fillId="0" borderId="0" xfId="5" applyNumberFormat="1" applyFont="1"/>
    <xf numFmtId="1" fontId="5" fillId="0" borderId="0" xfId="5" applyNumberFormat="1" applyFont="1" applyAlignment="1">
      <alignment wrapText="1"/>
    </xf>
    <xf numFmtId="1" fontId="5" fillId="0" borderId="0" xfId="5" applyNumberFormat="1" applyFont="1"/>
    <xf numFmtId="1" fontId="3" fillId="0" borderId="0" xfId="5" applyNumberFormat="1" applyFont="1" applyAlignment="1">
      <alignment horizontal="center" wrapText="1"/>
    </xf>
    <xf numFmtId="1" fontId="3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1" fontId="7" fillId="0" borderId="0" xfId="4" applyNumberFormat="1" applyFont="1" applyAlignment="1">
      <alignment horizontal="left"/>
    </xf>
    <xf numFmtId="1" fontId="7" fillId="0" borderId="0" xfId="5" applyNumberFormat="1" applyFont="1" applyAlignment="1">
      <alignment horizontal="center" wrapText="1"/>
    </xf>
    <xf numFmtId="1" fontId="7" fillId="0" borderId="0" xfId="5" applyNumberFormat="1" applyFont="1" applyAlignment="1">
      <alignment horizontal="center"/>
    </xf>
    <xf numFmtId="1" fontId="7" fillId="0" borderId="0" xfId="5" applyNumberFormat="1" applyFont="1"/>
    <xf numFmtId="1" fontId="3" fillId="0" borderId="2" xfId="4" applyNumberFormat="1" applyFont="1" applyBorder="1" applyAlignment="1">
      <alignment horizontal="center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" fontId="5" fillId="0" borderId="4" xfId="4" quotePrefix="1" applyNumberFormat="1" applyFont="1" applyBorder="1" applyAlignment="1">
      <alignment horizontal="center"/>
    </xf>
    <xf numFmtId="1" fontId="3" fillId="0" borderId="5" xfId="4" quotePrefix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1" fontId="3" fillId="0" borderId="8" xfId="3" applyNumberFormat="1" applyFont="1" applyBorder="1" applyAlignment="1">
      <alignment horizontal="right" vertical="center"/>
    </xf>
    <xf numFmtId="1" fontId="5" fillId="0" borderId="9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left" wrapText="1"/>
    </xf>
    <xf numFmtId="1" fontId="5" fillId="0" borderId="7" xfId="1" applyNumberFormat="1" applyFont="1" applyBorder="1"/>
    <xf numFmtId="1" fontId="5" fillId="0" borderId="8" xfId="3" applyNumberFormat="1" applyFont="1" applyBorder="1" applyAlignment="1">
      <alignment horizontal="right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left" wrapText="1"/>
    </xf>
    <xf numFmtId="1" fontId="5" fillId="0" borderId="10" xfId="2" applyNumberFormat="1" applyFont="1" applyBorder="1" applyAlignment="1">
      <alignment horizontal="left" vertical="center" wrapText="1"/>
    </xf>
    <xf numFmtId="0" fontId="5" fillId="0" borderId="10" xfId="2" applyNumberFormat="1" applyFont="1" applyBorder="1" applyAlignment="1">
      <alignment horizontal="center"/>
    </xf>
    <xf numFmtId="0" fontId="5" fillId="0" borderId="10" xfId="2" applyNumberFormat="1" applyFont="1" applyBorder="1" applyAlignment="1">
      <alignment horizontal="left" wrapText="1"/>
    </xf>
    <xf numFmtId="1" fontId="3" fillId="0" borderId="10" xfId="2" applyNumberFormat="1" applyFont="1" applyBorder="1" applyAlignment="1">
      <alignment horizontal="center"/>
    </xf>
    <xf numFmtId="1" fontId="3" fillId="0" borderId="10" xfId="2" applyNumberFormat="1" applyFont="1" applyBorder="1" applyAlignment="1">
      <alignment horizontal="left" wrapText="1"/>
    </xf>
    <xf numFmtId="1" fontId="3" fillId="0" borderId="6" xfId="1" applyNumberFormat="1" applyFont="1" applyBorder="1"/>
    <xf numFmtId="1" fontId="3" fillId="0" borderId="7" xfId="1" applyNumberFormat="1" applyFont="1" applyBorder="1"/>
    <xf numFmtId="1" fontId="3" fillId="0" borderId="8" xfId="3" applyNumberFormat="1" applyFont="1" applyBorder="1" applyAlignment="1">
      <alignment horizontal="right"/>
    </xf>
    <xf numFmtId="1" fontId="5" fillId="3" borderId="6" xfId="1" applyNumberFormat="1" applyFont="1" applyFill="1" applyBorder="1"/>
    <xf numFmtId="1" fontId="5" fillId="3" borderId="8" xfId="3" applyNumberFormat="1" applyFont="1" applyFill="1" applyBorder="1" applyAlignment="1">
      <alignment horizontal="right"/>
    </xf>
    <xf numFmtId="1" fontId="5" fillId="0" borderId="12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center"/>
    </xf>
    <xf numFmtId="1" fontId="3" fillId="0" borderId="4" xfId="4" applyNumberFormat="1" applyFont="1" applyBorder="1" applyAlignment="1">
      <alignment vertical="center" wrapText="1"/>
    </xf>
    <xf numFmtId="1" fontId="3" fillId="0" borderId="15" xfId="4" applyNumberFormat="1" applyFont="1" applyBorder="1" applyAlignment="1">
      <alignment vertical="center" wrapText="1"/>
    </xf>
    <xf numFmtId="1" fontId="3" fillId="0" borderId="2" xfId="1" applyNumberFormat="1" applyFont="1" applyBorder="1" applyAlignment="1">
      <alignment vertical="center"/>
    </xf>
    <xf numFmtId="1" fontId="3" fillId="0" borderId="16" xfId="1" applyNumberFormat="1" applyFont="1" applyBorder="1" applyAlignment="1">
      <alignment vertical="center"/>
    </xf>
    <xf numFmtId="1" fontId="5" fillId="0" borderId="17" xfId="3" applyNumberFormat="1" applyFont="1" applyBorder="1" applyAlignment="1">
      <alignment horizontal="right"/>
    </xf>
    <xf numFmtId="1" fontId="5" fillId="0" borderId="11" xfId="3" applyNumberFormat="1" applyFont="1" applyBorder="1" applyAlignment="1">
      <alignment horizontal="right"/>
    </xf>
    <xf numFmtId="1" fontId="3" fillId="0" borderId="11" xfId="1" applyNumberFormat="1" applyFont="1" applyBorder="1"/>
    <xf numFmtId="1" fontId="3" fillId="0" borderId="11" xfId="3" applyNumberFormat="1" applyFont="1" applyBorder="1" applyAlignment="1">
      <alignment horizontal="right"/>
    </xf>
    <xf numFmtId="1" fontId="5" fillId="0" borderId="10" xfId="4" quotePrefix="1" applyNumberFormat="1" applyFont="1" applyBorder="1" applyAlignment="1">
      <alignment horizontal="center"/>
    </xf>
    <xf numFmtId="1" fontId="5" fillId="3" borderId="10" xfId="1" applyNumberFormat="1" applyFont="1" applyFill="1" applyBorder="1"/>
    <xf numFmtId="1" fontId="5" fillId="3" borderId="11" xfId="3" applyNumberFormat="1" applyFont="1" applyFill="1" applyBorder="1" applyAlignment="1">
      <alignment horizontal="right"/>
    </xf>
    <xf numFmtId="1" fontId="5" fillId="0" borderId="14" xfId="4" quotePrefix="1" applyNumberFormat="1" applyFont="1" applyBorder="1" applyAlignment="1">
      <alignment horizontal="center"/>
    </xf>
    <xf numFmtId="1" fontId="5" fillId="0" borderId="14" xfId="2" applyNumberFormat="1" applyFont="1" applyBorder="1" applyAlignment="1">
      <alignment horizontal="left" wrapText="1"/>
    </xf>
    <xf numFmtId="1" fontId="3" fillId="0" borderId="19" xfId="3" applyNumberFormat="1" applyFont="1" applyBorder="1" applyAlignment="1">
      <alignment horizontal="right" vertical="center"/>
    </xf>
    <xf numFmtId="1" fontId="5" fillId="0" borderId="9" xfId="3" applyNumberFormat="1" applyFont="1" applyBorder="1" applyAlignment="1">
      <alignment horizontal="right"/>
    </xf>
    <xf numFmtId="1" fontId="5" fillId="0" borderId="10" xfId="3" applyNumberFormat="1" applyFont="1" applyBorder="1" applyAlignment="1">
      <alignment horizontal="right"/>
    </xf>
    <xf numFmtId="1" fontId="3" fillId="0" borderId="20" xfId="2" applyNumberFormat="1" applyFont="1" applyBorder="1" applyAlignment="1">
      <alignment horizontal="left" wrapText="1"/>
    </xf>
    <xf numFmtId="1" fontId="3" fillId="0" borderId="21" xfId="1" applyNumberFormat="1" applyFont="1" applyBorder="1"/>
    <xf numFmtId="1" fontId="3" fillId="0" borderId="21" xfId="3" applyNumberFormat="1" applyFont="1" applyBorder="1" applyAlignment="1">
      <alignment horizontal="right"/>
    </xf>
    <xf numFmtId="1" fontId="3" fillId="0" borderId="4" xfId="4" applyNumberFormat="1" applyFont="1" applyBorder="1"/>
    <xf numFmtId="1" fontId="3" fillId="0" borderId="20" xfId="2" applyNumberFormat="1" applyFont="1" applyBorder="1" applyAlignment="1">
      <alignment horizontal="center"/>
    </xf>
    <xf numFmtId="1" fontId="3" fillId="0" borderId="20" xfId="1" applyNumberFormat="1" applyFont="1" applyBorder="1"/>
    <xf numFmtId="1" fontId="3" fillId="0" borderId="10" xfId="1" applyNumberFormat="1" applyFont="1" applyBorder="1"/>
    <xf numFmtId="1" fontId="3" fillId="0" borderId="10" xfId="3" applyNumberFormat="1" applyFont="1" applyBorder="1" applyAlignment="1">
      <alignment horizontal="right"/>
    </xf>
    <xf numFmtId="1" fontId="5" fillId="3" borderId="10" xfId="3" applyNumberFormat="1" applyFont="1" applyFill="1" applyBorder="1" applyAlignment="1">
      <alignment horizontal="right"/>
    </xf>
    <xf numFmtId="1" fontId="5" fillId="3" borderId="14" xfId="1" applyNumberFormat="1" applyFont="1" applyFill="1" applyBorder="1"/>
    <xf numFmtId="1" fontId="5" fillId="3" borderId="14" xfId="3" applyNumberFormat="1" applyFont="1" applyFill="1" applyBorder="1" applyAlignment="1">
      <alignment horizontal="right"/>
    </xf>
    <xf numFmtId="1" fontId="3" fillId="0" borderId="2" xfId="4" applyNumberFormat="1" applyFont="1" applyBorder="1"/>
    <xf numFmtId="1" fontId="3" fillId="2" borderId="2" xfId="4" applyNumberFormat="1" applyFont="1" applyFill="1" applyBorder="1" applyAlignment="1">
      <alignment horizontal="center" vertical="center" wrapText="1"/>
    </xf>
    <xf numFmtId="1" fontId="3" fillId="0" borderId="5" xfId="1" applyNumberFormat="1" applyFont="1" applyBorder="1" applyAlignment="1">
      <alignment vertical="center"/>
    </xf>
    <xf numFmtId="1" fontId="3" fillId="0" borderId="5" xfId="3" applyNumberFormat="1" applyFont="1" applyBorder="1" applyAlignment="1">
      <alignment horizontal="right" vertical="center"/>
    </xf>
    <xf numFmtId="1" fontId="3" fillId="0" borderId="0" xfId="5" applyNumberFormat="1" applyFont="1" applyAlignment="1">
      <alignment vertical="center"/>
    </xf>
    <xf numFmtId="1" fontId="5" fillId="0" borderId="9" xfId="5" applyNumberFormat="1" applyFont="1" applyBorder="1" applyAlignment="1">
      <alignment horizontal="center" vertical="center" wrapText="1"/>
    </xf>
    <xf numFmtId="1" fontId="5" fillId="0" borderId="24" xfId="5" applyNumberFormat="1" applyFont="1" applyBorder="1" applyAlignment="1">
      <alignment wrapText="1"/>
    </xf>
    <xf numFmtId="1" fontId="5" fillId="0" borderId="9" xfId="3" applyNumberFormat="1" applyFont="1" applyBorder="1"/>
    <xf numFmtId="1" fontId="5" fillId="0" borderId="10" xfId="5" applyNumberFormat="1" applyFont="1" applyBorder="1" applyAlignment="1">
      <alignment horizontal="center" vertical="center" wrapText="1"/>
    </xf>
    <xf numFmtId="1" fontId="5" fillId="0" borderId="25" xfId="5" applyNumberFormat="1" applyFont="1" applyBorder="1" applyAlignment="1">
      <alignment wrapText="1"/>
    </xf>
    <xf numFmtId="1" fontId="5" fillId="0" borderId="10" xfId="3" applyNumberFormat="1" applyFont="1" applyBorder="1"/>
    <xf numFmtId="1" fontId="5" fillId="0" borderId="26" xfId="5" applyNumberFormat="1" applyFont="1" applyBorder="1" applyAlignment="1">
      <alignment wrapText="1"/>
    </xf>
    <xf numFmtId="1" fontId="5" fillId="0" borderId="20" xfId="3" applyNumberFormat="1" applyFont="1" applyBorder="1"/>
    <xf numFmtId="1" fontId="3" fillId="0" borderId="4" xfId="5" applyNumberFormat="1" applyFont="1" applyBorder="1" applyAlignment="1">
      <alignment wrapText="1"/>
    </xf>
    <xf numFmtId="1" fontId="3" fillId="0" borderId="2" xfId="1" applyNumberFormat="1" applyFont="1" applyBorder="1"/>
    <xf numFmtId="1" fontId="3" fillId="0" borderId="2" xfId="3" applyNumberFormat="1" applyFont="1" applyBorder="1"/>
    <xf numFmtId="1" fontId="5" fillId="0" borderId="27" xfId="5" applyNumberFormat="1" applyFont="1" applyBorder="1" applyAlignment="1">
      <alignment horizontal="right" wrapText="1"/>
    </xf>
    <xf numFmtId="1" fontId="5" fillId="0" borderId="12" xfId="3" applyNumberFormat="1" applyFont="1" applyBorder="1"/>
    <xf numFmtId="1" fontId="5" fillId="0" borderId="25" xfId="5" applyNumberFormat="1" applyFont="1" applyBorder="1" applyAlignment="1">
      <alignment horizontal="right" wrapText="1"/>
    </xf>
    <xf numFmtId="1" fontId="5" fillId="0" borderId="10" xfId="3" applyNumberFormat="1" applyFont="1" applyBorder="1" applyAlignment="1">
      <alignment vertical="center"/>
    </xf>
    <xf numFmtId="1" fontId="5" fillId="0" borderId="0" xfId="5" applyNumberFormat="1" applyFont="1" applyAlignment="1">
      <alignment vertical="center"/>
    </xf>
    <xf numFmtId="1" fontId="5" fillId="0" borderId="12" xfId="5" applyNumberFormat="1" applyFont="1" applyBorder="1" applyAlignment="1">
      <alignment horizontal="center" vertical="center" wrapText="1"/>
    </xf>
    <xf numFmtId="1" fontId="5" fillId="0" borderId="27" xfId="5" applyNumberFormat="1" applyFont="1" applyBorder="1" applyAlignment="1">
      <alignment wrapText="1"/>
    </xf>
    <xf numFmtId="1" fontId="5" fillId="3" borderId="20" xfId="3" applyNumberFormat="1" applyFont="1" applyFill="1" applyBorder="1"/>
    <xf numFmtId="1" fontId="5" fillId="4" borderId="0" xfId="5" applyNumberFormat="1" applyFont="1" applyFill="1"/>
    <xf numFmtId="1" fontId="5" fillId="0" borderId="28" xfId="5" applyNumberFormat="1" applyFont="1" applyBorder="1" applyAlignment="1">
      <alignment vertical="center" wrapText="1"/>
    </xf>
    <xf numFmtId="1" fontId="5" fillId="0" borderId="19" xfId="3" applyNumberFormat="1" applyFont="1" applyBorder="1" applyAlignment="1">
      <alignment horizontal="right"/>
    </xf>
    <xf numFmtId="1" fontId="5" fillId="0" borderId="0" xfId="4" applyNumberFormat="1" applyFont="1"/>
    <xf numFmtId="1" fontId="3" fillId="0" borderId="15" xfId="4" applyNumberFormat="1" applyFont="1" applyBorder="1" applyAlignment="1">
      <alignment horizontal="center" vertical="center" wrapText="1"/>
    </xf>
    <xf numFmtId="1" fontId="5" fillId="0" borderId="29" xfId="5" applyNumberFormat="1" applyFont="1" applyBorder="1" applyAlignment="1">
      <alignment wrapText="1"/>
    </xf>
    <xf numFmtId="1" fontId="3" fillId="0" borderId="24" xfId="5" applyNumberFormat="1" applyFont="1" applyBorder="1" applyAlignment="1">
      <alignment wrapText="1"/>
    </xf>
    <xf numFmtId="1" fontId="5" fillId="0" borderId="2" xfId="1" applyNumberFormat="1" applyFont="1" applyBorder="1"/>
    <xf numFmtId="1" fontId="5" fillId="0" borderId="2" xfId="3" applyNumberFormat="1" applyFont="1" applyBorder="1"/>
    <xf numFmtId="1" fontId="7" fillId="0" borderId="15" xfId="4" quotePrefix="1" applyNumberFormat="1" applyFont="1" applyBorder="1"/>
    <xf numFmtId="1" fontId="7" fillId="0" borderId="15" xfId="4" quotePrefix="1" applyNumberFormat="1" applyFont="1" applyBorder="1" applyAlignment="1">
      <alignment wrapText="1"/>
    </xf>
    <xf numFmtId="1" fontId="7" fillId="0" borderId="0" xfId="4" quotePrefix="1" applyNumberFormat="1" applyFont="1"/>
    <xf numFmtId="1" fontId="8" fillId="0" borderId="0" xfId="4" applyNumberFormat="1" applyFont="1" applyAlignment="1">
      <alignment horizontal="left"/>
    </xf>
    <xf numFmtId="1" fontId="3" fillId="0" borderId="3" xfId="4" applyNumberFormat="1" applyFont="1" applyBorder="1" applyAlignment="1">
      <alignment horizontal="center" vertical="center" wrapText="1"/>
    </xf>
    <xf numFmtId="1" fontId="3" fillId="3" borderId="9" xfId="3" applyNumberFormat="1" applyFont="1" applyFill="1" applyBorder="1" applyAlignment="1">
      <alignment horizontal="right" vertical="center" wrapText="1"/>
    </xf>
    <xf numFmtId="1" fontId="3" fillId="3" borderId="10" xfId="3" applyNumberFormat="1" applyFont="1" applyFill="1" applyBorder="1" applyAlignment="1">
      <alignment horizontal="right" vertical="center" wrapText="1"/>
    </xf>
    <xf numFmtId="1" fontId="9" fillId="0" borderId="0" xfId="4" applyNumberFormat="1" applyFont="1"/>
    <xf numFmtId="0" fontId="5" fillId="0" borderId="25" xfId="5" applyFont="1" applyBorder="1" applyAlignment="1">
      <alignment horizontal="right" wrapText="1"/>
    </xf>
    <xf numFmtId="1" fontId="5" fillId="0" borderId="2" xfId="2" applyNumberFormat="1" applyFont="1" applyBorder="1" applyAlignment="1">
      <alignment horizontal="center"/>
    </xf>
    <xf numFmtId="1" fontId="7" fillId="0" borderId="15" xfId="1" quotePrefix="1" applyNumberFormat="1" applyFont="1" applyBorder="1"/>
    <xf numFmtId="1" fontId="7" fillId="0" borderId="15" xfId="3" quotePrefix="1" applyNumberFormat="1" applyFont="1" applyBorder="1" applyAlignment="1">
      <alignment horizontal="right"/>
    </xf>
    <xf numFmtId="1" fontId="3" fillId="4" borderId="4" xfId="2" applyNumberFormat="1" applyFont="1" applyFill="1" applyBorder="1" applyAlignment="1">
      <alignment horizontal="left" wrapText="1"/>
    </xf>
    <xf numFmtId="1" fontId="5" fillId="0" borderId="9" xfId="3" applyNumberFormat="1" applyFont="1" applyBorder="1" applyAlignment="1">
      <alignment horizontal="right" vertical="center" wrapText="1"/>
    </xf>
    <xf numFmtId="1" fontId="5" fillId="0" borderId="10" xfId="3" applyNumberFormat="1" applyFont="1" applyBorder="1" applyAlignment="1">
      <alignment horizontal="right" vertical="center" wrapText="1"/>
    </xf>
    <xf numFmtId="1" fontId="5" fillId="0" borderId="14" xfId="3" applyNumberFormat="1" applyFont="1" applyBorder="1" applyAlignment="1">
      <alignment horizontal="right" vertical="center" wrapText="1"/>
    </xf>
    <xf numFmtId="1" fontId="3" fillId="0" borderId="22" xfId="1" applyNumberFormat="1" applyFont="1" applyBorder="1" applyAlignment="1">
      <alignment horizontal="right" vertical="center" wrapText="1"/>
    </xf>
    <xf numFmtId="1" fontId="3" fillId="0" borderId="30" xfId="4" applyNumberFormat="1" applyFont="1" applyBorder="1" applyAlignment="1">
      <alignment horizontal="left" wrapText="1"/>
    </xf>
    <xf numFmtId="1" fontId="3" fillId="0" borderId="16" xfId="2" applyNumberFormat="1" applyFont="1" applyBorder="1" applyAlignment="1">
      <alignment horizontal="center"/>
    </xf>
    <xf numFmtId="1" fontId="3" fillId="0" borderId="1" xfId="5" applyNumberFormat="1" applyFont="1" applyBorder="1" applyAlignment="1">
      <alignment wrapText="1"/>
    </xf>
    <xf numFmtId="1" fontId="3" fillId="0" borderId="16" xfId="1" applyNumberFormat="1" applyFont="1" applyBorder="1" applyAlignment="1">
      <alignment horizontal="right" vertical="center" wrapText="1"/>
    </xf>
    <xf numFmtId="1" fontId="3" fillId="0" borderId="16" xfId="3" applyNumberFormat="1" applyFont="1" applyBorder="1" applyAlignment="1">
      <alignment horizontal="right" vertical="center" wrapText="1"/>
    </xf>
    <xf numFmtId="1" fontId="5" fillId="3" borderId="10" xfId="1" applyNumberFormat="1" applyFont="1" applyFill="1" applyBorder="1" applyAlignment="1">
      <alignment horizontal="right" vertical="center" wrapText="1"/>
    </xf>
    <xf numFmtId="1" fontId="5" fillId="3" borderId="10" xfId="3" applyNumberFormat="1" applyFont="1" applyFill="1" applyBorder="1" applyAlignment="1">
      <alignment horizontal="right" vertical="center" wrapText="1"/>
    </xf>
    <xf numFmtId="1" fontId="5" fillId="0" borderId="16" xfId="2" applyNumberFormat="1" applyFont="1" applyBorder="1" applyAlignment="1">
      <alignment horizontal="center"/>
    </xf>
    <xf numFmtId="1" fontId="5" fillId="0" borderId="1" xfId="5" applyNumberFormat="1" applyFont="1" applyBorder="1" applyAlignment="1">
      <alignment wrapText="1"/>
    </xf>
    <xf numFmtId="1" fontId="5" fillId="3" borderId="31" xfId="1" applyNumberFormat="1" applyFont="1" applyFill="1" applyBorder="1" applyAlignment="1">
      <alignment horizontal="right" vertical="center" wrapText="1"/>
    </xf>
    <xf numFmtId="1" fontId="5" fillId="3" borderId="31" xfId="3" applyNumberFormat="1" applyFont="1" applyFill="1" applyBorder="1" applyAlignment="1">
      <alignment horizontal="right" vertical="center" wrapText="1"/>
    </xf>
    <xf numFmtId="1" fontId="3" fillId="0" borderId="15" xfId="4" quotePrefix="1" applyNumberFormat="1" applyFont="1" applyBorder="1" applyAlignment="1">
      <alignment horizontal="left" wrapText="1"/>
    </xf>
    <xf numFmtId="1" fontId="3" fillId="0" borderId="2" xfId="1" applyNumberFormat="1" applyFont="1" applyBorder="1" applyAlignment="1">
      <alignment horizontal="right"/>
    </xf>
    <xf numFmtId="1" fontId="7" fillId="0" borderId="15" xfId="4" quotePrefix="1" applyNumberFormat="1" applyFont="1" applyBorder="1" applyAlignment="1">
      <alignment horizontal="center" wrapText="1"/>
    </xf>
    <xf numFmtId="1" fontId="3" fillId="0" borderId="16" xfId="4" applyNumberFormat="1" applyFont="1" applyBorder="1"/>
    <xf numFmtId="1" fontId="3" fillId="0" borderId="1" xfId="4" quotePrefix="1" applyNumberFormat="1" applyFont="1" applyBorder="1" applyAlignment="1">
      <alignment horizontal="left" wrapText="1"/>
    </xf>
    <xf numFmtId="1" fontId="3" fillId="0" borderId="34" xfId="1" applyNumberFormat="1" applyFont="1" applyBorder="1"/>
    <xf numFmtId="1" fontId="3" fillId="0" borderId="3" xfId="3" applyNumberFormat="1" applyFont="1" applyBorder="1" applyAlignment="1">
      <alignment horizontal="right" vertical="center" wrapText="1"/>
    </xf>
    <xf numFmtId="1" fontId="3" fillId="0" borderId="15" xfId="4" quotePrefix="1" applyNumberFormat="1" applyFont="1" applyBorder="1" applyAlignment="1">
      <alignment wrapText="1"/>
    </xf>
    <xf numFmtId="1" fontId="3" fillId="0" borderId="15" xfId="1" quotePrefix="1" applyNumberFormat="1" applyFont="1" applyBorder="1" applyAlignment="1">
      <alignment horizontal="center"/>
    </xf>
    <xf numFmtId="1" fontId="3" fillId="0" borderId="15" xfId="3" quotePrefix="1" applyNumberFormat="1" applyFont="1" applyBorder="1" applyAlignment="1">
      <alignment horizontal="right"/>
    </xf>
    <xf numFmtId="1" fontId="3" fillId="2" borderId="4" xfId="4" applyNumberFormat="1" applyFont="1" applyFill="1" applyBorder="1" applyAlignment="1">
      <alignment horizontal="center" vertical="center" wrapText="1"/>
    </xf>
    <xf numFmtId="1" fontId="3" fillId="0" borderId="4" xfId="1" applyNumberFormat="1" applyFont="1" applyBorder="1"/>
    <xf numFmtId="1" fontId="3" fillId="0" borderId="2" xfId="3" applyNumberFormat="1" applyFont="1" applyBorder="1" applyAlignment="1">
      <alignment horizontal="right"/>
    </xf>
    <xf numFmtId="1" fontId="7" fillId="0" borderId="15" xfId="4" applyNumberFormat="1" applyFont="1" applyBorder="1"/>
    <xf numFmtId="1" fontId="7" fillId="0" borderId="15" xfId="4" applyNumberFormat="1" applyFont="1" applyBorder="1" applyAlignment="1">
      <alignment wrapText="1"/>
    </xf>
    <xf numFmtId="1" fontId="3" fillId="0" borderId="15" xfId="1" applyNumberFormat="1" applyFont="1" applyBorder="1"/>
    <xf numFmtId="1" fontId="3" fillId="0" borderId="15" xfId="3" applyNumberFormat="1" applyFont="1" applyBorder="1" applyAlignment="1">
      <alignment horizontal="right"/>
    </xf>
    <xf numFmtId="1" fontId="5" fillId="0" borderId="9" xfId="4" applyNumberFormat="1" applyFont="1" applyBorder="1" applyAlignment="1">
      <alignment wrapText="1"/>
    </xf>
    <xf numFmtId="1" fontId="5" fillId="3" borderId="9" xfId="1" applyNumberFormat="1" applyFont="1" applyFill="1" applyBorder="1" applyAlignment="1">
      <alignment horizontal="right" vertical="center" wrapText="1"/>
    </xf>
    <xf numFmtId="1" fontId="5" fillId="3" borderId="9" xfId="3" applyNumberFormat="1" applyFont="1" applyFill="1" applyBorder="1" applyAlignment="1">
      <alignment horizontal="right" vertical="center" wrapText="1"/>
    </xf>
    <xf numFmtId="1" fontId="5" fillId="0" borderId="10" xfId="4" applyNumberFormat="1" applyFont="1" applyBorder="1" applyAlignment="1">
      <alignment wrapText="1"/>
    </xf>
    <xf numFmtId="1" fontId="5" fillId="0" borderId="14" xfId="4" applyNumberFormat="1" applyFont="1" applyBorder="1" applyAlignment="1">
      <alignment wrapText="1"/>
    </xf>
    <xf numFmtId="1" fontId="5" fillId="3" borderId="14" xfId="1" applyNumberFormat="1" applyFont="1" applyFill="1" applyBorder="1" applyAlignment="1">
      <alignment horizontal="right" vertical="center" wrapText="1"/>
    </xf>
    <xf numFmtId="1" fontId="5" fillId="3" borderId="14" xfId="3" applyNumberFormat="1" applyFont="1" applyFill="1" applyBorder="1" applyAlignment="1">
      <alignment horizontal="right" vertical="center" wrapText="1"/>
    </xf>
    <xf numFmtId="1" fontId="3" fillId="0" borderId="1" xfId="4" applyNumberFormat="1" applyFont="1" applyBorder="1" applyAlignment="1">
      <alignment horizontal="center" wrapText="1"/>
    </xf>
    <xf numFmtId="1" fontId="3" fillId="0" borderId="16" xfId="1" applyNumberFormat="1" applyFont="1" applyBorder="1"/>
    <xf numFmtId="1" fontId="7" fillId="0" borderId="15" xfId="1" applyNumberFormat="1" applyFont="1" applyBorder="1"/>
    <xf numFmtId="1" fontId="7" fillId="0" borderId="15" xfId="3" applyNumberFormat="1" applyFont="1" applyBorder="1" applyAlignment="1">
      <alignment horizontal="right"/>
    </xf>
    <xf numFmtId="1" fontId="3" fillId="0" borderId="4" xfId="4" applyNumberFormat="1" applyFont="1" applyBorder="1" applyAlignment="1">
      <alignment horizontal="center" vertical="center" wrapText="1"/>
    </xf>
    <xf numFmtId="1" fontId="5" fillId="0" borderId="14" xfId="3" applyNumberFormat="1" applyFont="1" applyBorder="1" applyAlignment="1">
      <alignment horizontal="right"/>
    </xf>
    <xf numFmtId="1" fontId="3" fillId="0" borderId="14" xfId="4" applyNumberFormat="1" applyFont="1" applyBorder="1" applyAlignment="1">
      <alignment wrapText="1"/>
    </xf>
    <xf numFmtId="1" fontId="3" fillId="0" borderId="35" xfId="1" applyNumberFormat="1" applyFont="1" applyBorder="1" applyAlignment="1">
      <alignment horizontal="right"/>
    </xf>
    <xf numFmtId="1" fontId="7" fillId="0" borderId="15" xfId="1" applyNumberFormat="1" applyFont="1" applyBorder="1" applyAlignment="1">
      <alignment horizontal="left" wrapText="1"/>
    </xf>
    <xf numFmtId="1" fontId="7" fillId="0" borderId="15" xfId="3" applyNumberFormat="1" applyFont="1" applyBorder="1" applyAlignment="1">
      <alignment horizontal="right" wrapText="1"/>
    </xf>
    <xf numFmtId="1" fontId="3" fillId="0" borderId="0" xfId="5" applyNumberFormat="1" applyFont="1" applyAlignment="1">
      <alignment horizontal="left"/>
    </xf>
    <xf numFmtId="1" fontId="3" fillId="4" borderId="0" xfId="5" applyNumberFormat="1" applyFont="1" applyFill="1"/>
    <xf numFmtId="1" fontId="3" fillId="0" borderId="2" xfId="1" quotePrefix="1" applyNumberFormat="1" applyFont="1" applyBorder="1" applyAlignment="1">
      <alignment horizontal="right"/>
    </xf>
    <xf numFmtId="1" fontId="3" fillId="0" borderId="15" xfId="1" quotePrefix="1" applyNumberFormat="1" applyFont="1" applyBorder="1" applyAlignment="1">
      <alignment horizontal="left"/>
    </xf>
    <xf numFmtId="1" fontId="5" fillId="0" borderId="0" xfId="2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5" fillId="0" borderId="0" xfId="5" applyNumberFormat="1" applyFont="1" applyAlignment="1">
      <alignment horizontal="left"/>
    </xf>
    <xf numFmtId="1" fontId="5" fillId="4" borderId="0" xfId="6" applyNumberFormat="1" applyFont="1" applyFill="1" applyAlignment="1">
      <alignment horizontal="left"/>
    </xf>
    <xf numFmtId="1" fontId="5" fillId="0" borderId="0" xfId="2" applyNumberFormat="1" applyFont="1"/>
    <xf numFmtId="1" fontId="10" fillId="0" borderId="0" xfId="0" applyNumberFormat="1" applyFont="1"/>
    <xf numFmtId="1" fontId="5" fillId="4" borderId="0" xfId="6" applyNumberFormat="1" applyFont="1" applyFill="1"/>
    <xf numFmtId="1" fontId="3" fillId="0" borderId="15" xfId="1" quotePrefix="1" applyNumberFormat="1" applyFont="1" applyBorder="1"/>
    <xf numFmtId="1" fontId="5" fillId="4" borderId="0" xfId="5" applyNumberFormat="1" applyFont="1" applyFill="1" applyAlignment="1">
      <alignment horizontal="left"/>
    </xf>
    <xf numFmtId="1" fontId="3" fillId="0" borderId="16" xfId="1" applyNumberFormat="1" applyFont="1" applyBorder="1" applyAlignment="1">
      <alignment horizontal="right"/>
    </xf>
    <xf numFmtId="1" fontId="3" fillId="0" borderId="16" xfId="3" applyNumberFormat="1" applyFont="1" applyBorder="1" applyAlignment="1">
      <alignment horizontal="right"/>
    </xf>
    <xf numFmtId="1" fontId="3" fillId="0" borderId="1" xfId="1" applyNumberFormat="1" applyFont="1" applyBorder="1" applyAlignment="1">
      <alignment horizontal="center"/>
    </xf>
    <xf numFmtId="1" fontId="3" fillId="0" borderId="1" xfId="3" applyNumberFormat="1" applyFont="1" applyBorder="1" applyAlignment="1">
      <alignment horizontal="right"/>
    </xf>
    <xf numFmtId="1" fontId="12" fillId="0" borderId="36" xfId="3" applyNumberFormat="1" applyFont="1" applyBorder="1" applyAlignment="1">
      <alignment horizontal="right"/>
    </xf>
    <xf numFmtId="1" fontId="12" fillId="0" borderId="8" xfId="3" applyNumberFormat="1" applyFont="1" applyBorder="1" applyAlignment="1">
      <alignment horizontal="right"/>
    </xf>
    <xf numFmtId="1" fontId="12" fillId="0" borderId="37" xfId="3" applyNumberFormat="1" applyFont="1" applyBorder="1" applyAlignment="1">
      <alignment horizontal="right"/>
    </xf>
    <xf numFmtId="1" fontId="3" fillId="0" borderId="16" xfId="4" applyNumberFormat="1" applyFont="1" applyBorder="1" applyAlignment="1">
      <alignment wrapText="1"/>
    </xf>
    <xf numFmtId="1" fontId="3" fillId="0" borderId="28" xfId="4" applyNumberFormat="1" applyFont="1" applyBorder="1" applyAlignment="1">
      <alignment horizontal="right"/>
    </xf>
    <xf numFmtId="1" fontId="3" fillId="0" borderId="1" xfId="4" applyNumberFormat="1" applyFont="1" applyBorder="1" applyAlignment="1">
      <alignment vertical="center" wrapText="1"/>
    </xf>
    <xf numFmtId="1" fontId="3" fillId="0" borderId="1" xfId="4" applyNumberFormat="1" applyFont="1" applyBorder="1" applyAlignment="1">
      <alignment horizontal="left" wrapText="1"/>
    </xf>
    <xf numFmtId="1" fontId="5" fillId="3" borderId="32" xfId="1" applyNumberFormat="1" applyFont="1" applyFill="1" applyBorder="1"/>
    <xf numFmtId="1" fontId="5" fillId="3" borderId="9" xfId="3" applyNumberFormat="1" applyFont="1" applyFill="1" applyBorder="1" applyAlignment="1">
      <alignment horizontal="right"/>
    </xf>
    <xf numFmtId="1" fontId="5" fillId="3" borderId="33" xfId="1" applyNumberFormat="1" applyFont="1" applyFill="1" applyBorder="1"/>
    <xf numFmtId="1" fontId="3" fillId="0" borderId="35" xfId="1" applyNumberFormat="1" applyFont="1" applyBorder="1"/>
    <xf numFmtId="1" fontId="7" fillId="0" borderId="1" xfId="4" quotePrefix="1" applyNumberFormat="1" applyFont="1" applyBorder="1"/>
    <xf numFmtId="1" fontId="3" fillId="0" borderId="1" xfId="4" quotePrefix="1" applyNumberFormat="1" applyFont="1" applyBorder="1" applyAlignment="1">
      <alignment wrapText="1"/>
    </xf>
    <xf numFmtId="1" fontId="3" fillId="0" borderId="1" xfId="1" quotePrefix="1" applyNumberFormat="1" applyFont="1" applyBorder="1"/>
    <xf numFmtId="1" fontId="3" fillId="0" borderId="1" xfId="3" quotePrefix="1" applyNumberFormat="1" applyFont="1" applyBorder="1" applyAlignment="1">
      <alignment horizontal="right"/>
    </xf>
    <xf numFmtId="1" fontId="5" fillId="0" borderId="2" xfId="3" applyNumberFormat="1" applyFont="1" applyBorder="1" applyAlignment="1">
      <alignment horizontal="right"/>
    </xf>
    <xf numFmtId="1" fontId="5" fillId="0" borderId="0" xfId="4" applyNumberFormat="1" applyFont="1" applyAlignment="1">
      <alignment wrapText="1"/>
    </xf>
    <xf numFmtId="1" fontId="15" fillId="0" borderId="0" xfId="5" applyNumberFormat="1" applyFont="1"/>
    <xf numFmtId="1" fontId="14" fillId="2" borderId="35" xfId="7" applyNumberFormat="1" applyFont="1" applyFill="1" applyBorder="1" applyAlignment="1">
      <alignment horizontal="center" vertical="center" wrapText="1"/>
    </xf>
    <xf numFmtId="1" fontId="14" fillId="2" borderId="39" xfId="7" applyNumberFormat="1" applyFont="1" applyFill="1" applyBorder="1" applyAlignment="1">
      <alignment horizontal="center" vertical="center" wrapText="1"/>
    </xf>
    <xf numFmtId="1" fontId="3" fillId="0" borderId="39" xfId="1" applyNumberFormat="1" applyFont="1" applyBorder="1" applyAlignment="1">
      <alignment vertical="center"/>
    </xf>
    <xf numFmtId="1" fontId="16" fillId="0" borderId="0" xfId="5" applyNumberFormat="1" applyFont="1" applyAlignment="1">
      <alignment vertical="center"/>
    </xf>
    <xf numFmtId="1" fontId="3" fillId="0" borderId="0" xfId="6" applyNumberFormat="1" applyFont="1" applyAlignment="1">
      <alignment vertical="center"/>
    </xf>
    <xf numFmtId="1" fontId="5" fillId="0" borderId="30" xfId="5" applyNumberFormat="1" applyFont="1" applyBorder="1" applyAlignment="1">
      <alignment wrapText="1"/>
    </xf>
    <xf numFmtId="1" fontId="5" fillId="0" borderId="0" xfId="6" applyNumberFormat="1" applyFont="1"/>
    <xf numFmtId="1" fontId="5" fillId="0" borderId="45" xfId="5" applyNumberFormat="1" applyFont="1" applyBorder="1" applyAlignment="1">
      <alignment wrapText="1"/>
    </xf>
    <xf numFmtId="1" fontId="5" fillId="0" borderId="14" xfId="5" applyNumberFormat="1" applyFont="1" applyBorder="1" applyAlignment="1">
      <alignment horizontal="center" vertical="center" wrapText="1"/>
    </xf>
    <xf numFmtId="1" fontId="5" fillId="0" borderId="46" xfId="5" applyNumberFormat="1" applyFont="1" applyBorder="1" applyAlignment="1">
      <alignment wrapText="1"/>
    </xf>
    <xf numFmtId="1" fontId="3" fillId="0" borderId="31" xfId="1" applyNumberFormat="1" applyFont="1" applyBorder="1" applyAlignment="1">
      <alignment wrapText="1"/>
    </xf>
    <xf numFmtId="1" fontId="3" fillId="0" borderId="31" xfId="1" applyNumberFormat="1" applyFont="1" applyBorder="1"/>
    <xf numFmtId="1" fontId="3" fillId="0" borderId="47" xfId="1" applyNumberFormat="1" applyFont="1" applyBorder="1"/>
    <xf numFmtId="1" fontId="3" fillId="0" borderId="48" xfId="1" applyNumberFormat="1" applyFont="1" applyBorder="1"/>
    <xf numFmtId="1" fontId="3" fillId="0" borderId="0" xfId="1" applyNumberFormat="1" applyFont="1"/>
    <xf numFmtId="1" fontId="3" fillId="0" borderId="5" xfId="1" applyNumberFormat="1" applyFont="1" applyBorder="1"/>
    <xf numFmtId="1" fontId="5" fillId="0" borderId="24" xfId="5" applyNumberFormat="1" applyFont="1" applyBorder="1" applyAlignment="1">
      <alignment horizontal="right" wrapText="1"/>
    </xf>
    <xf numFmtId="1" fontId="5" fillId="0" borderId="29" xfId="5" applyNumberFormat="1" applyFont="1" applyBorder="1" applyAlignment="1">
      <alignment horizontal="right" wrapText="1"/>
    </xf>
    <xf numFmtId="1" fontId="3" fillId="0" borderId="12" xfId="1" applyNumberFormat="1" applyFont="1" applyBorder="1" applyAlignment="1">
      <alignment vertical="center" wrapText="1"/>
    </xf>
    <xf numFmtId="1" fontId="3" fillId="0" borderId="12" xfId="1" applyNumberFormat="1" applyFont="1" applyBorder="1"/>
    <xf numFmtId="1" fontId="3" fillId="0" borderId="49" xfId="1" applyNumberFormat="1" applyFont="1" applyBorder="1"/>
    <xf numFmtId="1" fontId="3" fillId="0" borderId="47" xfId="1" quotePrefix="1" applyNumberFormat="1" applyFont="1" applyBorder="1"/>
    <xf numFmtId="1" fontId="3" fillId="0" borderId="48" xfId="1" quotePrefix="1" applyNumberFormat="1" applyFont="1" applyBorder="1"/>
    <xf numFmtId="1" fontId="3" fillId="0" borderId="31" xfId="1" quotePrefix="1" applyNumberFormat="1" applyFont="1" applyBorder="1"/>
    <xf numFmtId="1" fontId="3" fillId="0" borderId="0" xfId="6" applyNumberFormat="1" applyFont="1"/>
    <xf numFmtId="1" fontId="5" fillId="0" borderId="25" xfId="5" applyNumberFormat="1" applyFont="1" applyBorder="1" applyAlignment="1">
      <alignment vertical="center" wrapText="1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29" xfId="5" applyNumberFormat="1" applyFont="1" applyBorder="1" applyAlignment="1">
      <alignment vertical="center" wrapText="1"/>
    </xf>
    <xf numFmtId="1" fontId="3" fillId="0" borderId="9" xfId="1" applyNumberFormat="1" applyFont="1" applyBorder="1" applyAlignment="1">
      <alignment wrapText="1"/>
    </xf>
    <xf numFmtId="1" fontId="5" fillId="0" borderId="30" xfId="5" applyNumberFormat="1" applyFont="1" applyBorder="1" applyAlignment="1">
      <alignment vertical="center" wrapText="1"/>
    </xf>
    <xf numFmtId="1" fontId="5" fillId="0" borderId="46" xfId="5" applyNumberFormat="1" applyFont="1" applyBorder="1" applyAlignment="1">
      <alignment vertical="center" wrapText="1"/>
    </xf>
    <xf numFmtId="1" fontId="8" fillId="0" borderId="0" xfId="5" applyNumberFormat="1" applyFont="1" applyAlignment="1">
      <alignment wrapText="1"/>
    </xf>
    <xf numFmtId="1" fontId="8" fillId="0" borderId="0" xfId="5" applyNumberFormat="1" applyFont="1"/>
    <xf numFmtId="1" fontId="17" fillId="0" borderId="0" xfId="5" applyNumberFormat="1" applyFont="1"/>
    <xf numFmtId="1" fontId="3" fillId="0" borderId="34" xfId="5" applyNumberFormat="1" applyFont="1" applyBorder="1" applyAlignment="1">
      <alignment vertical="center"/>
    </xf>
    <xf numFmtId="1" fontId="3" fillId="0" borderId="51" xfId="5" applyNumberFormat="1" applyFont="1" applyBorder="1" applyAlignment="1">
      <alignment vertical="center" wrapText="1"/>
    </xf>
    <xf numFmtId="1" fontId="3" fillId="8" borderId="16" xfId="5" applyNumberFormat="1" applyFont="1" applyFill="1" applyBorder="1" applyAlignment="1">
      <alignment horizontal="right" vertical="center" wrapText="1"/>
    </xf>
    <xf numFmtId="1" fontId="5" fillId="8" borderId="16" xfId="5" applyNumberFormat="1" applyFont="1" applyFill="1" applyBorder="1" applyAlignment="1">
      <alignment horizontal="right" vertical="center"/>
    </xf>
    <xf numFmtId="1" fontId="5" fillId="8" borderId="34" xfId="5" applyNumberFormat="1" applyFont="1" applyFill="1" applyBorder="1" applyAlignment="1">
      <alignment horizontal="right" vertical="center"/>
    </xf>
    <xf numFmtId="1" fontId="5" fillId="8" borderId="44" xfId="5" applyNumberFormat="1" applyFont="1" applyFill="1" applyBorder="1" applyAlignment="1">
      <alignment horizontal="right" vertical="center"/>
    </xf>
    <xf numFmtId="1" fontId="5" fillId="8" borderId="19" xfId="5" applyNumberFormat="1" applyFont="1" applyFill="1" applyBorder="1" applyAlignment="1">
      <alignment horizontal="right"/>
    </xf>
    <xf numFmtId="1" fontId="5" fillId="8" borderId="43" xfId="5" applyNumberFormat="1" applyFont="1" applyFill="1" applyBorder="1" applyAlignment="1">
      <alignment horizontal="right"/>
    </xf>
    <xf numFmtId="1" fontId="5" fillId="8" borderId="44" xfId="5" applyNumberFormat="1" applyFont="1" applyFill="1" applyBorder="1" applyAlignment="1">
      <alignment horizontal="right"/>
    </xf>
    <xf numFmtId="1" fontId="5" fillId="8" borderId="34" xfId="5" applyNumberFormat="1" applyFont="1" applyFill="1" applyBorder="1" applyAlignment="1">
      <alignment horizontal="right"/>
    </xf>
    <xf numFmtId="1" fontId="5" fillId="8" borderId="1" xfId="5" applyNumberFormat="1" applyFont="1" applyFill="1" applyBorder="1" applyAlignment="1">
      <alignment horizontal="right"/>
    </xf>
    <xf numFmtId="1" fontId="5" fillId="8" borderId="2" xfId="5" applyNumberFormat="1" applyFont="1" applyFill="1" applyBorder="1" applyAlignment="1">
      <alignment horizontal="right" vertical="center"/>
    </xf>
    <xf numFmtId="1" fontId="18" fillId="0" borderId="0" xfId="5" applyNumberFormat="1" applyFont="1"/>
    <xf numFmtId="1" fontId="3" fillId="0" borderId="47" xfId="5" applyNumberFormat="1" applyFont="1" applyBorder="1" applyAlignment="1">
      <alignment vertical="center"/>
    </xf>
    <xf numFmtId="1" fontId="3" fillId="0" borderId="52" xfId="5" applyNumberFormat="1" applyFont="1" applyBorder="1" applyAlignment="1">
      <alignment vertical="center" wrapText="1"/>
    </xf>
    <xf numFmtId="1" fontId="16" fillId="0" borderId="0" xfId="5" applyNumberFormat="1" applyFont="1"/>
    <xf numFmtId="1" fontId="3" fillId="0" borderId="40" xfId="5" applyNumberFormat="1" applyFont="1" applyBorder="1" applyAlignment="1">
      <alignment vertical="center"/>
    </xf>
    <xf numFmtId="1" fontId="3" fillId="0" borderId="53" xfId="5" applyNumberFormat="1" applyFont="1" applyBorder="1" applyAlignment="1">
      <alignment vertical="center" wrapText="1"/>
    </xf>
    <xf numFmtId="1" fontId="5" fillId="8" borderId="2" xfId="1" applyNumberFormat="1" applyFont="1" applyFill="1" applyBorder="1" applyAlignment="1">
      <alignment horizontal="right"/>
    </xf>
    <xf numFmtId="1" fontId="5" fillId="8" borderId="3" xfId="1" applyNumberFormat="1" applyFont="1" applyFill="1" applyBorder="1" applyAlignment="1">
      <alignment horizontal="right"/>
    </xf>
    <xf numFmtId="1" fontId="5" fillId="8" borderId="40" xfId="1" applyNumberFormat="1" applyFont="1" applyFill="1" applyBorder="1" applyAlignment="1">
      <alignment horizontal="right"/>
    </xf>
    <xf numFmtId="1" fontId="5" fillId="8" borderId="42" xfId="1" applyNumberFormat="1" applyFont="1" applyFill="1" applyBorder="1" applyAlignment="1">
      <alignment horizontal="right"/>
    </xf>
    <xf numFmtId="1" fontId="5" fillId="8" borderId="54" xfId="1" applyNumberFormat="1" applyFont="1" applyFill="1" applyBorder="1" applyAlignment="1">
      <alignment horizontal="right"/>
    </xf>
    <xf numFmtId="1" fontId="5" fillId="8" borderId="41" xfId="1" applyNumberFormat="1" applyFont="1" applyFill="1" applyBorder="1" applyAlignment="1">
      <alignment horizontal="right"/>
    </xf>
    <xf numFmtId="1" fontId="5" fillId="8" borderId="23" xfId="1" applyNumberFormat="1" applyFont="1" applyFill="1" applyBorder="1" applyAlignment="1">
      <alignment horizontal="right"/>
    </xf>
    <xf numFmtId="1" fontId="3" fillId="9" borderId="4" xfId="5" applyNumberFormat="1" applyFont="1" applyFill="1" applyBorder="1"/>
    <xf numFmtId="1" fontId="3" fillId="9" borderId="15" xfId="5" quotePrefix="1" applyNumberFormat="1" applyFont="1" applyFill="1" applyBorder="1" applyAlignment="1">
      <alignment wrapText="1"/>
    </xf>
    <xf numFmtId="1" fontId="3" fillId="0" borderId="2" xfId="1" applyNumberFormat="1" applyFont="1" applyBorder="1" applyAlignment="1">
      <alignment horizontal="right" vertical="center"/>
    </xf>
    <xf numFmtId="1" fontId="7" fillId="0" borderId="0" xfId="5" applyNumberFormat="1" applyFont="1" applyAlignment="1">
      <alignment horizontal="left"/>
    </xf>
    <xf numFmtId="1" fontId="8" fillId="0" borderId="0" xfId="5" applyNumberFormat="1" applyFont="1" applyAlignment="1">
      <alignment horizontal="left" wrapText="1"/>
    </xf>
    <xf numFmtId="1" fontId="8" fillId="0" borderId="0" xfId="2" applyNumberFormat="1" applyFont="1" applyAlignment="1">
      <alignment horizontal="left"/>
    </xf>
    <xf numFmtId="1" fontId="8" fillId="0" borderId="0" xfId="2" quotePrefix="1" applyNumberFormat="1" applyFont="1" applyAlignment="1">
      <alignment horizontal="left"/>
    </xf>
    <xf numFmtId="1" fontId="19" fillId="0" borderId="0" xfId="5" applyNumberFormat="1" applyFont="1" applyAlignment="1">
      <alignment horizontal="left"/>
    </xf>
    <xf numFmtId="1" fontId="8" fillId="0" borderId="0" xfId="5" applyNumberFormat="1" applyFont="1" applyAlignment="1">
      <alignment horizontal="left"/>
    </xf>
    <xf numFmtId="1" fontId="5" fillId="4" borderId="9" xfId="2" applyNumberFormat="1" applyFont="1" applyFill="1" applyBorder="1" applyAlignment="1">
      <alignment horizontal="center"/>
    </xf>
    <xf numFmtId="1" fontId="5" fillId="4" borderId="24" xfId="2" applyNumberFormat="1" applyFont="1" applyFill="1" applyBorder="1" applyAlignment="1">
      <alignment wrapText="1"/>
    </xf>
    <xf numFmtId="1" fontId="5" fillId="4" borderId="10" xfId="2" applyNumberFormat="1" applyFont="1" applyFill="1" applyBorder="1" applyAlignment="1">
      <alignment horizontal="center"/>
    </xf>
    <xf numFmtId="1" fontId="5" fillId="4" borderId="25" xfId="2" applyNumberFormat="1" applyFont="1" applyFill="1" applyBorder="1" applyAlignment="1">
      <alignment wrapText="1"/>
    </xf>
    <xf numFmtId="1" fontId="5" fillId="4" borderId="20" xfId="2" applyNumberFormat="1" applyFont="1" applyFill="1" applyBorder="1" applyAlignment="1">
      <alignment horizontal="center" vertical="center"/>
    </xf>
    <xf numFmtId="1" fontId="5" fillId="4" borderId="26" xfId="2" applyNumberFormat="1" applyFont="1" applyFill="1" applyBorder="1" applyAlignment="1">
      <alignment vertical="center" wrapText="1"/>
    </xf>
    <xf numFmtId="1" fontId="3" fillId="4" borderId="2" xfId="2" applyNumberFormat="1" applyFont="1" applyFill="1" applyBorder="1" applyAlignment="1">
      <alignment horizontal="righ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1" fontId="3" fillId="4" borderId="2" xfId="1" applyNumberFormat="1" applyFont="1" applyFill="1" applyBorder="1" applyAlignment="1">
      <alignment horizontal="right" vertical="center" wrapText="1"/>
    </xf>
    <xf numFmtId="1" fontId="5" fillId="0" borderId="0" xfId="5" applyNumberFormat="1" applyFont="1" applyAlignment="1">
      <alignment horizontal="center" vertical="center" wrapText="1"/>
    </xf>
    <xf numFmtId="1" fontId="5" fillId="4" borderId="0" xfId="2" applyNumberFormat="1" applyFont="1" applyFill="1" applyAlignment="1">
      <alignment wrapText="1"/>
    </xf>
    <xf numFmtId="1" fontId="10" fillId="0" borderId="0" xfId="5" applyNumberFormat="1" applyFont="1"/>
    <xf numFmtId="1" fontId="3" fillId="10" borderId="35" xfId="7" applyNumberFormat="1" applyFont="1" applyFill="1" applyBorder="1" applyAlignment="1">
      <alignment horizontal="center" vertical="center" wrapText="1"/>
    </xf>
    <xf numFmtId="1" fontId="3" fillId="10" borderId="39" xfId="7" applyNumberFormat="1" applyFont="1" applyFill="1" applyBorder="1" applyAlignment="1">
      <alignment horizontal="center" vertical="center" wrapText="1"/>
    </xf>
    <xf numFmtId="1" fontId="3" fillId="10" borderId="2" xfId="7" applyNumberFormat="1" applyFont="1" applyFill="1" applyBorder="1" applyAlignment="1">
      <alignment horizontal="center" vertical="center" wrapText="1"/>
    </xf>
    <xf numFmtId="1" fontId="3" fillId="6" borderId="35" xfId="7" applyNumberFormat="1" applyFont="1" applyFill="1" applyBorder="1" applyAlignment="1">
      <alignment horizontal="center" vertical="center" wrapText="1"/>
    </xf>
    <xf numFmtId="1" fontId="3" fillId="6" borderId="38" xfId="7" applyNumberFormat="1" applyFont="1" applyFill="1" applyBorder="1" applyAlignment="1">
      <alignment horizontal="center" vertical="center" wrapText="1"/>
    </xf>
    <xf numFmtId="1" fontId="3" fillId="6" borderId="39" xfId="7" applyNumberFormat="1" applyFont="1" applyFill="1" applyBorder="1" applyAlignment="1">
      <alignment horizontal="center" vertical="center" wrapText="1"/>
    </xf>
    <xf numFmtId="1" fontId="3" fillId="7" borderId="35" xfId="2" applyNumberFormat="1" applyFont="1" applyFill="1" applyBorder="1" applyAlignment="1">
      <alignment horizontal="center" vertical="center" wrapText="1"/>
    </xf>
    <xf numFmtId="1" fontId="3" fillId="7" borderId="39" xfId="2" applyNumberFormat="1" applyFont="1" applyFill="1" applyBorder="1" applyAlignment="1">
      <alignment horizontal="center" vertical="center" wrapText="1"/>
    </xf>
    <xf numFmtId="1" fontId="5" fillId="0" borderId="24" xfId="5" applyNumberFormat="1" applyFont="1" applyBorder="1" applyAlignment="1">
      <alignment horizontal="center"/>
    </xf>
    <xf numFmtId="1" fontId="5" fillId="0" borderId="9" xfId="5" applyNumberFormat="1" applyFont="1" applyBorder="1" applyAlignment="1">
      <alignment horizontal="left" wrapText="1"/>
    </xf>
    <xf numFmtId="1" fontId="5" fillId="3" borderId="24" xfId="2" applyNumberFormat="1" applyFont="1" applyFill="1" applyBorder="1" applyAlignment="1">
      <alignment horizontal="right"/>
    </xf>
    <xf numFmtId="1" fontId="5" fillId="0" borderId="25" xfId="5" applyNumberFormat="1" applyFont="1" applyBorder="1" applyAlignment="1">
      <alignment horizontal="center"/>
    </xf>
    <xf numFmtId="1" fontId="5" fillId="0" borderId="10" xfId="5" applyNumberFormat="1" applyFont="1" applyBorder="1" applyAlignment="1">
      <alignment horizontal="left" wrapText="1"/>
    </xf>
    <xf numFmtId="1" fontId="5" fillId="3" borderId="10" xfId="2" applyNumberFormat="1" applyFont="1" applyFill="1" applyBorder="1" applyAlignment="1">
      <alignment horizontal="right"/>
    </xf>
    <xf numFmtId="1" fontId="5" fillId="0" borderId="20" xfId="5" applyNumberFormat="1" applyFont="1" applyBorder="1" applyAlignment="1">
      <alignment horizontal="center" vertical="center"/>
    </xf>
    <xf numFmtId="1" fontId="5" fillId="0" borderId="26" xfId="5" applyNumberFormat="1" applyFont="1" applyBorder="1" applyAlignment="1">
      <alignment horizontal="center" vertical="center"/>
    </xf>
    <xf numFmtId="1" fontId="3" fillId="3" borderId="10" xfId="2" applyNumberFormat="1" applyFont="1" applyFill="1" applyBorder="1" applyAlignment="1">
      <alignment horizontal="right" vertical="center" wrapText="1"/>
    </xf>
    <xf numFmtId="1" fontId="5" fillId="0" borderId="29" xfId="5" applyNumberFormat="1" applyFont="1" applyBorder="1" applyAlignment="1">
      <alignment horizontal="center"/>
    </xf>
    <xf numFmtId="1" fontId="5" fillId="0" borderId="14" xfId="5" applyNumberFormat="1" applyFont="1" applyBorder="1" applyAlignment="1">
      <alignment horizontal="left" wrapText="1"/>
    </xf>
    <xf numFmtId="1" fontId="5" fillId="3" borderId="20" xfId="2" applyNumberFormat="1" applyFont="1" applyFill="1" applyBorder="1" applyAlignment="1">
      <alignment horizontal="right"/>
    </xf>
    <xf numFmtId="1" fontId="3" fillId="7" borderId="2" xfId="2" applyNumberFormat="1" applyFont="1" applyFill="1" applyBorder="1" applyAlignment="1">
      <alignment horizontal="center" vertical="center" wrapText="1"/>
    </xf>
    <xf numFmtId="1" fontId="3" fillId="4" borderId="35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right" wrapText="1"/>
    </xf>
    <xf numFmtId="1" fontId="5" fillId="12" borderId="0" xfId="5" applyNumberFormat="1" applyFont="1" applyFill="1"/>
    <xf numFmtId="1" fontId="3" fillId="0" borderId="27" xfId="1" applyNumberFormat="1" applyFont="1" applyBorder="1" applyAlignment="1">
      <alignment horizontal="right" wrapText="1"/>
    </xf>
    <xf numFmtId="1" fontId="5" fillId="0" borderId="32" xfId="5" applyNumberFormat="1" applyFont="1" applyBorder="1" applyAlignment="1">
      <alignment horizontal="left" wrapText="1"/>
    </xf>
    <xf numFmtId="1" fontId="5" fillId="0" borderId="33" xfId="5" applyNumberFormat="1" applyFont="1" applyBorder="1" applyAlignment="1">
      <alignment horizontal="left" wrapText="1"/>
    </xf>
    <xf numFmtId="1" fontId="3" fillId="0" borderId="29" xfId="1" applyNumberFormat="1" applyFont="1" applyBorder="1" applyAlignment="1">
      <alignment horizontal="right" wrapText="1"/>
    </xf>
    <xf numFmtId="1" fontId="3" fillId="0" borderId="1" xfId="5" applyNumberFormat="1" applyFont="1" applyBorder="1" applyAlignment="1">
      <alignment horizontal="left" wrapText="1"/>
    </xf>
    <xf numFmtId="1" fontId="3" fillId="0" borderId="0" xfId="5" applyNumberFormat="1" applyFont="1" applyAlignment="1">
      <alignment horizontal="left" wrapText="1"/>
    </xf>
    <xf numFmtId="1" fontId="5" fillId="0" borderId="0" xfId="2" applyNumberFormat="1" applyFont="1" applyAlignment="1">
      <alignment horizontal="right"/>
    </xf>
    <xf numFmtId="1" fontId="5" fillId="4" borderId="31" xfId="5" applyNumberFormat="1" applyFont="1" applyFill="1" applyBorder="1" applyAlignment="1">
      <alignment vertical="center" wrapText="1"/>
    </xf>
    <xf numFmtId="1" fontId="3" fillId="4" borderId="31" xfId="5" applyNumberFormat="1" applyFont="1" applyFill="1" applyBorder="1" applyAlignment="1">
      <alignment vertical="center" wrapText="1"/>
    </xf>
    <xf numFmtId="1" fontId="5" fillId="4" borderId="14" xfId="5" applyNumberFormat="1" applyFont="1" applyFill="1" applyBorder="1" applyAlignment="1">
      <alignment vertical="center" wrapText="1"/>
    </xf>
    <xf numFmtId="1" fontId="5" fillId="0" borderId="14" xfId="2" applyNumberFormat="1" applyFont="1" applyBorder="1" applyAlignment="1">
      <alignment horizontal="right"/>
    </xf>
    <xf numFmtId="1" fontId="3" fillId="0" borderId="2" xfId="5" applyNumberFormat="1" applyFont="1" applyBorder="1" applyAlignment="1">
      <alignment horizontal="center" vertical="center" wrapText="1"/>
    </xf>
    <xf numFmtId="1" fontId="3" fillId="0" borderId="2" xfId="5" applyNumberFormat="1" applyFont="1" applyBorder="1" applyAlignment="1">
      <alignment vertical="center" wrapText="1"/>
    </xf>
    <xf numFmtId="1" fontId="3" fillId="0" borderId="2" xfId="2" applyNumberFormat="1" applyFont="1" applyBorder="1" applyAlignment="1">
      <alignment horizontal="right"/>
    </xf>
    <xf numFmtId="1" fontId="3" fillId="0" borderId="35" xfId="2" applyNumberFormat="1" applyFont="1" applyBorder="1" applyAlignment="1">
      <alignment horizontal="right"/>
    </xf>
    <xf numFmtId="1" fontId="3" fillId="0" borderId="39" xfId="2" applyNumberFormat="1" applyFont="1" applyBorder="1" applyAlignment="1">
      <alignment horizontal="right"/>
    </xf>
    <xf numFmtId="1" fontId="3" fillId="4" borderId="4" xfId="2" applyNumberFormat="1" applyFont="1" applyFill="1" applyBorder="1" applyAlignment="1">
      <alignment horizontal="right"/>
    </xf>
    <xf numFmtId="1" fontId="3" fillId="4" borderId="35" xfId="2" applyNumberFormat="1" applyFont="1" applyFill="1" applyBorder="1" applyAlignment="1">
      <alignment horizontal="right"/>
    </xf>
    <xf numFmtId="1" fontId="3" fillId="0" borderId="38" xfId="2" applyNumberFormat="1" applyFont="1" applyBorder="1" applyAlignment="1">
      <alignment horizontal="right"/>
    </xf>
    <xf numFmtId="1" fontId="3" fillId="0" borderId="5" xfId="2" applyNumberFormat="1" applyFont="1" applyBorder="1" applyAlignment="1">
      <alignment horizontal="right"/>
    </xf>
    <xf numFmtId="1" fontId="5" fillId="0" borderId="31" xfId="5" applyNumberFormat="1" applyFont="1" applyBorder="1" applyAlignment="1">
      <alignment vertical="center" wrapText="1"/>
    </xf>
    <xf numFmtId="1" fontId="3" fillId="0" borderId="4" xfId="5" applyNumberFormat="1" applyFont="1" applyBorder="1" applyAlignment="1">
      <alignment vertical="center" wrapText="1"/>
    </xf>
    <xf numFmtId="1" fontId="5" fillId="0" borderId="2" xfId="5" applyNumberFormat="1" applyFont="1" applyBorder="1" applyAlignment="1">
      <alignment vertical="center" wrapText="1"/>
    </xf>
    <xf numFmtId="1" fontId="5" fillId="4" borderId="2" xfId="5" applyNumberFormat="1" applyFont="1" applyFill="1" applyBorder="1" applyAlignment="1">
      <alignment vertical="center" wrapText="1"/>
    </xf>
    <xf numFmtId="1" fontId="5" fillId="0" borderId="4" xfId="2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1" fontId="5" fillId="0" borderId="34" xfId="5" applyNumberFormat="1" applyFont="1" applyBorder="1" applyAlignment="1">
      <alignment horizontal="center" vertical="center" wrapText="1"/>
    </xf>
    <xf numFmtId="1" fontId="5" fillId="0" borderId="9" xfId="5" applyNumberFormat="1" applyFont="1" applyBorder="1" applyAlignment="1">
      <alignment vertical="center" wrapText="1"/>
    </xf>
    <xf numFmtId="1" fontId="5" fillId="0" borderId="29" xfId="2" applyNumberFormat="1" applyFont="1" applyBorder="1" applyAlignment="1">
      <alignment horizontal="right"/>
    </xf>
    <xf numFmtId="1" fontId="5" fillId="0" borderId="24" xfId="2" applyNumberFormat="1" applyFont="1" applyBorder="1" applyAlignment="1">
      <alignment horizontal="right"/>
    </xf>
    <xf numFmtId="1" fontId="5" fillId="0" borderId="40" xfId="5" applyNumberFormat="1" applyFont="1" applyBorder="1" applyAlignment="1">
      <alignment horizontal="center" vertical="center" wrapText="1"/>
    </xf>
    <xf numFmtId="1" fontId="5" fillId="0" borderId="14" xfId="5" applyNumberFormat="1" applyFont="1" applyBorder="1" applyAlignment="1">
      <alignment vertical="center" wrapText="1"/>
    </xf>
    <xf numFmtId="1" fontId="3" fillId="0" borderId="4" xfId="2" applyNumberFormat="1" applyFont="1" applyBorder="1" applyAlignment="1">
      <alignment horizontal="right"/>
    </xf>
    <xf numFmtId="1" fontId="5" fillId="0" borderId="35" xfId="5" applyNumberFormat="1" applyFont="1" applyBorder="1" applyAlignment="1">
      <alignment horizontal="center" vertical="center" wrapText="1"/>
    </xf>
    <xf numFmtId="1" fontId="3" fillId="0" borderId="9" xfId="5" applyNumberFormat="1" applyFont="1" applyBorder="1" applyAlignment="1">
      <alignment vertical="center" wrapText="1"/>
    </xf>
    <xf numFmtId="1" fontId="3" fillId="4" borderId="20" xfId="5" applyNumberFormat="1" applyFont="1" applyFill="1" applyBorder="1" applyAlignment="1">
      <alignment vertical="center" wrapText="1"/>
    </xf>
    <xf numFmtId="1" fontId="5" fillId="0" borderId="9" xfId="2" applyNumberFormat="1" applyFont="1" applyBorder="1" applyAlignment="1">
      <alignment horizontal="right"/>
    </xf>
    <xf numFmtId="1" fontId="3" fillId="4" borderId="14" xfId="5" applyNumberFormat="1" applyFont="1" applyFill="1" applyBorder="1" applyAlignment="1">
      <alignment vertical="center" wrapText="1"/>
    </xf>
    <xf numFmtId="1" fontId="3" fillId="4" borderId="16" xfId="5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right"/>
    </xf>
    <xf numFmtId="1" fontId="7" fillId="0" borderId="0" xfId="5" quotePrefix="1" applyNumberFormat="1" applyFont="1" applyAlignment="1">
      <alignment horizontal="left"/>
    </xf>
    <xf numFmtId="1" fontId="3" fillId="0" borderId="0" xfId="5" applyNumberFormat="1" applyFont="1" applyAlignment="1">
      <alignment horizontal="center" vertical="center" wrapText="1"/>
    </xf>
    <xf numFmtId="1" fontId="5" fillId="0" borderId="0" xfId="0" applyNumberFormat="1" applyFont="1"/>
    <xf numFmtId="1" fontId="5" fillId="0" borderId="0" xfId="1" applyNumberFormat="1" applyFont="1"/>
    <xf numFmtId="1" fontId="3" fillId="2" borderId="3" xfId="5" applyNumberFormat="1" applyFont="1" applyFill="1" applyBorder="1" applyAlignment="1">
      <alignment horizontal="center" vertical="center" wrapText="1"/>
    </xf>
    <xf numFmtId="1" fontId="3" fillId="2" borderId="3" xfId="7" applyNumberFormat="1" applyFont="1" applyFill="1" applyBorder="1" applyAlignment="1">
      <alignment horizontal="center" vertical="center" wrapText="1"/>
    </xf>
    <xf numFmtId="1" fontId="12" fillId="3" borderId="36" xfId="3" applyNumberFormat="1" applyFont="1" applyFill="1" applyBorder="1" applyAlignment="1">
      <alignment horizontal="right"/>
    </xf>
    <xf numFmtId="1" fontId="12" fillId="3" borderId="8" xfId="3" applyNumberFormat="1" applyFont="1" applyFill="1" applyBorder="1" applyAlignment="1">
      <alignment horizontal="right"/>
    </xf>
    <xf numFmtId="1" fontId="5" fillId="4" borderId="0" xfId="8" applyNumberFormat="1" applyFont="1" applyFill="1"/>
    <xf numFmtId="1" fontId="5" fillId="4" borderId="0" xfId="0" applyNumberFormat="1" applyFont="1" applyFill="1"/>
    <xf numFmtId="1" fontId="3" fillId="0" borderId="35" xfId="2" applyNumberFormat="1" applyFont="1" applyBorder="1" applyAlignment="1">
      <alignment horizontal="right" vertical="center"/>
    </xf>
    <xf numFmtId="1" fontId="3" fillId="0" borderId="4" xfId="2" applyNumberFormat="1" applyFont="1" applyBorder="1" applyAlignment="1">
      <alignment horizontal="right" vertical="center"/>
    </xf>
    <xf numFmtId="1" fontId="3" fillId="0" borderId="2" xfId="2" applyNumberFormat="1" applyFont="1" applyBorder="1" applyAlignment="1">
      <alignment horizontal="right" vertical="center"/>
    </xf>
    <xf numFmtId="1" fontId="5" fillId="0" borderId="0" xfId="8" applyNumberFormat="1" applyFont="1" applyAlignment="1">
      <alignment wrapText="1"/>
    </xf>
    <xf numFmtId="1" fontId="5" fillId="0" borderId="0" xfId="8" applyNumberFormat="1" applyFont="1"/>
    <xf numFmtId="1" fontId="5" fillId="9" borderId="0" xfId="8" applyNumberFormat="1" applyFont="1" applyFill="1"/>
    <xf numFmtId="1" fontId="5" fillId="9" borderId="0" xfId="5" applyNumberFormat="1" applyFont="1" applyFill="1"/>
    <xf numFmtId="1" fontId="5" fillId="11" borderId="18" xfId="10" applyNumberFormat="1" applyFont="1" applyFill="1" applyBorder="1" applyProtection="1">
      <protection locked="0"/>
    </xf>
    <xf numFmtId="1" fontId="5" fillId="9" borderId="0" xfId="8" applyNumberFormat="1" applyFont="1" applyFill="1" applyAlignment="1">
      <alignment wrapText="1"/>
    </xf>
    <xf numFmtId="1" fontId="7" fillId="0" borderId="15" xfId="5" quotePrefix="1" applyNumberFormat="1" applyFont="1" applyBorder="1"/>
    <xf numFmtId="1" fontId="10" fillId="0" borderId="15" xfId="5" quotePrefix="1" applyNumberFormat="1" applyFont="1" applyBorder="1" applyAlignment="1">
      <alignment wrapText="1"/>
    </xf>
    <xf numFmtId="1" fontId="10" fillId="0" borderId="15" xfId="5" quotePrefix="1" applyNumberFormat="1" applyFont="1" applyBorder="1"/>
    <xf numFmtId="1" fontId="5" fillId="0" borderId="22" xfId="5" applyNumberFormat="1" applyFont="1" applyBorder="1"/>
    <xf numFmtId="1" fontId="5" fillId="0" borderId="54" xfId="5" applyNumberFormat="1" applyFont="1" applyBorder="1" applyAlignment="1">
      <alignment wrapText="1"/>
    </xf>
    <xf numFmtId="1" fontId="5" fillId="2" borderId="2" xfId="1" applyNumberFormat="1" applyFont="1" applyFill="1" applyBorder="1" applyAlignment="1">
      <alignment horizontal="center" vertical="center"/>
    </xf>
    <xf numFmtId="1" fontId="10" fillId="0" borderId="0" xfId="2" applyNumberFormat="1" applyFont="1" applyAlignment="1">
      <alignment horizontal="right"/>
    </xf>
    <xf numFmtId="1" fontId="5" fillId="0" borderId="40" xfId="11" applyNumberFormat="1" applyFont="1" applyBorder="1" applyAlignment="1">
      <alignment horizontal="center" vertical="center" wrapText="1"/>
    </xf>
    <xf numFmtId="1" fontId="5" fillId="0" borderId="41" xfId="11" applyNumberFormat="1" applyFont="1" applyBorder="1" applyAlignment="1">
      <alignment horizontal="center" vertical="center" wrapText="1"/>
    </xf>
    <xf numFmtId="1" fontId="5" fillId="0" borderId="38" xfId="8" applyNumberFormat="1" applyFont="1" applyBorder="1" applyAlignment="1">
      <alignment horizontal="center" vertical="center" wrapText="1"/>
    </xf>
    <xf numFmtId="1" fontId="5" fillId="0" borderId="39" xfId="8" applyNumberFormat="1" applyFont="1" applyBorder="1" applyAlignment="1">
      <alignment horizontal="center" vertical="center" wrapText="1"/>
    </xf>
    <xf numFmtId="1" fontId="5" fillId="0" borderId="22" xfId="12" applyNumberFormat="1" applyFont="1" applyBorder="1" applyAlignment="1">
      <alignment horizontal="right"/>
    </xf>
    <xf numFmtId="1" fontId="5" fillId="11" borderId="32" xfId="12" applyNumberFormat="1" applyFont="1" applyFill="1" applyBorder="1" applyProtection="1">
      <protection locked="0"/>
    </xf>
    <xf numFmtId="1" fontId="5" fillId="11" borderId="50" xfId="12" applyNumberFormat="1" applyFont="1" applyFill="1" applyBorder="1" applyProtection="1">
      <protection locked="0"/>
    </xf>
    <xf numFmtId="1" fontId="5" fillId="11" borderId="36" xfId="12" applyNumberFormat="1" applyFont="1" applyFill="1" applyBorder="1" applyProtection="1">
      <protection locked="0"/>
    </xf>
    <xf numFmtId="1" fontId="5" fillId="11" borderId="42" xfId="12" applyNumberFormat="1" applyFont="1" applyFill="1" applyBorder="1" applyProtection="1">
      <protection locked="0"/>
    </xf>
    <xf numFmtId="1" fontId="5" fillId="0" borderId="10" xfId="12" applyNumberFormat="1" applyFont="1" applyBorder="1" applyAlignment="1">
      <alignment horizontal="right"/>
    </xf>
    <xf numFmtId="1" fontId="5" fillId="11" borderId="58" xfId="12" applyNumberFormat="1" applyFont="1" applyFill="1" applyBorder="1" applyProtection="1">
      <protection locked="0"/>
    </xf>
    <xf numFmtId="1" fontId="5" fillId="11" borderId="59" xfId="12" applyNumberFormat="1" applyFont="1" applyFill="1" applyBorder="1" applyProtection="1">
      <protection locked="0"/>
    </xf>
    <xf numFmtId="1" fontId="5" fillId="11" borderId="60" xfId="12" applyNumberFormat="1" applyFont="1" applyFill="1" applyBorder="1" applyProtection="1">
      <protection locked="0"/>
    </xf>
    <xf numFmtId="1" fontId="5" fillId="11" borderId="8" xfId="12" applyNumberFormat="1" applyFont="1" applyFill="1" applyBorder="1" applyProtection="1">
      <protection locked="0"/>
    </xf>
    <xf numFmtId="1" fontId="5" fillId="0" borderId="16" xfId="12" applyNumberFormat="1" applyFont="1" applyBorder="1" applyAlignment="1">
      <alignment horizontal="right"/>
    </xf>
    <xf numFmtId="1" fontId="5" fillId="6" borderId="33" xfId="12" applyNumberFormat="1" applyFont="1" applyFill="1" applyBorder="1" applyAlignment="1" applyProtection="1">
      <alignment horizontal="right"/>
      <protection locked="0"/>
    </xf>
    <xf numFmtId="1" fontId="5" fillId="6" borderId="61" xfId="12" applyNumberFormat="1" applyFont="1" applyFill="1" applyBorder="1" applyAlignment="1" applyProtection="1">
      <alignment horizontal="right"/>
      <protection locked="0"/>
    </xf>
    <xf numFmtId="1" fontId="5" fillId="8" borderId="61" xfId="12" applyNumberFormat="1" applyFont="1" applyFill="1" applyBorder="1"/>
    <xf numFmtId="1" fontId="5" fillId="8" borderId="37" xfId="12" applyNumberFormat="1" applyFont="1" applyFill="1" applyBorder="1"/>
    <xf numFmtId="1" fontId="5" fillId="11" borderId="44" xfId="12" applyNumberFormat="1" applyFont="1" applyFill="1" applyBorder="1" applyProtection="1">
      <protection locked="0"/>
    </xf>
    <xf numFmtId="1" fontId="5" fillId="0" borderId="0" xfId="5" applyNumberFormat="1" applyFont="1" applyAlignment="1">
      <alignment horizontal="center" wrapText="1"/>
    </xf>
    <xf numFmtId="1" fontId="5" fillId="0" borderId="0" xfId="2" applyNumberFormat="1" applyFont="1" applyProtection="1">
      <protection locked="0"/>
    </xf>
    <xf numFmtId="1" fontId="5" fillId="2" borderId="2" xfId="5" applyNumberFormat="1" applyFont="1" applyFill="1" applyBorder="1" applyAlignment="1">
      <alignment horizontal="center" vertical="center" wrapText="1"/>
    </xf>
    <xf numFmtId="1" fontId="5" fillId="0" borderId="2" xfId="13" applyNumberFormat="1" applyFont="1" applyBorder="1" applyAlignment="1">
      <alignment horizontal="center" vertical="center" wrapText="1"/>
    </xf>
    <xf numFmtId="1" fontId="5" fillId="0" borderId="3" xfId="13" applyNumberFormat="1" applyFont="1" applyBorder="1" applyAlignment="1">
      <alignment horizontal="left" vertical="center" wrapText="1"/>
    </xf>
    <xf numFmtId="1" fontId="5" fillId="11" borderId="31" xfId="14" applyNumberFormat="1" applyFont="1" applyFill="1" applyBorder="1">
      <protection locked="0"/>
    </xf>
    <xf numFmtId="1" fontId="5" fillId="11" borderId="56" xfId="14" applyNumberFormat="1" applyFont="1" applyFill="1" applyBorder="1">
      <protection locked="0"/>
    </xf>
    <xf numFmtId="1" fontId="5" fillId="0" borderId="10" xfId="13" applyNumberFormat="1" applyFont="1" applyBorder="1" applyAlignment="1">
      <alignment horizontal="left" vertical="center" wrapText="1"/>
    </xf>
    <xf numFmtId="1" fontId="5" fillId="11" borderId="10" xfId="14" applyNumberFormat="1" applyFont="1" applyFill="1" applyBorder="1">
      <protection locked="0"/>
    </xf>
    <xf numFmtId="1" fontId="5" fillId="11" borderId="11" xfId="14" applyNumberFormat="1" applyFont="1" applyFill="1" applyBorder="1">
      <protection locked="0"/>
    </xf>
    <xf numFmtId="1" fontId="5" fillId="0" borderId="16" xfId="13" applyNumberFormat="1" applyFont="1" applyBorder="1" applyAlignment="1">
      <alignment horizontal="left" vertical="center" wrapText="1"/>
    </xf>
    <xf numFmtId="1" fontId="5" fillId="11" borderId="14" xfId="14" applyNumberFormat="1" applyFont="1" applyFill="1" applyBorder="1">
      <protection locked="0"/>
    </xf>
    <xf numFmtId="1" fontId="5" fillId="11" borderId="18" xfId="14" applyNumberFormat="1" applyFont="1" applyFill="1" applyBorder="1">
      <protection locked="0"/>
    </xf>
    <xf numFmtId="1" fontId="7" fillId="0" borderId="0" xfId="15" applyNumberFormat="1" applyFont="1" applyAlignment="1">
      <alignment horizontal="left"/>
    </xf>
    <xf numFmtId="1" fontId="3" fillId="0" borderId="0" xfId="15" applyNumberFormat="1" applyFont="1" applyAlignment="1">
      <alignment wrapText="1"/>
    </xf>
    <xf numFmtId="1" fontId="3" fillId="0" borderId="0" xfId="15" applyNumberFormat="1" applyFont="1"/>
    <xf numFmtId="1" fontId="5" fillId="0" borderId="0" xfId="14" applyNumberFormat="1" applyFont="1" applyFill="1" applyBorder="1">
      <protection locked="0"/>
    </xf>
    <xf numFmtId="1" fontId="3" fillId="2" borderId="3" xfId="15" applyNumberFormat="1" applyFont="1" applyFill="1" applyBorder="1" applyAlignment="1">
      <alignment horizontal="center" vertical="center" wrapText="1"/>
    </xf>
    <xf numFmtId="1" fontId="5" fillId="4" borderId="14" xfId="2" applyNumberFormat="1" applyFont="1" applyFill="1" applyBorder="1"/>
    <xf numFmtId="1" fontId="22" fillId="0" borderId="0" xfId="15" applyNumberFormat="1" applyFont="1" applyAlignment="1">
      <alignment horizontal="left"/>
    </xf>
    <xf numFmtId="1" fontId="22" fillId="0" borderId="0" xfId="15" applyNumberFormat="1" applyFont="1" applyAlignment="1">
      <alignment horizontal="left" wrapText="1"/>
    </xf>
    <xf numFmtId="1" fontId="5" fillId="4" borderId="3" xfId="7" applyNumberFormat="1" applyFont="1" applyFill="1" applyBorder="1" applyAlignment="1">
      <alignment horizontal="center" vertical="center" wrapText="1"/>
    </xf>
    <xf numFmtId="1" fontId="5" fillId="4" borderId="40" xfId="2" applyNumberFormat="1" applyFont="1" applyFill="1" applyBorder="1" applyAlignment="1">
      <alignment horizontal="center" vertical="center" wrapText="1"/>
    </xf>
    <xf numFmtId="1" fontId="5" fillId="4" borderId="3" xfId="2" applyNumberFormat="1" applyFont="1" applyFill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right" wrapText="1"/>
    </xf>
    <xf numFmtId="1" fontId="8" fillId="0" borderId="25" xfId="5" applyNumberFormat="1" applyFont="1" applyBorder="1"/>
    <xf numFmtId="1" fontId="7" fillId="0" borderId="62" xfId="5" applyNumberFormat="1" applyFont="1" applyBorder="1" applyAlignment="1">
      <alignment horizontal="right"/>
    </xf>
    <xf numFmtId="1" fontId="5" fillId="3" borderId="61" xfId="12" applyNumberFormat="1" applyFont="1" applyFill="1" applyBorder="1"/>
    <xf numFmtId="1" fontId="7" fillId="0" borderId="62" xfId="5" applyNumberFormat="1" applyFont="1" applyBorder="1" applyAlignment="1">
      <alignment horizontal="right" wrapText="1"/>
    </xf>
    <xf numFmtId="1" fontId="8" fillId="0" borderId="25" xfId="5" applyNumberFormat="1" applyFont="1" applyBorder="1" applyAlignment="1">
      <alignment wrapText="1"/>
    </xf>
    <xf numFmtId="1" fontId="8" fillId="0" borderId="28" xfId="5" applyNumberFormat="1" applyFont="1" applyBorder="1"/>
    <xf numFmtId="1" fontId="7" fillId="0" borderId="1" xfId="5" applyNumberFormat="1" applyFont="1" applyBorder="1" applyAlignment="1">
      <alignment horizontal="right" wrapText="1"/>
    </xf>
    <xf numFmtId="1" fontId="5" fillId="0" borderId="4" xfId="5" applyNumberFormat="1" applyFont="1" applyBorder="1"/>
    <xf numFmtId="1" fontId="5" fillId="0" borderId="2" xfId="5" applyNumberFormat="1" applyFont="1" applyBorder="1"/>
    <xf numFmtId="1" fontId="3" fillId="0" borderId="6" xfId="10" applyNumberFormat="1" applyFont="1" applyBorder="1" applyAlignment="1">
      <alignment vertical="center"/>
    </xf>
    <xf numFmtId="1" fontId="3" fillId="0" borderId="7" xfId="10" applyNumberFormat="1" applyFont="1" applyBorder="1" applyAlignment="1">
      <alignment vertical="center"/>
    </xf>
    <xf numFmtId="1" fontId="5" fillId="0" borderId="9" xfId="12" applyNumberFormat="1" applyFont="1" applyBorder="1" applyAlignment="1">
      <alignment horizontal="center"/>
    </xf>
    <xf numFmtId="1" fontId="5" fillId="0" borderId="9" xfId="12" applyNumberFormat="1" applyFont="1" applyBorder="1" applyAlignment="1">
      <alignment horizontal="left" wrapText="1"/>
    </xf>
    <xf numFmtId="1" fontId="5" fillId="0" borderId="6" xfId="10" applyNumberFormat="1" applyFont="1" applyBorder="1"/>
    <xf numFmtId="1" fontId="5" fillId="0" borderId="7" xfId="10" applyNumberFormat="1" applyFont="1" applyBorder="1"/>
    <xf numFmtId="1" fontId="5" fillId="0" borderId="10" xfId="12" applyNumberFormat="1" applyFont="1" applyBorder="1" applyAlignment="1">
      <alignment horizontal="center"/>
    </xf>
    <xf numFmtId="1" fontId="5" fillId="0" borderId="10" xfId="12" applyNumberFormat="1" applyFont="1" applyBorder="1" applyAlignment="1">
      <alignment horizontal="left" wrapText="1"/>
    </xf>
    <xf numFmtId="1" fontId="5" fillId="0" borderId="10" xfId="12" applyNumberFormat="1" applyFont="1" applyBorder="1" applyAlignment="1">
      <alignment horizontal="left" vertical="center" wrapText="1"/>
    </xf>
    <xf numFmtId="0" fontId="5" fillId="0" borderId="10" xfId="12" applyNumberFormat="1" applyFont="1" applyBorder="1" applyAlignment="1">
      <alignment horizontal="center"/>
    </xf>
    <xf numFmtId="0" fontId="5" fillId="0" borderId="10" xfId="12" applyNumberFormat="1" applyFont="1" applyBorder="1" applyAlignment="1">
      <alignment horizontal="left" wrapText="1"/>
    </xf>
    <xf numFmtId="1" fontId="3" fillId="0" borderId="10" xfId="12" applyNumberFormat="1" applyFont="1" applyBorder="1" applyAlignment="1">
      <alignment horizontal="center"/>
    </xf>
    <xf numFmtId="1" fontId="3" fillId="0" borderId="10" xfId="12" applyNumberFormat="1" applyFont="1" applyBorder="1" applyAlignment="1">
      <alignment horizontal="left" wrapText="1"/>
    </xf>
    <xf numFmtId="1" fontId="3" fillId="0" borderId="6" xfId="10" applyNumberFormat="1" applyFont="1" applyBorder="1"/>
    <xf numFmtId="1" fontId="3" fillId="0" borderId="7" xfId="10" applyNumberFormat="1" applyFont="1" applyBorder="1"/>
    <xf numFmtId="1" fontId="5" fillId="0" borderId="11" xfId="10" applyNumberFormat="1" applyFont="1" applyBorder="1"/>
    <xf numFmtId="1" fontId="5" fillId="3" borderId="6" xfId="10" applyNumberFormat="1" applyFont="1" applyFill="1" applyBorder="1"/>
    <xf numFmtId="1" fontId="5" fillId="0" borderId="12" xfId="12" applyNumberFormat="1" applyFont="1" applyBorder="1" applyAlignment="1">
      <alignment horizontal="center"/>
    </xf>
    <xf numFmtId="1" fontId="5" fillId="0" borderId="13" xfId="12" applyNumberFormat="1" applyFont="1" applyBorder="1" applyAlignment="1">
      <alignment horizontal="center"/>
    </xf>
    <xf numFmtId="1" fontId="5" fillId="0" borderId="14" xfId="12" applyNumberFormat="1" applyFont="1" applyBorder="1" applyAlignment="1">
      <alignment horizontal="center"/>
    </xf>
    <xf numFmtId="1" fontId="3" fillId="0" borderId="2" xfId="10" applyNumberFormat="1" applyFont="1" applyBorder="1" applyAlignment="1">
      <alignment vertical="center"/>
    </xf>
    <xf numFmtId="1" fontId="3" fillId="0" borderId="16" xfId="10" applyNumberFormat="1" applyFont="1" applyBorder="1" applyAlignment="1">
      <alignment vertical="center"/>
    </xf>
    <xf numFmtId="1" fontId="5" fillId="0" borderId="17" xfId="10" applyNumberFormat="1" applyFont="1" applyBorder="1"/>
    <xf numFmtId="1" fontId="3" fillId="0" borderId="11" xfId="10" applyNumberFormat="1" applyFont="1" applyBorder="1"/>
    <xf numFmtId="1" fontId="5" fillId="3" borderId="10" xfId="10" applyNumberFormat="1" applyFont="1" applyFill="1" applyBorder="1"/>
    <xf numFmtId="1" fontId="5" fillId="0" borderId="14" xfId="12" applyNumberFormat="1" applyFont="1" applyBorder="1" applyAlignment="1">
      <alignment horizontal="left" wrapText="1"/>
    </xf>
    <xf numFmtId="1" fontId="5" fillId="0" borderId="18" xfId="10" applyNumberFormat="1" applyFont="1" applyBorder="1"/>
    <xf numFmtId="1" fontId="5" fillId="0" borderId="9" xfId="10" applyNumberFormat="1" applyFont="1" applyBorder="1"/>
    <xf numFmtId="1" fontId="5" fillId="0" borderId="10" xfId="10" applyNumberFormat="1" applyFont="1" applyBorder="1"/>
    <xf numFmtId="1" fontId="3" fillId="0" borderId="20" xfId="12" applyNumberFormat="1" applyFont="1" applyBorder="1" applyAlignment="1">
      <alignment horizontal="left" wrapText="1"/>
    </xf>
    <xf numFmtId="1" fontId="3" fillId="0" borderId="21" xfId="10" applyNumberFormat="1" applyFont="1" applyBorder="1"/>
    <xf numFmtId="1" fontId="3" fillId="0" borderId="20" xfId="12" applyNumberFormat="1" applyFont="1" applyBorder="1" applyAlignment="1">
      <alignment horizontal="center"/>
    </xf>
    <xf numFmtId="1" fontId="3" fillId="0" borderId="20" xfId="10" applyNumberFormat="1" applyFont="1" applyBorder="1"/>
    <xf numFmtId="1" fontId="5" fillId="0" borderId="14" xfId="10" applyNumberFormat="1" applyFont="1" applyBorder="1"/>
    <xf numFmtId="1" fontId="3" fillId="0" borderId="10" xfId="10" applyNumberFormat="1" applyFont="1" applyBorder="1"/>
    <xf numFmtId="1" fontId="5" fillId="3" borderId="14" xfId="10" applyNumberFormat="1" applyFont="1" applyFill="1" applyBorder="1"/>
    <xf numFmtId="1" fontId="3" fillId="0" borderId="5" xfId="10" applyNumberFormat="1" applyFont="1" applyBorder="1" applyAlignment="1">
      <alignment vertical="center"/>
    </xf>
    <xf numFmtId="1" fontId="5" fillId="0" borderId="20" xfId="10" applyNumberFormat="1" applyFont="1" applyBorder="1"/>
    <xf numFmtId="1" fontId="3" fillId="0" borderId="2" xfId="10" applyNumberFormat="1" applyFont="1" applyBorder="1"/>
    <xf numFmtId="1" fontId="5" fillId="0" borderId="12" xfId="10" applyNumberFormat="1" applyFont="1" applyBorder="1"/>
    <xf numFmtId="1" fontId="5" fillId="0" borderId="10" xfId="10" applyNumberFormat="1" applyFont="1" applyBorder="1" applyAlignment="1">
      <alignment vertical="center"/>
    </xf>
    <xf numFmtId="1" fontId="5" fillId="0" borderId="16" xfId="10" applyNumberFormat="1" applyFont="1" applyBorder="1"/>
    <xf numFmtId="1" fontId="5" fillId="0" borderId="19" xfId="10" applyNumberFormat="1" applyFont="1" applyBorder="1"/>
    <xf numFmtId="1" fontId="5" fillId="0" borderId="2" xfId="10" applyNumberFormat="1" applyFont="1" applyBorder="1"/>
    <xf numFmtId="1" fontId="5" fillId="0" borderId="2" xfId="12" applyNumberFormat="1" applyFont="1" applyBorder="1" applyAlignment="1">
      <alignment horizontal="center"/>
    </xf>
    <xf numFmtId="1" fontId="7" fillId="0" borderId="15" xfId="10" quotePrefix="1" applyNumberFormat="1" applyFont="1" applyBorder="1"/>
    <xf numFmtId="1" fontId="3" fillId="4" borderId="4" xfId="12" applyNumberFormat="1" applyFont="1" applyFill="1" applyBorder="1" applyAlignment="1">
      <alignment horizontal="left" wrapText="1"/>
    </xf>
    <xf numFmtId="1" fontId="5" fillId="0" borderId="24" xfId="10" applyNumberFormat="1" applyFont="1" applyBorder="1" applyAlignment="1">
      <alignment horizontal="right" vertical="center" wrapText="1"/>
    </xf>
    <xf numFmtId="1" fontId="5" fillId="0" borderId="25" xfId="10" applyNumberFormat="1" applyFont="1" applyBorder="1" applyAlignment="1">
      <alignment horizontal="right" vertical="center" wrapText="1"/>
    </xf>
    <xf numFmtId="1" fontId="5" fillId="0" borderId="29" xfId="10" applyNumberFormat="1" applyFont="1" applyBorder="1" applyAlignment="1">
      <alignment horizontal="right" vertical="center" wrapText="1"/>
    </xf>
    <xf numFmtId="1" fontId="3" fillId="0" borderId="22" xfId="10" applyNumberFormat="1" applyFont="1" applyBorder="1" applyAlignment="1">
      <alignment horizontal="right" vertical="center" wrapText="1"/>
    </xf>
    <xf numFmtId="1" fontId="5" fillId="0" borderId="9" xfId="10" applyNumberFormat="1" applyFont="1" applyBorder="1" applyAlignment="1">
      <alignment horizontal="right" vertical="center" wrapText="1"/>
    </xf>
    <xf numFmtId="1" fontId="5" fillId="0" borderId="10" xfId="10" applyNumberFormat="1" applyFont="1" applyBorder="1" applyAlignment="1">
      <alignment horizontal="right" vertical="center" wrapText="1"/>
    </xf>
    <xf numFmtId="1" fontId="5" fillId="0" borderId="14" xfId="10" applyNumberFormat="1" applyFont="1" applyBorder="1" applyAlignment="1">
      <alignment horizontal="right" vertical="center" wrapText="1"/>
    </xf>
    <xf numFmtId="1" fontId="3" fillId="0" borderId="16" xfId="12" applyNumberFormat="1" applyFont="1" applyBorder="1" applyAlignment="1">
      <alignment horizontal="center"/>
    </xf>
    <xf numFmtId="1" fontId="3" fillId="0" borderId="16" xfId="10" applyNumberFormat="1" applyFont="1" applyBorder="1" applyAlignment="1">
      <alignment horizontal="right" vertical="center" wrapText="1"/>
    </xf>
    <xf numFmtId="1" fontId="5" fillId="3" borderId="10" xfId="10" applyNumberFormat="1" applyFont="1" applyFill="1" applyBorder="1" applyAlignment="1">
      <alignment horizontal="right" vertical="center" wrapText="1"/>
    </xf>
    <xf numFmtId="1" fontId="5" fillId="0" borderId="16" xfId="12" applyNumberFormat="1" applyFont="1" applyBorder="1" applyAlignment="1">
      <alignment horizontal="center"/>
    </xf>
    <xf numFmtId="1" fontId="5" fillId="3" borderId="31" xfId="10" applyNumberFormat="1" applyFont="1" applyFill="1" applyBorder="1" applyAlignment="1">
      <alignment horizontal="right" vertical="center" wrapText="1"/>
    </xf>
    <xf numFmtId="1" fontId="3" fillId="0" borderId="2" xfId="10" applyNumberFormat="1" applyFont="1" applyBorder="1" applyAlignment="1">
      <alignment horizontal="right"/>
    </xf>
    <xf numFmtId="1" fontId="5" fillId="0" borderId="32" xfId="10" applyNumberFormat="1" applyFont="1" applyBorder="1"/>
    <xf numFmtId="1" fontId="5" fillId="0" borderId="33" xfId="10" applyNumberFormat="1" applyFont="1" applyBorder="1"/>
    <xf numFmtId="1" fontId="3" fillId="0" borderId="34" xfId="10" applyNumberFormat="1" applyFont="1" applyBorder="1"/>
    <xf numFmtId="1" fontId="3" fillId="0" borderId="15" xfId="10" quotePrefix="1" applyNumberFormat="1" applyFont="1" applyBorder="1" applyAlignment="1">
      <alignment horizontal="center"/>
    </xf>
    <xf numFmtId="1" fontId="5" fillId="0" borderId="24" xfId="10" applyNumberFormat="1" applyFont="1" applyBorder="1"/>
    <xf numFmtId="1" fontId="5" fillId="0" borderId="25" xfId="10" applyNumberFormat="1" applyFont="1" applyBorder="1"/>
    <xf numFmtId="1" fontId="5" fillId="0" borderId="29" xfId="10" applyNumberFormat="1" applyFont="1" applyBorder="1"/>
    <xf numFmtId="1" fontId="3" fillId="0" borderId="4" xfId="10" applyNumberFormat="1" applyFont="1" applyBorder="1"/>
    <xf numFmtId="1" fontId="3" fillId="0" borderId="15" xfId="10" applyNumberFormat="1" applyFont="1" applyBorder="1"/>
    <xf numFmtId="1" fontId="5" fillId="3" borderId="9" xfId="10" applyNumberFormat="1" applyFont="1" applyFill="1" applyBorder="1" applyAlignment="1">
      <alignment horizontal="right" vertical="center" wrapText="1"/>
    </xf>
    <xf numFmtId="1" fontId="5" fillId="3" borderId="14" xfId="10" applyNumberFormat="1" applyFont="1" applyFill="1" applyBorder="1" applyAlignment="1">
      <alignment horizontal="right" vertical="center" wrapText="1"/>
    </xf>
    <xf numFmtId="1" fontId="3" fillId="0" borderId="16" xfId="10" applyNumberFormat="1" applyFont="1" applyBorder="1"/>
    <xf numFmtId="1" fontId="7" fillId="0" borderId="15" xfId="10" applyNumberFormat="1" applyFont="1" applyBorder="1"/>
    <xf numFmtId="1" fontId="5" fillId="0" borderId="32" xfId="10" applyNumberFormat="1" applyFont="1" applyBorder="1" applyAlignment="1">
      <alignment horizontal="right"/>
    </xf>
    <xf numFmtId="1" fontId="5" fillId="0" borderId="6" xfId="10" applyNumberFormat="1" applyFont="1" applyBorder="1" applyAlignment="1">
      <alignment horizontal="right"/>
    </xf>
    <xf numFmtId="1" fontId="5" fillId="0" borderId="33" xfId="10" applyNumberFormat="1" applyFont="1" applyBorder="1" applyAlignment="1">
      <alignment horizontal="right"/>
    </xf>
    <xf numFmtId="1" fontId="3" fillId="0" borderId="35" xfId="10" applyNumberFormat="1" applyFont="1" applyBorder="1" applyAlignment="1">
      <alignment horizontal="right"/>
    </xf>
    <xf numFmtId="1" fontId="7" fillId="0" borderId="15" xfId="10" applyNumberFormat="1" applyFont="1" applyBorder="1" applyAlignment="1">
      <alignment horizontal="left" wrapText="1"/>
    </xf>
    <xf numFmtId="1" fontId="3" fillId="0" borderId="2" xfId="10" quotePrefix="1" applyNumberFormat="1" applyFont="1" applyBorder="1" applyAlignment="1">
      <alignment horizontal="right"/>
    </xf>
    <xf numFmtId="1" fontId="3" fillId="0" borderId="15" xfId="10" quotePrefix="1" applyNumberFormat="1" applyFont="1" applyBorder="1" applyAlignment="1">
      <alignment horizontal="left"/>
    </xf>
    <xf numFmtId="1" fontId="5" fillId="0" borderId="0" xfId="12" applyNumberFormat="1" applyFont="1" applyAlignment="1">
      <alignment horizontal="left"/>
    </xf>
    <xf numFmtId="1" fontId="5" fillId="0" borderId="0" xfId="12" applyNumberFormat="1" applyFont="1"/>
    <xf numFmtId="1" fontId="5" fillId="0" borderId="34" xfId="10" applyNumberFormat="1" applyFont="1" applyBorder="1" applyAlignment="1">
      <alignment horizontal="right"/>
    </xf>
    <xf numFmtId="1" fontId="3" fillId="0" borderId="15" xfId="10" quotePrefix="1" applyNumberFormat="1" applyFont="1" applyBorder="1"/>
    <xf numFmtId="1" fontId="3" fillId="0" borderId="16" xfId="10" applyNumberFormat="1" applyFont="1" applyBorder="1" applyAlignment="1">
      <alignment horizontal="right"/>
    </xf>
    <xf numFmtId="1" fontId="3" fillId="0" borderId="1" xfId="10" applyNumberFormat="1" applyFont="1" applyBorder="1" applyAlignment="1">
      <alignment horizontal="center"/>
    </xf>
    <xf numFmtId="1" fontId="5" fillId="3" borderId="32" xfId="10" applyNumberFormat="1" applyFont="1" applyFill="1" applyBorder="1"/>
    <xf numFmtId="1" fontId="5" fillId="3" borderId="33" xfId="10" applyNumberFormat="1" applyFont="1" applyFill="1" applyBorder="1"/>
    <xf numFmtId="1" fontId="3" fillId="0" borderId="35" xfId="10" applyNumberFormat="1" applyFont="1" applyBorder="1"/>
    <xf numFmtId="1" fontId="3" fillId="0" borderId="1" xfId="10" quotePrefix="1" applyNumberFormat="1" applyFont="1" applyBorder="1"/>
    <xf numFmtId="1" fontId="5" fillId="0" borderId="9" xfId="10" applyNumberFormat="1" applyFont="1" applyBorder="1" applyAlignment="1">
      <alignment horizontal="right"/>
    </xf>
    <xf numFmtId="1" fontId="5" fillId="0" borderId="14" xfId="10" applyNumberFormat="1" applyFont="1" applyBorder="1" applyAlignment="1">
      <alignment horizontal="right"/>
    </xf>
    <xf numFmtId="1" fontId="5" fillId="0" borderId="2" xfId="10" applyNumberFormat="1" applyFont="1" applyBorder="1" applyAlignment="1">
      <alignment horizontal="right"/>
    </xf>
    <xf numFmtId="1" fontId="3" fillId="0" borderId="39" xfId="10" applyNumberFormat="1" applyFont="1" applyBorder="1" applyAlignment="1">
      <alignment vertical="center"/>
    </xf>
    <xf numFmtId="1" fontId="5" fillId="0" borderId="9" xfId="10" applyNumberFormat="1" applyFont="1" applyBorder="1" applyAlignment="1">
      <alignment wrapText="1"/>
    </xf>
    <xf numFmtId="1" fontId="5" fillId="0" borderId="10" xfId="10" applyNumberFormat="1" applyFont="1" applyBorder="1" applyAlignment="1">
      <alignment wrapText="1"/>
    </xf>
    <xf numFmtId="1" fontId="5" fillId="0" borderId="14" xfId="10" applyNumberFormat="1" applyFont="1" applyBorder="1" applyAlignment="1">
      <alignment wrapText="1"/>
    </xf>
    <xf numFmtId="1" fontId="3" fillId="0" borderId="31" xfId="10" applyNumberFormat="1" applyFont="1" applyBorder="1" applyAlignment="1">
      <alignment wrapText="1"/>
    </xf>
    <xf numFmtId="1" fontId="3" fillId="0" borderId="31" xfId="10" applyNumberFormat="1" applyFont="1" applyBorder="1"/>
    <xf numFmtId="1" fontId="3" fillId="0" borderId="47" xfId="10" applyNumberFormat="1" applyFont="1" applyBorder="1"/>
    <xf numFmtId="1" fontId="3" fillId="0" borderId="48" xfId="10" applyNumberFormat="1" applyFont="1" applyBorder="1"/>
    <xf numFmtId="1" fontId="3" fillId="0" borderId="0" xfId="10" applyNumberFormat="1" applyFont="1"/>
    <xf numFmtId="1" fontId="3" fillId="0" borderId="5" xfId="10" applyNumberFormat="1" applyFont="1" applyBorder="1"/>
    <xf numFmtId="1" fontId="5" fillId="0" borderId="20" xfId="10" applyNumberFormat="1" applyFont="1" applyBorder="1" applyAlignment="1">
      <alignment wrapText="1"/>
    </xf>
    <xf numFmtId="1" fontId="3" fillId="0" borderId="12" xfId="10" applyNumberFormat="1" applyFont="1" applyBorder="1" applyAlignment="1">
      <alignment vertical="center" wrapText="1"/>
    </xf>
    <xf numFmtId="1" fontId="3" fillId="0" borderId="12" xfId="10" applyNumberFormat="1" applyFont="1" applyBorder="1"/>
    <xf numFmtId="1" fontId="3" fillId="0" borderId="49" xfId="10" applyNumberFormat="1" applyFont="1" applyBorder="1"/>
    <xf numFmtId="1" fontId="3" fillId="0" borderId="47" xfId="10" quotePrefix="1" applyNumberFormat="1" applyFont="1" applyBorder="1"/>
    <xf numFmtId="1" fontId="3" fillId="0" borderId="48" xfId="10" quotePrefix="1" applyNumberFormat="1" applyFont="1" applyBorder="1"/>
    <xf numFmtId="1" fontId="3" fillId="0" borderId="31" xfId="10" quotePrefix="1" applyNumberFormat="1" applyFont="1" applyBorder="1"/>
    <xf numFmtId="1" fontId="3" fillId="0" borderId="9" xfId="10" applyNumberFormat="1" applyFont="1" applyBorder="1" applyAlignment="1">
      <alignment wrapText="1"/>
    </xf>
    <xf numFmtId="1" fontId="5" fillId="0" borderId="36" xfId="10" applyNumberFormat="1" applyFont="1" applyBorder="1"/>
    <xf numFmtId="1" fontId="5" fillId="0" borderId="30" xfId="10" applyNumberFormat="1" applyFont="1" applyBorder="1"/>
    <xf numFmtId="1" fontId="5" fillId="0" borderId="50" xfId="10" applyNumberFormat="1" applyFont="1" applyBorder="1"/>
    <xf numFmtId="1" fontId="5" fillId="0" borderId="32" xfId="10" quotePrefix="1" applyNumberFormat="1" applyFont="1" applyBorder="1"/>
    <xf numFmtId="1" fontId="5" fillId="0" borderId="36" xfId="10" quotePrefix="1" applyNumberFormat="1" applyFont="1" applyBorder="1"/>
    <xf numFmtId="1" fontId="5" fillId="0" borderId="9" xfId="10" quotePrefix="1" applyNumberFormat="1" applyFont="1" applyBorder="1"/>
    <xf numFmtId="1" fontId="5" fillId="0" borderId="12" xfId="10" applyNumberFormat="1" applyFont="1" applyBorder="1" applyAlignment="1">
      <alignment wrapText="1"/>
    </xf>
    <xf numFmtId="1" fontId="5" fillId="0" borderId="2" xfId="10" applyNumberFormat="1" applyFont="1" applyBorder="1" applyAlignment="1">
      <alignment wrapText="1"/>
    </xf>
    <xf numFmtId="1" fontId="5" fillId="8" borderId="2" xfId="10" applyNumberFormat="1" applyFont="1" applyFill="1" applyBorder="1" applyAlignment="1">
      <alignment horizontal="right"/>
    </xf>
    <xf numFmtId="1" fontId="5" fillId="8" borderId="3" xfId="10" applyNumberFormat="1" applyFont="1" applyFill="1" applyBorder="1" applyAlignment="1">
      <alignment horizontal="right"/>
    </xf>
    <xf numFmtId="1" fontId="5" fillId="8" borderId="40" xfId="10" applyNumberFormat="1" applyFont="1" applyFill="1" applyBorder="1" applyAlignment="1">
      <alignment horizontal="right"/>
    </xf>
    <xf numFmtId="1" fontId="5" fillId="8" borderId="42" xfId="10" applyNumberFormat="1" applyFont="1" applyFill="1" applyBorder="1" applyAlignment="1">
      <alignment horizontal="right"/>
    </xf>
    <xf numFmtId="1" fontId="5" fillId="8" borderId="54" xfId="10" applyNumberFormat="1" applyFont="1" applyFill="1" applyBorder="1" applyAlignment="1">
      <alignment horizontal="right"/>
    </xf>
    <xf numFmtId="1" fontId="5" fillId="8" borderId="41" xfId="10" applyNumberFormat="1" applyFont="1" applyFill="1" applyBorder="1" applyAlignment="1">
      <alignment horizontal="right"/>
    </xf>
    <xf numFmtId="1" fontId="5" fillId="8" borderId="23" xfId="10" applyNumberFormat="1" applyFont="1" applyFill="1" applyBorder="1" applyAlignment="1">
      <alignment horizontal="right"/>
    </xf>
    <xf numFmtId="1" fontId="5" fillId="0" borderId="9" xfId="10" applyNumberFormat="1" applyFont="1" applyBorder="1" applyAlignment="1">
      <alignment horizontal="right" vertical="center"/>
    </xf>
    <xf numFmtId="1" fontId="3" fillId="0" borderId="20" xfId="10" applyNumberFormat="1" applyFont="1" applyBorder="1" applyAlignment="1">
      <alignment horizontal="right" vertical="center"/>
    </xf>
    <xf numFmtId="1" fontId="3" fillId="0" borderId="2" xfId="10" applyNumberFormat="1" applyFont="1" applyBorder="1" applyAlignment="1">
      <alignment horizontal="right" vertical="center"/>
    </xf>
    <xf numFmtId="1" fontId="8" fillId="0" borderId="0" xfId="12" applyNumberFormat="1" applyFont="1" applyAlignment="1">
      <alignment horizontal="left"/>
    </xf>
    <xf numFmtId="1" fontId="8" fillId="0" borderId="0" xfId="12" quotePrefix="1" applyNumberFormat="1" applyFont="1" applyAlignment="1">
      <alignment horizontal="left"/>
    </xf>
    <xf numFmtId="1" fontId="5" fillId="4" borderId="9" xfId="12" applyNumberFormat="1" applyFont="1" applyFill="1" applyBorder="1" applyAlignment="1">
      <alignment horizontal="center"/>
    </xf>
    <xf numFmtId="1" fontId="5" fillId="4" borderId="24" xfId="12" applyNumberFormat="1" applyFont="1" applyFill="1" applyBorder="1" applyAlignment="1">
      <alignment wrapText="1"/>
    </xf>
    <xf numFmtId="1" fontId="3" fillId="4" borderId="9" xfId="12" applyNumberFormat="1" applyFont="1" applyFill="1" applyBorder="1" applyAlignment="1">
      <alignment horizontal="right" vertical="center" wrapText="1"/>
    </xf>
    <xf numFmtId="1" fontId="3" fillId="4" borderId="10" xfId="12" applyNumberFormat="1" applyFont="1" applyFill="1" applyBorder="1" applyAlignment="1">
      <alignment horizontal="right" vertical="center" wrapText="1"/>
    </xf>
    <xf numFmtId="1" fontId="5" fillId="4" borderId="10" xfId="12" applyNumberFormat="1" applyFont="1" applyFill="1" applyBorder="1" applyAlignment="1">
      <alignment horizontal="center"/>
    </xf>
    <xf numFmtId="1" fontId="5" fillId="4" borderId="25" xfId="12" applyNumberFormat="1" applyFont="1" applyFill="1" applyBorder="1" applyAlignment="1">
      <alignment wrapText="1"/>
    </xf>
    <xf numFmtId="1" fontId="5" fillId="4" borderId="20" xfId="12" applyNumberFormat="1" applyFont="1" applyFill="1" applyBorder="1" applyAlignment="1">
      <alignment horizontal="center" vertical="center"/>
    </xf>
    <xf numFmtId="1" fontId="5" fillId="4" borderId="26" xfId="12" applyNumberFormat="1" applyFont="1" applyFill="1" applyBorder="1" applyAlignment="1">
      <alignment vertical="center" wrapText="1"/>
    </xf>
    <xf numFmtId="1" fontId="3" fillId="4" borderId="14" xfId="12" applyNumberFormat="1" applyFont="1" applyFill="1" applyBorder="1" applyAlignment="1">
      <alignment horizontal="right" vertical="center" wrapText="1"/>
    </xf>
    <xf numFmtId="1" fontId="3" fillId="4" borderId="2" xfId="12" applyNumberFormat="1" applyFont="1" applyFill="1" applyBorder="1" applyAlignment="1">
      <alignment horizontal="right" vertical="center" wrapText="1"/>
    </xf>
    <xf numFmtId="1" fontId="3" fillId="0" borderId="2" xfId="10" applyNumberFormat="1" applyFont="1" applyBorder="1" applyAlignment="1">
      <alignment horizontal="right" vertical="center" wrapText="1"/>
    </xf>
    <xf numFmtId="1" fontId="3" fillId="4" borderId="2" xfId="10" applyNumberFormat="1" applyFont="1" applyFill="1" applyBorder="1" applyAlignment="1">
      <alignment horizontal="right" vertical="center" wrapText="1"/>
    </xf>
    <xf numFmtId="1" fontId="5" fillId="4" borderId="0" xfId="12" applyNumberFormat="1" applyFont="1" applyFill="1" applyAlignment="1">
      <alignment wrapText="1"/>
    </xf>
    <xf numFmtId="1" fontId="3" fillId="7" borderId="35" xfId="12" applyNumberFormat="1" applyFont="1" applyFill="1" applyBorder="1" applyAlignment="1">
      <alignment horizontal="center" vertical="center" wrapText="1"/>
    </xf>
    <xf numFmtId="1" fontId="3" fillId="7" borderId="39" xfId="12" applyNumberFormat="1" applyFont="1" applyFill="1" applyBorder="1" applyAlignment="1">
      <alignment horizontal="center" vertical="center" wrapText="1"/>
    </xf>
    <xf numFmtId="1" fontId="5" fillId="3" borderId="24" xfId="12" applyNumberFormat="1" applyFont="1" applyFill="1" applyBorder="1" applyAlignment="1">
      <alignment horizontal="right"/>
    </xf>
    <xf numFmtId="1" fontId="5" fillId="3" borderId="10" xfId="12" applyNumberFormat="1" applyFont="1" applyFill="1" applyBorder="1" applyAlignment="1">
      <alignment horizontal="right"/>
    </xf>
    <xf numFmtId="1" fontId="3" fillId="0" borderId="10" xfId="12" applyNumberFormat="1" applyFont="1" applyBorder="1" applyAlignment="1">
      <alignment horizontal="right" vertical="center" wrapText="1"/>
    </xf>
    <xf numFmtId="1" fontId="3" fillId="3" borderId="10" xfId="12" applyNumberFormat="1" applyFont="1" applyFill="1" applyBorder="1" applyAlignment="1">
      <alignment horizontal="right" vertical="center" wrapText="1"/>
    </xf>
    <xf numFmtId="1" fontId="3" fillId="4" borderId="20" xfId="12" applyNumberFormat="1" applyFont="1" applyFill="1" applyBorder="1" applyAlignment="1">
      <alignment horizontal="right" vertical="center" wrapText="1"/>
    </xf>
    <xf numFmtId="1" fontId="5" fillId="3" borderId="20" xfId="12" applyNumberFormat="1" applyFont="1" applyFill="1" applyBorder="1" applyAlignment="1">
      <alignment horizontal="right"/>
    </xf>
    <xf numFmtId="1" fontId="3" fillId="7" borderId="2" xfId="12" applyNumberFormat="1" applyFont="1" applyFill="1" applyBorder="1" applyAlignment="1">
      <alignment horizontal="center" vertical="center" wrapText="1"/>
    </xf>
    <xf numFmtId="1" fontId="3" fillId="4" borderId="35" xfId="12" applyNumberFormat="1" applyFont="1" applyFill="1" applyBorder="1" applyAlignment="1">
      <alignment horizontal="center" vertical="center" wrapText="1"/>
    </xf>
    <xf numFmtId="1" fontId="3" fillId="4" borderId="2" xfId="12" applyNumberFormat="1" applyFont="1" applyFill="1" applyBorder="1" applyAlignment="1">
      <alignment horizontal="center" vertical="center" wrapText="1"/>
    </xf>
    <xf numFmtId="1" fontId="3" fillId="0" borderId="24" xfId="10" applyNumberFormat="1" applyFont="1" applyBorder="1" applyAlignment="1">
      <alignment horizontal="right" wrapText="1"/>
    </xf>
    <xf numFmtId="1" fontId="5" fillId="11" borderId="32" xfId="12" applyNumberFormat="1" applyFont="1" applyFill="1" applyBorder="1" applyAlignment="1" applyProtection="1">
      <alignment horizontal="right"/>
      <protection locked="0"/>
    </xf>
    <xf numFmtId="1" fontId="5" fillId="0" borderId="32" xfId="12" applyNumberFormat="1" applyFont="1" applyBorder="1" applyAlignment="1">
      <alignment horizontal="right"/>
    </xf>
    <xf numFmtId="1" fontId="5" fillId="11" borderId="36" xfId="12" applyNumberFormat="1" applyFont="1" applyFill="1" applyBorder="1" applyAlignment="1" applyProtection="1">
      <alignment horizontal="right"/>
      <protection locked="0"/>
    </xf>
    <xf numFmtId="1" fontId="5" fillId="11" borderId="9" xfId="12" applyNumberFormat="1" applyFont="1" applyFill="1" applyBorder="1" applyAlignment="1" applyProtection="1">
      <alignment horizontal="right"/>
      <protection locked="0"/>
    </xf>
    <xf numFmtId="1" fontId="3" fillId="0" borderId="27" xfId="10" applyNumberFormat="1" applyFont="1" applyBorder="1" applyAlignment="1">
      <alignment horizontal="right" wrapText="1"/>
    </xf>
    <xf numFmtId="1" fontId="5" fillId="11" borderId="34" xfId="12" applyNumberFormat="1" applyFont="1" applyFill="1" applyBorder="1" applyAlignment="1" applyProtection="1">
      <alignment horizontal="right"/>
      <protection locked="0"/>
    </xf>
    <xf numFmtId="1" fontId="5" fillId="0" borderId="57" xfId="12" applyNumberFormat="1" applyFont="1" applyBorder="1" applyAlignment="1">
      <alignment horizontal="right"/>
    </xf>
    <xf numFmtId="1" fontId="5" fillId="11" borderId="44" xfId="12" applyNumberFormat="1" applyFont="1" applyFill="1" applyBorder="1" applyAlignment="1" applyProtection="1">
      <alignment horizontal="right"/>
      <protection locked="0"/>
    </xf>
    <xf numFmtId="1" fontId="3" fillId="0" borderId="29" xfId="10" applyNumberFormat="1" applyFont="1" applyBorder="1" applyAlignment="1">
      <alignment horizontal="right" wrapText="1"/>
    </xf>
    <xf numFmtId="1" fontId="5" fillId="11" borderId="33" xfId="12" applyNumberFormat="1" applyFont="1" applyFill="1" applyBorder="1" applyAlignment="1" applyProtection="1">
      <alignment horizontal="right"/>
      <protection locked="0"/>
    </xf>
    <xf numFmtId="1" fontId="5" fillId="0" borderId="33" xfId="12" applyNumberFormat="1" applyFont="1" applyBorder="1" applyAlignment="1">
      <alignment horizontal="right"/>
    </xf>
    <xf numFmtId="1" fontId="5" fillId="11" borderId="37" xfId="12" applyNumberFormat="1" applyFont="1" applyFill="1" applyBorder="1" applyAlignment="1" applyProtection="1">
      <alignment horizontal="right"/>
      <protection locked="0"/>
    </xf>
    <xf numFmtId="1" fontId="3" fillId="4" borderId="9" xfId="10" applyNumberFormat="1" applyFont="1" applyFill="1" applyBorder="1"/>
    <xf numFmtId="1" fontId="5" fillId="4" borderId="9" xfId="10" applyNumberFormat="1" applyFont="1" applyFill="1" applyBorder="1" applyAlignment="1">
      <alignment horizontal="right"/>
    </xf>
    <xf numFmtId="1" fontId="3" fillId="4" borderId="14" xfId="10" applyNumberFormat="1" applyFont="1" applyFill="1" applyBorder="1"/>
    <xf numFmtId="1" fontId="5" fillId="4" borderId="14" xfId="10" applyNumberFormat="1" applyFont="1" applyFill="1" applyBorder="1" applyAlignment="1">
      <alignment horizontal="right"/>
    </xf>
    <xf numFmtId="1" fontId="5" fillId="0" borderId="0" xfId="12" applyNumberFormat="1" applyFont="1" applyAlignment="1">
      <alignment horizontal="right"/>
    </xf>
    <xf numFmtId="1" fontId="5" fillId="0" borderId="31" xfId="12" applyNumberFormat="1" applyFont="1" applyBorder="1" applyAlignment="1">
      <alignment horizontal="right" vertical="center"/>
    </xf>
    <xf numFmtId="1" fontId="5" fillId="0" borderId="9" xfId="12" applyNumberFormat="1" applyFont="1" applyBorder="1" applyAlignment="1">
      <alignment horizontal="right" vertical="center"/>
    </xf>
    <xf numFmtId="1" fontId="5" fillId="0" borderId="14" xfId="12" applyNumberFormat="1" applyFont="1" applyBorder="1" applyAlignment="1">
      <alignment horizontal="right"/>
    </xf>
    <xf numFmtId="1" fontId="5" fillId="0" borderId="14" xfId="12" applyNumberFormat="1" applyFont="1" applyBorder="1" applyAlignment="1">
      <alignment horizontal="right" vertical="center"/>
    </xf>
    <xf numFmtId="1" fontId="3" fillId="0" borderId="2" xfId="12" applyNumberFormat="1" applyFont="1" applyBorder="1" applyAlignment="1">
      <alignment horizontal="right"/>
    </xf>
    <xf numFmtId="1" fontId="3" fillId="0" borderId="35" xfId="12" applyNumberFormat="1" applyFont="1" applyBorder="1" applyAlignment="1">
      <alignment horizontal="right"/>
    </xf>
    <xf numFmtId="1" fontId="3" fillId="0" borderId="39" xfId="12" applyNumberFormat="1" applyFont="1" applyBorder="1" applyAlignment="1">
      <alignment horizontal="right"/>
    </xf>
    <xf numFmtId="1" fontId="3" fillId="4" borderId="4" xfId="12" applyNumberFormat="1" applyFont="1" applyFill="1" applyBorder="1" applyAlignment="1">
      <alignment horizontal="right"/>
    </xf>
    <xf numFmtId="1" fontId="3" fillId="4" borderId="35" xfId="12" applyNumberFormat="1" applyFont="1" applyFill="1" applyBorder="1" applyAlignment="1">
      <alignment horizontal="right"/>
    </xf>
    <xf numFmtId="1" fontId="3" fillId="0" borderId="38" xfId="12" applyNumberFormat="1" applyFont="1" applyBorder="1" applyAlignment="1">
      <alignment horizontal="right"/>
    </xf>
    <xf numFmtId="1" fontId="3" fillId="0" borderId="5" xfId="12" applyNumberFormat="1" applyFont="1" applyBorder="1" applyAlignment="1">
      <alignment horizontal="right"/>
    </xf>
    <xf numFmtId="1" fontId="5" fillId="0" borderId="4" xfId="12" applyNumberFormat="1" applyFont="1" applyBorder="1" applyAlignment="1">
      <alignment horizontal="right"/>
    </xf>
    <xf numFmtId="1" fontId="5" fillId="0" borderId="2" xfId="12" applyNumberFormat="1" applyFont="1" applyBorder="1" applyAlignment="1">
      <alignment horizontal="right" vertical="center"/>
    </xf>
    <xf numFmtId="1" fontId="5" fillId="0" borderId="2" xfId="12" applyNumberFormat="1" applyFont="1" applyBorder="1" applyAlignment="1">
      <alignment horizontal="right"/>
    </xf>
    <xf numFmtId="1" fontId="5" fillId="0" borderId="27" xfId="12" applyNumberFormat="1" applyFont="1" applyBorder="1" applyAlignment="1">
      <alignment horizontal="right"/>
    </xf>
    <xf numFmtId="1" fontId="5" fillId="0" borderId="12" xfId="12" applyNumberFormat="1" applyFont="1" applyBorder="1" applyAlignment="1">
      <alignment horizontal="right" vertical="center"/>
    </xf>
    <xf numFmtId="1" fontId="5" fillId="0" borderId="29" xfId="12" applyNumberFormat="1" applyFont="1" applyBorder="1" applyAlignment="1">
      <alignment horizontal="right"/>
    </xf>
    <xf numFmtId="1" fontId="5" fillId="0" borderId="24" xfId="12" applyNumberFormat="1" applyFont="1" applyBorder="1" applyAlignment="1">
      <alignment horizontal="right"/>
    </xf>
    <xf numFmtId="1" fontId="5" fillId="0" borderId="26" xfId="12" applyNumberFormat="1" applyFont="1" applyBorder="1" applyAlignment="1">
      <alignment horizontal="right"/>
    </xf>
    <xf numFmtId="1" fontId="3" fillId="0" borderId="4" xfId="12" applyNumberFormat="1" applyFont="1" applyBorder="1" applyAlignment="1">
      <alignment horizontal="right"/>
    </xf>
    <xf numFmtId="1" fontId="5" fillId="0" borderId="9" xfId="12" applyNumberFormat="1" applyFont="1" applyBorder="1" applyAlignment="1">
      <alignment horizontal="right"/>
    </xf>
    <xf numFmtId="1" fontId="3" fillId="4" borderId="2" xfId="12" applyNumberFormat="1" applyFont="1" applyFill="1" applyBorder="1" applyAlignment="1">
      <alignment horizontal="right"/>
    </xf>
    <xf numFmtId="1" fontId="5" fillId="0" borderId="0" xfId="10" applyNumberFormat="1" applyFont="1"/>
    <xf numFmtId="1" fontId="3" fillId="0" borderId="6" xfId="12" applyNumberFormat="1" applyFont="1" applyBorder="1" applyAlignment="1">
      <alignment horizontal="right"/>
    </xf>
    <xf numFmtId="1" fontId="3" fillId="0" borderId="6" xfId="12" applyNumberFormat="1" applyFont="1" applyBorder="1"/>
    <xf numFmtId="1" fontId="3" fillId="0" borderId="35" xfId="12" applyNumberFormat="1" applyFont="1" applyBorder="1" applyAlignment="1">
      <alignment horizontal="right" vertical="center"/>
    </xf>
    <xf numFmtId="1" fontId="3" fillId="0" borderId="4" xfId="12" applyNumberFormat="1" applyFont="1" applyBorder="1" applyAlignment="1">
      <alignment horizontal="right" vertical="center"/>
    </xf>
    <xf numFmtId="1" fontId="3" fillId="0" borderId="2" xfId="12" applyNumberFormat="1" applyFont="1" applyBorder="1" applyAlignment="1">
      <alignment horizontal="right" vertical="center"/>
    </xf>
    <xf numFmtId="1" fontId="5" fillId="2" borderId="2" xfId="10" applyNumberFormat="1" applyFont="1" applyFill="1" applyBorder="1" applyAlignment="1">
      <alignment horizontal="center" vertical="center"/>
    </xf>
    <xf numFmtId="1" fontId="5" fillId="11" borderId="9" xfId="12" applyNumberFormat="1" applyFont="1" applyFill="1" applyBorder="1" applyProtection="1">
      <protection locked="0"/>
    </xf>
    <xf numFmtId="1" fontId="10" fillId="0" borderId="0" xfId="12" applyNumberFormat="1" applyFont="1" applyAlignment="1">
      <alignment horizontal="right"/>
    </xf>
    <xf numFmtId="1" fontId="5" fillId="11" borderId="14" xfId="12" applyNumberFormat="1" applyFont="1" applyFill="1" applyBorder="1" applyProtection="1">
      <protection locked="0"/>
    </xf>
    <xf numFmtId="1" fontId="5" fillId="11" borderId="16" xfId="12" applyNumberFormat="1" applyFont="1" applyFill="1" applyBorder="1" applyProtection="1">
      <protection locked="0"/>
    </xf>
    <xf numFmtId="1" fontId="5" fillId="0" borderId="0" xfId="12" applyNumberFormat="1" applyFont="1" applyProtection="1">
      <protection locked="0"/>
    </xf>
    <xf numFmtId="1" fontId="5" fillId="4" borderId="9" xfId="12" applyNumberFormat="1" applyFont="1" applyFill="1" applyBorder="1"/>
    <xf numFmtId="1" fontId="5" fillId="4" borderId="14" xfId="12" applyNumberFormat="1" applyFont="1" applyFill="1" applyBorder="1"/>
    <xf numFmtId="1" fontId="5" fillId="4" borderId="40" xfId="12" applyNumberFormat="1" applyFont="1" applyFill="1" applyBorder="1" applyAlignment="1">
      <alignment horizontal="center" vertical="center" wrapText="1"/>
    </xf>
    <xf numFmtId="1" fontId="5" fillId="4" borderId="3" xfId="12" applyNumberFormat="1" applyFont="1" applyFill="1" applyBorder="1" applyAlignment="1">
      <alignment horizontal="center" vertical="center" wrapText="1"/>
    </xf>
    <xf numFmtId="1" fontId="3" fillId="0" borderId="7" xfId="10" applyNumberFormat="1" applyFont="1" applyBorder="1" applyAlignment="1">
      <alignment horizontal="right" wrapText="1"/>
    </xf>
    <xf numFmtId="1" fontId="5" fillId="11" borderId="7" xfId="12" applyNumberFormat="1" applyFont="1" applyFill="1" applyBorder="1" applyAlignment="1" applyProtection="1">
      <alignment horizontal="right"/>
      <protection locked="0"/>
    </xf>
    <xf numFmtId="1" fontId="5" fillId="11" borderId="59" xfId="12" applyNumberFormat="1" applyFont="1" applyFill="1" applyBorder="1" applyAlignment="1" applyProtection="1">
      <alignment horizontal="right"/>
      <protection locked="0"/>
    </xf>
    <xf numFmtId="1" fontId="3" fillId="0" borderId="9" xfId="1" applyNumberFormat="1" applyFont="1" applyBorder="1"/>
    <xf numFmtId="1" fontId="3" fillId="0" borderId="32" xfId="1" applyNumberFormat="1" applyFont="1" applyBorder="1"/>
    <xf numFmtId="1" fontId="3" fillId="0" borderId="36" xfId="1" applyNumberFormat="1" applyFont="1" applyBorder="1"/>
    <xf numFmtId="1" fontId="3" fillId="0" borderId="30" xfId="1" applyNumberFormat="1" applyFont="1" applyBorder="1"/>
    <xf numFmtId="1" fontId="3" fillId="0" borderId="50" xfId="1" applyNumberFormat="1" applyFont="1" applyBorder="1"/>
    <xf numFmtId="1" fontId="3" fillId="0" borderId="32" xfId="1" quotePrefix="1" applyNumberFormat="1" applyFont="1" applyBorder="1"/>
    <xf numFmtId="1" fontId="3" fillId="0" borderId="36" xfId="1" quotePrefix="1" applyNumberFormat="1" applyFont="1" applyBorder="1"/>
    <xf numFmtId="1" fontId="3" fillId="0" borderId="9" xfId="1" quotePrefix="1" applyNumberFormat="1" applyFont="1" applyBorder="1"/>
    <xf numFmtId="166" fontId="3" fillId="0" borderId="0" xfId="3" applyNumberFormat="1" applyFont="1" applyFill="1" applyAlignment="1" applyProtection="1">
      <alignment horizontal="center"/>
    </xf>
    <xf numFmtId="1" fontId="8" fillId="0" borderId="25" xfId="5" applyNumberFormat="1" applyFont="1" applyBorder="1" applyAlignment="1">
      <alignment wrapText="1"/>
    </xf>
    <xf numFmtId="1" fontId="7" fillId="0" borderId="62" xfId="5" applyNumberFormat="1" applyFont="1" applyBorder="1" applyAlignment="1">
      <alignment horizontal="right"/>
    </xf>
    <xf numFmtId="1" fontId="8" fillId="0" borderId="25" xfId="5" applyNumberFormat="1" applyFont="1" applyBorder="1"/>
    <xf numFmtId="1" fontId="3" fillId="2" borderId="3" xfId="5" applyNumberFormat="1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vertical="center" wrapText="1"/>
    </xf>
    <xf numFmtId="1" fontId="3" fillId="0" borderId="2" xfId="5" applyNumberFormat="1" applyFont="1" applyBorder="1" applyAlignment="1">
      <alignment horizontal="center" vertical="center" wrapText="1"/>
    </xf>
    <xf numFmtId="1" fontId="3" fillId="2" borderId="3" xfId="7" applyNumberFormat="1" applyFont="1" applyFill="1" applyBorder="1" applyAlignment="1">
      <alignment horizontal="center" vertical="center" wrapText="1"/>
    </xf>
    <xf numFmtId="1" fontId="3" fillId="10" borderId="2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5" fillId="0" borderId="10" xfId="5" applyNumberFormat="1" applyFont="1" applyBorder="1" applyAlignment="1">
      <alignment horizontal="center" vertical="center" wrapText="1"/>
    </xf>
    <xf numFmtId="1" fontId="5" fillId="0" borderId="10" xfId="5" applyNumberFormat="1" applyFont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3" fillId="2" borderId="3" xfId="5" applyNumberFormat="1" applyFont="1" applyFill="1" applyBorder="1" applyAlignment="1">
      <alignment horizontal="center" vertical="center" wrapText="1"/>
    </xf>
    <xf numFmtId="1" fontId="3" fillId="0" borderId="2" xfId="5" applyNumberFormat="1" applyFont="1" applyBorder="1" applyAlignment="1">
      <alignment horizontal="center" vertical="center" wrapText="1"/>
    </xf>
    <xf numFmtId="1" fontId="3" fillId="2" borderId="3" xfId="7" applyNumberFormat="1" applyFont="1" applyFill="1" applyBorder="1" applyAlignment="1">
      <alignment horizontal="center" vertical="center" wrapText="1"/>
    </xf>
    <xf numFmtId="1" fontId="3" fillId="10" borderId="2" xfId="7" applyNumberFormat="1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vertical="center" wrapText="1"/>
    </xf>
    <xf numFmtId="1" fontId="8" fillId="0" borderId="25" xfId="5" applyNumberFormat="1" applyFont="1" applyBorder="1"/>
    <xf numFmtId="1" fontId="7" fillId="0" borderId="62" xfId="5" applyNumberFormat="1" applyFont="1" applyBorder="1" applyAlignment="1">
      <alignment horizontal="right"/>
    </xf>
    <xf numFmtId="1" fontId="8" fillId="0" borderId="25" xfId="5" applyNumberFormat="1" applyFont="1" applyBorder="1" applyAlignment="1">
      <alignment wrapText="1"/>
    </xf>
    <xf numFmtId="1" fontId="8" fillId="0" borderId="25" xfId="5" applyNumberFormat="1" applyFont="1" applyBorder="1" applyAlignment="1">
      <alignment wrapText="1"/>
    </xf>
    <xf numFmtId="1" fontId="7" fillId="0" borderId="62" xfId="5" applyNumberFormat="1" applyFont="1" applyBorder="1" applyAlignment="1">
      <alignment horizontal="right"/>
    </xf>
    <xf numFmtId="1" fontId="8" fillId="0" borderId="25" xfId="5" applyNumberFormat="1" applyFont="1" applyBorder="1"/>
    <xf numFmtId="1" fontId="3" fillId="2" borderId="3" xfId="5" applyNumberFormat="1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vertical="center" wrapText="1"/>
    </xf>
    <xf numFmtId="1" fontId="3" fillId="0" borderId="2" xfId="5" applyNumberFormat="1" applyFont="1" applyBorder="1" applyAlignment="1">
      <alignment horizontal="center" vertical="center" wrapText="1"/>
    </xf>
    <xf numFmtId="1" fontId="3" fillId="2" borderId="3" xfId="7" applyNumberFormat="1" applyFont="1" applyFill="1" applyBorder="1" applyAlignment="1">
      <alignment horizontal="center" vertical="center" wrapText="1"/>
    </xf>
    <xf numFmtId="1" fontId="3" fillId="10" borderId="2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5" fillId="0" borderId="10" xfId="5" applyNumberFormat="1" applyFont="1" applyBorder="1" applyAlignment="1">
      <alignment horizontal="center" vertical="center" wrapText="1"/>
    </xf>
    <xf numFmtId="1" fontId="8" fillId="0" borderId="25" xfId="5" applyNumberFormat="1" applyFont="1" applyBorder="1" applyAlignment="1">
      <alignment horizontal="left" wrapText="1"/>
    </xf>
    <xf numFmtId="1" fontId="8" fillId="0" borderId="62" xfId="5" applyNumberFormat="1" applyFont="1" applyBorder="1" applyAlignment="1">
      <alignment horizontal="left" wrapText="1"/>
    </xf>
    <xf numFmtId="0" fontId="8" fillId="0" borderId="25" xfId="5" applyFont="1" applyBorder="1" applyAlignment="1">
      <alignment horizontal="left" wrapText="1"/>
    </xf>
    <xf numFmtId="0" fontId="8" fillId="0" borderId="62" xfId="5" applyFont="1" applyBorder="1" applyAlignment="1">
      <alignment horizontal="left" wrapText="1"/>
    </xf>
    <xf numFmtId="1" fontId="8" fillId="0" borderId="25" xfId="5" applyNumberFormat="1" applyFont="1" applyBorder="1" applyAlignment="1">
      <alignment wrapText="1"/>
    </xf>
    <xf numFmtId="1" fontId="8" fillId="0" borderId="62" xfId="5" applyNumberFormat="1" applyFont="1" applyBorder="1" applyAlignment="1">
      <alignment wrapText="1"/>
    </xf>
    <xf numFmtId="1" fontId="8" fillId="0" borderId="25" xfId="5" applyNumberFormat="1" applyFont="1" applyBorder="1" applyAlignment="1">
      <alignment vertical="center"/>
    </xf>
    <xf numFmtId="1" fontId="8" fillId="0" borderId="62" xfId="5" applyNumberFormat="1" applyFont="1" applyBorder="1" applyAlignment="1">
      <alignment vertical="center"/>
    </xf>
    <xf numFmtId="1" fontId="7" fillId="0" borderId="25" xfId="5" applyNumberFormat="1" applyFont="1" applyBorder="1" applyAlignment="1">
      <alignment horizontal="right"/>
    </xf>
    <xf numFmtId="1" fontId="7" fillId="0" borderId="62" xfId="5" applyNumberFormat="1" applyFont="1" applyBorder="1" applyAlignment="1">
      <alignment horizontal="right"/>
    </xf>
    <xf numFmtId="1" fontId="8" fillId="0" borderId="25" xfId="5" applyNumberFormat="1" applyFont="1" applyBorder="1"/>
    <xf numFmtId="1" fontId="8" fillId="0" borderId="62" xfId="5" applyNumberFormat="1" applyFont="1" applyBorder="1"/>
    <xf numFmtId="1" fontId="3" fillId="2" borderId="3" xfId="5" applyNumberFormat="1" applyFont="1" applyFill="1" applyBorder="1" applyAlignment="1">
      <alignment horizontal="center" vertical="center" wrapText="1"/>
    </xf>
    <xf numFmtId="1" fontId="3" fillId="2" borderId="31" xfId="5" applyNumberFormat="1" applyFont="1" applyFill="1" applyBorder="1" applyAlignment="1">
      <alignment horizontal="center" vertical="center" wrapText="1"/>
    </xf>
    <xf numFmtId="1" fontId="3" fillId="2" borderId="4" xfId="5" applyNumberFormat="1" applyFont="1" applyFill="1" applyBorder="1" applyAlignment="1">
      <alignment horizontal="center" vertical="center" wrapText="1"/>
    </xf>
    <xf numFmtId="1" fontId="3" fillId="2" borderId="5" xfId="5" applyNumberFormat="1" applyFont="1" applyFill="1" applyBorder="1" applyAlignment="1">
      <alignment horizontal="center" vertical="center" wrapText="1"/>
    </xf>
    <xf numFmtId="1" fontId="3" fillId="2" borderId="15" xfId="5" applyNumberFormat="1" applyFont="1" applyFill="1" applyBorder="1" applyAlignment="1">
      <alignment horizontal="center" vertical="center" wrapText="1"/>
    </xf>
    <xf numFmtId="1" fontId="5" fillId="0" borderId="4" xfId="13" applyNumberFormat="1" applyFont="1" applyBorder="1" applyAlignment="1">
      <alignment horizontal="center" vertical="center"/>
    </xf>
    <xf numFmtId="1" fontId="5" fillId="0" borderId="5" xfId="13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3" fillId="0" borderId="22" xfId="15" applyNumberFormat="1" applyFont="1" applyBorder="1" applyAlignment="1">
      <alignment horizontal="center" vertical="center" wrapText="1"/>
    </xf>
    <xf numFmtId="1" fontId="3" fillId="0" borderId="54" xfId="15" applyNumberFormat="1" applyFont="1" applyBorder="1" applyAlignment="1">
      <alignment horizontal="center" vertical="center" wrapText="1"/>
    </xf>
    <xf numFmtId="1" fontId="5" fillId="0" borderId="24" xfId="16" applyNumberFormat="1" applyFont="1" applyBorder="1"/>
    <xf numFmtId="1" fontId="5" fillId="0" borderId="17" xfId="16" applyNumberFormat="1" applyFont="1" applyBorder="1"/>
    <xf numFmtId="1" fontId="5" fillId="0" borderId="29" xfId="16" applyNumberFormat="1" applyFont="1" applyBorder="1"/>
    <xf numFmtId="1" fontId="5" fillId="0" borderId="18" xfId="16" applyNumberFormat="1" applyFont="1" applyBorder="1"/>
    <xf numFmtId="1" fontId="5" fillId="0" borderId="22" xfId="15" applyNumberFormat="1" applyFont="1" applyBorder="1" applyAlignment="1">
      <alignment horizontal="center" vertical="center" wrapText="1"/>
    </xf>
    <xf numFmtId="1" fontId="5" fillId="0" borderId="54" xfId="15" applyNumberFormat="1" applyFont="1" applyBorder="1" applyAlignment="1">
      <alignment horizontal="center" vertical="center" wrapText="1"/>
    </xf>
    <xf numFmtId="1" fontId="5" fillId="0" borderId="28" xfId="15" applyNumberFormat="1" applyFont="1" applyBorder="1" applyAlignment="1">
      <alignment horizontal="center" vertical="center" wrapText="1"/>
    </xf>
    <xf numFmtId="1" fontId="5" fillId="0" borderId="19" xfId="15" applyNumberFormat="1" applyFont="1" applyBorder="1" applyAlignment="1">
      <alignment horizontal="center" vertical="center" wrapText="1"/>
    </xf>
    <xf numFmtId="1" fontId="5" fillId="2" borderId="3" xfId="5" applyNumberFormat="1" applyFont="1" applyFill="1" applyBorder="1" applyAlignment="1">
      <alignment horizontal="center" vertical="center" wrapText="1"/>
    </xf>
    <xf numFmtId="1" fontId="5" fillId="2" borderId="16" xfId="5" applyNumberFormat="1" applyFont="1" applyFill="1" applyBorder="1" applyAlignment="1">
      <alignment horizontal="center" vertical="center" wrapText="1"/>
    </xf>
    <xf numFmtId="1" fontId="5" fillId="0" borderId="4" xfId="5" quotePrefix="1" applyNumberFormat="1" applyFont="1" applyBorder="1" applyAlignment="1">
      <alignment horizontal="center" vertical="center" wrapText="1"/>
    </xf>
    <xf numFmtId="1" fontId="5" fillId="0" borderId="15" xfId="5" quotePrefix="1" applyNumberFormat="1" applyFont="1" applyBorder="1" applyAlignment="1">
      <alignment horizontal="center" vertical="center" wrapText="1"/>
    </xf>
    <xf numFmtId="1" fontId="5" fillId="0" borderId="5" xfId="5" quotePrefix="1" applyNumberFormat="1" applyFont="1" applyBorder="1" applyAlignment="1">
      <alignment horizontal="center" vertical="center" wrapText="1"/>
    </xf>
    <xf numFmtId="1" fontId="5" fillId="0" borderId="3" xfId="5" applyNumberFormat="1" applyFont="1" applyBorder="1" applyAlignment="1">
      <alignment horizontal="center" vertical="center" wrapText="1"/>
    </xf>
    <xf numFmtId="1" fontId="5" fillId="0" borderId="16" xfId="5" applyNumberFormat="1" applyFont="1" applyBorder="1" applyAlignment="1">
      <alignment horizontal="center" vertical="center" wrapText="1"/>
    </xf>
    <xf numFmtId="1" fontId="5" fillId="0" borderId="22" xfId="5" applyNumberFormat="1" applyFont="1" applyBorder="1" applyAlignment="1">
      <alignment horizontal="left" vertical="center" wrapText="1"/>
    </xf>
    <xf numFmtId="1" fontId="5" fillId="0" borderId="54" xfId="5" applyNumberFormat="1" applyFont="1" applyBorder="1" applyAlignment="1">
      <alignment horizontal="left" vertical="center" wrapText="1"/>
    </xf>
    <xf numFmtId="1" fontId="5" fillId="0" borderId="25" xfId="9" applyNumberFormat="1" applyFont="1" applyBorder="1" applyAlignment="1">
      <alignment horizontal="left" vertical="center" wrapText="1"/>
    </xf>
    <xf numFmtId="1" fontId="5" fillId="0" borderId="11" xfId="9" applyNumberFormat="1" applyFont="1" applyBorder="1" applyAlignment="1">
      <alignment horizontal="left" vertical="center" wrapText="1"/>
    </xf>
    <xf numFmtId="1" fontId="5" fillId="0" borderId="28" xfId="9" applyNumberFormat="1" applyFont="1" applyBorder="1" applyAlignment="1">
      <alignment horizontal="left" vertical="center" wrapText="1"/>
    </xf>
    <xf numFmtId="1" fontId="5" fillId="0" borderId="19" xfId="9" applyNumberFormat="1" applyFont="1" applyBorder="1" applyAlignment="1">
      <alignment horizontal="left" vertical="center" wrapText="1"/>
    </xf>
    <xf numFmtId="1" fontId="3" fillId="0" borderId="29" xfId="5" applyNumberFormat="1" applyFont="1" applyBorder="1" applyAlignment="1">
      <alignment horizontal="center" vertical="center"/>
    </xf>
    <xf numFmtId="1" fontId="3" fillId="0" borderId="18" xfId="5" applyNumberFormat="1" applyFont="1" applyBorder="1" applyAlignment="1">
      <alignment horizontal="center" vertical="center"/>
    </xf>
    <xf numFmtId="1" fontId="3" fillId="0" borderId="24" xfId="5" applyNumberFormat="1" applyFont="1" applyBorder="1" applyAlignment="1">
      <alignment horizontal="center" vertical="center" wrapText="1"/>
    </xf>
    <xf numFmtId="1" fontId="3" fillId="0" borderId="17" xfId="5" applyNumberFormat="1" applyFont="1" applyBorder="1" applyAlignment="1">
      <alignment horizontal="center" vertical="center" wrapText="1"/>
    </xf>
    <xf numFmtId="1" fontId="5" fillId="0" borderId="33" xfId="9" applyNumberFormat="1" applyFont="1" applyBorder="1" applyAlignment="1">
      <alignment horizontal="left" vertical="center" wrapText="1"/>
    </xf>
    <xf numFmtId="1" fontId="5" fillId="0" borderId="37" xfId="9" applyNumberFormat="1" applyFont="1" applyBorder="1" applyAlignment="1">
      <alignment horizontal="left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vertical="center" wrapText="1"/>
    </xf>
    <xf numFmtId="1" fontId="5" fillId="0" borderId="5" xfId="5" applyNumberFormat="1" applyFont="1" applyBorder="1" applyAlignment="1">
      <alignment vertical="center" wrapText="1"/>
    </xf>
    <xf numFmtId="1" fontId="5" fillId="0" borderId="22" xfId="5" applyNumberFormat="1" applyFont="1" applyBorder="1" applyAlignment="1">
      <alignment horizontal="center" vertical="center" wrapText="1"/>
    </xf>
    <xf numFmtId="1" fontId="5" fillId="0" borderId="54" xfId="5" applyNumberFormat="1" applyFont="1" applyBorder="1" applyAlignment="1">
      <alignment horizontal="center" vertical="center" wrapText="1"/>
    </xf>
    <xf numFmtId="1" fontId="5" fillId="0" borderId="28" xfId="5" applyNumberFormat="1" applyFont="1" applyBorder="1" applyAlignment="1">
      <alignment horizontal="center" vertical="center" wrapText="1"/>
    </xf>
    <xf numFmtId="1" fontId="5" fillId="0" borderId="19" xfId="5" applyNumberFormat="1" applyFont="1" applyBorder="1" applyAlignment="1">
      <alignment horizontal="center" vertical="center" wrapText="1"/>
    </xf>
    <xf numFmtId="1" fontId="5" fillId="0" borderId="25" xfId="5" applyNumberFormat="1" applyFont="1" applyBorder="1" applyAlignment="1">
      <alignment horizontal="left"/>
    </xf>
    <xf numFmtId="1" fontId="5" fillId="0" borderId="11" xfId="5" applyNumberFormat="1" applyFont="1" applyBorder="1" applyAlignment="1">
      <alignment horizontal="left"/>
    </xf>
    <xf numFmtId="1" fontId="3" fillId="0" borderId="2" xfId="5" applyNumberFormat="1" applyFont="1" applyBorder="1" applyAlignment="1">
      <alignment horizontal="center" vertical="center" wrapText="1"/>
    </xf>
    <xf numFmtId="1" fontId="3" fillId="0" borderId="24" xfId="5" applyNumberFormat="1" applyFont="1" applyBorder="1" applyAlignment="1">
      <alignment horizontal="center" vertical="center"/>
    </xf>
    <xf numFmtId="1" fontId="3" fillId="0" borderId="17" xfId="5" applyNumberFormat="1" applyFont="1" applyBorder="1" applyAlignment="1">
      <alignment horizontal="center" vertical="center"/>
    </xf>
    <xf numFmtId="1" fontId="5" fillId="0" borderId="25" xfId="5" applyNumberFormat="1" applyFont="1" applyBorder="1" applyAlignment="1">
      <alignment horizontal="left" vertical="center"/>
    </xf>
    <xf numFmtId="1" fontId="5" fillId="0" borderId="11" xfId="5" applyNumberFormat="1" applyFont="1" applyBorder="1" applyAlignment="1">
      <alignment horizontal="left" vertical="center"/>
    </xf>
    <xf numFmtId="1" fontId="5" fillId="0" borderId="31" xfId="5" applyNumberFormat="1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center" vertical="center" wrapText="1"/>
    </xf>
    <xf numFmtId="1" fontId="14" fillId="5" borderId="42" xfId="5" applyNumberFormat="1" applyFont="1" applyFill="1" applyBorder="1" applyAlignment="1">
      <alignment horizontal="center" vertical="center" wrapText="1"/>
    </xf>
    <xf numFmtId="1" fontId="14" fillId="5" borderId="44" xfId="5" applyNumberFormat="1" applyFont="1" applyFill="1" applyBorder="1" applyAlignment="1">
      <alignment horizontal="center" vertical="center" wrapText="1"/>
    </xf>
    <xf numFmtId="1" fontId="14" fillId="6" borderId="35" xfId="7" applyNumberFormat="1" applyFont="1" applyFill="1" applyBorder="1" applyAlignment="1">
      <alignment horizontal="center" vertical="center" wrapText="1"/>
    </xf>
    <xf numFmtId="1" fontId="14" fillId="6" borderId="38" xfId="7" applyNumberFormat="1" applyFont="1" applyFill="1" applyBorder="1" applyAlignment="1">
      <alignment horizontal="center" vertical="center" wrapText="1"/>
    </xf>
    <xf numFmtId="1" fontId="14" fillId="6" borderId="39" xfId="7" applyNumberFormat="1" applyFont="1" applyFill="1" applyBorder="1" applyAlignment="1">
      <alignment horizontal="center" vertical="center" wrapText="1"/>
    </xf>
    <xf numFmtId="1" fontId="14" fillId="7" borderId="35" xfId="2" applyNumberFormat="1" applyFont="1" applyFill="1" applyBorder="1" applyAlignment="1">
      <alignment horizontal="center" vertical="center" wrapText="1"/>
    </xf>
    <xf numFmtId="1" fontId="14" fillId="7" borderId="39" xfId="2" applyNumberFormat="1" applyFont="1" applyFill="1" applyBorder="1" applyAlignment="1">
      <alignment horizontal="center" vertical="center" wrapText="1"/>
    </xf>
    <xf numFmtId="1" fontId="3" fillId="5" borderId="35" xfId="5" applyNumberFormat="1" applyFont="1" applyFill="1" applyBorder="1" applyAlignment="1">
      <alignment horizontal="center" vertical="center" wrapText="1"/>
    </xf>
    <xf numFmtId="1" fontId="3" fillId="5" borderId="38" xfId="5" applyNumberFormat="1" applyFont="1" applyFill="1" applyBorder="1" applyAlignment="1">
      <alignment horizontal="center" vertical="center" wrapText="1"/>
    </xf>
    <xf numFmtId="1" fontId="3" fillId="5" borderId="39" xfId="5" applyNumberFormat="1" applyFont="1" applyFill="1" applyBorder="1" applyAlignment="1">
      <alignment horizontal="center" vertical="center" wrapText="1"/>
    </xf>
    <xf numFmtId="1" fontId="3" fillId="6" borderId="5" xfId="5" applyNumberFormat="1" applyFont="1" applyFill="1" applyBorder="1" applyAlignment="1">
      <alignment horizontal="center" vertical="center" wrapText="1"/>
    </xf>
    <xf numFmtId="1" fontId="3" fillId="6" borderId="2" xfId="5" applyNumberFormat="1" applyFont="1" applyFill="1" applyBorder="1" applyAlignment="1">
      <alignment horizontal="center" vertical="center" wrapText="1"/>
    </xf>
    <xf numFmtId="1" fontId="3" fillId="4" borderId="3" xfId="7" applyNumberFormat="1" applyFont="1" applyFill="1" applyBorder="1" applyAlignment="1">
      <alignment horizontal="center" vertical="center" wrapText="1"/>
    </xf>
    <xf numFmtId="1" fontId="3" fillId="4" borderId="31" xfId="7" applyNumberFormat="1" applyFont="1" applyFill="1" applyBorder="1" applyAlignment="1">
      <alignment horizontal="center" vertical="center" wrapText="1"/>
    </xf>
    <xf numFmtId="1" fontId="3" fillId="4" borderId="16" xfId="7" applyNumberFormat="1" applyFont="1" applyFill="1" applyBorder="1" applyAlignment="1">
      <alignment horizontal="center" vertical="center" wrapText="1"/>
    </xf>
    <xf numFmtId="1" fontId="3" fillId="7" borderId="4" xfId="2" applyNumberFormat="1" applyFont="1" applyFill="1" applyBorder="1" applyAlignment="1">
      <alignment horizontal="center" vertical="center" wrapText="1"/>
    </xf>
    <xf numFmtId="1" fontId="3" fillId="7" borderId="5" xfId="2" applyNumberFormat="1" applyFont="1" applyFill="1" applyBorder="1" applyAlignment="1">
      <alignment horizontal="center" vertical="center" wrapText="1"/>
    </xf>
    <xf numFmtId="1" fontId="3" fillId="0" borderId="3" xfId="5" applyNumberFormat="1" applyFont="1" applyBorder="1" applyAlignment="1">
      <alignment horizontal="center" vertical="center" wrapText="1"/>
    </xf>
    <xf numFmtId="1" fontId="3" fillId="0" borderId="31" xfId="5" applyNumberFormat="1" applyFont="1" applyBorder="1" applyAlignment="1">
      <alignment horizontal="center" vertical="center" wrapText="1"/>
    </xf>
    <xf numFmtId="1" fontId="3" fillId="0" borderId="16" xfId="5" applyNumberFormat="1" applyFont="1" applyBorder="1" applyAlignment="1">
      <alignment horizontal="center" vertical="center" wrapText="1"/>
    </xf>
    <xf numFmtId="1" fontId="14" fillId="2" borderId="22" xfId="7" applyNumberFormat="1" applyFont="1" applyFill="1" applyBorder="1" applyAlignment="1">
      <alignment horizontal="center" vertical="center" wrapText="1"/>
    </xf>
    <xf numFmtId="1" fontId="14" fillId="2" borderId="28" xfId="7" applyNumberFormat="1" applyFont="1" applyFill="1" applyBorder="1" applyAlignment="1">
      <alignment horizontal="center" vertical="center" wrapText="1"/>
    </xf>
    <xf numFmtId="1" fontId="14" fillId="2" borderId="2" xfId="7" applyNumberFormat="1" applyFont="1" applyFill="1" applyBorder="1" applyAlignment="1">
      <alignment horizontal="center" vertical="center"/>
    </xf>
    <xf numFmtId="1" fontId="14" fillId="2" borderId="23" xfId="7" applyNumberFormat="1" applyFont="1" applyFill="1" applyBorder="1" applyAlignment="1">
      <alignment horizontal="center" vertical="center" wrapText="1"/>
    </xf>
    <xf numFmtId="1" fontId="14" fillId="2" borderId="1" xfId="7" applyNumberFormat="1" applyFont="1" applyFill="1" applyBorder="1" applyAlignment="1">
      <alignment horizontal="center" vertical="center" wrapText="1"/>
    </xf>
    <xf numFmtId="1" fontId="14" fillId="5" borderId="40" xfId="5" applyNumberFormat="1" applyFont="1" applyFill="1" applyBorder="1" applyAlignment="1">
      <alignment horizontal="center" vertical="center" wrapText="1"/>
    </xf>
    <xf numFmtId="1" fontId="14" fillId="5" borderId="34" xfId="5" applyNumberFormat="1" applyFont="1" applyFill="1" applyBorder="1" applyAlignment="1">
      <alignment horizontal="center" vertical="center" wrapText="1"/>
    </xf>
    <xf numFmtId="1" fontId="14" fillId="5" borderId="41" xfId="5" applyNumberFormat="1" applyFont="1" applyFill="1" applyBorder="1" applyAlignment="1">
      <alignment horizontal="center" vertical="center" wrapText="1"/>
    </xf>
    <xf numFmtId="1" fontId="14" fillId="5" borderId="43" xfId="5" applyNumberFormat="1" applyFont="1" applyFill="1" applyBorder="1" applyAlignment="1">
      <alignment horizontal="center" vertical="center" wrapText="1"/>
    </xf>
    <xf numFmtId="1" fontId="3" fillId="2" borderId="3" xfId="7" applyNumberFormat="1" applyFont="1" applyFill="1" applyBorder="1" applyAlignment="1">
      <alignment horizontal="center" vertical="center" wrapText="1"/>
    </xf>
    <xf numFmtId="1" fontId="3" fillId="2" borderId="16" xfId="7" applyNumberFormat="1" applyFont="1" applyFill="1" applyBorder="1" applyAlignment="1">
      <alignment horizontal="center" vertical="center" wrapText="1"/>
    </xf>
    <xf numFmtId="1" fontId="5" fillId="4" borderId="24" xfId="5" applyNumberFormat="1" applyFont="1" applyFill="1" applyBorder="1" applyAlignment="1">
      <alignment horizontal="left"/>
    </xf>
    <xf numFmtId="1" fontId="5" fillId="4" borderId="17" xfId="5" applyNumberFormat="1" applyFont="1" applyFill="1" applyBorder="1" applyAlignment="1">
      <alignment horizontal="left"/>
    </xf>
    <xf numFmtId="1" fontId="5" fillId="4" borderId="14" xfId="5" applyNumberFormat="1" applyFont="1" applyFill="1" applyBorder="1" applyAlignment="1">
      <alignment horizontal="left"/>
    </xf>
    <xf numFmtId="1" fontId="7" fillId="0" borderId="0" xfId="5" applyNumberFormat="1" applyFont="1" applyAlignment="1">
      <alignment horizontal="left" wrapText="1"/>
    </xf>
    <xf numFmtId="1" fontId="3" fillId="0" borderId="2" xfId="4" applyNumberFormat="1" applyFont="1" applyBorder="1" applyAlignment="1">
      <alignment horizontal="center" vertical="center"/>
    </xf>
    <xf numFmtId="1" fontId="3" fillId="2" borderId="16" xfId="5" applyNumberFormat="1" applyFont="1" applyFill="1" applyBorder="1" applyAlignment="1">
      <alignment horizontal="center" vertical="center" wrapText="1"/>
    </xf>
    <xf numFmtId="1" fontId="3" fillId="2" borderId="4" xfId="7" applyNumberFormat="1" applyFont="1" applyFill="1" applyBorder="1" applyAlignment="1">
      <alignment horizontal="center" vertical="center"/>
    </xf>
    <xf numFmtId="1" fontId="3" fillId="2" borderId="15" xfId="7" applyNumberFormat="1" applyFont="1" applyFill="1" applyBorder="1" applyAlignment="1">
      <alignment horizontal="center" vertical="center"/>
    </xf>
    <xf numFmtId="1" fontId="5" fillId="0" borderId="24" xfId="5" applyNumberFormat="1" applyFont="1" applyBorder="1" applyAlignment="1">
      <alignment horizontal="left" vertical="center"/>
    </xf>
    <xf numFmtId="1" fontId="5" fillId="0" borderId="17" xfId="5" applyNumberFormat="1" applyFont="1" applyBorder="1" applyAlignment="1">
      <alignment horizontal="left" vertical="center"/>
    </xf>
    <xf numFmtId="1" fontId="5" fillId="0" borderId="28" xfId="5" applyNumberFormat="1" applyFont="1" applyBorder="1" applyAlignment="1">
      <alignment horizontal="left" vertical="center"/>
    </xf>
    <xf numFmtId="1" fontId="5" fillId="0" borderId="19" xfId="5" applyNumberFormat="1" applyFont="1" applyBorder="1" applyAlignment="1">
      <alignment horizontal="left" vertical="center"/>
    </xf>
    <xf numFmtId="1" fontId="5" fillId="0" borderId="3" xfId="5" applyNumberFormat="1" applyFont="1" applyBorder="1" applyAlignment="1">
      <alignment horizontal="left" vertical="center"/>
    </xf>
    <xf numFmtId="1" fontId="5" fillId="0" borderId="16" xfId="5" applyNumberFormat="1" applyFont="1" applyBorder="1" applyAlignment="1">
      <alignment horizontal="left" vertical="center"/>
    </xf>
    <xf numFmtId="1" fontId="7" fillId="0" borderId="1" xfId="5" applyNumberFormat="1" applyFont="1" applyBorder="1" applyAlignment="1">
      <alignment horizontal="left" wrapText="1"/>
    </xf>
    <xf numFmtId="1" fontId="3" fillId="0" borderId="22" xfId="5" applyNumberFormat="1" applyFont="1" applyBorder="1" applyAlignment="1">
      <alignment horizontal="center" vertical="center" wrapText="1"/>
    </xf>
    <xf numFmtId="1" fontId="3" fillId="0" borderId="54" xfId="5" applyNumberFormat="1" applyFont="1" applyBorder="1" applyAlignment="1">
      <alignment horizontal="center" vertical="center" wrapText="1"/>
    </xf>
    <xf numFmtId="1" fontId="3" fillId="0" borderId="28" xfId="5" applyNumberFormat="1" applyFont="1" applyBorder="1" applyAlignment="1">
      <alignment horizontal="center" vertical="center" wrapText="1"/>
    </xf>
    <xf numFmtId="1" fontId="3" fillId="0" borderId="19" xfId="5" applyNumberFormat="1" applyFont="1" applyBorder="1" applyAlignment="1">
      <alignment horizontal="center" vertical="center" wrapText="1"/>
    </xf>
    <xf numFmtId="1" fontId="3" fillId="7" borderId="22" xfId="2" applyNumberFormat="1" applyFont="1" applyFill="1" applyBorder="1" applyAlignment="1">
      <alignment horizontal="center" vertical="center" wrapText="1"/>
    </xf>
    <xf numFmtId="1" fontId="3" fillId="7" borderId="23" xfId="2" applyNumberFormat="1" applyFont="1" applyFill="1" applyBorder="1" applyAlignment="1">
      <alignment horizontal="center" vertical="center" wrapText="1"/>
    </xf>
    <xf numFmtId="1" fontId="3" fillId="7" borderId="28" xfId="2" applyNumberFormat="1" applyFont="1" applyFill="1" applyBorder="1" applyAlignment="1">
      <alignment horizontal="center" vertical="center" wrapText="1"/>
    </xf>
    <xf numFmtId="1" fontId="3" fillId="7" borderId="1" xfId="2" applyNumberFormat="1" applyFont="1" applyFill="1" applyBorder="1" applyAlignment="1">
      <alignment horizontal="center" vertical="center" wrapText="1"/>
    </xf>
    <xf numFmtId="1" fontId="3" fillId="10" borderId="5" xfId="7" applyNumberFormat="1" applyFont="1" applyFill="1" applyBorder="1" applyAlignment="1">
      <alignment horizontal="center" vertical="center" wrapText="1"/>
    </xf>
    <xf numFmtId="1" fontId="3" fillId="10" borderId="2" xfId="7" applyNumberFormat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" fontId="7" fillId="4" borderId="15" xfId="2" applyNumberFormat="1" applyFont="1" applyFill="1" applyBorder="1" applyAlignment="1">
      <alignment horizontal="left"/>
    </xf>
    <xf numFmtId="1" fontId="3" fillId="0" borderId="13" xfId="5" applyNumberFormat="1" applyFont="1" applyBorder="1" applyAlignment="1">
      <alignment horizontal="center" vertical="center" wrapText="1"/>
    </xf>
    <xf numFmtId="1" fontId="3" fillId="0" borderId="56" xfId="5" applyNumberFormat="1" applyFont="1" applyBorder="1" applyAlignment="1">
      <alignment horizontal="center" vertical="center" wrapText="1"/>
    </xf>
    <xf numFmtId="1" fontId="3" fillId="2" borderId="22" xfId="7" applyNumberFormat="1" applyFont="1" applyFill="1" applyBorder="1" applyAlignment="1">
      <alignment horizontal="center" vertical="center"/>
    </xf>
    <xf numFmtId="1" fontId="3" fillId="2" borderId="13" xfId="7" applyNumberFormat="1" applyFont="1" applyFill="1" applyBorder="1" applyAlignment="1">
      <alignment horizontal="center" vertical="center"/>
    </xf>
    <xf numFmtId="1" fontId="3" fillId="2" borderId="28" xfId="7" applyNumberFormat="1" applyFont="1" applyFill="1" applyBorder="1" applyAlignment="1">
      <alignment horizontal="center" vertical="center"/>
    </xf>
    <xf numFmtId="1" fontId="3" fillId="2" borderId="31" xfId="7" applyNumberFormat="1" applyFont="1" applyFill="1" applyBorder="1" applyAlignment="1">
      <alignment horizontal="center" vertical="center" wrapText="1"/>
    </xf>
    <xf numFmtId="1" fontId="3" fillId="10" borderId="23" xfId="7" applyNumberFormat="1" applyFont="1" applyFill="1" applyBorder="1" applyAlignment="1">
      <alignment horizontal="center" vertical="center" wrapText="1"/>
    </xf>
    <xf numFmtId="1" fontId="3" fillId="10" borderId="54" xfId="7" applyNumberFormat="1" applyFont="1" applyFill="1" applyBorder="1" applyAlignment="1">
      <alignment horizontal="center" vertical="center" wrapText="1"/>
    </xf>
    <xf numFmtId="1" fontId="3" fillId="10" borderId="3" xfId="7" applyNumberFormat="1" applyFont="1" applyFill="1" applyBorder="1" applyAlignment="1">
      <alignment horizontal="center" vertical="center" wrapText="1"/>
    </xf>
    <xf numFmtId="1" fontId="3" fillId="10" borderId="31" xfId="7" applyNumberFormat="1" applyFont="1" applyFill="1" applyBorder="1" applyAlignment="1">
      <alignment horizontal="center" vertical="center" wrapText="1"/>
    </xf>
    <xf numFmtId="1" fontId="3" fillId="10" borderId="16" xfId="7" applyNumberFormat="1" applyFont="1" applyFill="1" applyBorder="1" applyAlignment="1">
      <alignment horizontal="center" vertical="center" wrapText="1"/>
    </xf>
    <xf numFmtId="1" fontId="3" fillId="6" borderId="22" xfId="5" applyNumberFormat="1" applyFont="1" applyFill="1" applyBorder="1" applyAlignment="1">
      <alignment horizontal="center" vertical="center" wrapText="1"/>
    </xf>
    <xf numFmtId="1" fontId="3" fillId="6" borderId="23" xfId="5" applyNumberFormat="1" applyFont="1" applyFill="1" applyBorder="1" applyAlignment="1">
      <alignment horizontal="center" vertical="center" wrapText="1"/>
    </xf>
    <xf numFmtId="1" fontId="3" fillId="6" borderId="54" xfId="5" applyNumberFormat="1" applyFont="1" applyFill="1" applyBorder="1" applyAlignment="1">
      <alignment horizontal="center" vertical="center" wrapText="1"/>
    </xf>
    <xf numFmtId="1" fontId="3" fillId="6" borderId="13" xfId="5" applyNumberFormat="1" applyFont="1" applyFill="1" applyBorder="1" applyAlignment="1">
      <alignment horizontal="center" vertical="center" wrapText="1"/>
    </xf>
    <xf numFmtId="1" fontId="3" fillId="6" borderId="0" xfId="5" applyNumberFormat="1" applyFont="1" applyFill="1" applyAlignment="1">
      <alignment horizontal="center" vertical="center" wrapText="1"/>
    </xf>
    <xf numFmtId="1" fontId="3" fillId="6" borderId="56" xfId="5" applyNumberFormat="1" applyFont="1" applyFill="1" applyBorder="1" applyAlignment="1">
      <alignment horizontal="center" vertical="center" wrapText="1"/>
    </xf>
    <xf numFmtId="1" fontId="3" fillId="0" borderId="4" xfId="5" applyNumberFormat="1" applyFont="1" applyBorder="1" applyAlignment="1">
      <alignment horizontal="center" vertical="center" wrapText="1"/>
    </xf>
    <xf numFmtId="1" fontId="14" fillId="2" borderId="35" xfId="7" applyNumberFormat="1" applyFont="1" applyFill="1" applyBorder="1" applyAlignment="1">
      <alignment horizontal="center" vertical="center"/>
    </xf>
    <xf numFmtId="1" fontId="14" fillId="2" borderId="39" xfId="7" applyNumberFormat="1" applyFont="1" applyFill="1" applyBorder="1" applyAlignment="1">
      <alignment horizontal="center" vertical="center"/>
    </xf>
    <xf numFmtId="1" fontId="14" fillId="2" borderId="54" xfId="7" applyNumberFormat="1" applyFont="1" applyFill="1" applyBorder="1" applyAlignment="1">
      <alignment horizontal="center" vertical="center" wrapText="1"/>
    </xf>
    <xf numFmtId="1" fontId="14" fillId="2" borderId="19" xfId="7" applyNumberFormat="1" applyFont="1" applyFill="1" applyBorder="1" applyAlignment="1">
      <alignment horizontal="center" vertical="center" wrapText="1"/>
    </xf>
    <xf numFmtId="1" fontId="3" fillId="2" borderId="2" xfId="7" applyNumberFormat="1" applyFont="1" applyFill="1" applyBorder="1" applyAlignment="1">
      <alignment horizontal="center" vertical="center"/>
    </xf>
    <xf numFmtId="1" fontId="3" fillId="5" borderId="15" xfId="5" applyNumberFormat="1" applyFont="1" applyFill="1" applyBorder="1" applyAlignment="1">
      <alignment horizontal="center" vertical="center" wrapText="1"/>
    </xf>
    <xf numFmtId="1" fontId="3" fillId="5" borderId="5" xfId="5" applyNumberFormat="1" applyFont="1" applyFill="1" applyBorder="1" applyAlignment="1">
      <alignment horizontal="center" vertical="center" wrapText="1"/>
    </xf>
    <xf numFmtId="1" fontId="5" fillId="0" borderId="30" xfId="5" applyNumberFormat="1" applyFont="1" applyBorder="1" applyAlignment="1">
      <alignment horizontal="left" vertical="center"/>
    </xf>
    <xf numFmtId="1" fontId="5" fillId="0" borderId="26" xfId="5" applyNumberFormat="1" applyFont="1" applyBorder="1" applyAlignment="1">
      <alignment horizontal="left" vertical="center"/>
    </xf>
    <xf numFmtId="1" fontId="5" fillId="0" borderId="55" xfId="5" applyNumberFormat="1" applyFont="1" applyBorder="1" applyAlignment="1">
      <alignment horizontal="left" vertical="center"/>
    </xf>
    <xf numFmtId="1" fontId="3" fillId="0" borderId="4" xfId="5" applyNumberFormat="1" applyFont="1" applyBorder="1" applyAlignment="1">
      <alignment horizontal="left" vertical="center"/>
    </xf>
    <xf numFmtId="1" fontId="3" fillId="0" borderId="15" xfId="5" applyNumberFormat="1" applyFont="1" applyBorder="1" applyAlignment="1">
      <alignment horizontal="left" vertical="center"/>
    </xf>
    <xf numFmtId="1" fontId="14" fillId="2" borderId="3" xfId="7" applyNumberFormat="1" applyFont="1" applyFill="1" applyBorder="1" applyAlignment="1">
      <alignment horizontal="center" vertical="center" wrapText="1"/>
    </xf>
    <xf numFmtId="1" fontId="14" fillId="2" borderId="16" xfId="7" applyNumberFormat="1" applyFont="1" applyFill="1" applyBorder="1" applyAlignment="1">
      <alignment horizontal="center" vertical="center" wrapText="1"/>
    </xf>
    <xf numFmtId="1" fontId="14" fillId="2" borderId="4" xfId="7" applyNumberFormat="1" applyFont="1" applyFill="1" applyBorder="1" applyAlignment="1">
      <alignment horizontal="center" vertical="center"/>
    </xf>
    <xf numFmtId="1" fontId="14" fillId="2" borderId="5" xfId="7" applyNumberFormat="1" applyFont="1" applyFill="1" applyBorder="1" applyAlignment="1">
      <alignment horizontal="center" vertical="center"/>
    </xf>
    <xf numFmtId="1" fontId="5" fillId="0" borderId="29" xfId="5" applyNumberFormat="1" applyFont="1" applyBorder="1" applyAlignment="1">
      <alignment horizontal="left" vertical="center"/>
    </xf>
    <xf numFmtId="1" fontId="5" fillId="0" borderId="46" xfId="5" applyNumberFormat="1" applyFont="1" applyBorder="1" applyAlignment="1">
      <alignment horizontal="left" vertical="center"/>
    </xf>
    <xf numFmtId="1" fontId="5" fillId="0" borderId="4" xfId="5" applyNumberFormat="1" applyFont="1" applyBorder="1" applyAlignment="1">
      <alignment horizontal="left" vertical="center"/>
    </xf>
    <xf numFmtId="1" fontId="5" fillId="0" borderId="15" xfId="5" applyNumberFormat="1" applyFont="1" applyBorder="1" applyAlignment="1">
      <alignment horizontal="left" vertical="center"/>
    </xf>
    <xf numFmtId="1" fontId="5" fillId="4" borderId="4" xfId="5" applyNumberFormat="1" applyFont="1" applyFill="1" applyBorder="1" applyAlignment="1">
      <alignment horizontal="left" vertical="center" wrapText="1"/>
    </xf>
    <xf numFmtId="1" fontId="5" fillId="4" borderId="5" xfId="5" applyNumberFormat="1" applyFont="1" applyFill="1" applyBorder="1" applyAlignment="1">
      <alignment horizontal="left" vertical="center" wrapText="1"/>
    </xf>
    <xf numFmtId="1" fontId="5" fillId="0" borderId="4" xfId="5" applyNumberFormat="1" applyFont="1" applyBorder="1" applyAlignment="1">
      <alignment horizontal="left" vertical="center" wrapText="1"/>
    </xf>
    <xf numFmtId="1" fontId="5" fillId="0" borderId="15" xfId="5" applyNumberFormat="1" applyFont="1" applyBorder="1" applyAlignment="1">
      <alignment horizontal="left" vertical="center" wrapText="1"/>
    </xf>
    <xf numFmtId="1" fontId="3" fillId="2" borderId="5" xfId="7" applyNumberFormat="1" applyFont="1" applyFill="1" applyBorder="1" applyAlignment="1">
      <alignment horizontal="center" vertical="center"/>
    </xf>
    <xf numFmtId="1" fontId="3" fillId="0" borderId="4" xfId="5" applyNumberFormat="1" applyFont="1" applyBorder="1" applyAlignment="1">
      <alignment horizontal="center" vertical="center"/>
    </xf>
    <xf numFmtId="1" fontId="3" fillId="0" borderId="5" xfId="5" applyNumberFormat="1" applyFont="1" applyBorder="1" applyAlignment="1">
      <alignment horizontal="center" vertical="center"/>
    </xf>
    <xf numFmtId="1" fontId="5" fillId="0" borderId="31" xfId="5" quotePrefix="1" applyNumberFormat="1" applyFont="1" applyBorder="1" applyAlignment="1">
      <alignment horizontal="center" vertical="center" wrapText="1"/>
    </xf>
    <xf numFmtId="1" fontId="5" fillId="0" borderId="16" xfId="5" quotePrefix="1" applyNumberFormat="1" applyFont="1" applyBorder="1" applyAlignment="1">
      <alignment horizontal="center" vertical="center" wrapText="1"/>
    </xf>
    <xf numFmtId="1" fontId="7" fillId="0" borderId="15" xfId="4" quotePrefix="1" applyNumberFormat="1" applyFont="1" applyBorder="1" applyAlignment="1">
      <alignment horizontal="left"/>
    </xf>
    <xf numFmtId="1" fontId="3" fillId="0" borderId="23" xfId="5" applyNumberFormat="1" applyFont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1" fontId="3" fillId="6" borderId="35" xfId="5" applyNumberFormat="1" applyFont="1" applyFill="1" applyBorder="1" applyAlignment="1">
      <alignment horizontal="center" vertical="center" wrapText="1"/>
    </xf>
    <xf numFmtId="1" fontId="3" fillId="6" borderId="38" xfId="5" applyNumberFormat="1" applyFont="1" applyFill="1" applyBorder="1" applyAlignment="1">
      <alignment horizontal="center" vertical="center" wrapText="1"/>
    </xf>
    <xf numFmtId="1" fontId="3" fillId="6" borderId="39" xfId="5" applyNumberFormat="1" applyFont="1" applyFill="1" applyBorder="1" applyAlignment="1">
      <alignment horizontal="center" vertical="center" wrapText="1"/>
    </xf>
    <xf numFmtId="1" fontId="7" fillId="0" borderId="4" xfId="4" quotePrefix="1" applyNumberFormat="1" applyFont="1" applyBorder="1" applyAlignment="1">
      <alignment horizontal="left"/>
    </xf>
    <xf numFmtId="1" fontId="7" fillId="0" borderId="15" xfId="4" applyNumberFormat="1" applyFont="1" applyBorder="1" applyAlignment="1">
      <alignment horizontal="left" wrapText="1"/>
    </xf>
    <xf numFmtId="1" fontId="7" fillId="0" borderId="15" xfId="4" applyNumberFormat="1" applyFont="1" applyBorder="1" applyAlignment="1">
      <alignment horizontal="left" vertical="center" wrapText="1"/>
    </xf>
    <xf numFmtId="1" fontId="7" fillId="0" borderId="1" xfId="4" quotePrefix="1" applyNumberFormat="1" applyFont="1" applyBorder="1" applyAlignment="1">
      <alignment horizontal="left"/>
    </xf>
    <xf numFmtId="1" fontId="3" fillId="0" borderId="15" xfId="5" applyNumberFormat="1" applyFont="1" applyBorder="1" applyAlignment="1">
      <alignment horizontal="center" vertical="center"/>
    </xf>
    <xf numFmtId="1" fontId="5" fillId="0" borderId="10" xfId="5" applyNumberFormat="1" applyFont="1" applyBorder="1" applyAlignment="1">
      <alignment horizontal="center" vertical="center" wrapText="1"/>
    </xf>
    <xf numFmtId="1" fontId="14" fillId="7" borderId="35" xfId="12" applyNumberFormat="1" applyFont="1" applyFill="1" applyBorder="1" applyAlignment="1">
      <alignment horizontal="center" vertical="center" wrapText="1"/>
    </xf>
    <xf numFmtId="1" fontId="14" fillId="7" borderId="39" xfId="12" applyNumberFormat="1" applyFont="1" applyFill="1" applyBorder="1" applyAlignment="1">
      <alignment horizontal="center" vertical="center" wrapText="1"/>
    </xf>
    <xf numFmtId="1" fontId="3" fillId="7" borderId="4" xfId="12" applyNumberFormat="1" applyFont="1" applyFill="1" applyBorder="1" applyAlignment="1">
      <alignment horizontal="center" vertical="center" wrapText="1"/>
    </xf>
    <xf numFmtId="1" fontId="3" fillId="7" borderId="5" xfId="12" applyNumberFormat="1" applyFont="1" applyFill="1" applyBorder="1" applyAlignment="1">
      <alignment horizontal="center" vertical="center" wrapText="1"/>
    </xf>
    <xf numFmtId="1" fontId="3" fillId="7" borderId="22" xfId="12" applyNumberFormat="1" applyFont="1" applyFill="1" applyBorder="1" applyAlignment="1">
      <alignment horizontal="center" vertical="center" wrapText="1"/>
    </xf>
    <xf numFmtId="1" fontId="3" fillId="7" borderId="23" xfId="12" applyNumberFormat="1" applyFont="1" applyFill="1" applyBorder="1" applyAlignment="1">
      <alignment horizontal="center" vertical="center" wrapText="1"/>
    </xf>
    <xf numFmtId="1" fontId="3" fillId="7" borderId="28" xfId="12" applyNumberFormat="1" applyFont="1" applyFill="1" applyBorder="1" applyAlignment="1">
      <alignment horizontal="center" vertical="center" wrapText="1"/>
    </xf>
    <xf numFmtId="1" fontId="3" fillId="7" borderId="1" xfId="12" applyNumberFormat="1" applyFont="1" applyFill="1" applyBorder="1" applyAlignment="1">
      <alignment horizontal="center" vertical="center" wrapText="1"/>
    </xf>
    <xf numFmtId="1" fontId="3" fillId="4" borderId="2" xfId="10" applyNumberFormat="1" applyFont="1" applyFill="1" applyBorder="1" applyAlignment="1">
      <alignment horizontal="center" vertical="center" wrapText="1"/>
    </xf>
    <xf numFmtId="1" fontId="3" fillId="4" borderId="4" xfId="10" applyNumberFormat="1" applyFont="1" applyFill="1" applyBorder="1" applyAlignment="1">
      <alignment horizontal="center" vertical="center" wrapText="1"/>
    </xf>
    <xf numFmtId="1" fontId="7" fillId="4" borderId="15" xfId="12" applyNumberFormat="1" applyFont="1" applyFill="1" applyBorder="1" applyAlignment="1">
      <alignment horizontal="left"/>
    </xf>
  </cellXfs>
  <cellStyles count="17">
    <cellStyle name="Escribir" xfId="14"/>
    <cellStyle name="Millares" xfId="1" builtinId="3"/>
    <cellStyle name="Millares [0]" xfId="2" builtinId="6"/>
    <cellStyle name="Millares [0] 2" xfId="12"/>
    <cellStyle name="Millares 2" xfId="10"/>
    <cellStyle name="Moneda" xfId="3" builtinId="4"/>
    <cellStyle name="Normal" xfId="0" builtinId="0"/>
    <cellStyle name="Normal_08a" xfId="7"/>
    <cellStyle name="Normal_REM 02-2002" xfId="11"/>
    <cellStyle name="Normal_REM 05-2002" xfId="15"/>
    <cellStyle name="Normal_REM 08-2002" xfId="13"/>
    <cellStyle name="Normal_REM 17-2002" xfId="5"/>
    <cellStyle name="Normal_REM 18-2002" xfId="8"/>
    <cellStyle name="Normal_REM17-17A" xfId="6"/>
    <cellStyle name="Normal_REM18A-18" xfId="9"/>
    <cellStyle name="Normal_RMC_0" xfId="4"/>
    <cellStyle name="Normal_SBM-09V1.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BS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116108BS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CAMBIOS%20REM%202019\NOV\116108BS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BS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2019</v>
          </cell>
        </row>
      </sheetData>
      <sheetData sheetId="1">
        <row r="5">
          <cell r="C5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5317</v>
          </cell>
          <cell r="E7">
            <v>5086</v>
          </cell>
          <cell r="AL7">
            <v>66575740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250</v>
          </cell>
          <cell r="E11">
            <v>175</v>
          </cell>
          <cell r="AL11">
            <v>2871750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2743</v>
          </cell>
          <cell r="E15">
            <v>2743</v>
          </cell>
          <cell r="AL15">
            <v>18131230</v>
          </cell>
        </row>
        <row r="16">
          <cell r="C16">
            <v>1726</v>
          </cell>
          <cell r="E16">
            <v>1726</v>
          </cell>
          <cell r="AL16">
            <v>13704440</v>
          </cell>
        </row>
        <row r="17">
          <cell r="C17">
            <v>3460</v>
          </cell>
          <cell r="E17">
            <v>3460</v>
          </cell>
          <cell r="AL17">
            <v>34046400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3306</v>
          </cell>
        </row>
        <row r="25">
          <cell r="C25">
            <v>0</v>
          </cell>
        </row>
        <row r="29">
          <cell r="C29">
            <v>2718</v>
          </cell>
          <cell r="E29">
            <v>2714</v>
          </cell>
          <cell r="AL29">
            <v>3501060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78</v>
          </cell>
          <cell r="E32">
            <v>78</v>
          </cell>
          <cell r="AL32">
            <v>136500</v>
          </cell>
        </row>
        <row r="33">
          <cell r="C33">
            <v>1677</v>
          </cell>
          <cell r="E33">
            <v>1677</v>
          </cell>
          <cell r="AL33">
            <v>2364570</v>
          </cell>
        </row>
        <row r="34">
          <cell r="C34">
            <v>0</v>
          </cell>
          <cell r="AL34">
            <v>0</v>
          </cell>
        </row>
        <row r="36">
          <cell r="C36">
            <v>226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68</v>
          </cell>
          <cell r="E44">
            <v>68</v>
          </cell>
          <cell r="AL44">
            <v>287640</v>
          </cell>
        </row>
        <row r="45">
          <cell r="C45">
            <v>568</v>
          </cell>
          <cell r="E45">
            <v>568</v>
          </cell>
          <cell r="AL45">
            <v>1323440</v>
          </cell>
        </row>
        <row r="46">
          <cell r="C46">
            <v>76</v>
          </cell>
          <cell r="E46">
            <v>76</v>
          </cell>
          <cell r="AL46">
            <v>177080</v>
          </cell>
        </row>
        <row r="47">
          <cell r="C47">
            <v>159</v>
          </cell>
          <cell r="E47">
            <v>159</v>
          </cell>
          <cell r="AL47">
            <v>112890</v>
          </cell>
        </row>
        <row r="49">
          <cell r="C49">
            <v>0</v>
          </cell>
        </row>
        <row r="53">
          <cell r="C53">
            <v>301</v>
          </cell>
          <cell r="E53">
            <v>301</v>
          </cell>
          <cell r="AL53">
            <v>608020</v>
          </cell>
        </row>
        <row r="54">
          <cell r="C54">
            <v>12</v>
          </cell>
          <cell r="E54">
            <v>12</v>
          </cell>
          <cell r="AL54">
            <v>24240</v>
          </cell>
        </row>
        <row r="55">
          <cell r="C55">
            <v>263</v>
          </cell>
          <cell r="E55">
            <v>263</v>
          </cell>
          <cell r="AL55">
            <v>305080</v>
          </cell>
        </row>
        <row r="57">
          <cell r="C57">
            <v>18</v>
          </cell>
        </row>
        <row r="58">
          <cell r="C58">
            <v>0</v>
          </cell>
        </row>
        <row r="62">
          <cell r="C62">
            <v>184</v>
          </cell>
          <cell r="E62">
            <v>184</v>
          </cell>
          <cell r="AL62">
            <v>161920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513</v>
          </cell>
          <cell r="E67">
            <v>479</v>
          </cell>
          <cell r="AL67">
            <v>368830</v>
          </cell>
        </row>
        <row r="68">
          <cell r="C68">
            <v>107</v>
          </cell>
          <cell r="E68">
            <v>107</v>
          </cell>
          <cell r="AL68">
            <v>1871430</v>
          </cell>
        </row>
        <row r="69">
          <cell r="C69">
            <v>135</v>
          </cell>
          <cell r="E69">
            <v>130</v>
          </cell>
          <cell r="AL69">
            <v>5222100</v>
          </cell>
        </row>
        <row r="70">
          <cell r="C70">
            <v>7022</v>
          </cell>
          <cell r="E70">
            <v>7022</v>
          </cell>
          <cell r="AL70">
            <v>16361260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4873</v>
          </cell>
          <cell r="E116">
            <v>4504</v>
          </cell>
          <cell r="AL116">
            <v>173088720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207</v>
          </cell>
          <cell r="E119">
            <v>206</v>
          </cell>
          <cell r="AL119">
            <v>32910560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161</v>
          </cell>
          <cell r="E122">
            <v>154</v>
          </cell>
          <cell r="AL122">
            <v>11884180</v>
          </cell>
        </row>
        <row r="123">
          <cell r="C123">
            <v>130</v>
          </cell>
          <cell r="E123">
            <v>126</v>
          </cell>
          <cell r="AL123">
            <v>9723420</v>
          </cell>
        </row>
        <row r="124">
          <cell r="C124">
            <v>0</v>
          </cell>
          <cell r="AL124">
            <v>0</v>
          </cell>
        </row>
        <row r="125">
          <cell r="C125">
            <v>92</v>
          </cell>
          <cell r="E125">
            <v>92</v>
          </cell>
          <cell r="AL125">
            <v>6369160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855</v>
          </cell>
          <cell r="E134">
            <v>810</v>
          </cell>
          <cell r="AL134">
            <v>4617000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33</v>
          </cell>
          <cell r="E138">
            <v>33</v>
          </cell>
          <cell r="AL138">
            <v>246180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41387</v>
          </cell>
          <cell r="D212">
            <v>40702</v>
          </cell>
          <cell r="E212">
            <v>40702</v>
          </cell>
          <cell r="F212">
            <v>0</v>
          </cell>
          <cell r="G212">
            <v>685</v>
          </cell>
          <cell r="AA212">
            <v>17526</v>
          </cell>
          <cell r="AB212">
            <v>8765</v>
          </cell>
          <cell r="AC212">
            <v>15096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48</v>
          </cell>
          <cell r="AJ212">
            <v>0</v>
          </cell>
          <cell r="AL212">
            <v>48513220</v>
          </cell>
        </row>
        <row r="216">
          <cell r="E216">
            <v>369</v>
          </cell>
        </row>
        <row r="217">
          <cell r="E217">
            <v>610</v>
          </cell>
        </row>
        <row r="218">
          <cell r="E218">
            <v>258</v>
          </cell>
        </row>
        <row r="220">
          <cell r="E220">
            <v>27</v>
          </cell>
        </row>
        <row r="223">
          <cell r="E223">
            <v>1398</v>
          </cell>
        </row>
        <row r="224">
          <cell r="E224">
            <v>1639</v>
          </cell>
        </row>
        <row r="225">
          <cell r="E225">
            <v>868</v>
          </cell>
        </row>
        <row r="230">
          <cell r="E230">
            <v>861</v>
          </cell>
        </row>
        <row r="231">
          <cell r="E231">
            <v>626</v>
          </cell>
        </row>
        <row r="233">
          <cell r="E233">
            <v>3491</v>
          </cell>
        </row>
        <row r="234">
          <cell r="E234">
            <v>19</v>
          </cell>
        </row>
        <row r="235">
          <cell r="E235">
            <v>388</v>
          </cell>
        </row>
        <row r="236">
          <cell r="E236">
            <v>397</v>
          </cell>
        </row>
        <row r="237">
          <cell r="E237">
            <v>457</v>
          </cell>
        </row>
        <row r="238">
          <cell r="E238">
            <v>163</v>
          </cell>
        </row>
        <row r="240">
          <cell r="E240">
            <v>8148</v>
          </cell>
        </row>
        <row r="243">
          <cell r="E243">
            <v>11</v>
          </cell>
        </row>
        <row r="246">
          <cell r="E246">
            <v>1662</v>
          </cell>
        </row>
        <row r="247">
          <cell r="E247">
            <v>627</v>
          </cell>
        </row>
        <row r="249">
          <cell r="E249">
            <v>1600</v>
          </cell>
        </row>
        <row r="250">
          <cell r="E250">
            <v>989</v>
          </cell>
        </row>
        <row r="251">
          <cell r="E251">
            <v>2515</v>
          </cell>
        </row>
        <row r="252">
          <cell r="E252">
            <v>25</v>
          </cell>
        </row>
        <row r="255">
          <cell r="E255">
            <v>300</v>
          </cell>
        </row>
        <row r="258">
          <cell r="E258">
            <v>3224</v>
          </cell>
        </row>
        <row r="261">
          <cell r="E261">
            <v>1505</v>
          </cell>
        </row>
        <row r="264">
          <cell r="E264">
            <v>3435</v>
          </cell>
        </row>
        <row r="265">
          <cell r="E265">
            <v>654</v>
          </cell>
        </row>
        <row r="275">
          <cell r="C275">
            <v>36560</v>
          </cell>
          <cell r="D275">
            <v>36266</v>
          </cell>
          <cell r="E275">
            <v>36266</v>
          </cell>
          <cell r="F275">
            <v>0</v>
          </cell>
          <cell r="G275">
            <v>294</v>
          </cell>
          <cell r="AA275">
            <v>12723</v>
          </cell>
          <cell r="AB275">
            <v>12676</v>
          </cell>
          <cell r="AC275">
            <v>11161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39</v>
          </cell>
          <cell r="AJ275">
            <v>0</v>
          </cell>
          <cell r="AL275">
            <v>54096190</v>
          </cell>
        </row>
        <row r="314">
          <cell r="C314">
            <v>2492</v>
          </cell>
          <cell r="D314">
            <v>2462</v>
          </cell>
          <cell r="E314">
            <v>2462</v>
          </cell>
          <cell r="F314">
            <v>0</v>
          </cell>
          <cell r="G314">
            <v>30</v>
          </cell>
          <cell r="AA314">
            <v>219</v>
          </cell>
          <cell r="AB314">
            <v>2261</v>
          </cell>
          <cell r="AC314">
            <v>12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62</v>
          </cell>
          <cell r="AJ314">
            <v>0</v>
          </cell>
          <cell r="AL314">
            <v>10069320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2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2944</v>
          </cell>
          <cell r="D388">
            <v>2912</v>
          </cell>
          <cell r="E388">
            <v>2912</v>
          </cell>
          <cell r="F388">
            <v>0</v>
          </cell>
          <cell r="G388">
            <v>32</v>
          </cell>
          <cell r="AA388">
            <v>1223</v>
          </cell>
          <cell r="AB388">
            <v>603</v>
          </cell>
          <cell r="AC388">
            <v>1118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92</v>
          </cell>
          <cell r="AJ388">
            <v>0</v>
          </cell>
          <cell r="AL388">
            <v>16214030</v>
          </cell>
        </row>
        <row r="428">
          <cell r="C428">
            <v>5180</v>
          </cell>
          <cell r="D428">
            <v>5147</v>
          </cell>
          <cell r="E428">
            <v>5147</v>
          </cell>
          <cell r="F428">
            <v>0</v>
          </cell>
          <cell r="G428">
            <v>33</v>
          </cell>
          <cell r="AA428">
            <v>1731</v>
          </cell>
          <cell r="AB428">
            <v>3311</v>
          </cell>
          <cell r="AC428">
            <v>138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14999340</v>
          </cell>
        </row>
        <row r="437">
          <cell r="E437">
            <v>4</v>
          </cell>
        </row>
        <row r="442">
          <cell r="E442">
            <v>15</v>
          </cell>
        </row>
        <row r="447">
          <cell r="C447">
            <v>19</v>
          </cell>
          <cell r="D447">
            <v>19</v>
          </cell>
          <cell r="E447">
            <v>19</v>
          </cell>
          <cell r="F447">
            <v>0</v>
          </cell>
          <cell r="G447">
            <v>0</v>
          </cell>
          <cell r="AA447">
            <v>2</v>
          </cell>
          <cell r="AB447">
            <v>17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59290</v>
          </cell>
        </row>
        <row r="470">
          <cell r="C470">
            <v>848</v>
          </cell>
          <cell r="D470">
            <v>838</v>
          </cell>
          <cell r="E470">
            <v>838</v>
          </cell>
          <cell r="F470">
            <v>0</v>
          </cell>
          <cell r="G470">
            <v>10</v>
          </cell>
          <cell r="AA470">
            <v>232</v>
          </cell>
          <cell r="AB470">
            <v>584</v>
          </cell>
          <cell r="AC470">
            <v>32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26</v>
          </cell>
          <cell r="AJ470">
            <v>0</v>
          </cell>
          <cell r="AL470">
            <v>4087180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5797</v>
          </cell>
          <cell r="D492">
            <v>5647</v>
          </cell>
          <cell r="E492">
            <v>5647</v>
          </cell>
          <cell r="F492">
            <v>0</v>
          </cell>
          <cell r="G492">
            <v>150</v>
          </cell>
          <cell r="AA492">
            <v>3069</v>
          </cell>
          <cell r="AB492">
            <v>1618</v>
          </cell>
          <cell r="AC492">
            <v>1110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3</v>
          </cell>
        </row>
        <row r="496">
          <cell r="E496">
            <v>28</v>
          </cell>
        </row>
        <row r="497">
          <cell r="E497">
            <v>8</v>
          </cell>
        </row>
        <row r="498">
          <cell r="E498">
            <v>2</v>
          </cell>
        </row>
        <row r="501">
          <cell r="E501">
            <v>14</v>
          </cell>
        </row>
        <row r="503">
          <cell r="E503">
            <v>13</v>
          </cell>
        </row>
        <row r="505">
          <cell r="E505">
            <v>14</v>
          </cell>
        </row>
        <row r="508">
          <cell r="E508">
            <v>6</v>
          </cell>
        </row>
        <row r="529">
          <cell r="E529">
            <v>8</v>
          </cell>
        </row>
        <row r="532">
          <cell r="C532">
            <v>97</v>
          </cell>
          <cell r="D532">
            <v>96</v>
          </cell>
          <cell r="E532">
            <v>96</v>
          </cell>
          <cell r="F532">
            <v>0</v>
          </cell>
          <cell r="G532">
            <v>1</v>
          </cell>
          <cell r="AA532">
            <v>46</v>
          </cell>
          <cell r="AB532">
            <v>41</v>
          </cell>
          <cell r="AC532">
            <v>10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1</v>
          </cell>
          <cell r="AJ532">
            <v>0</v>
          </cell>
          <cell r="AL532">
            <v>178710</v>
          </cell>
        </row>
        <row r="566">
          <cell r="C566">
            <v>2869</v>
          </cell>
          <cell r="D566">
            <v>2856</v>
          </cell>
          <cell r="E566">
            <v>2856</v>
          </cell>
          <cell r="F566">
            <v>0</v>
          </cell>
          <cell r="G566">
            <v>13</v>
          </cell>
          <cell r="AA566">
            <v>435</v>
          </cell>
          <cell r="AB566">
            <v>1722</v>
          </cell>
          <cell r="AC566">
            <v>712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4144800</v>
          </cell>
        </row>
        <row r="570">
          <cell r="E570">
            <v>23</v>
          </cell>
        </row>
        <row r="573">
          <cell r="E573">
            <v>67</v>
          </cell>
        </row>
        <row r="574">
          <cell r="E574">
            <v>861</v>
          </cell>
        </row>
        <row r="575">
          <cell r="E575">
            <v>38</v>
          </cell>
        </row>
        <row r="576">
          <cell r="E576">
            <v>78</v>
          </cell>
        </row>
        <row r="577">
          <cell r="E577">
            <v>14</v>
          </cell>
        </row>
        <row r="578">
          <cell r="E578">
            <v>9</v>
          </cell>
        </row>
        <row r="580">
          <cell r="E580">
            <v>4</v>
          </cell>
        </row>
        <row r="581">
          <cell r="E581">
            <v>79</v>
          </cell>
        </row>
        <row r="582">
          <cell r="E582">
            <v>2</v>
          </cell>
        </row>
        <row r="583">
          <cell r="E583">
            <v>5</v>
          </cell>
        </row>
        <row r="585">
          <cell r="E585">
            <v>1</v>
          </cell>
        </row>
        <row r="587">
          <cell r="E587">
            <v>3</v>
          </cell>
        </row>
        <row r="590">
          <cell r="E590">
            <v>1</v>
          </cell>
        </row>
        <row r="595">
          <cell r="E595">
            <v>35</v>
          </cell>
        </row>
        <row r="596">
          <cell r="E596">
            <v>131</v>
          </cell>
        </row>
        <row r="601">
          <cell r="E601">
            <v>37</v>
          </cell>
        </row>
        <row r="602">
          <cell r="E602">
            <v>47</v>
          </cell>
        </row>
        <row r="604">
          <cell r="E604">
            <v>22</v>
          </cell>
        </row>
        <row r="605">
          <cell r="E605">
            <v>33</v>
          </cell>
        </row>
        <row r="606">
          <cell r="E606">
            <v>1</v>
          </cell>
        </row>
        <row r="608">
          <cell r="E608">
            <v>6</v>
          </cell>
        </row>
        <row r="609">
          <cell r="E609">
            <v>220</v>
          </cell>
        </row>
        <row r="610">
          <cell r="E610">
            <v>76</v>
          </cell>
        </row>
        <row r="611">
          <cell r="E611">
            <v>3</v>
          </cell>
        </row>
        <row r="612">
          <cell r="E612">
            <v>5</v>
          </cell>
        </row>
        <row r="613">
          <cell r="E613">
            <v>733</v>
          </cell>
        </row>
        <row r="614">
          <cell r="E614">
            <v>9</v>
          </cell>
        </row>
        <row r="615">
          <cell r="E615">
            <v>6</v>
          </cell>
        </row>
        <row r="618">
          <cell r="E618">
            <v>1</v>
          </cell>
        </row>
        <row r="619">
          <cell r="E619">
            <v>332</v>
          </cell>
        </row>
        <row r="620">
          <cell r="E620">
            <v>34</v>
          </cell>
        </row>
        <row r="624">
          <cell r="C624">
            <v>2939</v>
          </cell>
          <cell r="D624">
            <v>2916</v>
          </cell>
          <cell r="E624">
            <v>2916</v>
          </cell>
          <cell r="F624">
            <v>0</v>
          </cell>
          <cell r="G624">
            <v>23</v>
          </cell>
          <cell r="AA624">
            <v>361</v>
          </cell>
          <cell r="AB624">
            <v>857</v>
          </cell>
          <cell r="AC624">
            <v>1721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25739650</v>
          </cell>
        </row>
        <row r="647">
          <cell r="C647">
            <v>4</v>
          </cell>
          <cell r="D647">
            <v>4</v>
          </cell>
          <cell r="E647">
            <v>4</v>
          </cell>
          <cell r="F647">
            <v>0</v>
          </cell>
          <cell r="G647">
            <v>0</v>
          </cell>
          <cell r="AA647">
            <v>0</v>
          </cell>
          <cell r="AB647">
            <v>4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100200</v>
          </cell>
        </row>
        <row r="674">
          <cell r="C674">
            <v>1117</v>
          </cell>
          <cell r="D674">
            <v>1116</v>
          </cell>
          <cell r="E674">
            <v>1116</v>
          </cell>
          <cell r="F674">
            <v>0</v>
          </cell>
          <cell r="G674">
            <v>1</v>
          </cell>
          <cell r="AA674">
            <v>137</v>
          </cell>
          <cell r="AB674">
            <v>371</v>
          </cell>
          <cell r="AC674">
            <v>609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61649010</v>
          </cell>
        </row>
        <row r="676">
          <cell r="C676">
            <v>373</v>
          </cell>
          <cell r="D676">
            <v>373</v>
          </cell>
          <cell r="E676">
            <v>373</v>
          </cell>
          <cell r="AB676">
            <v>373</v>
          </cell>
          <cell r="AL676">
            <v>2208160</v>
          </cell>
        </row>
        <row r="677">
          <cell r="C677">
            <v>256</v>
          </cell>
          <cell r="D677">
            <v>256</v>
          </cell>
          <cell r="E677">
            <v>256</v>
          </cell>
          <cell r="AA677">
            <v>67</v>
          </cell>
          <cell r="AB677">
            <v>137</v>
          </cell>
          <cell r="AC677">
            <v>52</v>
          </cell>
          <cell r="AL677">
            <v>5550080</v>
          </cell>
        </row>
        <row r="696">
          <cell r="C696">
            <v>1525</v>
          </cell>
          <cell r="D696">
            <v>1525</v>
          </cell>
          <cell r="E696">
            <v>1525</v>
          </cell>
          <cell r="F696">
            <v>0</v>
          </cell>
          <cell r="G696">
            <v>0</v>
          </cell>
          <cell r="AA696">
            <v>526</v>
          </cell>
          <cell r="AB696">
            <v>874</v>
          </cell>
          <cell r="AC696">
            <v>125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23671180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1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4869</v>
          </cell>
          <cell r="D940">
            <v>4869</v>
          </cell>
          <cell r="E940">
            <v>4869</v>
          </cell>
          <cell r="F940">
            <v>0</v>
          </cell>
          <cell r="G940">
            <v>0</v>
          </cell>
          <cell r="AA940">
            <v>1851</v>
          </cell>
          <cell r="AB940">
            <v>3018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32</v>
          </cell>
          <cell r="AJ940">
            <v>0</v>
          </cell>
        </row>
        <row r="956">
          <cell r="C956">
            <v>1223</v>
          </cell>
          <cell r="E956">
            <v>1192</v>
          </cell>
          <cell r="AL956">
            <v>9153980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456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346</v>
          </cell>
          <cell r="E1002">
            <v>346</v>
          </cell>
          <cell r="AL1002">
            <v>2778380</v>
          </cell>
        </row>
        <row r="1003">
          <cell r="C1003">
            <v>202</v>
          </cell>
          <cell r="E1003">
            <v>202</v>
          </cell>
          <cell r="AL1003">
            <v>636300</v>
          </cell>
        </row>
        <row r="1004">
          <cell r="C1004">
            <v>255</v>
          </cell>
          <cell r="E1004">
            <v>255</v>
          </cell>
          <cell r="AL1004">
            <v>803250</v>
          </cell>
        </row>
        <row r="1005">
          <cell r="C1005">
            <v>12</v>
          </cell>
          <cell r="E1005">
            <v>12</v>
          </cell>
          <cell r="AL1005">
            <v>150240</v>
          </cell>
        </row>
        <row r="1006">
          <cell r="C1006">
            <v>74</v>
          </cell>
          <cell r="E1006">
            <v>74</v>
          </cell>
          <cell r="AL1006">
            <v>1084840</v>
          </cell>
        </row>
        <row r="1007">
          <cell r="C1007">
            <v>2</v>
          </cell>
          <cell r="E1007">
            <v>2</v>
          </cell>
          <cell r="AL1007">
            <v>66540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18</v>
          </cell>
          <cell r="E1012">
            <v>18</v>
          </cell>
          <cell r="AL1012">
            <v>298800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21</v>
          </cell>
          <cell r="D1018">
            <v>21</v>
          </cell>
          <cell r="E1018">
            <v>21</v>
          </cell>
          <cell r="F1018">
            <v>0</v>
          </cell>
          <cell r="G1018">
            <v>0</v>
          </cell>
          <cell r="AA1018">
            <v>3</v>
          </cell>
          <cell r="AB1018">
            <v>18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3</v>
          </cell>
          <cell r="AJ1070">
            <v>0</v>
          </cell>
        </row>
        <row r="1141">
          <cell r="C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0</v>
          </cell>
        </row>
        <row r="1143">
          <cell r="C1143">
            <v>0</v>
          </cell>
          <cell r="D1143">
            <v>0</v>
          </cell>
        </row>
        <row r="1196">
          <cell r="C1196">
            <v>2333</v>
          </cell>
          <cell r="D1196">
            <v>2333</v>
          </cell>
          <cell r="E1196">
            <v>2332</v>
          </cell>
          <cell r="F1196">
            <v>1</v>
          </cell>
          <cell r="G1196">
            <v>0</v>
          </cell>
          <cell r="AA1196">
            <v>36</v>
          </cell>
          <cell r="AB1196">
            <v>2297</v>
          </cell>
          <cell r="AC1196">
            <v>0</v>
          </cell>
          <cell r="AD1196">
            <v>1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1</v>
          </cell>
        </row>
        <row r="1276">
          <cell r="C1276">
            <v>140</v>
          </cell>
          <cell r="H1276">
            <v>129</v>
          </cell>
          <cell r="I1276">
            <v>122</v>
          </cell>
          <cell r="J1276">
            <v>7</v>
          </cell>
          <cell r="K1276">
            <v>0</v>
          </cell>
          <cell r="L1276">
            <v>11</v>
          </cell>
          <cell r="M1276">
            <v>0</v>
          </cell>
          <cell r="N1276">
            <v>0</v>
          </cell>
          <cell r="P1276">
            <v>0</v>
          </cell>
          <cell r="Q1276">
            <v>11</v>
          </cell>
          <cell r="S1276">
            <v>0</v>
          </cell>
          <cell r="T1276">
            <v>25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24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7</v>
          </cell>
          <cell r="AL1276">
            <v>27214100</v>
          </cell>
        </row>
        <row r="1339">
          <cell r="C1339">
            <v>314</v>
          </cell>
          <cell r="D1339">
            <v>314</v>
          </cell>
          <cell r="E1339">
            <v>314</v>
          </cell>
          <cell r="F1339">
            <v>0</v>
          </cell>
          <cell r="G1339">
            <v>0</v>
          </cell>
          <cell r="AA1339">
            <v>22</v>
          </cell>
          <cell r="AB1339">
            <v>292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37</v>
          </cell>
          <cell r="L1412">
            <v>0</v>
          </cell>
          <cell r="AL1412">
            <v>3481580</v>
          </cell>
        </row>
        <row r="1416">
          <cell r="C1416">
            <v>62</v>
          </cell>
          <cell r="H1416">
            <v>57</v>
          </cell>
          <cell r="I1416">
            <v>37</v>
          </cell>
          <cell r="J1416">
            <v>20</v>
          </cell>
          <cell r="K1416">
            <v>2</v>
          </cell>
          <cell r="L1416">
            <v>0</v>
          </cell>
          <cell r="M1416">
            <v>3</v>
          </cell>
          <cell r="N1416">
            <v>0</v>
          </cell>
          <cell r="P1416">
            <v>18</v>
          </cell>
          <cell r="Q1416">
            <v>13</v>
          </cell>
          <cell r="S1416">
            <v>0</v>
          </cell>
          <cell r="T1416">
            <v>0</v>
          </cell>
          <cell r="V1416">
            <v>0</v>
          </cell>
          <cell r="W1416">
            <v>1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19</v>
          </cell>
        </row>
        <row r="1418">
          <cell r="C1418">
            <v>13</v>
          </cell>
          <cell r="AL1418">
            <v>0</v>
          </cell>
        </row>
        <row r="1419">
          <cell r="C1419">
            <v>13</v>
          </cell>
          <cell r="D1419">
            <v>13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13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11</v>
          </cell>
          <cell r="H1480">
            <v>10</v>
          </cell>
          <cell r="I1480">
            <v>10</v>
          </cell>
          <cell r="J1480">
            <v>0</v>
          </cell>
          <cell r="K1480">
            <v>0</v>
          </cell>
          <cell r="L1480">
            <v>1</v>
          </cell>
          <cell r="M1480">
            <v>0</v>
          </cell>
          <cell r="N1480">
            <v>0</v>
          </cell>
          <cell r="P1480">
            <v>0</v>
          </cell>
          <cell r="Q1480">
            <v>5</v>
          </cell>
          <cell r="S1480">
            <v>1</v>
          </cell>
          <cell r="T1480">
            <v>1</v>
          </cell>
          <cell r="V1480">
            <v>0</v>
          </cell>
          <cell r="W1480">
            <v>0</v>
          </cell>
          <cell r="Y1480">
            <v>0</v>
          </cell>
          <cell r="Z1480">
            <v>1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1707625</v>
          </cell>
        </row>
        <row r="1549">
          <cell r="C1549">
            <v>36</v>
          </cell>
          <cell r="H1549">
            <v>35</v>
          </cell>
          <cell r="I1549">
            <v>35</v>
          </cell>
          <cell r="J1549">
            <v>0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P1549">
            <v>1</v>
          </cell>
          <cell r="Q1549">
            <v>0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0</v>
          </cell>
          <cell r="Z1549">
            <v>2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1</v>
          </cell>
          <cell r="AL1549">
            <v>2596860</v>
          </cell>
        </row>
        <row r="1567">
          <cell r="C1567">
            <v>1385</v>
          </cell>
          <cell r="D1567">
            <v>1385</v>
          </cell>
          <cell r="E1567">
            <v>1385</v>
          </cell>
          <cell r="F1567">
            <v>0</v>
          </cell>
          <cell r="G1567">
            <v>0</v>
          </cell>
          <cell r="AA1567">
            <v>1382</v>
          </cell>
          <cell r="AB1567">
            <v>3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77</v>
          </cell>
          <cell r="H1594">
            <v>74</v>
          </cell>
          <cell r="I1594">
            <v>68</v>
          </cell>
          <cell r="J1594">
            <v>6</v>
          </cell>
          <cell r="K1594">
            <v>3</v>
          </cell>
          <cell r="L1594">
            <v>0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7</v>
          </cell>
          <cell r="AL1594">
            <v>4465630</v>
          </cell>
        </row>
        <row r="1689">
          <cell r="C1689">
            <v>23086</v>
          </cell>
          <cell r="D1689">
            <v>22588</v>
          </cell>
          <cell r="E1689">
            <v>22588</v>
          </cell>
          <cell r="F1689">
            <v>0</v>
          </cell>
          <cell r="G1689">
            <v>498</v>
          </cell>
          <cell r="AA1689">
            <v>21347</v>
          </cell>
          <cell r="AB1689">
            <v>277</v>
          </cell>
          <cell r="AC1689">
            <v>1462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863</v>
          </cell>
          <cell r="E1691">
            <v>841</v>
          </cell>
          <cell r="AL1691">
            <v>4785290</v>
          </cell>
        </row>
        <row r="1692">
          <cell r="C1692">
            <v>19</v>
          </cell>
          <cell r="E1692">
            <v>19</v>
          </cell>
          <cell r="AL1692">
            <v>304380</v>
          </cell>
        </row>
        <row r="1693">
          <cell r="C1693">
            <v>73</v>
          </cell>
          <cell r="E1693">
            <v>72</v>
          </cell>
          <cell r="AL1693">
            <v>1956240</v>
          </cell>
        </row>
        <row r="1694">
          <cell r="C1694">
            <v>0</v>
          </cell>
          <cell r="AL1694">
            <v>0</v>
          </cell>
        </row>
        <row r="1695">
          <cell r="C1695">
            <v>155</v>
          </cell>
          <cell r="E1695">
            <v>155</v>
          </cell>
          <cell r="AL1695">
            <v>8960550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1</v>
          </cell>
          <cell r="E1712">
            <v>1</v>
          </cell>
          <cell r="AL1712">
            <v>162390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1111</v>
          </cell>
          <cell r="D1715">
            <v>1088</v>
          </cell>
          <cell r="E1715">
            <v>1088</v>
          </cell>
          <cell r="F1715">
            <v>0</v>
          </cell>
          <cell r="G1715">
            <v>23</v>
          </cell>
          <cell r="AA1715">
            <v>456</v>
          </cell>
          <cell r="AB1715">
            <v>513</v>
          </cell>
          <cell r="AC1715">
            <v>142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6</v>
          </cell>
          <cell r="L1785">
            <v>3</v>
          </cell>
          <cell r="P1785">
            <v>0</v>
          </cell>
          <cell r="Q1785">
            <v>3</v>
          </cell>
          <cell r="S1785">
            <v>0</v>
          </cell>
          <cell r="T1785">
            <v>4</v>
          </cell>
          <cell r="V1785">
            <v>0</v>
          </cell>
          <cell r="W1785">
            <v>0</v>
          </cell>
          <cell r="Y1785">
            <v>0</v>
          </cell>
          <cell r="Z1785">
            <v>2</v>
          </cell>
          <cell r="AL1785">
            <v>1161450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9</v>
          </cell>
          <cell r="H1798">
            <v>6</v>
          </cell>
          <cell r="I1798">
            <v>6</v>
          </cell>
          <cell r="J1798">
            <v>0</v>
          </cell>
          <cell r="K1798">
            <v>0</v>
          </cell>
          <cell r="L1798">
            <v>3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</row>
        <row r="1864">
          <cell r="I1864">
            <v>6</v>
          </cell>
          <cell r="L1864">
            <v>0</v>
          </cell>
          <cell r="AL1864">
            <v>543390</v>
          </cell>
        </row>
        <row r="1867">
          <cell r="C1867">
            <v>6</v>
          </cell>
          <cell r="H1867">
            <v>6</v>
          </cell>
          <cell r="I1867">
            <v>6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1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298</v>
          </cell>
          <cell r="D1930">
            <v>297</v>
          </cell>
          <cell r="E1930">
            <v>297</v>
          </cell>
          <cell r="F1930">
            <v>0</v>
          </cell>
          <cell r="G1930">
            <v>1</v>
          </cell>
          <cell r="AA1930">
            <v>150</v>
          </cell>
          <cell r="AB1930">
            <v>127</v>
          </cell>
          <cell r="AC1930">
            <v>21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89</v>
          </cell>
          <cell r="E1933">
            <v>88</v>
          </cell>
          <cell r="AL1933">
            <v>3453120</v>
          </cell>
        </row>
        <row r="1934">
          <cell r="C1934">
            <v>0</v>
          </cell>
          <cell r="AL1934">
            <v>0</v>
          </cell>
        </row>
        <row r="1935">
          <cell r="C1935">
            <v>12</v>
          </cell>
          <cell r="E1935">
            <v>12</v>
          </cell>
          <cell r="AL1935">
            <v>605040</v>
          </cell>
        </row>
        <row r="1936">
          <cell r="C1936">
            <v>101</v>
          </cell>
          <cell r="D1936">
            <v>100</v>
          </cell>
          <cell r="E1936">
            <v>100</v>
          </cell>
          <cell r="F1936">
            <v>0</v>
          </cell>
          <cell r="G1936">
            <v>1</v>
          </cell>
          <cell r="AA1936">
            <v>10</v>
          </cell>
          <cell r="AB1936">
            <v>91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150</v>
          </cell>
          <cell r="L2021">
            <v>34</v>
          </cell>
          <cell r="AL2021">
            <v>47453215</v>
          </cell>
        </row>
        <row r="2028">
          <cell r="C2028">
            <v>240</v>
          </cell>
          <cell r="H2028">
            <v>186</v>
          </cell>
          <cell r="I2028">
            <v>150</v>
          </cell>
          <cell r="J2028">
            <v>36</v>
          </cell>
          <cell r="K2028">
            <v>14</v>
          </cell>
          <cell r="L2028">
            <v>34</v>
          </cell>
          <cell r="M2028">
            <v>3</v>
          </cell>
          <cell r="N2028">
            <v>3</v>
          </cell>
          <cell r="P2028">
            <v>6</v>
          </cell>
          <cell r="Q2028">
            <v>61</v>
          </cell>
          <cell r="S2028">
            <v>20</v>
          </cell>
          <cell r="T2028">
            <v>23</v>
          </cell>
          <cell r="V2028">
            <v>0</v>
          </cell>
          <cell r="W2028">
            <v>1</v>
          </cell>
          <cell r="Y2028">
            <v>15</v>
          </cell>
          <cell r="Z2028">
            <v>114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36</v>
          </cell>
        </row>
        <row r="2066">
          <cell r="C2066">
            <v>11</v>
          </cell>
          <cell r="H2066">
            <v>11</v>
          </cell>
          <cell r="I2066">
            <v>8</v>
          </cell>
          <cell r="J2066">
            <v>3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P2066">
            <v>0</v>
          </cell>
          <cell r="Q2066">
            <v>9</v>
          </cell>
          <cell r="S2066">
            <v>0</v>
          </cell>
          <cell r="T2066">
            <v>0</v>
          </cell>
          <cell r="V2066">
            <v>0</v>
          </cell>
          <cell r="W2066">
            <v>0</v>
          </cell>
          <cell r="Y2066">
            <v>0</v>
          </cell>
          <cell r="Z2066">
            <v>1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2</v>
          </cell>
          <cell r="AL2066">
            <v>1316280</v>
          </cell>
        </row>
        <row r="2092">
          <cell r="C2092">
            <v>401</v>
          </cell>
          <cell r="D2092">
            <v>318</v>
          </cell>
          <cell r="E2092">
            <v>318</v>
          </cell>
          <cell r="F2092">
            <v>0</v>
          </cell>
          <cell r="G2092">
            <v>83</v>
          </cell>
          <cell r="AA2092">
            <v>221</v>
          </cell>
          <cell r="AB2092">
            <v>18</v>
          </cell>
          <cell r="AC2092">
            <v>162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64</v>
          </cell>
          <cell r="H2185">
            <v>53</v>
          </cell>
          <cell r="I2185">
            <v>32</v>
          </cell>
          <cell r="J2185">
            <v>21</v>
          </cell>
          <cell r="K2185">
            <v>1</v>
          </cell>
          <cell r="L2185">
            <v>10</v>
          </cell>
          <cell r="M2185">
            <v>0</v>
          </cell>
          <cell r="N2185">
            <v>0</v>
          </cell>
          <cell r="P2185">
            <v>10</v>
          </cell>
          <cell r="Q2185">
            <v>25</v>
          </cell>
          <cell r="S2185">
            <v>19</v>
          </cell>
          <cell r="T2185">
            <v>2</v>
          </cell>
          <cell r="V2185">
            <v>0</v>
          </cell>
          <cell r="W2185">
            <v>0</v>
          </cell>
          <cell r="Y2185">
            <v>2</v>
          </cell>
          <cell r="Z2185">
            <v>6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19</v>
          </cell>
          <cell r="AL2185">
            <v>9480665</v>
          </cell>
        </row>
        <row r="2204">
          <cell r="C2204">
            <v>1597</v>
          </cell>
          <cell r="D2204">
            <v>1423</v>
          </cell>
          <cell r="E2204">
            <v>1423</v>
          </cell>
          <cell r="F2204">
            <v>0</v>
          </cell>
          <cell r="G2204">
            <v>174</v>
          </cell>
          <cell r="AA2204">
            <v>1396</v>
          </cell>
          <cell r="AB2204">
            <v>165</v>
          </cell>
          <cell r="AC2204">
            <v>36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12457740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1597</v>
          </cell>
        </row>
        <row r="2218">
          <cell r="C2218">
            <v>9</v>
          </cell>
          <cell r="H2218">
            <v>9</v>
          </cell>
          <cell r="I2218">
            <v>9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7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2360600</v>
          </cell>
        </row>
        <row r="2253">
          <cell r="C2253">
            <v>95</v>
          </cell>
          <cell r="H2253">
            <v>59</v>
          </cell>
          <cell r="I2253">
            <v>47</v>
          </cell>
          <cell r="J2253">
            <v>12</v>
          </cell>
          <cell r="K2253">
            <v>1</v>
          </cell>
          <cell r="L2253">
            <v>16</v>
          </cell>
          <cell r="M2253">
            <v>18</v>
          </cell>
          <cell r="N2253">
            <v>1</v>
          </cell>
          <cell r="P2253">
            <v>0</v>
          </cell>
          <cell r="Q2253">
            <v>75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17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13</v>
          </cell>
          <cell r="AL2253">
            <v>10237270</v>
          </cell>
        </row>
        <row r="2255">
          <cell r="C2255">
            <v>25</v>
          </cell>
          <cell r="D2255">
            <v>25</v>
          </cell>
          <cell r="E2255">
            <v>25</v>
          </cell>
          <cell r="AA2255">
            <v>25</v>
          </cell>
          <cell r="AL2255">
            <v>2953250</v>
          </cell>
        </row>
        <row r="2256">
          <cell r="C2256">
            <v>27</v>
          </cell>
          <cell r="D2256">
            <v>25</v>
          </cell>
          <cell r="E2256">
            <v>23</v>
          </cell>
          <cell r="F2256">
            <v>2</v>
          </cell>
          <cell r="G2256">
            <v>2</v>
          </cell>
          <cell r="AA2256">
            <v>27</v>
          </cell>
          <cell r="AJ2256">
            <v>3</v>
          </cell>
          <cell r="AL2256">
            <v>2608660</v>
          </cell>
        </row>
        <row r="2257">
          <cell r="C2257">
            <v>0</v>
          </cell>
          <cell r="AL2257">
            <v>0</v>
          </cell>
        </row>
        <row r="2259">
          <cell r="C2259">
            <v>102</v>
          </cell>
          <cell r="H2259">
            <v>96</v>
          </cell>
          <cell r="I2259">
            <v>33</v>
          </cell>
          <cell r="J2259">
            <v>63</v>
          </cell>
          <cell r="K2259">
            <v>6</v>
          </cell>
          <cell r="AD2259">
            <v>1</v>
          </cell>
          <cell r="AE2259">
            <v>1</v>
          </cell>
          <cell r="AJ2259">
            <v>64</v>
          </cell>
          <cell r="AL2259">
            <v>4952310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82</v>
          </cell>
          <cell r="E2262">
            <v>77</v>
          </cell>
          <cell r="AL2262">
            <v>11554620</v>
          </cell>
        </row>
        <row r="2263">
          <cell r="C2263">
            <v>3</v>
          </cell>
          <cell r="E2263">
            <v>3</v>
          </cell>
          <cell r="AL2263">
            <v>473640</v>
          </cell>
        </row>
        <row r="2264">
          <cell r="P2264">
            <v>0</v>
          </cell>
          <cell r="Q2264">
            <v>65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37</v>
          </cell>
        </row>
        <row r="2267">
          <cell r="C2267">
            <v>0</v>
          </cell>
        </row>
        <row r="2287">
          <cell r="C2287">
            <v>193</v>
          </cell>
          <cell r="D2287">
            <v>193</v>
          </cell>
          <cell r="E2287">
            <v>193</v>
          </cell>
          <cell r="F2287">
            <v>0</v>
          </cell>
          <cell r="G2287">
            <v>0</v>
          </cell>
          <cell r="AA2287">
            <v>0</v>
          </cell>
          <cell r="AB2287">
            <v>158</v>
          </cell>
          <cell r="AC2287">
            <v>35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98</v>
          </cell>
          <cell r="H2494">
            <v>96</v>
          </cell>
          <cell r="I2494">
            <v>87</v>
          </cell>
          <cell r="J2494">
            <v>9</v>
          </cell>
          <cell r="K2494">
            <v>2</v>
          </cell>
          <cell r="L2494">
            <v>0</v>
          </cell>
          <cell r="M2494">
            <v>0</v>
          </cell>
          <cell r="N2494">
            <v>0</v>
          </cell>
          <cell r="AD2494">
            <v>1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11</v>
          </cell>
          <cell r="AL2494">
            <v>21649350</v>
          </cell>
        </row>
        <row r="2497">
          <cell r="C2497">
            <v>5</v>
          </cell>
          <cell r="H2497">
            <v>5</v>
          </cell>
        </row>
        <row r="2498">
          <cell r="C2498">
            <v>4</v>
          </cell>
          <cell r="H2498">
            <v>4</v>
          </cell>
        </row>
        <row r="2499">
          <cell r="C2499">
            <v>2</v>
          </cell>
          <cell r="H2499">
            <v>2</v>
          </cell>
        </row>
        <row r="2501">
          <cell r="P2501">
            <v>3</v>
          </cell>
          <cell r="Q2501">
            <v>12</v>
          </cell>
          <cell r="S2501">
            <v>2</v>
          </cell>
          <cell r="T2501">
            <v>9</v>
          </cell>
          <cell r="V2501">
            <v>0</v>
          </cell>
          <cell r="W2501">
            <v>1</v>
          </cell>
          <cell r="Y2501">
            <v>10</v>
          </cell>
          <cell r="Z2501">
            <v>54</v>
          </cell>
        </row>
        <row r="2506">
          <cell r="C2506">
            <v>20</v>
          </cell>
          <cell r="H2506">
            <v>20</v>
          </cell>
          <cell r="I2506">
            <v>19</v>
          </cell>
          <cell r="J2506">
            <v>1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P2506">
            <v>0</v>
          </cell>
          <cell r="Q2506">
            <v>1</v>
          </cell>
          <cell r="S2506">
            <v>18</v>
          </cell>
          <cell r="T2506">
            <v>1</v>
          </cell>
          <cell r="V2506">
            <v>0</v>
          </cell>
          <cell r="W2506">
            <v>0</v>
          </cell>
          <cell r="Y2506">
            <v>0</v>
          </cell>
          <cell r="Z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1192440</v>
          </cell>
        </row>
        <row r="2518">
          <cell r="C2518">
            <v>4</v>
          </cell>
          <cell r="D2518">
            <v>4</v>
          </cell>
          <cell r="E2518">
            <v>4</v>
          </cell>
          <cell r="F2518">
            <v>0</v>
          </cell>
          <cell r="G2518">
            <v>0</v>
          </cell>
          <cell r="AA2518">
            <v>4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310090</v>
          </cell>
        </row>
        <row r="2573">
          <cell r="C2573">
            <v>0</v>
          </cell>
          <cell r="E2573">
            <v>0</v>
          </cell>
        </row>
        <row r="2576">
          <cell r="C2576">
            <v>40</v>
          </cell>
          <cell r="E2576">
            <v>5</v>
          </cell>
          <cell r="AL2576">
            <v>162750</v>
          </cell>
        </row>
        <row r="2585">
          <cell r="C2585">
            <v>0</v>
          </cell>
          <cell r="E2585">
            <v>0</v>
          </cell>
        </row>
        <row r="2587">
          <cell r="C2587">
            <v>163</v>
          </cell>
          <cell r="E2587">
            <v>163</v>
          </cell>
          <cell r="AL2587">
            <v>3494720</v>
          </cell>
        </row>
        <row r="2588">
          <cell r="C2588">
            <v>238</v>
          </cell>
          <cell r="E2588">
            <v>238</v>
          </cell>
          <cell r="AL2588">
            <v>16057860</v>
          </cell>
        </row>
        <row r="2589">
          <cell r="C2589">
            <v>0</v>
          </cell>
          <cell r="AL2589">
            <v>0</v>
          </cell>
        </row>
        <row r="2590">
          <cell r="C2590">
            <v>212</v>
          </cell>
          <cell r="E2590">
            <v>210</v>
          </cell>
          <cell r="AL2590">
            <v>617400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1059</v>
          </cell>
          <cell r="E2614">
            <v>1059</v>
          </cell>
          <cell r="AL2614">
            <v>5581130</v>
          </cell>
        </row>
        <row r="2640">
          <cell r="E2640">
            <v>361</v>
          </cell>
          <cell r="AL2640">
            <v>9130690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361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3</v>
          </cell>
          <cell r="E2673">
            <v>3</v>
          </cell>
          <cell r="AL2673">
            <v>106860</v>
          </cell>
        </row>
        <row r="2674">
          <cell r="C2674">
            <v>1</v>
          </cell>
          <cell r="E2674">
            <v>1</v>
          </cell>
          <cell r="AL2674">
            <v>65510</v>
          </cell>
        </row>
        <row r="2677">
          <cell r="C2677">
            <v>75</v>
          </cell>
          <cell r="H2677">
            <v>75</v>
          </cell>
          <cell r="I2677">
            <v>74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P2677">
            <v>0</v>
          </cell>
          <cell r="Q2677">
            <v>8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3930590</v>
          </cell>
        </row>
        <row r="2727">
          <cell r="C2727">
            <v>1</v>
          </cell>
        </row>
        <row r="2730">
          <cell r="C2730">
            <v>212</v>
          </cell>
          <cell r="E2730">
            <v>212</v>
          </cell>
          <cell r="AL2730">
            <v>4763640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4594</v>
          </cell>
          <cell r="E7">
            <v>4383</v>
          </cell>
          <cell r="AL7">
            <v>57373470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260</v>
          </cell>
          <cell r="E11">
            <v>183</v>
          </cell>
          <cell r="AL11">
            <v>3003030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2401</v>
          </cell>
          <cell r="E15">
            <v>2401</v>
          </cell>
          <cell r="AL15">
            <v>15870610</v>
          </cell>
        </row>
        <row r="16">
          <cell r="C16">
            <v>1297</v>
          </cell>
          <cell r="E16">
            <v>1297</v>
          </cell>
          <cell r="AL16">
            <v>10298180</v>
          </cell>
        </row>
        <row r="17">
          <cell r="C17">
            <v>3020</v>
          </cell>
          <cell r="E17">
            <v>3020</v>
          </cell>
          <cell r="AL17">
            <v>29716800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2234</v>
          </cell>
        </row>
        <row r="25">
          <cell r="C25">
            <v>0</v>
          </cell>
        </row>
        <row r="29">
          <cell r="C29">
            <v>2340</v>
          </cell>
          <cell r="E29">
            <v>2335</v>
          </cell>
          <cell r="AL29">
            <v>3012150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42</v>
          </cell>
          <cell r="E32">
            <v>42</v>
          </cell>
          <cell r="AL32">
            <v>73500</v>
          </cell>
        </row>
        <row r="33">
          <cell r="C33">
            <v>133</v>
          </cell>
          <cell r="E33">
            <v>133</v>
          </cell>
          <cell r="AL33">
            <v>187530</v>
          </cell>
        </row>
        <row r="34">
          <cell r="C34">
            <v>0</v>
          </cell>
          <cell r="AL34">
            <v>0</v>
          </cell>
        </row>
        <row r="36">
          <cell r="C36">
            <v>235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60</v>
          </cell>
          <cell r="E44">
            <v>60</v>
          </cell>
          <cell r="AL44">
            <v>253800</v>
          </cell>
        </row>
        <row r="45">
          <cell r="C45">
            <v>914</v>
          </cell>
          <cell r="E45">
            <v>914</v>
          </cell>
          <cell r="AL45">
            <v>2129620</v>
          </cell>
        </row>
        <row r="46">
          <cell r="C46">
            <v>36</v>
          </cell>
          <cell r="E46">
            <v>36</v>
          </cell>
          <cell r="AL46">
            <v>83880</v>
          </cell>
        </row>
        <row r="47">
          <cell r="C47">
            <v>354</v>
          </cell>
          <cell r="E47">
            <v>354</v>
          </cell>
          <cell r="AL47">
            <v>251340</v>
          </cell>
        </row>
        <row r="49">
          <cell r="C49">
            <v>0</v>
          </cell>
        </row>
        <row r="53">
          <cell r="C53">
            <v>253</v>
          </cell>
          <cell r="E53">
            <v>253</v>
          </cell>
          <cell r="AL53">
            <v>511060</v>
          </cell>
        </row>
        <row r="54">
          <cell r="C54">
            <v>34</v>
          </cell>
          <cell r="E54">
            <v>34</v>
          </cell>
          <cell r="AL54">
            <v>68680</v>
          </cell>
        </row>
        <row r="55">
          <cell r="C55">
            <v>229</v>
          </cell>
          <cell r="E55">
            <v>229</v>
          </cell>
          <cell r="AL55">
            <v>265640</v>
          </cell>
        </row>
        <row r="57">
          <cell r="C57">
            <v>18</v>
          </cell>
        </row>
        <row r="58">
          <cell r="C58">
            <v>0</v>
          </cell>
        </row>
        <row r="62">
          <cell r="C62">
            <v>250</v>
          </cell>
          <cell r="E62">
            <v>250</v>
          </cell>
          <cell r="AL62">
            <v>220000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389</v>
          </cell>
          <cell r="E67">
            <v>357</v>
          </cell>
          <cell r="AL67">
            <v>274890</v>
          </cell>
        </row>
        <row r="68">
          <cell r="C68">
            <v>375</v>
          </cell>
          <cell r="E68">
            <v>375</v>
          </cell>
          <cell r="AL68">
            <v>6558750</v>
          </cell>
        </row>
        <row r="69">
          <cell r="C69">
            <v>132</v>
          </cell>
          <cell r="E69">
            <v>128</v>
          </cell>
          <cell r="AL69">
            <v>5141760</v>
          </cell>
        </row>
        <row r="70">
          <cell r="C70">
            <v>6660</v>
          </cell>
          <cell r="E70">
            <v>6660</v>
          </cell>
          <cell r="AL70">
            <v>15517800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5150</v>
          </cell>
          <cell r="E116">
            <v>4757</v>
          </cell>
          <cell r="AL116">
            <v>182811510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189</v>
          </cell>
          <cell r="E119">
            <v>187</v>
          </cell>
          <cell r="AL119">
            <v>29875120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153</v>
          </cell>
          <cell r="E122">
            <v>149</v>
          </cell>
          <cell r="AL122">
            <v>11498330</v>
          </cell>
        </row>
        <row r="123">
          <cell r="C123">
            <v>115</v>
          </cell>
          <cell r="E123">
            <v>112</v>
          </cell>
          <cell r="AL123">
            <v>8643040</v>
          </cell>
        </row>
        <row r="124">
          <cell r="C124">
            <v>0</v>
          </cell>
          <cell r="AL124">
            <v>0</v>
          </cell>
        </row>
        <row r="125">
          <cell r="C125">
            <v>109</v>
          </cell>
          <cell r="E125">
            <v>109</v>
          </cell>
          <cell r="AL125">
            <v>7546070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842</v>
          </cell>
          <cell r="E134">
            <v>805</v>
          </cell>
          <cell r="AL134">
            <v>4588500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43</v>
          </cell>
          <cell r="E138">
            <v>43</v>
          </cell>
          <cell r="AL138">
            <v>320780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41852</v>
          </cell>
          <cell r="D212">
            <v>41037</v>
          </cell>
          <cell r="E212">
            <v>41037</v>
          </cell>
          <cell r="F212">
            <v>0</v>
          </cell>
          <cell r="G212">
            <v>815</v>
          </cell>
          <cell r="AA212">
            <v>18071</v>
          </cell>
          <cell r="AB212">
            <v>9345</v>
          </cell>
          <cell r="AC212">
            <v>14436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51</v>
          </cell>
          <cell r="AJ212">
            <v>0</v>
          </cell>
          <cell r="AL212">
            <v>47091200</v>
          </cell>
        </row>
        <row r="216">
          <cell r="E216">
            <v>335</v>
          </cell>
        </row>
        <row r="217">
          <cell r="E217">
            <v>496</v>
          </cell>
        </row>
        <row r="218">
          <cell r="E218">
            <v>281</v>
          </cell>
        </row>
        <row r="220">
          <cell r="E220">
            <v>11</v>
          </cell>
        </row>
        <row r="223">
          <cell r="E223">
            <v>1535</v>
          </cell>
        </row>
        <row r="224">
          <cell r="E224">
            <v>1377</v>
          </cell>
        </row>
        <row r="225">
          <cell r="E225">
            <v>695</v>
          </cell>
        </row>
        <row r="230">
          <cell r="E230">
            <v>925</v>
          </cell>
        </row>
        <row r="231">
          <cell r="E231">
            <v>790</v>
          </cell>
        </row>
        <row r="233">
          <cell r="E233">
            <v>3579</v>
          </cell>
        </row>
        <row r="234">
          <cell r="E234">
            <v>11</v>
          </cell>
        </row>
        <row r="235">
          <cell r="E235">
            <v>367</v>
          </cell>
        </row>
        <row r="236">
          <cell r="E236">
            <v>381</v>
          </cell>
        </row>
        <row r="237">
          <cell r="E237">
            <v>325</v>
          </cell>
        </row>
        <row r="238">
          <cell r="E238">
            <v>149</v>
          </cell>
        </row>
        <row r="240">
          <cell r="E240">
            <v>8412</v>
          </cell>
        </row>
        <row r="243">
          <cell r="E243">
            <v>15</v>
          </cell>
        </row>
        <row r="246">
          <cell r="E246">
            <v>1339</v>
          </cell>
        </row>
        <row r="247">
          <cell r="E247">
            <v>470</v>
          </cell>
        </row>
        <row r="249">
          <cell r="E249">
            <v>1305</v>
          </cell>
        </row>
        <row r="250">
          <cell r="E250">
            <v>944</v>
          </cell>
        </row>
        <row r="251">
          <cell r="E251">
            <v>2377</v>
          </cell>
        </row>
        <row r="252">
          <cell r="E252">
            <v>30</v>
          </cell>
        </row>
        <row r="255">
          <cell r="E255">
            <v>287</v>
          </cell>
        </row>
        <row r="258">
          <cell r="E258">
            <v>3244</v>
          </cell>
        </row>
        <row r="261">
          <cell r="E261">
            <v>1132</v>
          </cell>
        </row>
        <row r="264">
          <cell r="E264">
            <v>2752</v>
          </cell>
        </row>
        <row r="265">
          <cell r="E265">
            <v>813</v>
          </cell>
        </row>
        <row r="275">
          <cell r="C275">
            <v>34873</v>
          </cell>
          <cell r="D275">
            <v>34377</v>
          </cell>
          <cell r="E275">
            <v>34377</v>
          </cell>
          <cell r="F275">
            <v>0</v>
          </cell>
          <cell r="G275">
            <v>496</v>
          </cell>
          <cell r="AA275">
            <v>12638</v>
          </cell>
          <cell r="AB275">
            <v>12347</v>
          </cell>
          <cell r="AC275">
            <v>9888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61</v>
          </cell>
          <cell r="AJ275">
            <v>0</v>
          </cell>
          <cell r="AL275">
            <v>50142500</v>
          </cell>
        </row>
        <row r="314">
          <cell r="C314">
            <v>2258</v>
          </cell>
          <cell r="D314">
            <v>2250</v>
          </cell>
          <cell r="E314">
            <v>2250</v>
          </cell>
          <cell r="F314">
            <v>0</v>
          </cell>
          <cell r="G314">
            <v>8</v>
          </cell>
          <cell r="AA314">
            <v>177</v>
          </cell>
          <cell r="AB314">
            <v>2057</v>
          </cell>
          <cell r="AC314">
            <v>24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80</v>
          </cell>
          <cell r="AJ314">
            <v>0</v>
          </cell>
          <cell r="AL314">
            <v>9169080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2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2853</v>
          </cell>
          <cell r="D388">
            <v>2806</v>
          </cell>
          <cell r="E388">
            <v>2806</v>
          </cell>
          <cell r="F388">
            <v>0</v>
          </cell>
          <cell r="G388">
            <v>47</v>
          </cell>
          <cell r="AA388">
            <v>1241</v>
          </cell>
          <cell r="AB388">
            <v>516</v>
          </cell>
          <cell r="AC388">
            <v>1096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186</v>
          </cell>
          <cell r="AJ388">
            <v>0</v>
          </cell>
          <cell r="AL388">
            <v>15581080</v>
          </cell>
        </row>
        <row r="428">
          <cell r="C428">
            <v>4101</v>
          </cell>
          <cell r="D428">
            <v>4065</v>
          </cell>
          <cell r="E428">
            <v>4065</v>
          </cell>
          <cell r="F428">
            <v>0</v>
          </cell>
          <cell r="G428">
            <v>36</v>
          </cell>
          <cell r="AA428">
            <v>1287</v>
          </cell>
          <cell r="AB428">
            <v>2570</v>
          </cell>
          <cell r="AC428">
            <v>244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4</v>
          </cell>
          <cell r="AJ428">
            <v>0</v>
          </cell>
          <cell r="AL428">
            <v>12355090</v>
          </cell>
        </row>
        <row r="437">
          <cell r="E437">
            <v>3</v>
          </cell>
        </row>
        <row r="442">
          <cell r="E442">
            <v>12</v>
          </cell>
        </row>
        <row r="447">
          <cell r="C447">
            <v>15</v>
          </cell>
          <cell r="D447">
            <v>15</v>
          </cell>
          <cell r="E447">
            <v>15</v>
          </cell>
          <cell r="F447">
            <v>0</v>
          </cell>
          <cell r="G447">
            <v>0</v>
          </cell>
          <cell r="AA447">
            <v>1</v>
          </cell>
          <cell r="AB447">
            <v>14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2</v>
          </cell>
          <cell r="AI447">
            <v>0</v>
          </cell>
          <cell r="AJ447">
            <v>0</v>
          </cell>
          <cell r="AL447">
            <v>47070</v>
          </cell>
        </row>
        <row r="470">
          <cell r="C470">
            <v>608</v>
          </cell>
          <cell r="D470">
            <v>608</v>
          </cell>
          <cell r="E470">
            <v>608</v>
          </cell>
          <cell r="F470">
            <v>0</v>
          </cell>
          <cell r="G470">
            <v>0</v>
          </cell>
          <cell r="AA470">
            <v>133</v>
          </cell>
          <cell r="AB470">
            <v>457</v>
          </cell>
          <cell r="AC470">
            <v>18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27</v>
          </cell>
          <cell r="AJ470">
            <v>0</v>
          </cell>
          <cell r="AL470">
            <v>2975310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6063</v>
          </cell>
          <cell r="D492">
            <v>5911</v>
          </cell>
          <cell r="E492">
            <v>5911</v>
          </cell>
          <cell r="F492">
            <v>0</v>
          </cell>
          <cell r="G492">
            <v>152</v>
          </cell>
          <cell r="AA492">
            <v>3790</v>
          </cell>
          <cell r="AB492">
            <v>968</v>
          </cell>
          <cell r="AC492">
            <v>1305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6">
          <cell r="E496">
            <v>21</v>
          </cell>
        </row>
        <row r="497">
          <cell r="E497">
            <v>4</v>
          </cell>
        </row>
        <row r="501">
          <cell r="E501">
            <v>24</v>
          </cell>
        </row>
        <row r="503">
          <cell r="E503">
            <v>24</v>
          </cell>
        </row>
        <row r="505">
          <cell r="E505">
            <v>24</v>
          </cell>
        </row>
        <row r="508">
          <cell r="E508">
            <v>2</v>
          </cell>
        </row>
        <row r="529">
          <cell r="E529">
            <v>4</v>
          </cell>
        </row>
        <row r="532">
          <cell r="C532">
            <v>103</v>
          </cell>
          <cell r="D532">
            <v>103</v>
          </cell>
          <cell r="E532">
            <v>103</v>
          </cell>
          <cell r="F532">
            <v>0</v>
          </cell>
          <cell r="G532">
            <v>0</v>
          </cell>
          <cell r="AA532">
            <v>54</v>
          </cell>
          <cell r="AB532">
            <v>13</v>
          </cell>
          <cell r="AC532">
            <v>36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2</v>
          </cell>
          <cell r="AJ532">
            <v>0</v>
          </cell>
          <cell r="AL532">
            <v>192890</v>
          </cell>
        </row>
        <row r="566">
          <cell r="C566">
            <v>2554</v>
          </cell>
          <cell r="D566">
            <v>2541</v>
          </cell>
          <cell r="E566">
            <v>2541</v>
          </cell>
          <cell r="F566">
            <v>0</v>
          </cell>
          <cell r="G566">
            <v>13</v>
          </cell>
          <cell r="AA566">
            <v>455</v>
          </cell>
          <cell r="AB566">
            <v>1399</v>
          </cell>
          <cell r="AC566">
            <v>700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3603460</v>
          </cell>
        </row>
        <row r="570">
          <cell r="E570">
            <v>16</v>
          </cell>
        </row>
        <row r="573">
          <cell r="E573">
            <v>38</v>
          </cell>
        </row>
        <row r="574">
          <cell r="E574">
            <v>734</v>
          </cell>
        </row>
        <row r="575">
          <cell r="E575">
            <v>52</v>
          </cell>
        </row>
        <row r="576">
          <cell r="E576">
            <v>74</v>
          </cell>
        </row>
        <row r="577">
          <cell r="E577">
            <v>74</v>
          </cell>
        </row>
        <row r="578">
          <cell r="E578">
            <v>16</v>
          </cell>
        </row>
        <row r="580">
          <cell r="E580">
            <v>2</v>
          </cell>
        </row>
        <row r="581">
          <cell r="E581">
            <v>78</v>
          </cell>
        </row>
        <row r="582">
          <cell r="E582">
            <v>2</v>
          </cell>
        </row>
        <row r="583">
          <cell r="E583">
            <v>8</v>
          </cell>
        </row>
        <row r="587">
          <cell r="E587">
            <v>1</v>
          </cell>
        </row>
        <row r="590">
          <cell r="E590">
            <v>21</v>
          </cell>
        </row>
        <row r="595">
          <cell r="E595">
            <v>26</v>
          </cell>
        </row>
        <row r="596">
          <cell r="E596">
            <v>148</v>
          </cell>
        </row>
        <row r="597">
          <cell r="E597">
            <v>3</v>
          </cell>
        </row>
        <row r="601">
          <cell r="E601">
            <v>37</v>
          </cell>
        </row>
        <row r="602">
          <cell r="E602">
            <v>75</v>
          </cell>
        </row>
        <row r="604">
          <cell r="E604">
            <v>36</v>
          </cell>
        </row>
        <row r="605">
          <cell r="E605">
            <v>34</v>
          </cell>
        </row>
        <row r="608">
          <cell r="E608">
            <v>21</v>
          </cell>
        </row>
        <row r="609">
          <cell r="E609">
            <v>210</v>
          </cell>
        </row>
        <row r="610">
          <cell r="E610">
            <v>67</v>
          </cell>
        </row>
        <row r="611">
          <cell r="E611">
            <v>10</v>
          </cell>
        </row>
        <row r="612">
          <cell r="E612">
            <v>2</v>
          </cell>
        </row>
        <row r="613">
          <cell r="E613">
            <v>572</v>
          </cell>
        </row>
        <row r="614">
          <cell r="E614">
            <v>16</v>
          </cell>
        </row>
        <row r="615">
          <cell r="E615">
            <v>6</v>
          </cell>
        </row>
        <row r="617">
          <cell r="E617">
            <v>1</v>
          </cell>
        </row>
        <row r="618">
          <cell r="E618">
            <v>14</v>
          </cell>
        </row>
        <row r="619">
          <cell r="E619">
            <v>354</v>
          </cell>
        </row>
        <row r="620">
          <cell r="E620">
            <v>130</v>
          </cell>
        </row>
        <row r="624">
          <cell r="C624">
            <v>2919</v>
          </cell>
          <cell r="D624">
            <v>2878</v>
          </cell>
          <cell r="E624">
            <v>2878</v>
          </cell>
          <cell r="F624">
            <v>0</v>
          </cell>
          <cell r="G624">
            <v>41</v>
          </cell>
          <cell r="AA624">
            <v>300</v>
          </cell>
          <cell r="AB624">
            <v>1028</v>
          </cell>
          <cell r="AC624">
            <v>1591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</v>
          </cell>
          <cell r="AJ624">
            <v>0</v>
          </cell>
          <cell r="AL624">
            <v>26076660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74">
          <cell r="C674">
            <v>1149</v>
          </cell>
          <cell r="D674">
            <v>1145</v>
          </cell>
          <cell r="E674">
            <v>1145</v>
          </cell>
          <cell r="F674">
            <v>0</v>
          </cell>
          <cell r="G674">
            <v>4</v>
          </cell>
          <cell r="AA674">
            <v>172</v>
          </cell>
          <cell r="AB674">
            <v>354</v>
          </cell>
          <cell r="AC674">
            <v>623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62508130</v>
          </cell>
        </row>
        <row r="676">
          <cell r="C676">
            <v>505</v>
          </cell>
          <cell r="D676">
            <v>505</v>
          </cell>
          <cell r="E676">
            <v>505</v>
          </cell>
          <cell r="AB676">
            <v>505</v>
          </cell>
          <cell r="AL676">
            <v>2989600</v>
          </cell>
        </row>
        <row r="677">
          <cell r="C677">
            <v>192</v>
          </cell>
          <cell r="D677">
            <v>192</v>
          </cell>
          <cell r="E677">
            <v>192</v>
          </cell>
          <cell r="AA677">
            <v>87</v>
          </cell>
          <cell r="AB677">
            <v>54</v>
          </cell>
          <cell r="AC677">
            <v>51</v>
          </cell>
          <cell r="AL677">
            <v>4162560</v>
          </cell>
        </row>
        <row r="696">
          <cell r="C696">
            <v>1542</v>
          </cell>
          <cell r="D696">
            <v>1417</v>
          </cell>
          <cell r="E696">
            <v>1417</v>
          </cell>
          <cell r="F696">
            <v>0</v>
          </cell>
          <cell r="G696">
            <v>125</v>
          </cell>
          <cell r="AA696">
            <v>583</v>
          </cell>
          <cell r="AB696">
            <v>841</v>
          </cell>
          <cell r="AC696">
            <v>118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</v>
          </cell>
          <cell r="AJ696">
            <v>0</v>
          </cell>
          <cell r="AL696">
            <v>21559540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1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3814</v>
          </cell>
          <cell r="D940">
            <v>3814</v>
          </cell>
          <cell r="E940">
            <v>3814</v>
          </cell>
          <cell r="F940">
            <v>0</v>
          </cell>
          <cell r="G940">
            <v>0</v>
          </cell>
          <cell r="AA940">
            <v>1738</v>
          </cell>
          <cell r="AB940">
            <v>2076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42</v>
          </cell>
          <cell r="AJ940">
            <v>0</v>
          </cell>
        </row>
        <row r="956">
          <cell r="C956">
            <v>749</v>
          </cell>
          <cell r="E956">
            <v>743</v>
          </cell>
          <cell r="AL956">
            <v>5564300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139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309</v>
          </cell>
          <cell r="E1002">
            <v>309</v>
          </cell>
          <cell r="AL1002">
            <v>2481270</v>
          </cell>
        </row>
        <row r="1003">
          <cell r="C1003">
            <v>180</v>
          </cell>
          <cell r="E1003">
            <v>180</v>
          </cell>
          <cell r="AL1003">
            <v>567000</v>
          </cell>
        </row>
        <row r="1004">
          <cell r="C1004">
            <v>224</v>
          </cell>
          <cell r="E1004">
            <v>224</v>
          </cell>
          <cell r="AL1004">
            <v>705600</v>
          </cell>
        </row>
        <row r="1005">
          <cell r="C1005">
            <v>12</v>
          </cell>
          <cell r="E1005">
            <v>12</v>
          </cell>
          <cell r="AL1005">
            <v>150240</v>
          </cell>
        </row>
        <row r="1006">
          <cell r="C1006">
            <v>35</v>
          </cell>
          <cell r="E1006">
            <v>35</v>
          </cell>
          <cell r="AL1006">
            <v>513100</v>
          </cell>
        </row>
        <row r="1007">
          <cell r="C1007">
            <v>0</v>
          </cell>
          <cell r="E1007">
            <v>0</v>
          </cell>
          <cell r="AL1007">
            <v>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19</v>
          </cell>
          <cell r="E1012">
            <v>19</v>
          </cell>
          <cell r="AL1012">
            <v>315400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0</v>
          </cell>
          <cell r="AL1017">
            <v>0</v>
          </cell>
        </row>
        <row r="1018">
          <cell r="C1018">
            <v>19</v>
          </cell>
          <cell r="D1018">
            <v>19</v>
          </cell>
          <cell r="E1018">
            <v>19</v>
          </cell>
          <cell r="F1018">
            <v>0</v>
          </cell>
          <cell r="G1018">
            <v>0</v>
          </cell>
          <cell r="AA1018">
            <v>0</v>
          </cell>
          <cell r="AB1018">
            <v>19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1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3</v>
          </cell>
          <cell r="H1141">
            <v>3</v>
          </cell>
          <cell r="I1141">
            <v>3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3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521640</v>
          </cell>
        </row>
        <row r="1143">
          <cell r="C1143">
            <v>0</v>
          </cell>
          <cell r="D1143">
            <v>0</v>
          </cell>
        </row>
        <row r="1196">
          <cell r="C1196">
            <v>1829</v>
          </cell>
          <cell r="D1196">
            <v>1829</v>
          </cell>
          <cell r="E1196">
            <v>1829</v>
          </cell>
          <cell r="F1196">
            <v>0</v>
          </cell>
          <cell r="G1196">
            <v>0</v>
          </cell>
          <cell r="AA1196">
            <v>30</v>
          </cell>
          <cell r="AB1196">
            <v>1799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</row>
        <row r="1276">
          <cell r="C1276">
            <v>134</v>
          </cell>
          <cell r="H1276">
            <v>133</v>
          </cell>
          <cell r="I1276">
            <v>127</v>
          </cell>
          <cell r="J1276">
            <v>6</v>
          </cell>
          <cell r="K1276">
            <v>0</v>
          </cell>
          <cell r="L1276">
            <v>0</v>
          </cell>
          <cell r="M1276">
            <v>1</v>
          </cell>
          <cell r="N1276">
            <v>0</v>
          </cell>
          <cell r="P1276">
            <v>0</v>
          </cell>
          <cell r="Q1276">
            <v>1</v>
          </cell>
          <cell r="S1276">
            <v>0</v>
          </cell>
          <cell r="T1276">
            <v>81</v>
          </cell>
          <cell r="V1276">
            <v>0</v>
          </cell>
          <cell r="W1276">
            <v>1</v>
          </cell>
          <cell r="Y1276">
            <v>0</v>
          </cell>
          <cell r="Z1276">
            <v>0</v>
          </cell>
          <cell r="AD1276">
            <v>0</v>
          </cell>
          <cell r="AE1276">
            <v>72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4</v>
          </cell>
          <cell r="AL1276">
            <v>53773630</v>
          </cell>
        </row>
        <row r="1339">
          <cell r="C1339">
            <v>352</v>
          </cell>
          <cell r="D1339">
            <v>352</v>
          </cell>
          <cell r="E1339">
            <v>352</v>
          </cell>
          <cell r="F1339">
            <v>0</v>
          </cell>
          <cell r="G1339">
            <v>0</v>
          </cell>
          <cell r="AA1339">
            <v>14</v>
          </cell>
          <cell r="AB1339">
            <v>336</v>
          </cell>
          <cell r="AC1339">
            <v>2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31</v>
          </cell>
          <cell r="L1412">
            <v>4</v>
          </cell>
          <cell r="AL1412">
            <v>3484775</v>
          </cell>
        </row>
        <row r="1416">
          <cell r="C1416">
            <v>43</v>
          </cell>
          <cell r="H1416">
            <v>38</v>
          </cell>
          <cell r="I1416">
            <v>31</v>
          </cell>
          <cell r="J1416">
            <v>7</v>
          </cell>
          <cell r="K1416">
            <v>0</v>
          </cell>
          <cell r="L1416">
            <v>4</v>
          </cell>
          <cell r="M1416">
            <v>0</v>
          </cell>
          <cell r="N1416">
            <v>1</v>
          </cell>
          <cell r="P1416">
            <v>15</v>
          </cell>
          <cell r="Q1416">
            <v>9</v>
          </cell>
          <cell r="S1416">
            <v>1</v>
          </cell>
          <cell r="T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7</v>
          </cell>
        </row>
        <row r="1418">
          <cell r="C1418">
            <v>0</v>
          </cell>
          <cell r="AL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12</v>
          </cell>
          <cell r="H1480">
            <v>12</v>
          </cell>
          <cell r="I1480">
            <v>12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P1480">
            <v>0</v>
          </cell>
          <cell r="Q1480">
            <v>1</v>
          </cell>
          <cell r="S1480">
            <v>2</v>
          </cell>
          <cell r="T1480">
            <v>4</v>
          </cell>
          <cell r="V1480">
            <v>0</v>
          </cell>
          <cell r="W1480">
            <v>0</v>
          </cell>
          <cell r="Y1480">
            <v>0</v>
          </cell>
          <cell r="Z1480">
            <v>1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1461230</v>
          </cell>
        </row>
        <row r="1549">
          <cell r="C1549">
            <v>34</v>
          </cell>
          <cell r="H1549">
            <v>31</v>
          </cell>
          <cell r="I1549">
            <v>31</v>
          </cell>
          <cell r="J1549">
            <v>0</v>
          </cell>
          <cell r="K1549">
            <v>0</v>
          </cell>
          <cell r="L1549">
            <v>2</v>
          </cell>
          <cell r="M1549">
            <v>0</v>
          </cell>
          <cell r="N1549">
            <v>1</v>
          </cell>
          <cell r="P1549">
            <v>1</v>
          </cell>
          <cell r="Q1549">
            <v>0</v>
          </cell>
          <cell r="S1549">
            <v>1</v>
          </cell>
          <cell r="T1549">
            <v>3</v>
          </cell>
          <cell r="V1549">
            <v>0</v>
          </cell>
          <cell r="W1549">
            <v>0</v>
          </cell>
          <cell r="Y1549">
            <v>2</v>
          </cell>
          <cell r="Z1549">
            <v>3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2198200</v>
          </cell>
        </row>
        <row r="1567">
          <cell r="C1567">
            <v>1426</v>
          </cell>
          <cell r="D1567">
            <v>1426</v>
          </cell>
          <cell r="E1567">
            <v>1425</v>
          </cell>
          <cell r="F1567">
            <v>1</v>
          </cell>
          <cell r="G1567">
            <v>0</v>
          </cell>
          <cell r="AA1567">
            <v>1370</v>
          </cell>
          <cell r="AB1567">
            <v>56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1</v>
          </cell>
        </row>
        <row r="1594">
          <cell r="C1594">
            <v>65</v>
          </cell>
          <cell r="H1594">
            <v>55</v>
          </cell>
          <cell r="I1594">
            <v>39</v>
          </cell>
          <cell r="J1594">
            <v>16</v>
          </cell>
          <cell r="K1594">
            <v>4</v>
          </cell>
          <cell r="L1594">
            <v>6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19</v>
          </cell>
          <cell r="AL1594">
            <v>2368860</v>
          </cell>
        </row>
        <row r="1689">
          <cell r="C1689">
            <v>30503</v>
          </cell>
          <cell r="D1689">
            <v>29983</v>
          </cell>
          <cell r="E1689">
            <v>29983</v>
          </cell>
          <cell r="F1689">
            <v>0</v>
          </cell>
          <cell r="G1689">
            <v>520</v>
          </cell>
          <cell r="AA1689">
            <v>29152</v>
          </cell>
          <cell r="AB1689">
            <v>201</v>
          </cell>
          <cell r="AC1689">
            <v>1150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982</v>
          </cell>
          <cell r="E1691">
            <v>977</v>
          </cell>
          <cell r="AL1691">
            <v>5559130</v>
          </cell>
        </row>
        <row r="1692">
          <cell r="C1692">
            <v>19</v>
          </cell>
          <cell r="E1692">
            <v>19</v>
          </cell>
          <cell r="AL1692">
            <v>304380</v>
          </cell>
        </row>
        <row r="1693">
          <cell r="C1693">
            <v>32</v>
          </cell>
          <cell r="E1693">
            <v>31</v>
          </cell>
          <cell r="AL1693">
            <v>842270</v>
          </cell>
        </row>
        <row r="1694">
          <cell r="C1694">
            <v>0</v>
          </cell>
          <cell r="AL1694">
            <v>0</v>
          </cell>
        </row>
        <row r="1695">
          <cell r="C1695">
            <v>176</v>
          </cell>
          <cell r="E1695">
            <v>176</v>
          </cell>
          <cell r="AL1695">
            <v>10174560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1209</v>
          </cell>
          <cell r="D1715">
            <v>1203</v>
          </cell>
          <cell r="E1715">
            <v>1203</v>
          </cell>
          <cell r="F1715">
            <v>0</v>
          </cell>
          <cell r="G1715">
            <v>6</v>
          </cell>
          <cell r="AA1715">
            <v>585</v>
          </cell>
          <cell r="AB1715">
            <v>473</v>
          </cell>
          <cell r="AC1715">
            <v>151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4</v>
          </cell>
          <cell r="L1785">
            <v>0</v>
          </cell>
          <cell r="P1785">
            <v>0</v>
          </cell>
          <cell r="Q1785">
            <v>0</v>
          </cell>
          <cell r="S1785">
            <v>0</v>
          </cell>
          <cell r="T1785">
            <v>3</v>
          </cell>
          <cell r="V1785">
            <v>0</v>
          </cell>
          <cell r="W1785">
            <v>0</v>
          </cell>
          <cell r="Y1785">
            <v>0</v>
          </cell>
          <cell r="Z1785">
            <v>2</v>
          </cell>
          <cell r="AL1785">
            <v>935950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5</v>
          </cell>
          <cell r="H1798">
            <v>5</v>
          </cell>
          <cell r="I1798">
            <v>4</v>
          </cell>
          <cell r="J1798">
            <v>1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1</v>
          </cell>
        </row>
        <row r="1864">
          <cell r="I1864">
            <v>4</v>
          </cell>
          <cell r="L1864">
            <v>0</v>
          </cell>
          <cell r="AL1864">
            <v>1272150</v>
          </cell>
        </row>
        <row r="1867">
          <cell r="C1867">
            <v>4</v>
          </cell>
          <cell r="H1867">
            <v>4</v>
          </cell>
          <cell r="I1867">
            <v>4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2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1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243</v>
          </cell>
          <cell r="D1930">
            <v>236</v>
          </cell>
          <cell r="E1930">
            <v>236</v>
          </cell>
          <cell r="F1930">
            <v>0</v>
          </cell>
          <cell r="G1930">
            <v>7</v>
          </cell>
          <cell r="AA1930">
            <v>153</v>
          </cell>
          <cell r="AB1930">
            <v>65</v>
          </cell>
          <cell r="AC1930">
            <v>25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81</v>
          </cell>
          <cell r="E1933">
            <v>81</v>
          </cell>
          <cell r="AL1933">
            <v>3178440</v>
          </cell>
        </row>
        <row r="1934">
          <cell r="C1934">
            <v>0</v>
          </cell>
          <cell r="AL1934">
            <v>0</v>
          </cell>
        </row>
        <row r="1935">
          <cell r="C1935">
            <v>26</v>
          </cell>
          <cell r="E1935">
            <v>18</v>
          </cell>
          <cell r="AL1935">
            <v>907560</v>
          </cell>
        </row>
        <row r="1936">
          <cell r="C1936">
            <v>107</v>
          </cell>
          <cell r="D1936">
            <v>99</v>
          </cell>
          <cell r="E1936">
            <v>99</v>
          </cell>
          <cell r="F1936">
            <v>0</v>
          </cell>
          <cell r="G1936">
            <v>8</v>
          </cell>
          <cell r="AA1936">
            <v>0</v>
          </cell>
          <cell r="AB1936">
            <v>107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157</v>
          </cell>
          <cell r="L2021">
            <v>25</v>
          </cell>
          <cell r="AL2021">
            <v>44998860</v>
          </cell>
        </row>
        <row r="2028">
          <cell r="C2028">
            <v>242</v>
          </cell>
          <cell r="H2028">
            <v>193</v>
          </cell>
          <cell r="I2028">
            <v>157</v>
          </cell>
          <cell r="J2028">
            <v>36</v>
          </cell>
          <cell r="K2028">
            <v>15</v>
          </cell>
          <cell r="L2028">
            <v>25</v>
          </cell>
          <cell r="M2028">
            <v>9</v>
          </cell>
          <cell r="N2028">
            <v>0</v>
          </cell>
          <cell r="P2028">
            <v>4</v>
          </cell>
          <cell r="Q2028">
            <v>57</v>
          </cell>
          <cell r="S2028">
            <v>4</v>
          </cell>
          <cell r="T2028">
            <v>16</v>
          </cell>
          <cell r="V2028">
            <v>0</v>
          </cell>
          <cell r="W2028">
            <v>1</v>
          </cell>
          <cell r="Y2028">
            <v>18</v>
          </cell>
          <cell r="Z2028">
            <v>142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37</v>
          </cell>
        </row>
        <row r="2066">
          <cell r="C2066">
            <v>22</v>
          </cell>
          <cell r="H2066">
            <v>20</v>
          </cell>
          <cell r="I2066">
            <v>15</v>
          </cell>
          <cell r="J2066">
            <v>5</v>
          </cell>
          <cell r="K2066">
            <v>1</v>
          </cell>
          <cell r="L2066">
            <v>1</v>
          </cell>
          <cell r="M2066">
            <v>0</v>
          </cell>
          <cell r="N2066">
            <v>0</v>
          </cell>
          <cell r="P2066">
            <v>0</v>
          </cell>
          <cell r="Q2066">
            <v>7</v>
          </cell>
          <cell r="S2066">
            <v>0</v>
          </cell>
          <cell r="T2066">
            <v>6</v>
          </cell>
          <cell r="V2066">
            <v>0</v>
          </cell>
          <cell r="W2066">
            <v>1</v>
          </cell>
          <cell r="Y2066">
            <v>0</v>
          </cell>
          <cell r="Z2066">
            <v>4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5</v>
          </cell>
          <cell r="AL2066">
            <v>2416990</v>
          </cell>
        </row>
        <row r="2092">
          <cell r="C2092">
            <v>388</v>
          </cell>
          <cell r="D2092">
            <v>311</v>
          </cell>
          <cell r="E2092">
            <v>311</v>
          </cell>
          <cell r="F2092">
            <v>0</v>
          </cell>
          <cell r="G2092">
            <v>77</v>
          </cell>
          <cell r="AA2092">
            <v>247</v>
          </cell>
          <cell r="AB2092">
            <v>10</v>
          </cell>
          <cell r="AC2092">
            <v>131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67</v>
          </cell>
          <cell r="H2185">
            <v>61</v>
          </cell>
          <cell r="I2185">
            <v>48</v>
          </cell>
          <cell r="J2185">
            <v>13</v>
          </cell>
          <cell r="K2185">
            <v>1</v>
          </cell>
          <cell r="L2185">
            <v>3</v>
          </cell>
          <cell r="M2185">
            <v>2</v>
          </cell>
          <cell r="N2185">
            <v>0</v>
          </cell>
          <cell r="P2185">
            <v>2</v>
          </cell>
          <cell r="Q2185">
            <v>27</v>
          </cell>
          <cell r="S2185">
            <v>27</v>
          </cell>
          <cell r="T2185">
            <v>2</v>
          </cell>
          <cell r="V2185">
            <v>0</v>
          </cell>
          <cell r="W2185">
            <v>1</v>
          </cell>
          <cell r="Y2185">
            <v>3</v>
          </cell>
          <cell r="Z2185">
            <v>5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14</v>
          </cell>
          <cell r="AL2185">
            <v>11691510</v>
          </cell>
        </row>
        <row r="2204">
          <cell r="C2204">
            <v>1646</v>
          </cell>
          <cell r="D2204">
            <v>1456</v>
          </cell>
          <cell r="E2204">
            <v>1456</v>
          </cell>
          <cell r="F2204">
            <v>0</v>
          </cell>
          <cell r="G2204">
            <v>190</v>
          </cell>
          <cell r="AA2204">
            <v>1496</v>
          </cell>
          <cell r="AB2204">
            <v>124</v>
          </cell>
          <cell r="AC2204">
            <v>26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12286750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1646</v>
          </cell>
        </row>
        <row r="2218">
          <cell r="C2218">
            <v>5</v>
          </cell>
          <cell r="H2218">
            <v>5</v>
          </cell>
          <cell r="I2218">
            <v>4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5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1164520</v>
          </cell>
        </row>
        <row r="2253">
          <cell r="C2253">
            <v>88</v>
          </cell>
          <cell r="H2253">
            <v>49</v>
          </cell>
          <cell r="I2253">
            <v>41</v>
          </cell>
          <cell r="J2253">
            <v>8</v>
          </cell>
          <cell r="K2253">
            <v>2</v>
          </cell>
          <cell r="L2253">
            <v>16</v>
          </cell>
          <cell r="M2253">
            <v>19</v>
          </cell>
          <cell r="N2253">
            <v>2</v>
          </cell>
          <cell r="P2253">
            <v>0</v>
          </cell>
          <cell r="Q2253">
            <v>75</v>
          </cell>
          <cell r="S2253">
            <v>0</v>
          </cell>
          <cell r="T2253">
            <v>1</v>
          </cell>
          <cell r="V2253">
            <v>0</v>
          </cell>
          <cell r="W2253">
            <v>0</v>
          </cell>
          <cell r="Y2253">
            <v>0</v>
          </cell>
          <cell r="Z2253">
            <v>12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10</v>
          </cell>
          <cell r="AL2253">
            <v>9492525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18</v>
          </cell>
          <cell r="D2256">
            <v>18</v>
          </cell>
          <cell r="E2256">
            <v>18</v>
          </cell>
          <cell r="AA2256">
            <v>18</v>
          </cell>
          <cell r="AL2256">
            <v>2041560</v>
          </cell>
        </row>
        <row r="2257">
          <cell r="C2257">
            <v>0</v>
          </cell>
          <cell r="AL2257">
            <v>0</v>
          </cell>
        </row>
        <row r="2259">
          <cell r="C2259">
            <v>112</v>
          </cell>
          <cell r="H2259">
            <v>110</v>
          </cell>
          <cell r="I2259">
            <v>46</v>
          </cell>
          <cell r="J2259">
            <v>64</v>
          </cell>
          <cell r="K2259">
            <v>2</v>
          </cell>
          <cell r="AJ2259">
            <v>61</v>
          </cell>
          <cell r="AL2259">
            <v>6903220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91</v>
          </cell>
          <cell r="E2262">
            <v>81</v>
          </cell>
          <cell r="AL2262">
            <v>12154860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58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54</v>
          </cell>
        </row>
        <row r="2267">
          <cell r="C2267">
            <v>0</v>
          </cell>
        </row>
        <row r="2287">
          <cell r="C2287">
            <v>177</v>
          </cell>
          <cell r="D2287">
            <v>177</v>
          </cell>
          <cell r="E2287">
            <v>177</v>
          </cell>
          <cell r="F2287">
            <v>0</v>
          </cell>
          <cell r="G2287">
            <v>0</v>
          </cell>
          <cell r="AA2287">
            <v>0</v>
          </cell>
          <cell r="AB2287">
            <v>136</v>
          </cell>
          <cell r="AC2287">
            <v>41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76</v>
          </cell>
          <cell r="H2494">
            <v>70</v>
          </cell>
          <cell r="I2494">
            <v>65</v>
          </cell>
          <cell r="J2494">
            <v>5</v>
          </cell>
          <cell r="K2494">
            <v>1</v>
          </cell>
          <cell r="L2494">
            <v>5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5</v>
          </cell>
          <cell r="AL2494">
            <v>13805150</v>
          </cell>
        </row>
        <row r="2497">
          <cell r="C2497">
            <v>0</v>
          </cell>
          <cell r="H2497">
            <v>0</v>
          </cell>
        </row>
        <row r="2498">
          <cell r="C2498">
            <v>3</v>
          </cell>
          <cell r="H2498">
            <v>3</v>
          </cell>
        </row>
        <row r="2499">
          <cell r="C2499">
            <v>1</v>
          </cell>
          <cell r="H2499">
            <v>1</v>
          </cell>
        </row>
        <row r="2501">
          <cell r="P2501">
            <v>4</v>
          </cell>
          <cell r="Q2501">
            <v>6</v>
          </cell>
          <cell r="S2501">
            <v>0</v>
          </cell>
          <cell r="T2501">
            <v>8</v>
          </cell>
          <cell r="V2501">
            <v>1</v>
          </cell>
          <cell r="W2501">
            <v>0</v>
          </cell>
          <cell r="Y2501">
            <v>9</v>
          </cell>
          <cell r="Z2501">
            <v>40</v>
          </cell>
        </row>
        <row r="2506">
          <cell r="C2506">
            <v>16</v>
          </cell>
          <cell r="H2506">
            <v>16</v>
          </cell>
          <cell r="I2506">
            <v>15</v>
          </cell>
          <cell r="J2506">
            <v>1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P2506">
            <v>0</v>
          </cell>
          <cell r="Q2506">
            <v>0</v>
          </cell>
          <cell r="S2506">
            <v>11</v>
          </cell>
          <cell r="T2506">
            <v>5</v>
          </cell>
          <cell r="V2506">
            <v>0</v>
          </cell>
          <cell r="W2506">
            <v>0</v>
          </cell>
          <cell r="Y2506">
            <v>0</v>
          </cell>
          <cell r="Z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941400</v>
          </cell>
        </row>
        <row r="2518">
          <cell r="C2518">
            <v>2</v>
          </cell>
          <cell r="D2518">
            <v>2</v>
          </cell>
          <cell r="E2518">
            <v>2</v>
          </cell>
          <cell r="F2518">
            <v>0</v>
          </cell>
          <cell r="G2518">
            <v>0</v>
          </cell>
          <cell r="AA2518">
            <v>1</v>
          </cell>
          <cell r="AB2518">
            <v>0</v>
          </cell>
          <cell r="AC2518">
            <v>1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192550</v>
          </cell>
        </row>
        <row r="2573">
          <cell r="C2573">
            <v>0</v>
          </cell>
          <cell r="E2573">
            <v>0</v>
          </cell>
        </row>
        <row r="2576">
          <cell r="C2576">
            <v>59</v>
          </cell>
          <cell r="E2576">
            <v>59</v>
          </cell>
          <cell r="AL2576">
            <v>1920450</v>
          </cell>
        </row>
        <row r="2585">
          <cell r="C2585">
            <v>145</v>
          </cell>
          <cell r="E2585">
            <v>145</v>
          </cell>
        </row>
        <row r="2587">
          <cell r="C2587">
            <v>129</v>
          </cell>
          <cell r="E2587">
            <v>129</v>
          </cell>
          <cell r="AL2587">
            <v>2765760</v>
          </cell>
        </row>
        <row r="2588">
          <cell r="C2588">
            <v>228</v>
          </cell>
          <cell r="E2588">
            <v>228</v>
          </cell>
          <cell r="AL2588">
            <v>15383160</v>
          </cell>
        </row>
        <row r="2589">
          <cell r="C2589">
            <v>0</v>
          </cell>
          <cell r="AL2589">
            <v>0</v>
          </cell>
        </row>
        <row r="2590">
          <cell r="C2590">
            <v>282</v>
          </cell>
          <cell r="E2590">
            <v>280</v>
          </cell>
          <cell r="AL2590">
            <v>823200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810</v>
          </cell>
          <cell r="E2614">
            <v>810</v>
          </cell>
          <cell r="AL2614">
            <v>4037410</v>
          </cell>
        </row>
        <row r="2640">
          <cell r="E2640">
            <v>304</v>
          </cell>
          <cell r="AL2640">
            <v>10463520</v>
          </cell>
        </row>
        <row r="2650">
          <cell r="C2650">
            <v>1</v>
          </cell>
          <cell r="H2650">
            <v>1</v>
          </cell>
          <cell r="I2650">
            <v>1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305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0</v>
          </cell>
          <cell r="AL2673">
            <v>0</v>
          </cell>
        </row>
        <row r="2674">
          <cell r="C2674">
            <v>0</v>
          </cell>
          <cell r="AL2674">
            <v>0</v>
          </cell>
        </row>
        <row r="2677">
          <cell r="C2677">
            <v>127</v>
          </cell>
          <cell r="H2677">
            <v>118</v>
          </cell>
          <cell r="I2677">
            <v>118</v>
          </cell>
          <cell r="J2677">
            <v>0</v>
          </cell>
          <cell r="K2677">
            <v>0</v>
          </cell>
          <cell r="L2677">
            <v>9</v>
          </cell>
          <cell r="M2677">
            <v>0</v>
          </cell>
          <cell r="N2677">
            <v>0</v>
          </cell>
          <cell r="P2677">
            <v>0</v>
          </cell>
          <cell r="Q2677">
            <v>3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4202760</v>
          </cell>
        </row>
        <row r="2727">
          <cell r="C2727">
            <v>1</v>
          </cell>
        </row>
        <row r="2730">
          <cell r="C2730">
            <v>355</v>
          </cell>
          <cell r="E2730">
            <v>355</v>
          </cell>
          <cell r="AL2730">
            <v>7976850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6</v>
          </cell>
          <cell r="E2743">
            <v>6</v>
          </cell>
          <cell r="AL2743">
            <v>48120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5448</v>
          </cell>
          <cell r="E7">
            <v>5205</v>
          </cell>
          <cell r="AL7">
            <v>68133450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231</v>
          </cell>
          <cell r="E11">
            <v>154</v>
          </cell>
          <cell r="AL11">
            <v>2527140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2908</v>
          </cell>
          <cell r="E15">
            <v>2908</v>
          </cell>
          <cell r="AL15">
            <v>19221880</v>
          </cell>
        </row>
        <row r="16">
          <cell r="C16">
            <v>1848</v>
          </cell>
          <cell r="E16">
            <v>1848</v>
          </cell>
          <cell r="AL16">
            <v>14673120</v>
          </cell>
        </row>
        <row r="17">
          <cell r="C17">
            <v>3831</v>
          </cell>
          <cell r="E17">
            <v>3831</v>
          </cell>
          <cell r="AL17">
            <v>37697040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2802</v>
          </cell>
        </row>
        <row r="25">
          <cell r="C25">
            <v>0</v>
          </cell>
        </row>
        <row r="29">
          <cell r="C29">
            <v>2838</v>
          </cell>
          <cell r="E29">
            <v>2833</v>
          </cell>
          <cell r="AL29">
            <v>3654570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147</v>
          </cell>
          <cell r="E32">
            <v>147</v>
          </cell>
          <cell r="AL32">
            <v>257250</v>
          </cell>
        </row>
        <row r="33">
          <cell r="C33">
            <v>1568</v>
          </cell>
          <cell r="E33">
            <v>1568</v>
          </cell>
          <cell r="AL33">
            <v>2210880</v>
          </cell>
        </row>
        <row r="34">
          <cell r="C34">
            <v>0</v>
          </cell>
          <cell r="AL34">
            <v>0</v>
          </cell>
        </row>
        <row r="36">
          <cell r="C36">
            <v>281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63</v>
          </cell>
          <cell r="E44">
            <v>63</v>
          </cell>
          <cell r="AL44">
            <v>266490</v>
          </cell>
        </row>
        <row r="45">
          <cell r="C45">
            <v>1050</v>
          </cell>
          <cell r="E45">
            <v>1050</v>
          </cell>
          <cell r="AL45">
            <v>2446500</v>
          </cell>
        </row>
        <row r="46">
          <cell r="C46">
            <v>76</v>
          </cell>
          <cell r="E46">
            <v>76</v>
          </cell>
          <cell r="AL46">
            <v>177080</v>
          </cell>
        </row>
        <row r="47">
          <cell r="C47">
            <v>326</v>
          </cell>
          <cell r="E47">
            <v>326</v>
          </cell>
          <cell r="AL47">
            <v>231460</v>
          </cell>
        </row>
        <row r="49">
          <cell r="C49">
            <v>0</v>
          </cell>
        </row>
        <row r="53">
          <cell r="C53">
            <v>325</v>
          </cell>
          <cell r="E53">
            <v>325</v>
          </cell>
          <cell r="AL53">
            <v>656500</v>
          </cell>
        </row>
        <row r="54">
          <cell r="C54">
            <v>34</v>
          </cell>
          <cell r="E54">
            <v>34</v>
          </cell>
          <cell r="AL54">
            <v>68680</v>
          </cell>
        </row>
        <row r="55">
          <cell r="C55">
            <v>353</v>
          </cell>
          <cell r="E55">
            <v>353</v>
          </cell>
          <cell r="AL55">
            <v>409480</v>
          </cell>
        </row>
        <row r="57">
          <cell r="C57">
            <v>25</v>
          </cell>
        </row>
        <row r="58">
          <cell r="C58">
            <v>0</v>
          </cell>
        </row>
        <row r="62">
          <cell r="C62">
            <v>221</v>
          </cell>
          <cell r="E62">
            <v>221</v>
          </cell>
          <cell r="AL62">
            <v>194480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542</v>
          </cell>
          <cell r="E67">
            <v>502</v>
          </cell>
          <cell r="AL67">
            <v>386540</v>
          </cell>
        </row>
        <row r="68">
          <cell r="C68">
            <v>392</v>
          </cell>
          <cell r="E68">
            <v>392</v>
          </cell>
          <cell r="AL68">
            <v>6856080</v>
          </cell>
        </row>
        <row r="69">
          <cell r="C69">
            <v>122</v>
          </cell>
          <cell r="E69">
            <v>118</v>
          </cell>
          <cell r="AL69">
            <v>4740060</v>
          </cell>
        </row>
        <row r="70">
          <cell r="C70">
            <v>7277</v>
          </cell>
          <cell r="E70">
            <v>7277</v>
          </cell>
          <cell r="AL70">
            <v>16955410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5379</v>
          </cell>
          <cell r="E116">
            <v>5053</v>
          </cell>
          <cell r="AL116">
            <v>194186790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221</v>
          </cell>
          <cell r="E119">
            <v>221</v>
          </cell>
          <cell r="AL119">
            <v>35306960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176</v>
          </cell>
          <cell r="E122">
            <v>174</v>
          </cell>
          <cell r="AL122">
            <v>13427580</v>
          </cell>
        </row>
        <row r="123">
          <cell r="C123">
            <v>139</v>
          </cell>
          <cell r="E123">
            <v>139</v>
          </cell>
          <cell r="AL123">
            <v>10726630</v>
          </cell>
        </row>
        <row r="124">
          <cell r="C124">
            <v>0</v>
          </cell>
          <cell r="AL124">
            <v>0</v>
          </cell>
        </row>
        <row r="125">
          <cell r="C125">
            <v>168</v>
          </cell>
          <cell r="E125">
            <v>168</v>
          </cell>
          <cell r="AL125">
            <v>11630640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888</v>
          </cell>
          <cell r="E134">
            <v>852</v>
          </cell>
          <cell r="AL134">
            <v>4856400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37</v>
          </cell>
          <cell r="E138">
            <v>37</v>
          </cell>
          <cell r="AL138">
            <v>276020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39187</v>
          </cell>
          <cell r="D212">
            <v>38522</v>
          </cell>
          <cell r="E212">
            <v>38522</v>
          </cell>
          <cell r="F212">
            <v>0</v>
          </cell>
          <cell r="G212">
            <v>665</v>
          </cell>
          <cell r="AA212">
            <v>14904</v>
          </cell>
          <cell r="AB212">
            <v>8824</v>
          </cell>
          <cell r="AC212">
            <v>15459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82</v>
          </cell>
          <cell r="AJ212">
            <v>0</v>
          </cell>
          <cell r="AL212">
            <v>45982300</v>
          </cell>
        </row>
        <row r="216">
          <cell r="E216">
            <v>383</v>
          </cell>
        </row>
        <row r="217">
          <cell r="E217">
            <v>540</v>
          </cell>
        </row>
        <row r="218">
          <cell r="E218">
            <v>370</v>
          </cell>
        </row>
        <row r="220">
          <cell r="E220">
            <v>37</v>
          </cell>
        </row>
        <row r="223">
          <cell r="E223">
            <v>1813</v>
          </cell>
        </row>
        <row r="224">
          <cell r="E224">
            <v>1625</v>
          </cell>
        </row>
        <row r="225">
          <cell r="E225">
            <v>828</v>
          </cell>
        </row>
        <row r="230">
          <cell r="E230">
            <v>710</v>
          </cell>
        </row>
        <row r="231">
          <cell r="E231">
            <v>537</v>
          </cell>
        </row>
        <row r="233">
          <cell r="E233">
            <v>3524</v>
          </cell>
        </row>
        <row r="234">
          <cell r="E234">
            <v>15</v>
          </cell>
        </row>
        <row r="235">
          <cell r="E235">
            <v>416</v>
          </cell>
        </row>
        <row r="236">
          <cell r="E236">
            <v>446</v>
          </cell>
        </row>
        <row r="237">
          <cell r="E237">
            <v>469</v>
          </cell>
        </row>
        <row r="238">
          <cell r="E238">
            <v>204</v>
          </cell>
        </row>
        <row r="240">
          <cell r="E240">
            <v>8061</v>
          </cell>
        </row>
        <row r="243">
          <cell r="E243">
            <v>9</v>
          </cell>
        </row>
        <row r="246">
          <cell r="E246">
            <v>1607</v>
          </cell>
        </row>
        <row r="247">
          <cell r="E247">
            <v>556</v>
          </cell>
        </row>
        <row r="249">
          <cell r="E249">
            <v>1562</v>
          </cell>
        </row>
        <row r="250">
          <cell r="E250">
            <v>942</v>
          </cell>
        </row>
        <row r="251">
          <cell r="E251">
            <v>2442</v>
          </cell>
        </row>
        <row r="252">
          <cell r="E252">
            <v>24</v>
          </cell>
        </row>
        <row r="255">
          <cell r="E255">
            <v>382</v>
          </cell>
        </row>
        <row r="258">
          <cell r="E258">
            <v>3274</v>
          </cell>
        </row>
        <row r="261">
          <cell r="E261">
            <v>1319</v>
          </cell>
        </row>
        <row r="264">
          <cell r="E264">
            <v>3293</v>
          </cell>
        </row>
        <row r="265">
          <cell r="E265">
            <v>587</v>
          </cell>
        </row>
        <row r="275">
          <cell r="C275">
            <v>36364</v>
          </cell>
          <cell r="D275">
            <v>35975</v>
          </cell>
          <cell r="E275">
            <v>35975</v>
          </cell>
          <cell r="F275">
            <v>0</v>
          </cell>
          <cell r="G275">
            <v>389</v>
          </cell>
          <cell r="AA275">
            <v>12388</v>
          </cell>
          <cell r="AB275">
            <v>11656</v>
          </cell>
          <cell r="AC275">
            <v>12320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63</v>
          </cell>
          <cell r="AJ275">
            <v>0</v>
          </cell>
          <cell r="AL275">
            <v>53904510</v>
          </cell>
        </row>
        <row r="314">
          <cell r="C314">
            <v>2594</v>
          </cell>
          <cell r="D314">
            <v>2585</v>
          </cell>
          <cell r="E314">
            <v>2585</v>
          </cell>
          <cell r="F314">
            <v>0</v>
          </cell>
          <cell r="G314">
            <v>9</v>
          </cell>
          <cell r="AA314">
            <v>231</v>
          </cell>
          <cell r="AB314">
            <v>2339</v>
          </cell>
          <cell r="AC314">
            <v>24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43</v>
          </cell>
          <cell r="AJ314">
            <v>0</v>
          </cell>
          <cell r="AL314">
            <v>10512500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3002</v>
          </cell>
          <cell r="D388">
            <v>2962</v>
          </cell>
          <cell r="E388">
            <v>2962</v>
          </cell>
          <cell r="F388">
            <v>0</v>
          </cell>
          <cell r="G388">
            <v>40</v>
          </cell>
          <cell r="AA388">
            <v>1164</v>
          </cell>
          <cell r="AB388">
            <v>607</v>
          </cell>
          <cell r="AC388">
            <v>1231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151</v>
          </cell>
          <cell r="AJ388">
            <v>0</v>
          </cell>
          <cell r="AL388">
            <v>16548310</v>
          </cell>
        </row>
        <row r="428">
          <cell r="C428">
            <v>5456</v>
          </cell>
          <cell r="D428">
            <v>5437</v>
          </cell>
          <cell r="E428">
            <v>5437</v>
          </cell>
          <cell r="F428">
            <v>0</v>
          </cell>
          <cell r="G428">
            <v>19</v>
          </cell>
          <cell r="AA428">
            <v>1897</v>
          </cell>
          <cell r="AB428">
            <v>3228</v>
          </cell>
          <cell r="AC428">
            <v>331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6</v>
          </cell>
          <cell r="AJ428">
            <v>0</v>
          </cell>
          <cell r="AL428">
            <v>15946540</v>
          </cell>
        </row>
        <row r="437">
          <cell r="E437">
            <v>3</v>
          </cell>
        </row>
        <row r="442">
          <cell r="E442">
            <v>18</v>
          </cell>
        </row>
        <row r="447">
          <cell r="C447">
            <v>21</v>
          </cell>
          <cell r="D447">
            <v>21</v>
          </cell>
          <cell r="E447">
            <v>21</v>
          </cell>
          <cell r="F447">
            <v>0</v>
          </cell>
          <cell r="G447">
            <v>0</v>
          </cell>
          <cell r="AA447">
            <v>3</v>
          </cell>
          <cell r="AB447">
            <v>18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6</v>
          </cell>
          <cell r="AI447">
            <v>0</v>
          </cell>
          <cell r="AJ447">
            <v>0</v>
          </cell>
          <cell r="AL447">
            <v>67890</v>
          </cell>
        </row>
        <row r="470">
          <cell r="C470">
            <v>696</v>
          </cell>
          <cell r="D470">
            <v>688</v>
          </cell>
          <cell r="E470">
            <v>688</v>
          </cell>
          <cell r="F470">
            <v>0</v>
          </cell>
          <cell r="G470">
            <v>8</v>
          </cell>
          <cell r="AA470">
            <v>182</v>
          </cell>
          <cell r="AB470">
            <v>506</v>
          </cell>
          <cell r="AC470">
            <v>8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23</v>
          </cell>
          <cell r="AJ470">
            <v>0</v>
          </cell>
          <cell r="AL470">
            <v>3383570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5983</v>
          </cell>
          <cell r="D492">
            <v>5856</v>
          </cell>
          <cell r="E492">
            <v>5856</v>
          </cell>
          <cell r="F492">
            <v>0</v>
          </cell>
          <cell r="G492">
            <v>127</v>
          </cell>
          <cell r="AA492">
            <v>3102</v>
          </cell>
          <cell r="AB492">
            <v>1451</v>
          </cell>
          <cell r="AC492">
            <v>1430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3</v>
          </cell>
        </row>
        <row r="496">
          <cell r="E496">
            <v>34</v>
          </cell>
        </row>
        <row r="497">
          <cell r="E497">
            <v>13</v>
          </cell>
        </row>
        <row r="498">
          <cell r="E498">
            <v>2</v>
          </cell>
        </row>
        <row r="501">
          <cell r="E501">
            <v>37</v>
          </cell>
        </row>
        <row r="503">
          <cell r="E503">
            <v>37</v>
          </cell>
        </row>
        <row r="505">
          <cell r="E505">
            <v>37</v>
          </cell>
        </row>
        <row r="508">
          <cell r="E508">
            <v>4</v>
          </cell>
        </row>
        <row r="529">
          <cell r="E529">
            <v>9</v>
          </cell>
        </row>
        <row r="532">
          <cell r="C532">
            <v>177</v>
          </cell>
          <cell r="D532">
            <v>176</v>
          </cell>
          <cell r="E532">
            <v>176</v>
          </cell>
          <cell r="F532">
            <v>0</v>
          </cell>
          <cell r="G532">
            <v>1</v>
          </cell>
          <cell r="AA532">
            <v>81</v>
          </cell>
          <cell r="AB532">
            <v>50</v>
          </cell>
          <cell r="AC532">
            <v>46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2</v>
          </cell>
          <cell r="AJ532">
            <v>0</v>
          </cell>
          <cell r="AL532">
            <v>330070</v>
          </cell>
        </row>
        <row r="566">
          <cell r="C566">
            <v>2905</v>
          </cell>
          <cell r="D566">
            <v>2889</v>
          </cell>
          <cell r="E566">
            <v>2889</v>
          </cell>
          <cell r="F566">
            <v>0</v>
          </cell>
          <cell r="G566">
            <v>16</v>
          </cell>
          <cell r="AA566">
            <v>443</v>
          </cell>
          <cell r="AB566">
            <v>1737</v>
          </cell>
          <cell r="AC566">
            <v>725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4176960</v>
          </cell>
        </row>
        <row r="570">
          <cell r="E570">
            <v>25</v>
          </cell>
        </row>
        <row r="573">
          <cell r="E573">
            <v>66</v>
          </cell>
        </row>
        <row r="574">
          <cell r="E574">
            <v>854</v>
          </cell>
        </row>
        <row r="575">
          <cell r="E575">
            <v>51</v>
          </cell>
        </row>
        <row r="576">
          <cell r="E576">
            <v>114</v>
          </cell>
        </row>
        <row r="577">
          <cell r="E577">
            <v>19</v>
          </cell>
        </row>
        <row r="578">
          <cell r="E578">
            <v>10</v>
          </cell>
        </row>
        <row r="581">
          <cell r="E581">
            <v>113</v>
          </cell>
        </row>
        <row r="582">
          <cell r="E582">
            <v>3</v>
          </cell>
        </row>
        <row r="583">
          <cell r="E583">
            <v>14</v>
          </cell>
        </row>
        <row r="584">
          <cell r="E584">
            <v>2</v>
          </cell>
        </row>
        <row r="587">
          <cell r="E587">
            <v>2</v>
          </cell>
        </row>
        <row r="588">
          <cell r="E588">
            <v>1</v>
          </cell>
        </row>
        <row r="590">
          <cell r="E590">
            <v>1</v>
          </cell>
        </row>
        <row r="592">
          <cell r="E592">
            <v>4</v>
          </cell>
        </row>
        <row r="593">
          <cell r="E593">
            <v>2</v>
          </cell>
        </row>
        <row r="595">
          <cell r="E595">
            <v>43</v>
          </cell>
        </row>
        <row r="596">
          <cell r="E596">
            <v>208</v>
          </cell>
        </row>
        <row r="597">
          <cell r="E597">
            <v>1</v>
          </cell>
        </row>
        <row r="601">
          <cell r="E601">
            <v>30</v>
          </cell>
        </row>
        <row r="602">
          <cell r="E602">
            <v>49</v>
          </cell>
        </row>
        <row r="603">
          <cell r="E603">
            <v>1</v>
          </cell>
        </row>
        <row r="604">
          <cell r="E604">
            <v>53</v>
          </cell>
        </row>
        <row r="605">
          <cell r="E605">
            <v>35</v>
          </cell>
        </row>
        <row r="606">
          <cell r="E606">
            <v>5</v>
          </cell>
        </row>
        <row r="608">
          <cell r="E608">
            <v>30</v>
          </cell>
        </row>
        <row r="609">
          <cell r="E609">
            <v>239</v>
          </cell>
        </row>
        <row r="610">
          <cell r="E610">
            <v>70</v>
          </cell>
        </row>
        <row r="611">
          <cell r="E611">
            <v>5</v>
          </cell>
        </row>
        <row r="612">
          <cell r="E612">
            <v>3</v>
          </cell>
        </row>
        <row r="613">
          <cell r="E613">
            <v>707</v>
          </cell>
        </row>
        <row r="614">
          <cell r="E614">
            <v>18</v>
          </cell>
        </row>
        <row r="615">
          <cell r="E615">
            <v>21</v>
          </cell>
        </row>
        <row r="616">
          <cell r="E616">
            <v>1</v>
          </cell>
        </row>
        <row r="618">
          <cell r="E618">
            <v>21</v>
          </cell>
        </row>
        <row r="619">
          <cell r="E619">
            <v>459</v>
          </cell>
        </row>
        <row r="620">
          <cell r="E620">
            <v>51</v>
          </cell>
        </row>
        <row r="624">
          <cell r="C624">
            <v>3368</v>
          </cell>
          <cell r="D624">
            <v>3331</v>
          </cell>
          <cell r="E624">
            <v>3331</v>
          </cell>
          <cell r="F624">
            <v>0</v>
          </cell>
          <cell r="G624">
            <v>37</v>
          </cell>
          <cell r="AA624">
            <v>329</v>
          </cell>
          <cell r="AB624">
            <v>1170</v>
          </cell>
          <cell r="AC624">
            <v>1869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29992680</v>
          </cell>
        </row>
        <row r="647">
          <cell r="C647">
            <v>3</v>
          </cell>
          <cell r="D647">
            <v>3</v>
          </cell>
          <cell r="E647">
            <v>3</v>
          </cell>
          <cell r="F647">
            <v>0</v>
          </cell>
          <cell r="G647">
            <v>0</v>
          </cell>
          <cell r="AA647">
            <v>0</v>
          </cell>
          <cell r="AB647">
            <v>3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64850</v>
          </cell>
        </row>
        <row r="674">
          <cell r="C674">
            <v>1312</v>
          </cell>
          <cell r="D674">
            <v>1310</v>
          </cell>
          <cell r="E674">
            <v>1310</v>
          </cell>
          <cell r="F674">
            <v>0</v>
          </cell>
          <cell r="G674">
            <v>2</v>
          </cell>
          <cell r="AA674">
            <v>202</v>
          </cell>
          <cell r="AB674">
            <v>353</v>
          </cell>
          <cell r="AC674">
            <v>757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71318320</v>
          </cell>
        </row>
        <row r="676">
          <cell r="C676">
            <v>139</v>
          </cell>
          <cell r="D676">
            <v>139</v>
          </cell>
          <cell r="E676">
            <v>139</v>
          </cell>
          <cell r="AB676">
            <v>139</v>
          </cell>
          <cell r="AL676">
            <v>822880</v>
          </cell>
        </row>
        <row r="677">
          <cell r="C677">
            <v>187</v>
          </cell>
          <cell r="D677">
            <v>187</v>
          </cell>
          <cell r="E677">
            <v>187</v>
          </cell>
          <cell r="AA677">
            <v>98</v>
          </cell>
          <cell r="AB677">
            <v>48</v>
          </cell>
          <cell r="AC677">
            <v>41</v>
          </cell>
          <cell r="AL677">
            <v>4054160</v>
          </cell>
        </row>
        <row r="696">
          <cell r="C696">
            <v>1510</v>
          </cell>
          <cell r="D696">
            <v>1510</v>
          </cell>
          <cell r="E696">
            <v>1510</v>
          </cell>
          <cell r="F696">
            <v>0</v>
          </cell>
          <cell r="G696">
            <v>0</v>
          </cell>
          <cell r="AA696">
            <v>438</v>
          </cell>
          <cell r="AB696">
            <v>973</v>
          </cell>
          <cell r="AC696">
            <v>99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24450360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9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8088</v>
          </cell>
          <cell r="D940">
            <v>8088</v>
          </cell>
          <cell r="E940">
            <v>8088</v>
          </cell>
          <cell r="F940">
            <v>0</v>
          </cell>
          <cell r="G940">
            <v>0</v>
          </cell>
          <cell r="AA940">
            <v>2202</v>
          </cell>
          <cell r="AB940">
            <v>5886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830</v>
          </cell>
          <cell r="E956">
            <v>827</v>
          </cell>
          <cell r="AL956">
            <v>6265540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611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442</v>
          </cell>
          <cell r="E1002">
            <v>442</v>
          </cell>
          <cell r="AL1002">
            <v>3549260</v>
          </cell>
        </row>
        <row r="1003">
          <cell r="C1003">
            <v>148</v>
          </cell>
          <cell r="E1003">
            <v>148</v>
          </cell>
          <cell r="AL1003">
            <v>466200</v>
          </cell>
        </row>
        <row r="1004">
          <cell r="C1004">
            <v>276</v>
          </cell>
          <cell r="E1004">
            <v>276</v>
          </cell>
          <cell r="AL1004">
            <v>869400</v>
          </cell>
        </row>
        <row r="1005">
          <cell r="C1005">
            <v>8</v>
          </cell>
          <cell r="E1005">
            <v>8</v>
          </cell>
          <cell r="AL1005">
            <v>100160</v>
          </cell>
        </row>
        <row r="1006">
          <cell r="C1006">
            <v>23</v>
          </cell>
          <cell r="E1006">
            <v>23</v>
          </cell>
          <cell r="AL1006">
            <v>337180</v>
          </cell>
        </row>
        <row r="1007">
          <cell r="C1007">
            <v>4</v>
          </cell>
          <cell r="E1007">
            <v>4</v>
          </cell>
          <cell r="AL1007">
            <v>133080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22</v>
          </cell>
          <cell r="E1012">
            <v>22</v>
          </cell>
          <cell r="AL1012">
            <v>365200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25</v>
          </cell>
          <cell r="D1018">
            <v>25</v>
          </cell>
          <cell r="E1018">
            <v>25</v>
          </cell>
          <cell r="F1018">
            <v>0</v>
          </cell>
          <cell r="G1018">
            <v>0</v>
          </cell>
          <cell r="AA1018">
            <v>5</v>
          </cell>
          <cell r="AB1018">
            <v>20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7</v>
          </cell>
          <cell r="H1141">
            <v>7</v>
          </cell>
          <cell r="I1141">
            <v>7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7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1217160</v>
          </cell>
        </row>
        <row r="1143">
          <cell r="C1143">
            <v>0</v>
          </cell>
          <cell r="D1143">
            <v>0</v>
          </cell>
        </row>
        <row r="1196">
          <cell r="C1196">
            <v>2636</v>
          </cell>
          <cell r="D1196">
            <v>2636</v>
          </cell>
          <cell r="E1196">
            <v>2636</v>
          </cell>
          <cell r="F1196">
            <v>0</v>
          </cell>
          <cell r="G1196">
            <v>0</v>
          </cell>
          <cell r="AA1196">
            <v>31</v>
          </cell>
          <cell r="AB1196">
            <v>2605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</row>
        <row r="1276">
          <cell r="C1276">
            <v>175</v>
          </cell>
          <cell r="H1276">
            <v>173</v>
          </cell>
          <cell r="I1276">
            <v>173</v>
          </cell>
          <cell r="J1276">
            <v>0</v>
          </cell>
          <cell r="K1276">
            <v>0</v>
          </cell>
          <cell r="L1276">
            <v>2</v>
          </cell>
          <cell r="M1276">
            <v>0</v>
          </cell>
          <cell r="N1276">
            <v>0</v>
          </cell>
          <cell r="P1276">
            <v>0</v>
          </cell>
          <cell r="Q1276">
            <v>5</v>
          </cell>
          <cell r="S1276">
            <v>0</v>
          </cell>
          <cell r="T1276">
            <v>45</v>
          </cell>
          <cell r="V1276">
            <v>0</v>
          </cell>
          <cell r="W1276">
            <v>0</v>
          </cell>
          <cell r="Y1276">
            <v>0</v>
          </cell>
          <cell r="Z1276">
            <v>1</v>
          </cell>
          <cell r="AD1276">
            <v>0</v>
          </cell>
          <cell r="AE1276">
            <v>45</v>
          </cell>
          <cell r="AF1276">
            <v>1</v>
          </cell>
          <cell r="AG1276">
            <v>30</v>
          </cell>
          <cell r="AH1276">
            <v>0</v>
          </cell>
          <cell r="AI1276">
            <v>0</v>
          </cell>
          <cell r="AJ1276">
            <v>3</v>
          </cell>
          <cell r="AL1276">
            <v>37461275</v>
          </cell>
        </row>
        <row r="1339">
          <cell r="C1339">
            <v>363</v>
          </cell>
          <cell r="D1339">
            <v>363</v>
          </cell>
          <cell r="E1339">
            <v>363</v>
          </cell>
          <cell r="F1339">
            <v>0</v>
          </cell>
          <cell r="G1339">
            <v>0</v>
          </cell>
          <cell r="AA1339">
            <v>79</v>
          </cell>
          <cell r="AB1339">
            <v>283</v>
          </cell>
          <cell r="AC1339">
            <v>1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34</v>
          </cell>
          <cell r="L1412">
            <v>10</v>
          </cell>
          <cell r="AL1412">
            <v>4629760</v>
          </cell>
        </row>
        <row r="1416">
          <cell r="C1416">
            <v>67</v>
          </cell>
          <cell r="H1416">
            <v>45</v>
          </cell>
          <cell r="I1416">
            <v>34</v>
          </cell>
          <cell r="J1416">
            <v>11</v>
          </cell>
          <cell r="K1416">
            <v>2</v>
          </cell>
          <cell r="L1416">
            <v>10</v>
          </cell>
          <cell r="M1416">
            <v>10</v>
          </cell>
          <cell r="N1416">
            <v>0</v>
          </cell>
          <cell r="P1416">
            <v>22</v>
          </cell>
          <cell r="Q1416">
            <v>20</v>
          </cell>
          <cell r="S1416">
            <v>0</v>
          </cell>
          <cell r="T1416">
            <v>0</v>
          </cell>
          <cell r="V1416">
            <v>0</v>
          </cell>
          <cell r="W1416">
            <v>1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12</v>
          </cell>
        </row>
        <row r="1418">
          <cell r="C1418">
            <v>2</v>
          </cell>
          <cell r="AL1418">
            <v>0</v>
          </cell>
        </row>
        <row r="1419">
          <cell r="C1419">
            <v>2</v>
          </cell>
          <cell r="D1419">
            <v>2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2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22</v>
          </cell>
          <cell r="H1480">
            <v>17</v>
          </cell>
          <cell r="I1480">
            <v>15</v>
          </cell>
          <cell r="J1480">
            <v>2</v>
          </cell>
          <cell r="K1480">
            <v>0</v>
          </cell>
          <cell r="L1480">
            <v>5</v>
          </cell>
          <cell r="M1480">
            <v>0</v>
          </cell>
          <cell r="N1480">
            <v>0</v>
          </cell>
          <cell r="P1480">
            <v>1</v>
          </cell>
          <cell r="Q1480">
            <v>9</v>
          </cell>
          <cell r="S1480">
            <v>0</v>
          </cell>
          <cell r="T1480">
            <v>3</v>
          </cell>
          <cell r="V1480">
            <v>0</v>
          </cell>
          <cell r="W1480">
            <v>0</v>
          </cell>
          <cell r="Y1480">
            <v>0</v>
          </cell>
          <cell r="Z1480">
            <v>1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4</v>
          </cell>
          <cell r="AL1480">
            <v>2611175</v>
          </cell>
        </row>
        <row r="1549">
          <cell r="C1549">
            <v>43</v>
          </cell>
          <cell r="H1549">
            <v>35</v>
          </cell>
          <cell r="I1549">
            <v>34</v>
          </cell>
          <cell r="J1549">
            <v>1</v>
          </cell>
          <cell r="K1549">
            <v>0</v>
          </cell>
          <cell r="L1549">
            <v>7</v>
          </cell>
          <cell r="M1549">
            <v>1</v>
          </cell>
          <cell r="N1549">
            <v>0</v>
          </cell>
          <cell r="P1549">
            <v>1</v>
          </cell>
          <cell r="Q1549">
            <v>0</v>
          </cell>
          <cell r="S1549">
            <v>1</v>
          </cell>
          <cell r="T1549">
            <v>0</v>
          </cell>
          <cell r="V1549">
            <v>0</v>
          </cell>
          <cell r="W1549">
            <v>0</v>
          </cell>
          <cell r="Y1549">
            <v>0</v>
          </cell>
          <cell r="Z1549">
            <v>1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1</v>
          </cell>
          <cell r="AL1549">
            <v>2131540</v>
          </cell>
        </row>
        <row r="1567">
          <cell r="C1567">
            <v>2118</v>
          </cell>
          <cell r="D1567">
            <v>2118</v>
          </cell>
          <cell r="E1567">
            <v>2118</v>
          </cell>
          <cell r="F1567">
            <v>0</v>
          </cell>
          <cell r="G1567">
            <v>0</v>
          </cell>
          <cell r="AA1567">
            <v>2076</v>
          </cell>
          <cell r="AB1567">
            <v>42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86</v>
          </cell>
          <cell r="H1594">
            <v>56</v>
          </cell>
          <cell r="I1594">
            <v>45</v>
          </cell>
          <cell r="J1594">
            <v>11</v>
          </cell>
          <cell r="K1594">
            <v>2</v>
          </cell>
          <cell r="L1594">
            <v>28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1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11</v>
          </cell>
          <cell r="AL1594">
            <v>3630010</v>
          </cell>
        </row>
        <row r="1689">
          <cell r="C1689">
            <v>23917</v>
          </cell>
          <cell r="D1689">
            <v>23350</v>
          </cell>
          <cell r="E1689">
            <v>23350</v>
          </cell>
          <cell r="F1689">
            <v>0</v>
          </cell>
          <cell r="G1689">
            <v>567</v>
          </cell>
          <cell r="AA1689">
            <v>22012</v>
          </cell>
          <cell r="AB1689">
            <v>337</v>
          </cell>
          <cell r="AC1689">
            <v>1568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980</v>
          </cell>
          <cell r="E1691">
            <v>977</v>
          </cell>
          <cell r="AL1691">
            <v>5559130</v>
          </cell>
        </row>
        <row r="1692">
          <cell r="C1692">
            <v>30</v>
          </cell>
          <cell r="E1692">
            <v>30</v>
          </cell>
          <cell r="AL1692">
            <v>480600</v>
          </cell>
        </row>
        <row r="1693">
          <cell r="C1693">
            <v>70</v>
          </cell>
          <cell r="E1693">
            <v>70</v>
          </cell>
          <cell r="AL1693">
            <v>1901900</v>
          </cell>
        </row>
        <row r="1694">
          <cell r="C1694">
            <v>0</v>
          </cell>
          <cell r="AL1694">
            <v>0</v>
          </cell>
        </row>
        <row r="1695">
          <cell r="C1695">
            <v>89</v>
          </cell>
          <cell r="E1695">
            <v>89</v>
          </cell>
          <cell r="AL1695">
            <v>5145090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1169</v>
          </cell>
          <cell r="D1715">
            <v>1166</v>
          </cell>
          <cell r="E1715">
            <v>1166</v>
          </cell>
          <cell r="F1715">
            <v>0</v>
          </cell>
          <cell r="G1715">
            <v>3</v>
          </cell>
          <cell r="AA1715">
            <v>416</v>
          </cell>
          <cell r="AB1715">
            <v>539</v>
          </cell>
          <cell r="AC1715">
            <v>214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6</v>
          </cell>
          <cell r="L1785">
            <v>5</v>
          </cell>
          <cell r="P1785">
            <v>0</v>
          </cell>
          <cell r="Q1785">
            <v>6</v>
          </cell>
          <cell r="S1785">
            <v>0</v>
          </cell>
          <cell r="T1785">
            <v>4</v>
          </cell>
          <cell r="V1785">
            <v>0</v>
          </cell>
          <cell r="W1785">
            <v>0</v>
          </cell>
          <cell r="Y1785">
            <v>0</v>
          </cell>
          <cell r="Z1785">
            <v>0</v>
          </cell>
          <cell r="AL1785">
            <v>1154145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12</v>
          </cell>
          <cell r="H1798">
            <v>7</v>
          </cell>
          <cell r="I1798">
            <v>6</v>
          </cell>
          <cell r="J1798">
            <v>1</v>
          </cell>
          <cell r="K1798">
            <v>0</v>
          </cell>
          <cell r="L1798">
            <v>5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1</v>
          </cell>
        </row>
        <row r="1864">
          <cell r="I1864">
            <v>4</v>
          </cell>
          <cell r="L1864">
            <v>0</v>
          </cell>
          <cell r="AL1864">
            <v>454200</v>
          </cell>
        </row>
        <row r="1867">
          <cell r="C1867">
            <v>4</v>
          </cell>
          <cell r="H1867">
            <v>4</v>
          </cell>
          <cell r="I1867">
            <v>4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3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324</v>
          </cell>
          <cell r="D1930">
            <v>321</v>
          </cell>
          <cell r="E1930">
            <v>321</v>
          </cell>
          <cell r="F1930">
            <v>0</v>
          </cell>
          <cell r="G1930">
            <v>3</v>
          </cell>
          <cell r="AA1930">
            <v>168</v>
          </cell>
          <cell r="AB1930">
            <v>130</v>
          </cell>
          <cell r="AC1930">
            <v>26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4</v>
          </cell>
          <cell r="AJ1930">
            <v>0</v>
          </cell>
        </row>
        <row r="1933">
          <cell r="C1933">
            <v>111</v>
          </cell>
          <cell r="E1933">
            <v>111</v>
          </cell>
          <cell r="AL1933">
            <v>4355640</v>
          </cell>
        </row>
        <row r="1934">
          <cell r="C1934">
            <v>0</v>
          </cell>
          <cell r="AL1934">
            <v>0</v>
          </cell>
        </row>
        <row r="1935">
          <cell r="C1935">
            <v>23</v>
          </cell>
          <cell r="E1935">
            <v>19</v>
          </cell>
          <cell r="AL1935">
            <v>957980</v>
          </cell>
        </row>
        <row r="1936">
          <cell r="C1936">
            <v>134</v>
          </cell>
          <cell r="D1936">
            <v>130</v>
          </cell>
          <cell r="E1936">
            <v>130</v>
          </cell>
          <cell r="F1936">
            <v>0</v>
          </cell>
          <cell r="G1936">
            <v>4</v>
          </cell>
          <cell r="AA1936">
            <v>13</v>
          </cell>
          <cell r="AB1936">
            <v>119</v>
          </cell>
          <cell r="AC1936">
            <v>2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166</v>
          </cell>
          <cell r="L2021">
            <v>33</v>
          </cell>
          <cell r="AL2021">
            <v>49337330</v>
          </cell>
        </row>
        <row r="2028">
          <cell r="C2028">
            <v>235</v>
          </cell>
          <cell r="H2028">
            <v>192</v>
          </cell>
          <cell r="I2028">
            <v>166</v>
          </cell>
          <cell r="J2028">
            <v>26</v>
          </cell>
          <cell r="K2028">
            <v>6</v>
          </cell>
          <cell r="L2028">
            <v>33</v>
          </cell>
          <cell r="M2028">
            <v>2</v>
          </cell>
          <cell r="N2028">
            <v>2</v>
          </cell>
          <cell r="P2028">
            <v>2</v>
          </cell>
          <cell r="Q2028">
            <v>61</v>
          </cell>
          <cell r="S2028">
            <v>7</v>
          </cell>
          <cell r="T2028">
            <v>10</v>
          </cell>
          <cell r="V2028">
            <v>0</v>
          </cell>
          <cell r="W2028">
            <v>1</v>
          </cell>
          <cell r="Y2028">
            <v>24</v>
          </cell>
          <cell r="Z2028">
            <v>130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28</v>
          </cell>
        </row>
        <row r="2066">
          <cell r="C2066">
            <v>13</v>
          </cell>
          <cell r="H2066">
            <v>13</v>
          </cell>
          <cell r="I2066">
            <v>9</v>
          </cell>
          <cell r="J2066">
            <v>4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P2066">
            <v>0</v>
          </cell>
          <cell r="Q2066">
            <v>7</v>
          </cell>
          <cell r="S2066">
            <v>0</v>
          </cell>
          <cell r="T2066">
            <v>3</v>
          </cell>
          <cell r="V2066">
            <v>0</v>
          </cell>
          <cell r="W2066">
            <v>0</v>
          </cell>
          <cell r="Y2066">
            <v>0</v>
          </cell>
          <cell r="Z2066">
            <v>3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4</v>
          </cell>
          <cell r="AL2066">
            <v>1693520</v>
          </cell>
        </row>
        <row r="2092">
          <cell r="C2092">
            <v>413</v>
          </cell>
          <cell r="D2092">
            <v>333</v>
          </cell>
          <cell r="E2092">
            <v>333</v>
          </cell>
          <cell r="F2092">
            <v>0</v>
          </cell>
          <cell r="G2092">
            <v>80</v>
          </cell>
          <cell r="AA2092">
            <v>232</v>
          </cell>
          <cell r="AB2092">
            <v>20</v>
          </cell>
          <cell r="AC2092">
            <v>161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91</v>
          </cell>
          <cell r="H2185">
            <v>77</v>
          </cell>
          <cell r="I2185">
            <v>57</v>
          </cell>
          <cell r="J2185">
            <v>20</v>
          </cell>
          <cell r="K2185">
            <v>4</v>
          </cell>
          <cell r="L2185">
            <v>7</v>
          </cell>
          <cell r="M2185">
            <v>3</v>
          </cell>
          <cell r="N2185">
            <v>0</v>
          </cell>
          <cell r="P2185">
            <v>7</v>
          </cell>
          <cell r="Q2185">
            <v>37</v>
          </cell>
          <cell r="S2185">
            <v>20</v>
          </cell>
          <cell r="T2185">
            <v>20</v>
          </cell>
          <cell r="V2185">
            <v>0</v>
          </cell>
          <cell r="W2185">
            <v>0</v>
          </cell>
          <cell r="Y2185">
            <v>0</v>
          </cell>
          <cell r="Z2185">
            <v>7</v>
          </cell>
          <cell r="AD2185">
            <v>0</v>
          </cell>
          <cell r="AE2185">
            <v>20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24</v>
          </cell>
          <cell r="AL2185">
            <v>21029420</v>
          </cell>
        </row>
        <row r="2204">
          <cell r="C2204">
            <v>1803</v>
          </cell>
          <cell r="D2204">
            <v>1603</v>
          </cell>
          <cell r="E2204">
            <v>1603</v>
          </cell>
          <cell r="F2204">
            <v>0</v>
          </cell>
          <cell r="G2204">
            <v>200</v>
          </cell>
          <cell r="AA2204">
            <v>1625</v>
          </cell>
          <cell r="AB2204">
            <v>153</v>
          </cell>
          <cell r="AC2204">
            <v>25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13841700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1803</v>
          </cell>
        </row>
        <row r="2218">
          <cell r="C2218">
            <v>9</v>
          </cell>
          <cell r="H2218">
            <v>8</v>
          </cell>
          <cell r="I2218">
            <v>8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0</v>
          </cell>
          <cell r="P2218">
            <v>0</v>
          </cell>
          <cell r="Q2218">
            <v>8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2000645</v>
          </cell>
        </row>
        <row r="2253">
          <cell r="C2253">
            <v>86</v>
          </cell>
          <cell r="H2253">
            <v>47</v>
          </cell>
          <cell r="I2253">
            <v>36</v>
          </cell>
          <cell r="J2253">
            <v>11</v>
          </cell>
          <cell r="K2253">
            <v>0</v>
          </cell>
          <cell r="L2253">
            <v>21</v>
          </cell>
          <cell r="M2253">
            <v>18</v>
          </cell>
          <cell r="N2253">
            <v>0</v>
          </cell>
          <cell r="P2253">
            <v>0</v>
          </cell>
          <cell r="Q2253">
            <v>66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1</v>
          </cell>
          <cell r="Z2253">
            <v>17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11</v>
          </cell>
          <cell r="AL2253">
            <v>8954745</v>
          </cell>
        </row>
        <row r="2255">
          <cell r="C2255">
            <v>1</v>
          </cell>
          <cell r="D2255">
            <v>1</v>
          </cell>
          <cell r="E2255">
            <v>1</v>
          </cell>
          <cell r="AA2255">
            <v>1</v>
          </cell>
          <cell r="AL2255">
            <v>118130</v>
          </cell>
        </row>
        <row r="2256">
          <cell r="C2256">
            <v>28</v>
          </cell>
          <cell r="D2256">
            <v>27</v>
          </cell>
          <cell r="E2256">
            <v>24</v>
          </cell>
          <cell r="F2256">
            <v>3</v>
          </cell>
          <cell r="G2256">
            <v>1</v>
          </cell>
          <cell r="AA2256">
            <v>28</v>
          </cell>
          <cell r="AJ2256">
            <v>3</v>
          </cell>
          <cell r="AL2256">
            <v>2722080</v>
          </cell>
        </row>
        <row r="2257">
          <cell r="C2257">
            <v>1</v>
          </cell>
          <cell r="E2257">
            <v>1</v>
          </cell>
          <cell r="AL2257">
            <v>49040</v>
          </cell>
        </row>
        <row r="2259">
          <cell r="C2259">
            <v>109</v>
          </cell>
          <cell r="H2259">
            <v>109</v>
          </cell>
          <cell r="I2259">
            <v>39</v>
          </cell>
          <cell r="J2259">
            <v>70</v>
          </cell>
          <cell r="AE2259">
            <v>1</v>
          </cell>
          <cell r="AH2259">
            <v>2</v>
          </cell>
          <cell r="AJ2259">
            <v>59</v>
          </cell>
          <cell r="AL2259">
            <v>5852730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75</v>
          </cell>
          <cell r="E2262">
            <v>71</v>
          </cell>
          <cell r="AL2262">
            <v>10654260</v>
          </cell>
        </row>
        <row r="2263">
          <cell r="C2263">
            <v>2</v>
          </cell>
          <cell r="E2263">
            <v>2</v>
          </cell>
          <cell r="AL2263">
            <v>315760</v>
          </cell>
        </row>
        <row r="2264">
          <cell r="P2264">
            <v>0</v>
          </cell>
          <cell r="Q2264">
            <v>69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40</v>
          </cell>
        </row>
        <row r="2267">
          <cell r="C2267">
            <v>0</v>
          </cell>
        </row>
        <row r="2287">
          <cell r="C2287">
            <v>199</v>
          </cell>
          <cell r="D2287">
            <v>199</v>
          </cell>
          <cell r="E2287">
            <v>199</v>
          </cell>
          <cell r="F2287">
            <v>0</v>
          </cell>
          <cell r="G2287">
            <v>0</v>
          </cell>
          <cell r="AA2287">
            <v>0</v>
          </cell>
          <cell r="AB2287">
            <v>159</v>
          </cell>
          <cell r="AC2287">
            <v>40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95</v>
          </cell>
          <cell r="H2494">
            <v>84</v>
          </cell>
          <cell r="I2494">
            <v>73</v>
          </cell>
          <cell r="J2494">
            <v>11</v>
          </cell>
          <cell r="K2494">
            <v>5</v>
          </cell>
          <cell r="L2494">
            <v>6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15</v>
          </cell>
          <cell r="AL2494">
            <v>17349890</v>
          </cell>
        </row>
        <row r="2497">
          <cell r="C2497">
            <v>0</v>
          </cell>
          <cell r="H2497">
            <v>0</v>
          </cell>
        </row>
        <row r="2498">
          <cell r="C2498">
            <v>1</v>
          </cell>
          <cell r="H2498">
            <v>1</v>
          </cell>
        </row>
        <row r="2499">
          <cell r="C2499">
            <v>1</v>
          </cell>
          <cell r="H2499">
            <v>1</v>
          </cell>
        </row>
        <row r="2501">
          <cell r="P2501">
            <v>4</v>
          </cell>
          <cell r="Q2501">
            <v>17</v>
          </cell>
          <cell r="S2501">
            <v>1</v>
          </cell>
          <cell r="T2501">
            <v>8</v>
          </cell>
          <cell r="V2501">
            <v>1</v>
          </cell>
          <cell r="W2501">
            <v>0</v>
          </cell>
          <cell r="Y2501">
            <v>13</v>
          </cell>
          <cell r="Z2501">
            <v>37</v>
          </cell>
        </row>
        <row r="2506">
          <cell r="C2506">
            <v>22</v>
          </cell>
          <cell r="H2506">
            <v>8</v>
          </cell>
          <cell r="I2506">
            <v>7</v>
          </cell>
          <cell r="J2506">
            <v>1</v>
          </cell>
          <cell r="K2506">
            <v>0</v>
          </cell>
          <cell r="L2506">
            <v>14</v>
          </cell>
          <cell r="M2506">
            <v>0</v>
          </cell>
          <cell r="N2506">
            <v>0</v>
          </cell>
          <cell r="P2506">
            <v>2</v>
          </cell>
          <cell r="Q2506">
            <v>3</v>
          </cell>
          <cell r="S2506">
            <v>11</v>
          </cell>
          <cell r="T2506">
            <v>4</v>
          </cell>
          <cell r="V2506">
            <v>0</v>
          </cell>
          <cell r="W2506">
            <v>0</v>
          </cell>
          <cell r="Y2506">
            <v>0</v>
          </cell>
          <cell r="Z2506">
            <v>2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564400</v>
          </cell>
        </row>
        <row r="2518">
          <cell r="C2518">
            <v>4</v>
          </cell>
          <cell r="D2518">
            <v>4</v>
          </cell>
          <cell r="E2518">
            <v>3</v>
          </cell>
          <cell r="F2518">
            <v>1</v>
          </cell>
          <cell r="G2518">
            <v>0</v>
          </cell>
          <cell r="AA2518">
            <v>3</v>
          </cell>
          <cell r="AB2518">
            <v>1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1</v>
          </cell>
          <cell r="AL2518">
            <v>239360</v>
          </cell>
        </row>
        <row r="2573">
          <cell r="C2573">
            <v>0</v>
          </cell>
          <cell r="E2573">
            <v>0</v>
          </cell>
        </row>
        <row r="2576">
          <cell r="C2576">
            <v>77</v>
          </cell>
          <cell r="E2576">
            <v>73</v>
          </cell>
          <cell r="AL2576">
            <v>2376150</v>
          </cell>
        </row>
        <row r="2585">
          <cell r="C2585">
            <v>111</v>
          </cell>
          <cell r="E2585">
            <v>111</v>
          </cell>
        </row>
        <row r="2587">
          <cell r="C2587">
            <v>148</v>
          </cell>
          <cell r="E2587">
            <v>148</v>
          </cell>
          <cell r="AL2587">
            <v>3173120</v>
          </cell>
        </row>
        <row r="2588">
          <cell r="C2588">
            <v>238</v>
          </cell>
          <cell r="E2588">
            <v>238</v>
          </cell>
          <cell r="AL2588">
            <v>16057860</v>
          </cell>
        </row>
        <row r="2589">
          <cell r="C2589">
            <v>0</v>
          </cell>
          <cell r="AL2589">
            <v>0</v>
          </cell>
        </row>
        <row r="2590">
          <cell r="C2590">
            <v>256</v>
          </cell>
          <cell r="E2590">
            <v>250</v>
          </cell>
          <cell r="AL2590">
            <v>735000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1266</v>
          </cell>
          <cell r="E2614">
            <v>1266</v>
          </cell>
          <cell r="AL2614">
            <v>6384750</v>
          </cell>
        </row>
        <row r="2640">
          <cell r="E2640">
            <v>335</v>
          </cell>
          <cell r="AL2640">
            <v>8672110</v>
          </cell>
        </row>
        <row r="2650">
          <cell r="C2650">
            <v>5</v>
          </cell>
          <cell r="H2650">
            <v>5</v>
          </cell>
          <cell r="I2650">
            <v>5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340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21</v>
          </cell>
          <cell r="E2673">
            <v>21</v>
          </cell>
          <cell r="AL2673">
            <v>748020</v>
          </cell>
        </row>
        <row r="2674">
          <cell r="C2674">
            <v>2</v>
          </cell>
          <cell r="E2674">
            <v>2</v>
          </cell>
          <cell r="AL2674">
            <v>131020</v>
          </cell>
        </row>
        <row r="2677">
          <cell r="C2677">
            <v>110</v>
          </cell>
          <cell r="H2677">
            <v>104</v>
          </cell>
          <cell r="I2677">
            <v>104</v>
          </cell>
          <cell r="J2677">
            <v>0</v>
          </cell>
          <cell r="K2677">
            <v>0</v>
          </cell>
          <cell r="L2677">
            <v>6</v>
          </cell>
          <cell r="M2677">
            <v>0</v>
          </cell>
          <cell r="N2677">
            <v>0</v>
          </cell>
          <cell r="P2677">
            <v>1</v>
          </cell>
          <cell r="Q2677">
            <v>6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4467220</v>
          </cell>
        </row>
        <row r="2727">
          <cell r="C2727">
            <v>0</v>
          </cell>
        </row>
        <row r="2730">
          <cell r="C2730">
            <v>359</v>
          </cell>
          <cell r="E2730">
            <v>359</v>
          </cell>
          <cell r="AL2730">
            <v>8066730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6</v>
          </cell>
          <cell r="E2743">
            <v>6</v>
          </cell>
          <cell r="AL2743">
            <v>48120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5300</v>
          </cell>
          <cell r="E7">
            <v>5066</v>
          </cell>
          <cell r="AL7">
            <v>66313940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231</v>
          </cell>
          <cell r="E11">
            <v>150</v>
          </cell>
          <cell r="AL11">
            <v>2461500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2897</v>
          </cell>
          <cell r="E15">
            <v>2897</v>
          </cell>
          <cell r="AL15">
            <v>19149170</v>
          </cell>
        </row>
        <row r="16">
          <cell r="C16">
            <v>1860</v>
          </cell>
          <cell r="E16">
            <v>1860</v>
          </cell>
          <cell r="AL16">
            <v>14768400</v>
          </cell>
        </row>
        <row r="17">
          <cell r="C17">
            <v>3483</v>
          </cell>
          <cell r="E17">
            <v>3483</v>
          </cell>
          <cell r="AL17">
            <v>34272720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2652</v>
          </cell>
        </row>
        <row r="25">
          <cell r="C25">
            <v>0</v>
          </cell>
        </row>
        <row r="29">
          <cell r="C29">
            <v>2535</v>
          </cell>
          <cell r="E29">
            <v>2530</v>
          </cell>
          <cell r="AL29">
            <v>3263700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104</v>
          </cell>
          <cell r="E32">
            <v>104</v>
          </cell>
          <cell r="AL32">
            <v>182000</v>
          </cell>
        </row>
        <row r="33">
          <cell r="C33">
            <v>1640</v>
          </cell>
          <cell r="E33">
            <v>1640</v>
          </cell>
          <cell r="AL33">
            <v>2312400</v>
          </cell>
        </row>
        <row r="34">
          <cell r="C34">
            <v>6</v>
          </cell>
          <cell r="E34">
            <v>6</v>
          </cell>
          <cell r="AL34">
            <v>7740</v>
          </cell>
        </row>
        <row r="36">
          <cell r="C36">
            <v>201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32</v>
          </cell>
          <cell r="E44">
            <v>32</v>
          </cell>
          <cell r="AL44">
            <v>135360</v>
          </cell>
        </row>
        <row r="45">
          <cell r="C45">
            <v>1031</v>
          </cell>
          <cell r="E45">
            <v>1031</v>
          </cell>
          <cell r="AL45">
            <v>2402230</v>
          </cell>
        </row>
        <row r="46">
          <cell r="C46">
            <v>0</v>
          </cell>
          <cell r="AL46">
            <v>0</v>
          </cell>
        </row>
        <row r="47">
          <cell r="C47">
            <v>393</v>
          </cell>
          <cell r="E47">
            <v>393</v>
          </cell>
          <cell r="AL47">
            <v>279030</v>
          </cell>
        </row>
        <row r="49">
          <cell r="C49">
            <v>0</v>
          </cell>
        </row>
        <row r="53">
          <cell r="C53">
            <v>272</v>
          </cell>
          <cell r="E53">
            <v>272</v>
          </cell>
          <cell r="AL53">
            <v>549440</v>
          </cell>
        </row>
        <row r="54">
          <cell r="C54">
            <v>51</v>
          </cell>
          <cell r="E54">
            <v>51</v>
          </cell>
          <cell r="AL54">
            <v>103020</v>
          </cell>
        </row>
        <row r="55">
          <cell r="C55">
            <v>320</v>
          </cell>
          <cell r="E55">
            <v>320</v>
          </cell>
          <cell r="AL55">
            <v>371200</v>
          </cell>
        </row>
        <row r="57">
          <cell r="C57">
            <v>30</v>
          </cell>
        </row>
        <row r="58">
          <cell r="C58">
            <v>0</v>
          </cell>
        </row>
        <row r="62">
          <cell r="C62">
            <v>299</v>
          </cell>
          <cell r="E62">
            <v>299</v>
          </cell>
          <cell r="AL62">
            <v>263120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3882</v>
          </cell>
          <cell r="E67">
            <v>3852</v>
          </cell>
          <cell r="AL67">
            <v>2966040</v>
          </cell>
        </row>
        <row r="68">
          <cell r="C68">
            <v>396</v>
          </cell>
          <cell r="E68">
            <v>396</v>
          </cell>
          <cell r="AL68">
            <v>6926040</v>
          </cell>
        </row>
        <row r="69">
          <cell r="C69">
            <v>134</v>
          </cell>
          <cell r="E69">
            <v>130</v>
          </cell>
          <cell r="AL69">
            <v>5222100</v>
          </cell>
        </row>
        <row r="70">
          <cell r="C70">
            <v>6899</v>
          </cell>
          <cell r="E70">
            <v>6899</v>
          </cell>
          <cell r="AL70">
            <v>16074670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5131</v>
          </cell>
          <cell r="E116">
            <v>4772</v>
          </cell>
          <cell r="AL116">
            <v>183387960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228</v>
          </cell>
          <cell r="E119">
            <v>225</v>
          </cell>
          <cell r="AL119">
            <v>35946000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172</v>
          </cell>
          <cell r="E122">
            <v>171</v>
          </cell>
          <cell r="AL122">
            <v>13196070</v>
          </cell>
        </row>
        <row r="123">
          <cell r="C123">
            <v>103</v>
          </cell>
          <cell r="E123">
            <v>103</v>
          </cell>
          <cell r="AL123">
            <v>7948510</v>
          </cell>
        </row>
        <row r="124">
          <cell r="C124">
            <v>0</v>
          </cell>
          <cell r="AL124">
            <v>0</v>
          </cell>
        </row>
        <row r="125">
          <cell r="C125">
            <v>138</v>
          </cell>
          <cell r="E125">
            <v>138</v>
          </cell>
          <cell r="AL125">
            <v>9553740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846</v>
          </cell>
          <cell r="E134">
            <v>807</v>
          </cell>
          <cell r="AL134">
            <v>4599900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22</v>
          </cell>
          <cell r="E138">
            <v>22</v>
          </cell>
          <cell r="AL138">
            <v>164120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48097</v>
          </cell>
          <cell r="D212">
            <v>47380</v>
          </cell>
          <cell r="E212">
            <v>47380</v>
          </cell>
          <cell r="F212">
            <v>0</v>
          </cell>
          <cell r="G212">
            <v>717</v>
          </cell>
          <cell r="AA212">
            <v>17293</v>
          </cell>
          <cell r="AB212">
            <v>15911</v>
          </cell>
          <cell r="AC212">
            <v>14893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75</v>
          </cell>
          <cell r="AJ212">
            <v>0</v>
          </cell>
          <cell r="AL212">
            <v>51999440</v>
          </cell>
        </row>
        <row r="216">
          <cell r="E216">
            <v>380</v>
          </cell>
        </row>
        <row r="217">
          <cell r="E217">
            <v>553</v>
          </cell>
        </row>
        <row r="218">
          <cell r="E218">
            <v>390</v>
          </cell>
        </row>
        <row r="220">
          <cell r="E220">
            <v>29</v>
          </cell>
        </row>
        <row r="223">
          <cell r="E223">
            <v>1623</v>
          </cell>
        </row>
        <row r="224">
          <cell r="E224">
            <v>1623</v>
          </cell>
        </row>
        <row r="225">
          <cell r="E225">
            <v>797</v>
          </cell>
        </row>
        <row r="230">
          <cell r="E230">
            <v>568</v>
          </cell>
        </row>
        <row r="231">
          <cell r="E231">
            <v>530</v>
          </cell>
        </row>
        <row r="233">
          <cell r="E233">
            <v>3370</v>
          </cell>
        </row>
        <row r="234">
          <cell r="E234">
            <v>21</v>
          </cell>
        </row>
        <row r="235">
          <cell r="E235">
            <v>457</v>
          </cell>
        </row>
        <row r="236">
          <cell r="E236">
            <v>472</v>
          </cell>
        </row>
        <row r="237">
          <cell r="E237">
            <v>488</v>
          </cell>
        </row>
        <row r="238">
          <cell r="E238">
            <v>197</v>
          </cell>
        </row>
        <row r="240">
          <cell r="E240">
            <v>7791</v>
          </cell>
        </row>
        <row r="243">
          <cell r="E243">
            <v>12</v>
          </cell>
        </row>
        <row r="246">
          <cell r="E246">
            <v>1645</v>
          </cell>
        </row>
        <row r="247">
          <cell r="E247">
            <v>529</v>
          </cell>
        </row>
        <row r="249">
          <cell r="E249">
            <v>1616</v>
          </cell>
        </row>
        <row r="250">
          <cell r="E250">
            <v>893</v>
          </cell>
        </row>
        <row r="251">
          <cell r="E251">
            <v>2301</v>
          </cell>
        </row>
        <row r="252">
          <cell r="E252">
            <v>28</v>
          </cell>
        </row>
        <row r="255">
          <cell r="E255">
            <v>392</v>
          </cell>
        </row>
        <row r="258">
          <cell r="E258">
            <v>3094</v>
          </cell>
        </row>
        <row r="261">
          <cell r="E261">
            <v>1257</v>
          </cell>
        </row>
        <row r="264">
          <cell r="E264">
            <v>3328</v>
          </cell>
        </row>
        <row r="265">
          <cell r="E265">
            <v>574</v>
          </cell>
        </row>
        <row r="275">
          <cell r="C275">
            <v>35434</v>
          </cell>
          <cell r="D275">
            <v>34958</v>
          </cell>
          <cell r="E275">
            <v>34958</v>
          </cell>
          <cell r="F275">
            <v>0</v>
          </cell>
          <cell r="G275">
            <v>476</v>
          </cell>
          <cell r="AA275">
            <v>12517</v>
          </cell>
          <cell r="AB275">
            <v>10775</v>
          </cell>
          <cell r="AC275">
            <v>12142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</v>
          </cell>
          <cell r="AJ275">
            <v>0</v>
          </cell>
          <cell r="AL275">
            <v>53053830</v>
          </cell>
        </row>
        <row r="314">
          <cell r="C314">
            <v>2441</v>
          </cell>
          <cell r="D314">
            <v>2433</v>
          </cell>
          <cell r="E314">
            <v>2433</v>
          </cell>
          <cell r="F314">
            <v>0</v>
          </cell>
          <cell r="G314">
            <v>8</v>
          </cell>
          <cell r="AA314">
            <v>214</v>
          </cell>
          <cell r="AB314">
            <v>2203</v>
          </cell>
          <cell r="AC314">
            <v>24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68</v>
          </cell>
          <cell r="AJ314">
            <v>0</v>
          </cell>
          <cell r="AL314">
            <v>9889540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2840</v>
          </cell>
          <cell r="D388">
            <v>2800</v>
          </cell>
          <cell r="E388">
            <v>2800</v>
          </cell>
          <cell r="F388">
            <v>0</v>
          </cell>
          <cell r="G388">
            <v>40</v>
          </cell>
          <cell r="AA388">
            <v>1124</v>
          </cell>
          <cell r="AB388">
            <v>547</v>
          </cell>
          <cell r="AC388">
            <v>1169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194</v>
          </cell>
          <cell r="AJ388">
            <v>0</v>
          </cell>
          <cell r="AL388">
            <v>15556360</v>
          </cell>
        </row>
        <row r="428">
          <cell r="C428">
            <v>5466</v>
          </cell>
          <cell r="D428">
            <v>5440</v>
          </cell>
          <cell r="E428">
            <v>5440</v>
          </cell>
          <cell r="F428">
            <v>0</v>
          </cell>
          <cell r="G428">
            <v>26</v>
          </cell>
          <cell r="AA428">
            <v>1615</v>
          </cell>
          <cell r="AB428">
            <v>3604</v>
          </cell>
          <cell r="AC428">
            <v>247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2</v>
          </cell>
          <cell r="AJ428">
            <v>0</v>
          </cell>
          <cell r="AL428">
            <v>15968830</v>
          </cell>
        </row>
        <row r="437">
          <cell r="E437">
            <v>2</v>
          </cell>
        </row>
        <row r="442">
          <cell r="E442">
            <v>16</v>
          </cell>
        </row>
        <row r="447">
          <cell r="C447">
            <v>18</v>
          </cell>
          <cell r="D447">
            <v>18</v>
          </cell>
          <cell r="E447">
            <v>18</v>
          </cell>
          <cell r="F447">
            <v>0</v>
          </cell>
          <cell r="G447">
            <v>0</v>
          </cell>
          <cell r="AA447">
            <v>3</v>
          </cell>
          <cell r="AB447">
            <v>14</v>
          </cell>
          <cell r="AC447">
            <v>1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59140</v>
          </cell>
        </row>
        <row r="470">
          <cell r="C470">
            <v>926</v>
          </cell>
          <cell r="D470">
            <v>925</v>
          </cell>
          <cell r="E470">
            <v>925</v>
          </cell>
          <cell r="F470">
            <v>0</v>
          </cell>
          <cell r="G470">
            <v>1</v>
          </cell>
          <cell r="AA470">
            <v>273</v>
          </cell>
          <cell r="AB470">
            <v>649</v>
          </cell>
          <cell r="AC470">
            <v>4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46</v>
          </cell>
          <cell r="AJ470">
            <v>0</v>
          </cell>
          <cell r="AL470">
            <v>4512450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4769</v>
          </cell>
          <cell r="D492">
            <v>4641</v>
          </cell>
          <cell r="E492">
            <v>4641</v>
          </cell>
          <cell r="F492">
            <v>0</v>
          </cell>
          <cell r="G492">
            <v>128</v>
          </cell>
          <cell r="AA492">
            <v>3248</v>
          </cell>
          <cell r="AB492">
            <v>37</v>
          </cell>
          <cell r="AC492">
            <v>1484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2</v>
          </cell>
        </row>
        <row r="496">
          <cell r="E496">
            <v>33</v>
          </cell>
        </row>
        <row r="497">
          <cell r="E497">
            <v>21</v>
          </cell>
        </row>
        <row r="498">
          <cell r="E498">
            <v>2</v>
          </cell>
        </row>
        <row r="501">
          <cell r="E501">
            <v>35</v>
          </cell>
        </row>
        <row r="503">
          <cell r="E503">
            <v>34</v>
          </cell>
        </row>
        <row r="505">
          <cell r="E505">
            <v>35</v>
          </cell>
        </row>
        <row r="529">
          <cell r="E529">
            <v>8</v>
          </cell>
        </row>
        <row r="532">
          <cell r="C532">
            <v>173</v>
          </cell>
          <cell r="D532">
            <v>170</v>
          </cell>
          <cell r="E532">
            <v>170</v>
          </cell>
          <cell r="F532">
            <v>0</v>
          </cell>
          <cell r="G532">
            <v>3</v>
          </cell>
          <cell r="AA532">
            <v>74</v>
          </cell>
          <cell r="AB532">
            <v>42</v>
          </cell>
          <cell r="AC532">
            <v>57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4</v>
          </cell>
          <cell r="AJ532">
            <v>0</v>
          </cell>
          <cell r="AL532">
            <v>313920</v>
          </cell>
        </row>
        <row r="566">
          <cell r="C566">
            <v>2714</v>
          </cell>
          <cell r="D566">
            <v>2706</v>
          </cell>
          <cell r="E566">
            <v>2706</v>
          </cell>
          <cell r="F566">
            <v>0</v>
          </cell>
          <cell r="G566">
            <v>8</v>
          </cell>
          <cell r="AA566">
            <v>393</v>
          </cell>
          <cell r="AB566">
            <v>1581</v>
          </cell>
          <cell r="AC566">
            <v>740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3868750</v>
          </cell>
        </row>
        <row r="570">
          <cell r="E570">
            <v>22</v>
          </cell>
        </row>
        <row r="573">
          <cell r="E573">
            <v>49</v>
          </cell>
        </row>
        <row r="574">
          <cell r="E574">
            <v>852</v>
          </cell>
        </row>
        <row r="575">
          <cell r="E575">
            <v>41</v>
          </cell>
        </row>
        <row r="576">
          <cell r="E576">
            <v>122</v>
          </cell>
        </row>
        <row r="577">
          <cell r="E577">
            <v>14</v>
          </cell>
        </row>
        <row r="578">
          <cell r="E578">
            <v>24</v>
          </cell>
        </row>
        <row r="579">
          <cell r="E579">
            <v>1</v>
          </cell>
        </row>
        <row r="580">
          <cell r="E580">
            <v>6</v>
          </cell>
        </row>
        <row r="581">
          <cell r="E581">
            <v>110</v>
          </cell>
        </row>
        <row r="582">
          <cell r="E582">
            <v>28</v>
          </cell>
        </row>
        <row r="583">
          <cell r="E583">
            <v>12</v>
          </cell>
        </row>
        <row r="584">
          <cell r="E584">
            <v>2</v>
          </cell>
        </row>
        <row r="587">
          <cell r="E587">
            <v>2</v>
          </cell>
        </row>
        <row r="588">
          <cell r="E588">
            <v>1</v>
          </cell>
        </row>
        <row r="589">
          <cell r="E589">
            <v>1</v>
          </cell>
        </row>
        <row r="590">
          <cell r="E590">
            <v>2</v>
          </cell>
        </row>
        <row r="592">
          <cell r="E592">
            <v>16</v>
          </cell>
        </row>
        <row r="593">
          <cell r="E593">
            <v>16</v>
          </cell>
        </row>
        <row r="595">
          <cell r="E595">
            <v>49</v>
          </cell>
        </row>
        <row r="596">
          <cell r="E596">
            <v>190</v>
          </cell>
        </row>
        <row r="597">
          <cell r="E597">
            <v>3</v>
          </cell>
        </row>
        <row r="601">
          <cell r="E601">
            <v>24</v>
          </cell>
        </row>
        <row r="602">
          <cell r="E602">
            <v>44</v>
          </cell>
        </row>
        <row r="603">
          <cell r="E603">
            <v>1</v>
          </cell>
        </row>
        <row r="604">
          <cell r="E604">
            <v>34</v>
          </cell>
        </row>
        <row r="605">
          <cell r="E605">
            <v>35</v>
          </cell>
        </row>
        <row r="607">
          <cell r="E607">
            <v>1</v>
          </cell>
        </row>
        <row r="608">
          <cell r="E608">
            <v>9</v>
          </cell>
        </row>
        <row r="609">
          <cell r="E609">
            <v>178</v>
          </cell>
        </row>
        <row r="610">
          <cell r="E610">
            <v>57</v>
          </cell>
        </row>
        <row r="611">
          <cell r="E611">
            <v>23</v>
          </cell>
        </row>
        <row r="612">
          <cell r="E612">
            <v>3</v>
          </cell>
        </row>
        <row r="613">
          <cell r="E613">
            <v>662</v>
          </cell>
        </row>
        <row r="614">
          <cell r="E614">
            <v>16</v>
          </cell>
        </row>
        <row r="615">
          <cell r="E615">
            <v>12</v>
          </cell>
        </row>
        <row r="616">
          <cell r="E616">
            <v>1</v>
          </cell>
        </row>
        <row r="618">
          <cell r="E618">
            <v>26</v>
          </cell>
        </row>
        <row r="619">
          <cell r="E619">
            <v>377</v>
          </cell>
        </row>
        <row r="620">
          <cell r="E620">
            <v>53</v>
          </cell>
        </row>
        <row r="622">
          <cell r="E622">
            <v>1</v>
          </cell>
        </row>
        <row r="624">
          <cell r="C624">
            <v>3150</v>
          </cell>
          <cell r="D624">
            <v>3120</v>
          </cell>
          <cell r="E624">
            <v>3120</v>
          </cell>
          <cell r="F624">
            <v>0</v>
          </cell>
          <cell r="G624">
            <v>30</v>
          </cell>
          <cell r="AA624">
            <v>315</v>
          </cell>
          <cell r="AB624">
            <v>1009</v>
          </cell>
          <cell r="AC624">
            <v>1826</v>
          </cell>
          <cell r="AD624">
            <v>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27971040</v>
          </cell>
        </row>
        <row r="647">
          <cell r="C647">
            <v>4</v>
          </cell>
          <cell r="D647">
            <v>4</v>
          </cell>
          <cell r="E647">
            <v>4</v>
          </cell>
          <cell r="F647">
            <v>0</v>
          </cell>
          <cell r="G647">
            <v>0</v>
          </cell>
          <cell r="AA647">
            <v>1</v>
          </cell>
          <cell r="AB647">
            <v>3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83720</v>
          </cell>
        </row>
        <row r="674">
          <cell r="C674">
            <v>1188</v>
          </cell>
          <cell r="D674">
            <v>1184</v>
          </cell>
          <cell r="E674">
            <v>1184</v>
          </cell>
          <cell r="F674">
            <v>0</v>
          </cell>
          <cell r="G674">
            <v>4</v>
          </cell>
          <cell r="AA674">
            <v>190</v>
          </cell>
          <cell r="AB674">
            <v>341</v>
          </cell>
          <cell r="AC674">
            <v>657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2</v>
          </cell>
          <cell r="AJ674">
            <v>0</v>
          </cell>
          <cell r="AL674">
            <v>63895460</v>
          </cell>
        </row>
        <row r="676">
          <cell r="C676">
            <v>221</v>
          </cell>
          <cell r="D676">
            <v>221</v>
          </cell>
          <cell r="E676">
            <v>221</v>
          </cell>
          <cell r="AB676">
            <v>221</v>
          </cell>
          <cell r="AL676">
            <v>1308320</v>
          </cell>
        </row>
        <row r="677">
          <cell r="C677">
            <v>189</v>
          </cell>
          <cell r="D677">
            <v>189</v>
          </cell>
          <cell r="E677">
            <v>189</v>
          </cell>
          <cell r="AA677">
            <v>98</v>
          </cell>
          <cell r="AB677">
            <v>44</v>
          </cell>
          <cell r="AC677">
            <v>47</v>
          </cell>
          <cell r="AL677">
            <v>4097520</v>
          </cell>
        </row>
        <row r="696">
          <cell r="C696">
            <v>1196</v>
          </cell>
          <cell r="D696">
            <v>1196</v>
          </cell>
          <cell r="E696">
            <v>1196</v>
          </cell>
          <cell r="F696">
            <v>0</v>
          </cell>
          <cell r="G696">
            <v>0</v>
          </cell>
          <cell r="AA696">
            <v>367</v>
          </cell>
          <cell r="AB696">
            <v>737</v>
          </cell>
          <cell r="AC696">
            <v>92</v>
          </cell>
          <cell r="AD696">
            <v>2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17751260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6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10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5087</v>
          </cell>
          <cell r="D940">
            <v>5087</v>
          </cell>
          <cell r="E940">
            <v>5087</v>
          </cell>
          <cell r="F940">
            <v>0</v>
          </cell>
          <cell r="G940">
            <v>0</v>
          </cell>
          <cell r="AA940">
            <v>2239</v>
          </cell>
          <cell r="AB940">
            <v>2848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1312</v>
          </cell>
          <cell r="E956">
            <v>1304</v>
          </cell>
          <cell r="AL956">
            <v>9905330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563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371</v>
          </cell>
          <cell r="E1002">
            <v>371</v>
          </cell>
          <cell r="AL1002">
            <v>2979130</v>
          </cell>
        </row>
        <row r="1003">
          <cell r="C1003">
            <v>188</v>
          </cell>
          <cell r="E1003">
            <v>188</v>
          </cell>
          <cell r="AL1003">
            <v>592200</v>
          </cell>
        </row>
        <row r="1004">
          <cell r="C1004">
            <v>253</v>
          </cell>
          <cell r="E1004">
            <v>253</v>
          </cell>
          <cell r="AL1004">
            <v>796950</v>
          </cell>
        </row>
        <row r="1005">
          <cell r="C1005">
            <v>36</v>
          </cell>
          <cell r="E1005">
            <v>36</v>
          </cell>
          <cell r="AL1005">
            <v>450720</v>
          </cell>
        </row>
        <row r="1006">
          <cell r="C1006">
            <v>57</v>
          </cell>
          <cell r="E1006">
            <v>57</v>
          </cell>
          <cell r="AL1006">
            <v>835620</v>
          </cell>
        </row>
        <row r="1007">
          <cell r="C1007">
            <v>3</v>
          </cell>
          <cell r="E1007">
            <v>3</v>
          </cell>
          <cell r="AL1007">
            <v>99810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22</v>
          </cell>
          <cell r="E1012">
            <v>22</v>
          </cell>
          <cell r="AL1012">
            <v>365200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25</v>
          </cell>
          <cell r="D1018">
            <v>25</v>
          </cell>
          <cell r="E1018">
            <v>25</v>
          </cell>
          <cell r="F1018">
            <v>0</v>
          </cell>
          <cell r="G1018">
            <v>0</v>
          </cell>
          <cell r="AA1018">
            <v>3</v>
          </cell>
          <cell r="AB1018">
            <v>22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1</v>
          </cell>
          <cell r="H1141">
            <v>1</v>
          </cell>
          <cell r="I1141">
            <v>0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1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1</v>
          </cell>
          <cell r="AL1141">
            <v>0</v>
          </cell>
        </row>
        <row r="1143">
          <cell r="C1143">
            <v>0</v>
          </cell>
          <cell r="D1143">
            <v>0</v>
          </cell>
        </row>
        <row r="1196">
          <cell r="C1196">
            <v>2402</v>
          </cell>
          <cell r="D1196">
            <v>2402</v>
          </cell>
          <cell r="E1196">
            <v>2401</v>
          </cell>
          <cell r="F1196">
            <v>1</v>
          </cell>
          <cell r="G1196">
            <v>0</v>
          </cell>
          <cell r="AA1196">
            <v>36</v>
          </cell>
          <cell r="AB1196">
            <v>2366</v>
          </cell>
          <cell r="AC1196">
            <v>0</v>
          </cell>
          <cell r="AD1196">
            <v>0</v>
          </cell>
          <cell r="AE1196">
            <v>1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1</v>
          </cell>
        </row>
        <row r="1276">
          <cell r="C1276">
            <v>199</v>
          </cell>
          <cell r="H1276">
            <v>191</v>
          </cell>
          <cell r="I1276">
            <v>181</v>
          </cell>
          <cell r="J1276">
            <v>10</v>
          </cell>
          <cell r="K1276">
            <v>0</v>
          </cell>
          <cell r="L1276">
            <v>8</v>
          </cell>
          <cell r="M1276">
            <v>0</v>
          </cell>
          <cell r="N1276">
            <v>0</v>
          </cell>
          <cell r="P1276">
            <v>0</v>
          </cell>
          <cell r="Q1276">
            <v>16</v>
          </cell>
          <cell r="S1276">
            <v>0</v>
          </cell>
          <cell r="T1276">
            <v>122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82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10</v>
          </cell>
          <cell r="AL1276">
            <v>82761620</v>
          </cell>
        </row>
        <row r="1339">
          <cell r="C1339">
            <v>326</v>
          </cell>
          <cell r="D1339">
            <v>326</v>
          </cell>
          <cell r="E1339">
            <v>326</v>
          </cell>
          <cell r="F1339">
            <v>0</v>
          </cell>
          <cell r="G1339">
            <v>0</v>
          </cell>
          <cell r="AA1339">
            <v>55</v>
          </cell>
          <cell r="AB1339">
            <v>270</v>
          </cell>
          <cell r="AC1339">
            <v>1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30</v>
          </cell>
          <cell r="L1412">
            <v>2</v>
          </cell>
          <cell r="AL1412">
            <v>3398830</v>
          </cell>
        </row>
        <row r="1416">
          <cell r="C1416">
            <v>47</v>
          </cell>
          <cell r="H1416">
            <v>41</v>
          </cell>
          <cell r="I1416">
            <v>30</v>
          </cell>
          <cell r="J1416">
            <v>11</v>
          </cell>
          <cell r="K1416">
            <v>1</v>
          </cell>
          <cell r="L1416">
            <v>2</v>
          </cell>
          <cell r="M1416">
            <v>3</v>
          </cell>
          <cell r="N1416">
            <v>0</v>
          </cell>
          <cell r="P1416">
            <v>20</v>
          </cell>
          <cell r="Q1416">
            <v>8</v>
          </cell>
          <cell r="S1416">
            <v>0</v>
          </cell>
          <cell r="T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12</v>
          </cell>
        </row>
        <row r="1418">
          <cell r="C1418">
            <v>1</v>
          </cell>
          <cell r="E1418">
            <v>1</v>
          </cell>
          <cell r="AL1418">
            <v>10610</v>
          </cell>
        </row>
        <row r="1419">
          <cell r="C1419">
            <v>1</v>
          </cell>
          <cell r="D1419">
            <v>1</v>
          </cell>
          <cell r="E1419">
            <v>1</v>
          </cell>
          <cell r="F1419">
            <v>0</v>
          </cell>
          <cell r="G1419">
            <v>0</v>
          </cell>
          <cell r="AA1419">
            <v>0</v>
          </cell>
          <cell r="AB1419">
            <v>1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11</v>
          </cell>
          <cell r="H1480">
            <v>10</v>
          </cell>
          <cell r="I1480">
            <v>10</v>
          </cell>
          <cell r="J1480">
            <v>0</v>
          </cell>
          <cell r="K1480">
            <v>0</v>
          </cell>
          <cell r="L1480">
            <v>1</v>
          </cell>
          <cell r="M1480">
            <v>0</v>
          </cell>
          <cell r="N1480">
            <v>0</v>
          </cell>
          <cell r="P1480">
            <v>0</v>
          </cell>
          <cell r="Q1480">
            <v>4</v>
          </cell>
          <cell r="S1480">
            <v>2</v>
          </cell>
          <cell r="T1480">
            <v>4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2419605</v>
          </cell>
        </row>
        <row r="1549">
          <cell r="C1549">
            <v>36</v>
          </cell>
          <cell r="H1549">
            <v>16</v>
          </cell>
          <cell r="I1549">
            <v>16</v>
          </cell>
          <cell r="J1549">
            <v>0</v>
          </cell>
          <cell r="K1549">
            <v>4</v>
          </cell>
          <cell r="L1549">
            <v>16</v>
          </cell>
          <cell r="M1549">
            <v>0</v>
          </cell>
          <cell r="N1549">
            <v>0</v>
          </cell>
          <cell r="P1549">
            <v>2</v>
          </cell>
          <cell r="Q1549">
            <v>0</v>
          </cell>
          <cell r="S1549">
            <v>1</v>
          </cell>
          <cell r="T1549">
            <v>1</v>
          </cell>
          <cell r="V1549">
            <v>0</v>
          </cell>
          <cell r="W1549">
            <v>0</v>
          </cell>
          <cell r="Y1549">
            <v>1</v>
          </cell>
          <cell r="Z1549">
            <v>6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1870780</v>
          </cell>
        </row>
        <row r="1567">
          <cell r="C1567">
            <v>2386</v>
          </cell>
          <cell r="D1567">
            <v>2386</v>
          </cell>
          <cell r="E1567">
            <v>2384</v>
          </cell>
          <cell r="F1567">
            <v>2</v>
          </cell>
          <cell r="G1567">
            <v>0</v>
          </cell>
          <cell r="AA1567">
            <v>2334</v>
          </cell>
          <cell r="AB1567">
            <v>52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2</v>
          </cell>
        </row>
        <row r="1594">
          <cell r="C1594">
            <v>79</v>
          </cell>
          <cell r="H1594">
            <v>49</v>
          </cell>
          <cell r="I1594">
            <v>38</v>
          </cell>
          <cell r="J1594">
            <v>11</v>
          </cell>
          <cell r="K1594">
            <v>0</v>
          </cell>
          <cell r="L1594">
            <v>30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11</v>
          </cell>
          <cell r="AL1594">
            <v>3756875</v>
          </cell>
        </row>
        <row r="1689">
          <cell r="C1689">
            <v>24160</v>
          </cell>
          <cell r="D1689">
            <v>23750</v>
          </cell>
          <cell r="E1689">
            <v>23750</v>
          </cell>
          <cell r="F1689">
            <v>0</v>
          </cell>
          <cell r="G1689">
            <v>410</v>
          </cell>
          <cell r="AA1689">
            <v>22089</v>
          </cell>
          <cell r="AB1689">
            <v>362</v>
          </cell>
          <cell r="AC1689">
            <v>1709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667</v>
          </cell>
          <cell r="E1691">
            <v>656</v>
          </cell>
          <cell r="AL1691">
            <v>3732640</v>
          </cell>
        </row>
        <row r="1692">
          <cell r="C1692">
            <v>0</v>
          </cell>
          <cell r="AL1692">
            <v>0</v>
          </cell>
        </row>
        <row r="1693">
          <cell r="C1693">
            <v>55</v>
          </cell>
          <cell r="E1693">
            <v>55</v>
          </cell>
          <cell r="AL1693">
            <v>1494350</v>
          </cell>
        </row>
        <row r="1694">
          <cell r="C1694">
            <v>0</v>
          </cell>
          <cell r="AL1694">
            <v>0</v>
          </cell>
        </row>
        <row r="1695">
          <cell r="C1695">
            <v>0</v>
          </cell>
          <cell r="AL1695">
            <v>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722</v>
          </cell>
          <cell r="D1715">
            <v>711</v>
          </cell>
          <cell r="E1715">
            <v>711</v>
          </cell>
          <cell r="F1715">
            <v>0</v>
          </cell>
          <cell r="G1715">
            <v>11</v>
          </cell>
          <cell r="AA1715">
            <v>451</v>
          </cell>
          <cell r="AB1715">
            <v>55</v>
          </cell>
          <cell r="AC1715">
            <v>216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9</v>
          </cell>
          <cell r="L1785">
            <v>1</v>
          </cell>
          <cell r="P1785">
            <v>0</v>
          </cell>
          <cell r="Q1785">
            <v>5</v>
          </cell>
          <cell r="S1785">
            <v>0</v>
          </cell>
          <cell r="T1785">
            <v>8</v>
          </cell>
          <cell r="V1785">
            <v>0</v>
          </cell>
          <cell r="W1785">
            <v>0</v>
          </cell>
          <cell r="Y1785">
            <v>0</v>
          </cell>
          <cell r="Z1785">
            <v>3</v>
          </cell>
          <cell r="AL1785">
            <v>1904060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17</v>
          </cell>
          <cell r="H1798">
            <v>16</v>
          </cell>
          <cell r="I1798">
            <v>9</v>
          </cell>
          <cell r="J1798">
            <v>7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6</v>
          </cell>
        </row>
        <row r="1864">
          <cell r="I1864">
            <v>5</v>
          </cell>
          <cell r="L1864">
            <v>0</v>
          </cell>
          <cell r="AL1864">
            <v>1016860</v>
          </cell>
        </row>
        <row r="1867">
          <cell r="C1867">
            <v>5</v>
          </cell>
          <cell r="H1867">
            <v>5</v>
          </cell>
          <cell r="I1867">
            <v>5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2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2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301</v>
          </cell>
          <cell r="D1930">
            <v>298</v>
          </cell>
          <cell r="E1930">
            <v>298</v>
          </cell>
          <cell r="F1930">
            <v>0</v>
          </cell>
          <cell r="G1930">
            <v>3</v>
          </cell>
          <cell r="AA1930">
            <v>147</v>
          </cell>
          <cell r="AB1930">
            <v>109</v>
          </cell>
          <cell r="AC1930">
            <v>45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78</v>
          </cell>
          <cell r="E1933">
            <v>76</v>
          </cell>
          <cell r="AL1933">
            <v>2982240</v>
          </cell>
        </row>
        <row r="1934">
          <cell r="C1934">
            <v>0</v>
          </cell>
          <cell r="AL1934">
            <v>0</v>
          </cell>
        </row>
        <row r="1935">
          <cell r="C1935">
            <v>22</v>
          </cell>
          <cell r="E1935">
            <v>21</v>
          </cell>
          <cell r="AL1935">
            <v>1058820</v>
          </cell>
        </row>
        <row r="1936">
          <cell r="C1936">
            <v>100</v>
          </cell>
          <cell r="D1936">
            <v>97</v>
          </cell>
          <cell r="E1936">
            <v>97</v>
          </cell>
          <cell r="F1936">
            <v>0</v>
          </cell>
          <cell r="G1936">
            <v>3</v>
          </cell>
          <cell r="AA1936">
            <v>17</v>
          </cell>
          <cell r="AB1936">
            <v>82</v>
          </cell>
          <cell r="AC1936">
            <v>1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176</v>
          </cell>
          <cell r="L2021">
            <v>22</v>
          </cell>
          <cell r="AL2021">
            <v>49088415</v>
          </cell>
        </row>
        <row r="2028">
          <cell r="C2028">
            <v>235</v>
          </cell>
          <cell r="H2028">
            <v>204</v>
          </cell>
          <cell r="I2028">
            <v>176</v>
          </cell>
          <cell r="J2028">
            <v>28</v>
          </cell>
          <cell r="K2028">
            <v>4</v>
          </cell>
          <cell r="L2028">
            <v>22</v>
          </cell>
          <cell r="M2028">
            <v>4</v>
          </cell>
          <cell r="N2028">
            <v>1</v>
          </cell>
          <cell r="P2028">
            <v>3</v>
          </cell>
          <cell r="Q2028">
            <v>59</v>
          </cell>
          <cell r="S2028">
            <v>8</v>
          </cell>
          <cell r="T2028">
            <v>17</v>
          </cell>
          <cell r="V2028">
            <v>0</v>
          </cell>
          <cell r="W2028">
            <v>4</v>
          </cell>
          <cell r="Y2028">
            <v>21</v>
          </cell>
          <cell r="Z2028">
            <v>123</v>
          </cell>
          <cell r="AD2028">
            <v>0</v>
          </cell>
          <cell r="AE2028">
            <v>1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30</v>
          </cell>
        </row>
        <row r="2066">
          <cell r="C2066">
            <v>15</v>
          </cell>
          <cell r="H2066">
            <v>14</v>
          </cell>
          <cell r="I2066">
            <v>12</v>
          </cell>
          <cell r="J2066">
            <v>2</v>
          </cell>
          <cell r="K2066">
            <v>0</v>
          </cell>
          <cell r="L2066">
            <v>1</v>
          </cell>
          <cell r="M2066">
            <v>0</v>
          </cell>
          <cell r="N2066">
            <v>0</v>
          </cell>
          <cell r="P2066">
            <v>0</v>
          </cell>
          <cell r="Q2066">
            <v>7</v>
          </cell>
          <cell r="S2066">
            <v>0</v>
          </cell>
          <cell r="T2066">
            <v>3</v>
          </cell>
          <cell r="V2066">
            <v>0</v>
          </cell>
          <cell r="W2066">
            <v>0</v>
          </cell>
          <cell r="Y2066">
            <v>0</v>
          </cell>
          <cell r="Z2066">
            <v>2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2</v>
          </cell>
          <cell r="AL2066">
            <v>1595735</v>
          </cell>
        </row>
        <row r="2092">
          <cell r="C2092">
            <v>450</v>
          </cell>
          <cell r="D2092">
            <v>364</v>
          </cell>
          <cell r="E2092">
            <v>362</v>
          </cell>
          <cell r="F2092">
            <v>2</v>
          </cell>
          <cell r="G2092">
            <v>86</v>
          </cell>
          <cell r="AA2092">
            <v>239</v>
          </cell>
          <cell r="AB2092">
            <v>18</v>
          </cell>
          <cell r="AC2092">
            <v>193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1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69</v>
          </cell>
          <cell r="H2185">
            <v>63</v>
          </cell>
          <cell r="I2185">
            <v>39</v>
          </cell>
          <cell r="J2185">
            <v>24</v>
          </cell>
          <cell r="K2185">
            <v>1</v>
          </cell>
          <cell r="L2185">
            <v>2</v>
          </cell>
          <cell r="M2185">
            <v>3</v>
          </cell>
          <cell r="N2185">
            <v>0</v>
          </cell>
          <cell r="P2185">
            <v>4</v>
          </cell>
          <cell r="Q2185">
            <v>41</v>
          </cell>
          <cell r="S2185">
            <v>20</v>
          </cell>
          <cell r="T2185">
            <v>3</v>
          </cell>
          <cell r="V2185">
            <v>0</v>
          </cell>
          <cell r="W2185">
            <v>0</v>
          </cell>
          <cell r="Y2185">
            <v>0</v>
          </cell>
          <cell r="Z2185">
            <v>0</v>
          </cell>
          <cell r="AD2185">
            <v>1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25</v>
          </cell>
          <cell r="AL2185">
            <v>9578480</v>
          </cell>
        </row>
        <row r="2204">
          <cell r="C2204">
            <v>1211</v>
          </cell>
          <cell r="D2204">
            <v>1032</v>
          </cell>
          <cell r="E2204">
            <v>1031</v>
          </cell>
          <cell r="F2204">
            <v>1</v>
          </cell>
          <cell r="G2204">
            <v>179</v>
          </cell>
          <cell r="AA2204">
            <v>1001</v>
          </cell>
          <cell r="AB2204">
            <v>187</v>
          </cell>
          <cell r="AC2204">
            <v>23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1</v>
          </cell>
          <cell r="AL2204">
            <v>10024220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1211</v>
          </cell>
        </row>
        <row r="2218">
          <cell r="C2218">
            <v>12</v>
          </cell>
          <cell r="H2218">
            <v>12</v>
          </cell>
          <cell r="I2218">
            <v>11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7</v>
          </cell>
          <cell r="S2218">
            <v>0</v>
          </cell>
          <cell r="T2218">
            <v>4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2196700</v>
          </cell>
        </row>
        <row r="2253">
          <cell r="C2253">
            <v>56</v>
          </cell>
          <cell r="H2253">
            <v>49</v>
          </cell>
          <cell r="I2253">
            <v>36</v>
          </cell>
          <cell r="J2253">
            <v>13</v>
          </cell>
          <cell r="K2253">
            <v>1</v>
          </cell>
          <cell r="L2253">
            <v>6</v>
          </cell>
          <cell r="M2253">
            <v>0</v>
          </cell>
          <cell r="N2253">
            <v>0</v>
          </cell>
          <cell r="P2253">
            <v>0</v>
          </cell>
          <cell r="Q2253">
            <v>48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8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13</v>
          </cell>
          <cell r="AL2253">
            <v>8677460</v>
          </cell>
        </row>
        <row r="2255">
          <cell r="C2255">
            <v>1</v>
          </cell>
          <cell r="D2255">
            <v>1</v>
          </cell>
          <cell r="E2255">
            <v>1</v>
          </cell>
          <cell r="AA2255">
            <v>1</v>
          </cell>
          <cell r="AL2255">
            <v>118130</v>
          </cell>
        </row>
        <row r="2256">
          <cell r="C2256">
            <v>18</v>
          </cell>
          <cell r="D2256">
            <v>17</v>
          </cell>
          <cell r="E2256">
            <v>12</v>
          </cell>
          <cell r="F2256">
            <v>5</v>
          </cell>
          <cell r="G2256">
            <v>1</v>
          </cell>
          <cell r="AA2256">
            <v>18</v>
          </cell>
          <cell r="AJ2256">
            <v>5</v>
          </cell>
          <cell r="AL2256">
            <v>1361040</v>
          </cell>
        </row>
        <row r="2257">
          <cell r="C2257">
            <v>0</v>
          </cell>
          <cell r="AL2257">
            <v>0</v>
          </cell>
        </row>
        <row r="2259">
          <cell r="C2259">
            <v>103</v>
          </cell>
          <cell r="H2259">
            <v>102</v>
          </cell>
          <cell r="I2259">
            <v>30</v>
          </cell>
          <cell r="J2259">
            <v>72</v>
          </cell>
          <cell r="K2259">
            <v>1</v>
          </cell>
          <cell r="AH2259">
            <v>3</v>
          </cell>
          <cell r="AJ2259">
            <v>65</v>
          </cell>
          <cell r="AL2259">
            <v>4502100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81</v>
          </cell>
          <cell r="E2262">
            <v>73</v>
          </cell>
          <cell r="AL2262">
            <v>10954380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63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40</v>
          </cell>
        </row>
        <row r="2267">
          <cell r="C2267">
            <v>0</v>
          </cell>
        </row>
        <row r="2287">
          <cell r="C2287">
            <v>206</v>
          </cell>
          <cell r="D2287">
            <v>206</v>
          </cell>
          <cell r="E2287">
            <v>206</v>
          </cell>
          <cell r="F2287">
            <v>0</v>
          </cell>
          <cell r="G2287">
            <v>0</v>
          </cell>
          <cell r="AA2287">
            <v>0</v>
          </cell>
          <cell r="AB2287">
            <v>167</v>
          </cell>
          <cell r="AC2287">
            <v>39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85</v>
          </cell>
          <cell r="H2494">
            <v>81</v>
          </cell>
          <cell r="I2494">
            <v>74</v>
          </cell>
          <cell r="J2494">
            <v>7</v>
          </cell>
          <cell r="K2494">
            <v>2</v>
          </cell>
          <cell r="L2494">
            <v>2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9</v>
          </cell>
          <cell r="AL2494">
            <v>18981860</v>
          </cell>
        </row>
        <row r="2497">
          <cell r="C2497">
            <v>0</v>
          </cell>
          <cell r="H2497">
            <v>0</v>
          </cell>
        </row>
        <row r="2498">
          <cell r="C2498">
            <v>4</v>
          </cell>
          <cell r="H2498">
            <v>4</v>
          </cell>
        </row>
        <row r="2499">
          <cell r="C2499">
            <v>0</v>
          </cell>
          <cell r="H2499">
            <v>0</v>
          </cell>
        </row>
        <row r="2501">
          <cell r="P2501">
            <v>8</v>
          </cell>
          <cell r="Q2501">
            <v>15</v>
          </cell>
          <cell r="S2501">
            <v>0</v>
          </cell>
          <cell r="T2501">
            <v>7</v>
          </cell>
          <cell r="V2501">
            <v>1</v>
          </cell>
          <cell r="W2501">
            <v>0</v>
          </cell>
          <cell r="Y2501">
            <v>11</v>
          </cell>
          <cell r="Z2501">
            <v>36</v>
          </cell>
        </row>
        <row r="2506">
          <cell r="C2506">
            <v>20</v>
          </cell>
          <cell r="H2506">
            <v>5</v>
          </cell>
          <cell r="I2506">
            <v>3</v>
          </cell>
          <cell r="J2506">
            <v>2</v>
          </cell>
          <cell r="K2506">
            <v>0</v>
          </cell>
          <cell r="L2506">
            <v>15</v>
          </cell>
          <cell r="M2506">
            <v>0</v>
          </cell>
          <cell r="N2506">
            <v>0</v>
          </cell>
          <cell r="P2506">
            <v>0</v>
          </cell>
          <cell r="Q2506">
            <v>1</v>
          </cell>
          <cell r="S2506">
            <v>13</v>
          </cell>
          <cell r="T2506">
            <v>5</v>
          </cell>
          <cell r="V2506">
            <v>0</v>
          </cell>
          <cell r="W2506">
            <v>0</v>
          </cell>
          <cell r="Y2506">
            <v>0</v>
          </cell>
          <cell r="Z2506">
            <v>1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2</v>
          </cell>
          <cell r="AL2506">
            <v>250820</v>
          </cell>
        </row>
        <row r="2518">
          <cell r="C2518">
            <v>5</v>
          </cell>
          <cell r="D2518">
            <v>5</v>
          </cell>
          <cell r="E2518">
            <v>5</v>
          </cell>
          <cell r="F2518">
            <v>0</v>
          </cell>
          <cell r="G2518">
            <v>0</v>
          </cell>
          <cell r="AA2518">
            <v>4</v>
          </cell>
          <cell r="AB2518">
            <v>1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440650</v>
          </cell>
        </row>
        <row r="2573">
          <cell r="C2573">
            <v>0</v>
          </cell>
          <cell r="E2573">
            <v>0</v>
          </cell>
        </row>
        <row r="2576">
          <cell r="C2576">
            <v>57</v>
          </cell>
          <cell r="E2576">
            <v>49</v>
          </cell>
          <cell r="AL2576">
            <v>1594950</v>
          </cell>
        </row>
        <row r="2585">
          <cell r="C2585">
            <v>107</v>
          </cell>
          <cell r="E2585">
            <v>107</v>
          </cell>
        </row>
        <row r="2587">
          <cell r="C2587">
            <v>159</v>
          </cell>
          <cell r="E2587">
            <v>159</v>
          </cell>
          <cell r="AL2587">
            <v>3408960</v>
          </cell>
        </row>
        <row r="2588">
          <cell r="C2588">
            <v>264</v>
          </cell>
          <cell r="E2588">
            <v>264</v>
          </cell>
          <cell r="AL2588">
            <v>17812080</v>
          </cell>
        </row>
        <row r="2589">
          <cell r="C2589">
            <v>0</v>
          </cell>
          <cell r="AL2589">
            <v>0</v>
          </cell>
        </row>
        <row r="2590">
          <cell r="C2590">
            <v>272</v>
          </cell>
          <cell r="E2590">
            <v>272</v>
          </cell>
          <cell r="AL2590">
            <v>799680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1221</v>
          </cell>
          <cell r="E2614">
            <v>1221</v>
          </cell>
          <cell r="AL2614">
            <v>5964970</v>
          </cell>
        </row>
        <row r="2640">
          <cell r="E2640">
            <v>370</v>
          </cell>
          <cell r="AL2640">
            <v>9256940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370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29</v>
          </cell>
          <cell r="E2673">
            <v>29</v>
          </cell>
          <cell r="AL2673">
            <v>1032980</v>
          </cell>
        </row>
        <row r="2674">
          <cell r="C2674">
            <v>2</v>
          </cell>
          <cell r="E2674">
            <v>2</v>
          </cell>
          <cell r="AL2674">
            <v>131020</v>
          </cell>
        </row>
        <row r="2677">
          <cell r="C2677">
            <v>47</v>
          </cell>
          <cell r="H2677">
            <v>45</v>
          </cell>
          <cell r="I2677">
            <v>45</v>
          </cell>
          <cell r="J2677">
            <v>0</v>
          </cell>
          <cell r="K2677">
            <v>0</v>
          </cell>
          <cell r="L2677">
            <v>2</v>
          </cell>
          <cell r="M2677">
            <v>0</v>
          </cell>
          <cell r="N2677">
            <v>0</v>
          </cell>
          <cell r="P2677">
            <v>0</v>
          </cell>
          <cell r="Q2677">
            <v>1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2647710</v>
          </cell>
        </row>
        <row r="2727">
          <cell r="C2727">
            <v>0</v>
          </cell>
        </row>
        <row r="2730">
          <cell r="C2730">
            <v>382</v>
          </cell>
          <cell r="E2730">
            <v>382</v>
          </cell>
          <cell r="AL2730">
            <v>8583540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5505</v>
          </cell>
          <cell r="E7">
            <v>5277</v>
          </cell>
          <cell r="AL7">
            <v>69075930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226</v>
          </cell>
          <cell r="E11">
            <v>144</v>
          </cell>
          <cell r="AL11">
            <v>2363040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2429</v>
          </cell>
          <cell r="E15">
            <v>2429</v>
          </cell>
          <cell r="AL15">
            <v>16055690</v>
          </cell>
        </row>
        <row r="16">
          <cell r="C16">
            <v>1647</v>
          </cell>
          <cell r="E16">
            <v>1647</v>
          </cell>
          <cell r="AL16">
            <v>13077180</v>
          </cell>
        </row>
        <row r="17">
          <cell r="C17">
            <v>3439</v>
          </cell>
          <cell r="E17">
            <v>3439</v>
          </cell>
          <cell r="AL17">
            <v>33839760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2122</v>
          </cell>
        </row>
        <row r="25">
          <cell r="C25">
            <v>0</v>
          </cell>
        </row>
        <row r="29">
          <cell r="C29">
            <v>2627</v>
          </cell>
          <cell r="E29">
            <v>2620</v>
          </cell>
          <cell r="AL29">
            <v>3379800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47</v>
          </cell>
          <cell r="E32">
            <v>47</v>
          </cell>
          <cell r="AL32">
            <v>82250</v>
          </cell>
        </row>
        <row r="33">
          <cell r="C33">
            <v>1559</v>
          </cell>
          <cell r="E33">
            <v>1559</v>
          </cell>
          <cell r="AL33">
            <v>2198190</v>
          </cell>
        </row>
        <row r="34">
          <cell r="C34">
            <v>4</v>
          </cell>
          <cell r="E34">
            <v>4</v>
          </cell>
          <cell r="AL34">
            <v>5160</v>
          </cell>
        </row>
        <row r="36">
          <cell r="C36">
            <v>224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66</v>
          </cell>
          <cell r="E44">
            <v>66</v>
          </cell>
          <cell r="AL44">
            <v>279180</v>
          </cell>
        </row>
        <row r="45">
          <cell r="C45">
            <v>1057</v>
          </cell>
          <cell r="E45">
            <v>1057</v>
          </cell>
          <cell r="AL45">
            <v>2462810</v>
          </cell>
        </row>
        <row r="46">
          <cell r="C46">
            <v>0</v>
          </cell>
          <cell r="AL46">
            <v>0</v>
          </cell>
        </row>
        <row r="47">
          <cell r="C47">
            <v>419</v>
          </cell>
          <cell r="E47">
            <v>419</v>
          </cell>
          <cell r="AL47">
            <v>297490</v>
          </cell>
        </row>
        <row r="49">
          <cell r="C49">
            <v>0</v>
          </cell>
        </row>
        <row r="53">
          <cell r="C53">
            <v>266</v>
          </cell>
          <cell r="E53">
            <v>266</v>
          </cell>
          <cell r="AL53">
            <v>537320</v>
          </cell>
        </row>
        <row r="54">
          <cell r="C54">
            <v>28</v>
          </cell>
          <cell r="E54">
            <v>28</v>
          </cell>
          <cell r="AL54">
            <v>56560</v>
          </cell>
        </row>
        <row r="55">
          <cell r="C55">
            <v>332</v>
          </cell>
          <cell r="E55">
            <v>332</v>
          </cell>
          <cell r="AL55">
            <v>385120</v>
          </cell>
        </row>
        <row r="57">
          <cell r="C57">
            <v>38</v>
          </cell>
        </row>
        <row r="58">
          <cell r="C58">
            <v>0</v>
          </cell>
        </row>
        <row r="62">
          <cell r="C62">
            <v>401</v>
          </cell>
          <cell r="E62">
            <v>401</v>
          </cell>
          <cell r="AL62">
            <v>352880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206</v>
          </cell>
          <cell r="E67">
            <v>166</v>
          </cell>
          <cell r="AL67">
            <v>127820</v>
          </cell>
        </row>
        <row r="68">
          <cell r="C68">
            <v>403</v>
          </cell>
          <cell r="E68">
            <v>403</v>
          </cell>
          <cell r="AL68">
            <v>7048470</v>
          </cell>
        </row>
        <row r="69">
          <cell r="C69">
            <v>121</v>
          </cell>
          <cell r="E69">
            <v>117</v>
          </cell>
          <cell r="AL69">
            <v>4699890</v>
          </cell>
        </row>
        <row r="70">
          <cell r="C70">
            <v>6427</v>
          </cell>
          <cell r="E70">
            <v>6427</v>
          </cell>
          <cell r="AL70">
            <v>14974910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5267</v>
          </cell>
          <cell r="E116">
            <v>4865</v>
          </cell>
          <cell r="AL116">
            <v>186961950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235</v>
          </cell>
          <cell r="E119">
            <v>235</v>
          </cell>
          <cell r="AL119">
            <v>37543600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181</v>
          </cell>
          <cell r="E122">
            <v>181</v>
          </cell>
          <cell r="AL122">
            <v>13967770</v>
          </cell>
        </row>
        <row r="123">
          <cell r="C123">
            <v>109</v>
          </cell>
          <cell r="E123">
            <v>109</v>
          </cell>
          <cell r="AL123">
            <v>8411530</v>
          </cell>
        </row>
        <row r="124">
          <cell r="C124">
            <v>0</v>
          </cell>
          <cell r="AL124">
            <v>0</v>
          </cell>
        </row>
        <row r="125">
          <cell r="C125">
            <v>114</v>
          </cell>
          <cell r="E125">
            <v>114</v>
          </cell>
          <cell r="AL125">
            <v>7892220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905</v>
          </cell>
          <cell r="E134">
            <v>861</v>
          </cell>
          <cell r="AL134">
            <v>4907700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26</v>
          </cell>
          <cell r="E138">
            <v>26</v>
          </cell>
          <cell r="AL138">
            <v>193960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40595</v>
          </cell>
          <cell r="D212">
            <v>39912</v>
          </cell>
          <cell r="E212">
            <v>39912</v>
          </cell>
          <cell r="F212">
            <v>0</v>
          </cell>
          <cell r="G212">
            <v>683</v>
          </cell>
          <cell r="AA212">
            <v>17730</v>
          </cell>
          <cell r="AB212">
            <v>7564</v>
          </cell>
          <cell r="AC212">
            <v>15301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74</v>
          </cell>
          <cell r="AJ212">
            <v>0</v>
          </cell>
          <cell r="AL212">
            <v>46532670</v>
          </cell>
        </row>
        <row r="216">
          <cell r="E216">
            <v>486</v>
          </cell>
        </row>
        <row r="217">
          <cell r="E217">
            <v>519</v>
          </cell>
        </row>
        <row r="218">
          <cell r="E218">
            <v>316</v>
          </cell>
        </row>
        <row r="220">
          <cell r="E220">
            <v>53</v>
          </cell>
        </row>
        <row r="223">
          <cell r="E223">
            <v>1792</v>
          </cell>
        </row>
        <row r="224">
          <cell r="E224">
            <v>1634</v>
          </cell>
        </row>
        <row r="225">
          <cell r="E225">
            <v>906</v>
          </cell>
        </row>
        <row r="230">
          <cell r="E230">
            <v>693</v>
          </cell>
        </row>
        <row r="231">
          <cell r="E231">
            <v>525</v>
          </cell>
        </row>
        <row r="233">
          <cell r="E233">
            <v>3541</v>
          </cell>
        </row>
        <row r="234">
          <cell r="E234">
            <v>31</v>
          </cell>
        </row>
        <row r="235">
          <cell r="E235">
            <v>492</v>
          </cell>
        </row>
        <row r="236">
          <cell r="E236">
            <v>506</v>
          </cell>
        </row>
        <row r="237">
          <cell r="E237">
            <v>599</v>
          </cell>
        </row>
        <row r="238">
          <cell r="E238">
            <v>261</v>
          </cell>
        </row>
        <row r="240">
          <cell r="E240">
            <v>8265</v>
          </cell>
        </row>
        <row r="243">
          <cell r="E243">
            <v>20</v>
          </cell>
        </row>
        <row r="246">
          <cell r="E246">
            <v>1617</v>
          </cell>
        </row>
        <row r="247">
          <cell r="E247">
            <v>569</v>
          </cell>
        </row>
        <row r="249">
          <cell r="E249">
            <v>1526</v>
          </cell>
        </row>
        <row r="250">
          <cell r="E250">
            <v>1169</v>
          </cell>
        </row>
        <row r="251">
          <cell r="E251">
            <v>2593</v>
          </cell>
        </row>
        <row r="252">
          <cell r="E252">
            <v>29</v>
          </cell>
        </row>
        <row r="255">
          <cell r="E255">
            <v>349</v>
          </cell>
        </row>
        <row r="258">
          <cell r="E258">
            <v>3275</v>
          </cell>
        </row>
        <row r="261">
          <cell r="E261">
            <v>1351</v>
          </cell>
        </row>
        <row r="264">
          <cell r="E264">
            <v>3499</v>
          </cell>
        </row>
        <row r="265">
          <cell r="E265">
            <v>571</v>
          </cell>
        </row>
        <row r="275">
          <cell r="C275">
            <v>37627</v>
          </cell>
          <cell r="D275">
            <v>37187</v>
          </cell>
          <cell r="E275">
            <v>37187</v>
          </cell>
          <cell r="F275">
            <v>0</v>
          </cell>
          <cell r="G275">
            <v>440</v>
          </cell>
          <cell r="AA275">
            <v>14037</v>
          </cell>
          <cell r="AB275">
            <v>11126</v>
          </cell>
          <cell r="AC275">
            <v>12464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84</v>
          </cell>
          <cell r="AJ275">
            <v>0</v>
          </cell>
          <cell r="AL275">
            <v>57378950</v>
          </cell>
        </row>
        <row r="314">
          <cell r="C314">
            <v>2526</v>
          </cell>
          <cell r="D314">
            <v>2512</v>
          </cell>
          <cell r="E314">
            <v>2512</v>
          </cell>
          <cell r="F314">
            <v>0</v>
          </cell>
          <cell r="G314">
            <v>14</v>
          </cell>
          <cell r="AA314">
            <v>173</v>
          </cell>
          <cell r="AB314">
            <v>2339</v>
          </cell>
          <cell r="AC314">
            <v>14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83</v>
          </cell>
          <cell r="AJ314">
            <v>0</v>
          </cell>
          <cell r="AL314">
            <v>10242800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3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3073</v>
          </cell>
          <cell r="D388">
            <v>3035</v>
          </cell>
          <cell r="E388">
            <v>3035</v>
          </cell>
          <cell r="F388">
            <v>0</v>
          </cell>
          <cell r="G388">
            <v>38</v>
          </cell>
          <cell r="AA388">
            <v>1258</v>
          </cell>
          <cell r="AB388">
            <v>623</v>
          </cell>
          <cell r="AC388">
            <v>1192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285</v>
          </cell>
          <cell r="AJ388">
            <v>0</v>
          </cell>
          <cell r="AL388">
            <v>16952990</v>
          </cell>
        </row>
        <row r="428">
          <cell r="C428">
            <v>5359</v>
          </cell>
          <cell r="D428">
            <v>5343</v>
          </cell>
          <cell r="E428">
            <v>5343</v>
          </cell>
          <cell r="F428">
            <v>0</v>
          </cell>
          <cell r="G428">
            <v>16</v>
          </cell>
          <cell r="AA428">
            <v>1655</v>
          </cell>
          <cell r="AB428">
            <v>3381</v>
          </cell>
          <cell r="AC428">
            <v>323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L428">
            <v>15715350</v>
          </cell>
        </row>
        <row r="437">
          <cell r="E437">
            <v>16</v>
          </cell>
        </row>
        <row r="442">
          <cell r="E442">
            <v>36</v>
          </cell>
        </row>
        <row r="447">
          <cell r="C447">
            <v>52</v>
          </cell>
          <cell r="D447">
            <v>52</v>
          </cell>
          <cell r="E447">
            <v>52</v>
          </cell>
          <cell r="F447">
            <v>0</v>
          </cell>
          <cell r="G447">
            <v>0</v>
          </cell>
          <cell r="AA447">
            <v>5</v>
          </cell>
          <cell r="AB447">
            <v>45</v>
          </cell>
          <cell r="AC447">
            <v>2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3</v>
          </cell>
          <cell r="AI447">
            <v>0</v>
          </cell>
          <cell r="AJ447">
            <v>0</v>
          </cell>
          <cell r="AL447">
            <v>153880</v>
          </cell>
        </row>
        <row r="470">
          <cell r="C470">
            <v>1055</v>
          </cell>
          <cell r="D470">
            <v>1050</v>
          </cell>
          <cell r="E470">
            <v>1050</v>
          </cell>
          <cell r="F470">
            <v>0</v>
          </cell>
          <cell r="G470">
            <v>5</v>
          </cell>
          <cell r="AA470">
            <v>389</v>
          </cell>
          <cell r="AB470">
            <v>645</v>
          </cell>
          <cell r="AC470">
            <v>21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88</v>
          </cell>
          <cell r="AJ470">
            <v>0</v>
          </cell>
          <cell r="AL470">
            <v>5043620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4603</v>
          </cell>
          <cell r="D492">
            <v>4476</v>
          </cell>
          <cell r="E492">
            <v>4476</v>
          </cell>
          <cell r="F492">
            <v>0</v>
          </cell>
          <cell r="G492">
            <v>127</v>
          </cell>
          <cell r="AA492">
            <v>3135</v>
          </cell>
          <cell r="AB492">
            <v>23</v>
          </cell>
          <cell r="AC492">
            <v>1445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6</v>
          </cell>
        </row>
        <row r="496">
          <cell r="E496">
            <v>31</v>
          </cell>
        </row>
        <row r="497">
          <cell r="E497">
            <v>26</v>
          </cell>
        </row>
        <row r="498">
          <cell r="E498">
            <v>6</v>
          </cell>
        </row>
        <row r="501">
          <cell r="E501">
            <v>28</v>
          </cell>
        </row>
        <row r="503">
          <cell r="E503">
            <v>28</v>
          </cell>
        </row>
        <row r="505">
          <cell r="E505">
            <v>28</v>
          </cell>
        </row>
        <row r="508">
          <cell r="E508">
            <v>7</v>
          </cell>
        </row>
        <row r="529">
          <cell r="E529">
            <v>11</v>
          </cell>
        </row>
        <row r="532">
          <cell r="C532">
            <v>172</v>
          </cell>
          <cell r="D532">
            <v>171</v>
          </cell>
          <cell r="E532">
            <v>171</v>
          </cell>
          <cell r="F532">
            <v>0</v>
          </cell>
          <cell r="G532">
            <v>1</v>
          </cell>
          <cell r="AA532">
            <v>85</v>
          </cell>
          <cell r="AB532">
            <v>51</v>
          </cell>
          <cell r="AC532">
            <v>36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1</v>
          </cell>
          <cell r="AJ532">
            <v>0</v>
          </cell>
          <cell r="AL532">
            <v>308630</v>
          </cell>
        </row>
        <row r="566">
          <cell r="C566">
            <v>2476</v>
          </cell>
          <cell r="D566">
            <v>2463</v>
          </cell>
          <cell r="E566">
            <v>2463</v>
          </cell>
          <cell r="F566">
            <v>0</v>
          </cell>
          <cell r="G566">
            <v>13</v>
          </cell>
          <cell r="AA566">
            <v>359</v>
          </cell>
          <cell r="AB566">
            <v>1469</v>
          </cell>
          <cell r="AC566">
            <v>648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2</v>
          </cell>
          <cell r="AJ566">
            <v>0</v>
          </cell>
          <cell r="AL566">
            <v>3528760</v>
          </cell>
        </row>
        <row r="570">
          <cell r="E570">
            <v>32</v>
          </cell>
        </row>
        <row r="573">
          <cell r="E573">
            <v>41</v>
          </cell>
        </row>
        <row r="574">
          <cell r="E574">
            <v>1025</v>
          </cell>
        </row>
        <row r="575">
          <cell r="E575">
            <v>66</v>
          </cell>
        </row>
        <row r="576">
          <cell r="E576">
            <v>90</v>
          </cell>
        </row>
        <row r="577">
          <cell r="E577">
            <v>11</v>
          </cell>
        </row>
        <row r="578">
          <cell r="E578">
            <v>11</v>
          </cell>
        </row>
        <row r="580">
          <cell r="E580">
            <v>2</v>
          </cell>
        </row>
        <row r="581">
          <cell r="E581">
            <v>99</v>
          </cell>
        </row>
        <row r="582">
          <cell r="E582">
            <v>1</v>
          </cell>
        </row>
        <row r="583">
          <cell r="E583">
            <v>11</v>
          </cell>
        </row>
        <row r="586">
          <cell r="E586">
            <v>1</v>
          </cell>
        </row>
        <row r="590">
          <cell r="E590">
            <v>11</v>
          </cell>
        </row>
        <row r="592">
          <cell r="E592">
            <v>5</v>
          </cell>
        </row>
        <row r="593">
          <cell r="E593">
            <v>3</v>
          </cell>
        </row>
        <row r="595">
          <cell r="E595">
            <v>46</v>
          </cell>
        </row>
        <row r="596">
          <cell r="E596">
            <v>144</v>
          </cell>
        </row>
        <row r="597">
          <cell r="E597">
            <v>3</v>
          </cell>
        </row>
        <row r="601">
          <cell r="E601">
            <v>22</v>
          </cell>
        </row>
        <row r="602">
          <cell r="E602">
            <v>86</v>
          </cell>
        </row>
        <row r="603">
          <cell r="E603">
            <v>3</v>
          </cell>
        </row>
        <row r="604">
          <cell r="E604">
            <v>37</v>
          </cell>
        </row>
        <row r="605">
          <cell r="E605">
            <v>27</v>
          </cell>
        </row>
        <row r="608">
          <cell r="E608">
            <v>11</v>
          </cell>
        </row>
        <row r="609">
          <cell r="E609">
            <v>233</v>
          </cell>
        </row>
        <row r="610">
          <cell r="E610">
            <v>51</v>
          </cell>
        </row>
        <row r="611">
          <cell r="E611">
            <v>32</v>
          </cell>
        </row>
        <row r="612">
          <cell r="E612">
            <v>2</v>
          </cell>
        </row>
        <row r="613">
          <cell r="E613">
            <v>857</v>
          </cell>
        </row>
        <row r="614">
          <cell r="E614">
            <v>17</v>
          </cell>
        </row>
        <row r="615">
          <cell r="E615">
            <v>4</v>
          </cell>
        </row>
        <row r="616">
          <cell r="E616">
            <v>6</v>
          </cell>
        </row>
        <row r="618">
          <cell r="E618">
            <v>22</v>
          </cell>
        </row>
        <row r="619">
          <cell r="E619">
            <v>469</v>
          </cell>
        </row>
        <row r="620">
          <cell r="E620">
            <v>31</v>
          </cell>
        </row>
        <row r="624">
          <cell r="C624">
            <v>3537</v>
          </cell>
          <cell r="D624">
            <v>3513</v>
          </cell>
          <cell r="E624">
            <v>3512</v>
          </cell>
          <cell r="F624">
            <v>1</v>
          </cell>
          <cell r="G624">
            <v>24</v>
          </cell>
          <cell r="AA624">
            <v>336</v>
          </cell>
          <cell r="AB624">
            <v>1105</v>
          </cell>
          <cell r="AC624">
            <v>2096</v>
          </cell>
          <cell r="AD624">
            <v>3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</v>
          </cell>
          <cell r="AJ624">
            <v>0</v>
          </cell>
          <cell r="AL624">
            <v>31436930</v>
          </cell>
        </row>
        <row r="647">
          <cell r="C647">
            <v>1</v>
          </cell>
          <cell r="D647">
            <v>1</v>
          </cell>
          <cell r="E647">
            <v>1</v>
          </cell>
          <cell r="F647">
            <v>0</v>
          </cell>
          <cell r="G647">
            <v>0</v>
          </cell>
          <cell r="AA647">
            <v>0</v>
          </cell>
          <cell r="AB647">
            <v>1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18870</v>
          </cell>
        </row>
        <row r="674">
          <cell r="C674">
            <v>1143</v>
          </cell>
          <cell r="D674">
            <v>1143</v>
          </cell>
          <cell r="E674">
            <v>1143</v>
          </cell>
          <cell r="F674">
            <v>0</v>
          </cell>
          <cell r="G674">
            <v>0</v>
          </cell>
          <cell r="AA674">
            <v>160</v>
          </cell>
          <cell r="AB674">
            <v>304</v>
          </cell>
          <cell r="AC674">
            <v>679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63293530</v>
          </cell>
        </row>
        <row r="676">
          <cell r="C676">
            <v>157</v>
          </cell>
          <cell r="D676">
            <v>157</v>
          </cell>
          <cell r="E676">
            <v>157</v>
          </cell>
          <cell r="AB676">
            <v>157</v>
          </cell>
          <cell r="AL676">
            <v>929440</v>
          </cell>
        </row>
        <row r="677">
          <cell r="C677">
            <v>168</v>
          </cell>
          <cell r="D677">
            <v>168</v>
          </cell>
          <cell r="E677">
            <v>168</v>
          </cell>
          <cell r="AA677">
            <v>75</v>
          </cell>
          <cell r="AB677">
            <v>42</v>
          </cell>
          <cell r="AC677">
            <v>51</v>
          </cell>
          <cell r="AL677">
            <v>3642240</v>
          </cell>
        </row>
        <row r="696">
          <cell r="C696">
            <v>1429</v>
          </cell>
          <cell r="D696">
            <v>1429</v>
          </cell>
          <cell r="E696">
            <v>1429</v>
          </cell>
          <cell r="F696">
            <v>0</v>
          </cell>
          <cell r="G696">
            <v>0</v>
          </cell>
          <cell r="AA696">
            <v>549</v>
          </cell>
          <cell r="AB696">
            <v>728</v>
          </cell>
          <cell r="AC696">
            <v>152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27656780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18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1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22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3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4605</v>
          </cell>
          <cell r="D940">
            <v>4605</v>
          </cell>
          <cell r="E940">
            <v>4605</v>
          </cell>
          <cell r="F940">
            <v>0</v>
          </cell>
          <cell r="G940">
            <v>0</v>
          </cell>
          <cell r="AA940">
            <v>1927</v>
          </cell>
          <cell r="AB940">
            <v>2678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1109</v>
          </cell>
          <cell r="E956">
            <v>1100</v>
          </cell>
          <cell r="AL956">
            <v>8325000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828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413</v>
          </cell>
          <cell r="E1002">
            <v>413</v>
          </cell>
          <cell r="AL1002">
            <v>3316390</v>
          </cell>
        </row>
        <row r="1003">
          <cell r="C1003">
            <v>205</v>
          </cell>
          <cell r="E1003">
            <v>205</v>
          </cell>
          <cell r="AL1003">
            <v>645750</v>
          </cell>
        </row>
        <row r="1004">
          <cell r="C1004">
            <v>260</v>
          </cell>
          <cell r="E1004">
            <v>260</v>
          </cell>
          <cell r="AL1004">
            <v>819000</v>
          </cell>
        </row>
        <row r="1005">
          <cell r="C1005">
            <v>6</v>
          </cell>
          <cell r="E1005">
            <v>6</v>
          </cell>
          <cell r="AL1005">
            <v>75120</v>
          </cell>
        </row>
        <row r="1006">
          <cell r="C1006">
            <v>45</v>
          </cell>
          <cell r="E1006">
            <v>45</v>
          </cell>
          <cell r="AL1006">
            <v>659700</v>
          </cell>
        </row>
        <row r="1007">
          <cell r="C1007">
            <v>2</v>
          </cell>
          <cell r="E1007">
            <v>2</v>
          </cell>
          <cell r="AL1007">
            <v>66540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28</v>
          </cell>
          <cell r="E1012">
            <v>26</v>
          </cell>
          <cell r="AL1012">
            <v>431600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31</v>
          </cell>
          <cell r="D1018">
            <v>29</v>
          </cell>
          <cell r="E1018">
            <v>29</v>
          </cell>
          <cell r="F1018">
            <v>0</v>
          </cell>
          <cell r="G1018">
            <v>2</v>
          </cell>
          <cell r="AA1018">
            <v>11</v>
          </cell>
          <cell r="AB1018">
            <v>20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3</v>
          </cell>
          <cell r="H1141">
            <v>3</v>
          </cell>
          <cell r="I1141">
            <v>1</v>
          </cell>
          <cell r="J1141">
            <v>2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3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2</v>
          </cell>
          <cell r="AL1141">
            <v>173880</v>
          </cell>
        </row>
        <row r="1143">
          <cell r="C1143">
            <v>0</v>
          </cell>
          <cell r="D1143">
            <v>0</v>
          </cell>
        </row>
        <row r="1196">
          <cell r="C1196">
            <v>30</v>
          </cell>
          <cell r="D1196">
            <v>30</v>
          </cell>
          <cell r="E1196">
            <v>29</v>
          </cell>
          <cell r="F1196">
            <v>1</v>
          </cell>
          <cell r="G1196">
            <v>0</v>
          </cell>
          <cell r="AA1196">
            <v>20</v>
          </cell>
          <cell r="AB1196">
            <v>10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2</v>
          </cell>
          <cell r="AJ1196">
            <v>1</v>
          </cell>
        </row>
        <row r="1276">
          <cell r="C1276">
            <v>178</v>
          </cell>
          <cell r="H1276">
            <v>175</v>
          </cell>
          <cell r="I1276">
            <v>168</v>
          </cell>
          <cell r="J1276">
            <v>7</v>
          </cell>
          <cell r="K1276">
            <v>3</v>
          </cell>
          <cell r="L1276">
            <v>0</v>
          </cell>
          <cell r="M1276">
            <v>0</v>
          </cell>
          <cell r="N1276">
            <v>0</v>
          </cell>
          <cell r="P1276">
            <v>0</v>
          </cell>
          <cell r="Q1276">
            <v>14</v>
          </cell>
          <cell r="S1276">
            <v>0</v>
          </cell>
          <cell r="T1276">
            <v>130</v>
          </cell>
          <cell r="V1276">
            <v>0</v>
          </cell>
          <cell r="W1276">
            <v>0</v>
          </cell>
          <cell r="Y1276">
            <v>0</v>
          </cell>
          <cell r="Z1276">
            <v>2</v>
          </cell>
          <cell r="AD1276">
            <v>0</v>
          </cell>
          <cell r="AE1276">
            <v>94</v>
          </cell>
          <cell r="AF1276">
            <v>0</v>
          </cell>
          <cell r="AG1276">
            <v>0</v>
          </cell>
          <cell r="AH1276">
            <v>1</v>
          </cell>
          <cell r="AI1276">
            <v>0</v>
          </cell>
          <cell r="AJ1276">
            <v>10</v>
          </cell>
          <cell r="AL1276">
            <v>90052970</v>
          </cell>
        </row>
        <row r="1339">
          <cell r="C1339">
            <v>38</v>
          </cell>
          <cell r="D1339">
            <v>38</v>
          </cell>
          <cell r="E1339">
            <v>38</v>
          </cell>
          <cell r="F1339">
            <v>0</v>
          </cell>
          <cell r="G1339">
            <v>0</v>
          </cell>
          <cell r="AA1339">
            <v>4</v>
          </cell>
          <cell r="AB1339">
            <v>32</v>
          </cell>
          <cell r="AC1339">
            <v>2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34</v>
          </cell>
          <cell r="L1412">
            <v>3</v>
          </cell>
          <cell r="AL1412">
            <v>3925425</v>
          </cell>
        </row>
        <row r="1416">
          <cell r="C1416">
            <v>43</v>
          </cell>
          <cell r="H1416">
            <v>38</v>
          </cell>
          <cell r="I1416">
            <v>34</v>
          </cell>
          <cell r="J1416">
            <v>4</v>
          </cell>
          <cell r="K1416">
            <v>2</v>
          </cell>
          <cell r="L1416">
            <v>3</v>
          </cell>
          <cell r="M1416">
            <v>0</v>
          </cell>
          <cell r="N1416">
            <v>0</v>
          </cell>
          <cell r="P1416">
            <v>19</v>
          </cell>
          <cell r="Q1416">
            <v>8</v>
          </cell>
          <cell r="S1416">
            <v>0</v>
          </cell>
          <cell r="T1416">
            <v>1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6</v>
          </cell>
        </row>
        <row r="1418">
          <cell r="C1418">
            <v>4</v>
          </cell>
          <cell r="AL1418">
            <v>0</v>
          </cell>
        </row>
        <row r="1419">
          <cell r="C1419">
            <v>4</v>
          </cell>
          <cell r="D1419">
            <v>0</v>
          </cell>
          <cell r="E1419">
            <v>0</v>
          </cell>
          <cell r="F1419">
            <v>0</v>
          </cell>
          <cell r="G1419">
            <v>4</v>
          </cell>
          <cell r="AA1419">
            <v>0</v>
          </cell>
          <cell r="AB1419">
            <v>4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18</v>
          </cell>
          <cell r="H1480">
            <v>17</v>
          </cell>
          <cell r="I1480">
            <v>16</v>
          </cell>
          <cell r="J1480">
            <v>1</v>
          </cell>
          <cell r="K1480">
            <v>0</v>
          </cell>
          <cell r="L1480">
            <v>1</v>
          </cell>
          <cell r="M1480">
            <v>0</v>
          </cell>
          <cell r="N1480">
            <v>0</v>
          </cell>
          <cell r="P1480">
            <v>0</v>
          </cell>
          <cell r="Q1480">
            <v>2</v>
          </cell>
          <cell r="S1480">
            <v>0</v>
          </cell>
          <cell r="T1480">
            <v>4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1</v>
          </cell>
          <cell r="AL1480">
            <v>1294110</v>
          </cell>
        </row>
        <row r="1549">
          <cell r="C1549">
            <v>42</v>
          </cell>
          <cell r="H1549">
            <v>16</v>
          </cell>
          <cell r="I1549">
            <v>15</v>
          </cell>
          <cell r="J1549">
            <v>1</v>
          </cell>
          <cell r="K1549">
            <v>0</v>
          </cell>
          <cell r="L1549">
            <v>25</v>
          </cell>
          <cell r="M1549">
            <v>0</v>
          </cell>
          <cell r="N1549">
            <v>1</v>
          </cell>
          <cell r="P1549">
            <v>0</v>
          </cell>
          <cell r="Q1549">
            <v>0</v>
          </cell>
          <cell r="S1549">
            <v>0</v>
          </cell>
          <cell r="T1549">
            <v>1</v>
          </cell>
          <cell r="V1549">
            <v>0</v>
          </cell>
          <cell r="W1549">
            <v>0</v>
          </cell>
          <cell r="Y1549">
            <v>4</v>
          </cell>
          <cell r="Z1549">
            <v>2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1774765</v>
          </cell>
        </row>
        <row r="1567">
          <cell r="C1567">
            <v>1874</v>
          </cell>
          <cell r="D1567">
            <v>1873</v>
          </cell>
          <cell r="E1567">
            <v>1873</v>
          </cell>
          <cell r="F1567">
            <v>0</v>
          </cell>
          <cell r="G1567">
            <v>1</v>
          </cell>
          <cell r="AA1567">
            <v>1838</v>
          </cell>
          <cell r="AB1567">
            <v>36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1</v>
          </cell>
        </row>
        <row r="1594">
          <cell r="C1594">
            <v>82</v>
          </cell>
          <cell r="H1594">
            <v>44</v>
          </cell>
          <cell r="I1594">
            <v>30</v>
          </cell>
          <cell r="J1594">
            <v>14</v>
          </cell>
          <cell r="K1594">
            <v>1</v>
          </cell>
          <cell r="L1594">
            <v>37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15</v>
          </cell>
          <cell r="AL1594">
            <v>3671370</v>
          </cell>
        </row>
        <row r="1689">
          <cell r="C1689">
            <v>26863</v>
          </cell>
          <cell r="D1689">
            <v>26609</v>
          </cell>
          <cell r="E1689">
            <v>26609</v>
          </cell>
          <cell r="F1689">
            <v>0</v>
          </cell>
          <cell r="G1689">
            <v>254</v>
          </cell>
          <cell r="AA1689">
            <v>24896</v>
          </cell>
          <cell r="AB1689">
            <v>147</v>
          </cell>
          <cell r="AC1689">
            <v>1820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1133</v>
          </cell>
          <cell r="E1691">
            <v>1128</v>
          </cell>
          <cell r="AL1691">
            <v>6418320</v>
          </cell>
        </row>
        <row r="1692">
          <cell r="C1692">
            <v>22</v>
          </cell>
          <cell r="E1692">
            <v>22</v>
          </cell>
          <cell r="AL1692">
            <v>352440</v>
          </cell>
        </row>
        <row r="1693">
          <cell r="C1693">
            <v>59</v>
          </cell>
          <cell r="E1693">
            <v>59</v>
          </cell>
          <cell r="AL1693">
            <v>1603030</v>
          </cell>
        </row>
        <row r="1694">
          <cell r="C1694">
            <v>0</v>
          </cell>
          <cell r="AL1694">
            <v>0</v>
          </cell>
        </row>
        <row r="1695">
          <cell r="C1695">
            <v>131</v>
          </cell>
          <cell r="E1695">
            <v>130</v>
          </cell>
          <cell r="AL1695">
            <v>7515300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1345</v>
          </cell>
          <cell r="D1715">
            <v>1339</v>
          </cell>
          <cell r="E1715">
            <v>1339</v>
          </cell>
          <cell r="F1715">
            <v>0</v>
          </cell>
          <cell r="G1715">
            <v>6</v>
          </cell>
          <cell r="AA1715">
            <v>439</v>
          </cell>
          <cell r="AB1715">
            <v>640</v>
          </cell>
          <cell r="AC1715">
            <v>266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3</v>
          </cell>
          <cell r="L1785">
            <v>1</v>
          </cell>
          <cell r="P1785">
            <v>0</v>
          </cell>
          <cell r="Q1785">
            <v>1</v>
          </cell>
          <cell r="S1785">
            <v>0</v>
          </cell>
          <cell r="T1785">
            <v>2</v>
          </cell>
          <cell r="V1785">
            <v>0</v>
          </cell>
          <cell r="W1785">
            <v>1</v>
          </cell>
          <cell r="Y1785">
            <v>0</v>
          </cell>
          <cell r="Z1785">
            <v>0</v>
          </cell>
          <cell r="AL1785">
            <v>866370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4</v>
          </cell>
          <cell r="H1798">
            <v>3</v>
          </cell>
          <cell r="I1798">
            <v>3</v>
          </cell>
          <cell r="J1798">
            <v>0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</row>
        <row r="1864">
          <cell r="I1864">
            <v>1</v>
          </cell>
          <cell r="L1864">
            <v>3</v>
          </cell>
          <cell r="AL1864">
            <v>555100</v>
          </cell>
        </row>
        <row r="1867">
          <cell r="C1867">
            <v>4</v>
          </cell>
          <cell r="H1867">
            <v>1</v>
          </cell>
          <cell r="I1867">
            <v>1</v>
          </cell>
          <cell r="J1867">
            <v>0</v>
          </cell>
          <cell r="K1867">
            <v>0</v>
          </cell>
          <cell r="L1867">
            <v>3</v>
          </cell>
          <cell r="M1867">
            <v>0</v>
          </cell>
          <cell r="N1867">
            <v>0</v>
          </cell>
          <cell r="P1867">
            <v>0</v>
          </cell>
          <cell r="Q1867">
            <v>1</v>
          </cell>
          <cell r="S1867">
            <v>0</v>
          </cell>
          <cell r="T1867">
            <v>0</v>
          </cell>
          <cell r="V1867">
            <v>0</v>
          </cell>
          <cell r="W1867">
            <v>1</v>
          </cell>
          <cell r="Y1867">
            <v>0</v>
          </cell>
          <cell r="Z1867">
            <v>1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190</v>
          </cell>
          <cell r="D1930">
            <v>188</v>
          </cell>
          <cell r="E1930">
            <v>188</v>
          </cell>
          <cell r="F1930">
            <v>0</v>
          </cell>
          <cell r="G1930">
            <v>2</v>
          </cell>
          <cell r="AA1930">
            <v>114</v>
          </cell>
          <cell r="AB1930">
            <v>44</v>
          </cell>
          <cell r="AC1930">
            <v>32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101</v>
          </cell>
          <cell r="E1933">
            <v>100</v>
          </cell>
          <cell r="AL1933">
            <v>3924000</v>
          </cell>
        </row>
        <row r="1934">
          <cell r="C1934">
            <v>0</v>
          </cell>
          <cell r="AL1934">
            <v>0</v>
          </cell>
        </row>
        <row r="1935">
          <cell r="C1935">
            <v>21</v>
          </cell>
          <cell r="E1935">
            <v>11</v>
          </cell>
          <cell r="AL1935">
            <v>554620</v>
          </cell>
        </row>
        <row r="1936">
          <cell r="C1936">
            <v>122</v>
          </cell>
          <cell r="D1936">
            <v>111</v>
          </cell>
          <cell r="E1936">
            <v>111</v>
          </cell>
          <cell r="F1936">
            <v>0</v>
          </cell>
          <cell r="G1936">
            <v>11</v>
          </cell>
          <cell r="AA1936">
            <v>14</v>
          </cell>
          <cell r="AB1936">
            <v>108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147</v>
          </cell>
          <cell r="L2021">
            <v>18</v>
          </cell>
          <cell r="AL2021">
            <v>45724150</v>
          </cell>
        </row>
        <row r="2028">
          <cell r="C2028">
            <v>216</v>
          </cell>
          <cell r="H2028">
            <v>184</v>
          </cell>
          <cell r="I2028">
            <v>147</v>
          </cell>
          <cell r="J2028">
            <v>37</v>
          </cell>
          <cell r="K2028">
            <v>8</v>
          </cell>
          <cell r="L2028">
            <v>18</v>
          </cell>
          <cell r="M2028">
            <v>6</v>
          </cell>
          <cell r="N2028">
            <v>0</v>
          </cell>
          <cell r="P2028">
            <v>3</v>
          </cell>
          <cell r="Q2028">
            <v>60</v>
          </cell>
          <cell r="S2028">
            <v>9</v>
          </cell>
          <cell r="T2028">
            <v>30</v>
          </cell>
          <cell r="V2028">
            <v>0</v>
          </cell>
          <cell r="W2028">
            <v>2</v>
          </cell>
          <cell r="Y2028">
            <v>20</v>
          </cell>
          <cell r="Z2028">
            <v>92</v>
          </cell>
          <cell r="AD2028">
            <v>0</v>
          </cell>
          <cell r="AE2028">
            <v>0</v>
          </cell>
          <cell r="AF2028">
            <v>0</v>
          </cell>
          <cell r="AG2028">
            <v>8</v>
          </cell>
          <cell r="AH2028">
            <v>0</v>
          </cell>
          <cell r="AI2028">
            <v>0</v>
          </cell>
          <cell r="AJ2028">
            <v>34</v>
          </cell>
        </row>
        <row r="2066">
          <cell r="C2066">
            <v>15</v>
          </cell>
          <cell r="H2066">
            <v>14</v>
          </cell>
          <cell r="I2066">
            <v>8</v>
          </cell>
          <cell r="J2066">
            <v>6</v>
          </cell>
          <cell r="K2066">
            <v>0</v>
          </cell>
          <cell r="L2066">
            <v>1</v>
          </cell>
          <cell r="M2066">
            <v>0</v>
          </cell>
          <cell r="N2066">
            <v>0</v>
          </cell>
          <cell r="P2066">
            <v>0</v>
          </cell>
          <cell r="Q2066">
            <v>8</v>
          </cell>
          <cell r="S2066">
            <v>0</v>
          </cell>
          <cell r="T2066">
            <v>4</v>
          </cell>
          <cell r="V2066">
            <v>0</v>
          </cell>
          <cell r="W2066">
            <v>0</v>
          </cell>
          <cell r="Y2066">
            <v>0</v>
          </cell>
          <cell r="Z2066">
            <v>3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4</v>
          </cell>
          <cell r="AL2066">
            <v>1554185</v>
          </cell>
        </row>
        <row r="2092">
          <cell r="C2092">
            <v>426</v>
          </cell>
          <cell r="D2092">
            <v>342</v>
          </cell>
          <cell r="E2092">
            <v>341</v>
          </cell>
          <cell r="F2092">
            <v>1</v>
          </cell>
          <cell r="G2092">
            <v>84</v>
          </cell>
          <cell r="AA2092">
            <v>209</v>
          </cell>
          <cell r="AB2092">
            <v>15</v>
          </cell>
          <cell r="AC2092">
            <v>202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1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70</v>
          </cell>
          <cell r="H2185">
            <v>61</v>
          </cell>
          <cell r="I2185">
            <v>52</v>
          </cell>
          <cell r="J2185">
            <v>9</v>
          </cell>
          <cell r="K2185">
            <v>1</v>
          </cell>
          <cell r="L2185">
            <v>8</v>
          </cell>
          <cell r="M2185">
            <v>0</v>
          </cell>
          <cell r="N2185">
            <v>0</v>
          </cell>
          <cell r="P2185">
            <v>6</v>
          </cell>
          <cell r="Q2185">
            <v>16</v>
          </cell>
          <cell r="S2185">
            <v>38</v>
          </cell>
          <cell r="T2185">
            <v>0</v>
          </cell>
          <cell r="V2185">
            <v>0</v>
          </cell>
          <cell r="W2185">
            <v>0</v>
          </cell>
          <cell r="Y2185">
            <v>2</v>
          </cell>
          <cell r="Z2185">
            <v>8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7</v>
          </cell>
          <cell r="AL2185">
            <v>11887825</v>
          </cell>
        </row>
        <row r="2204">
          <cell r="C2204">
            <v>1042</v>
          </cell>
          <cell r="D2204">
            <v>854</v>
          </cell>
          <cell r="E2204">
            <v>853</v>
          </cell>
          <cell r="F2204">
            <v>1</v>
          </cell>
          <cell r="G2204">
            <v>188</v>
          </cell>
          <cell r="AA2204">
            <v>861</v>
          </cell>
          <cell r="AB2204">
            <v>143</v>
          </cell>
          <cell r="AC2204">
            <v>38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1</v>
          </cell>
          <cell r="AL2204">
            <v>4697860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1042</v>
          </cell>
        </row>
        <row r="2218">
          <cell r="C2218">
            <v>5</v>
          </cell>
          <cell r="H2218">
            <v>5</v>
          </cell>
          <cell r="I2218">
            <v>4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3</v>
          </cell>
          <cell r="S2218">
            <v>0</v>
          </cell>
          <cell r="T2218">
            <v>2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1040460</v>
          </cell>
        </row>
        <row r="2253">
          <cell r="C2253">
            <v>37</v>
          </cell>
          <cell r="H2253">
            <v>34</v>
          </cell>
          <cell r="I2253">
            <v>28</v>
          </cell>
          <cell r="J2253">
            <v>6</v>
          </cell>
          <cell r="K2253">
            <v>1</v>
          </cell>
          <cell r="L2253">
            <v>1</v>
          </cell>
          <cell r="M2253">
            <v>1</v>
          </cell>
          <cell r="N2253">
            <v>0</v>
          </cell>
          <cell r="P2253">
            <v>0</v>
          </cell>
          <cell r="Q2253">
            <v>30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7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7</v>
          </cell>
          <cell r="AL2253">
            <v>5917820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21</v>
          </cell>
          <cell r="D2256">
            <v>21</v>
          </cell>
          <cell r="E2256">
            <v>21</v>
          </cell>
          <cell r="AA2256">
            <v>21</v>
          </cell>
          <cell r="AD2256">
            <v>1</v>
          </cell>
          <cell r="AL2256">
            <v>2381820</v>
          </cell>
        </row>
        <row r="2257">
          <cell r="C2257">
            <v>0</v>
          </cell>
          <cell r="AL2257">
            <v>0</v>
          </cell>
        </row>
        <row r="2259">
          <cell r="C2259">
            <v>108</v>
          </cell>
          <cell r="H2259">
            <v>107</v>
          </cell>
          <cell r="I2259">
            <v>33</v>
          </cell>
          <cell r="J2259">
            <v>74</v>
          </cell>
          <cell r="K2259">
            <v>1</v>
          </cell>
          <cell r="AH2259">
            <v>1</v>
          </cell>
          <cell r="AJ2259">
            <v>70</v>
          </cell>
          <cell r="AL2259">
            <v>4952310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71</v>
          </cell>
          <cell r="E2262">
            <v>66</v>
          </cell>
          <cell r="AL2262">
            <v>9903960</v>
          </cell>
        </row>
        <row r="2263">
          <cell r="C2263">
            <v>3</v>
          </cell>
          <cell r="E2263">
            <v>2</v>
          </cell>
          <cell r="AL2263">
            <v>315760</v>
          </cell>
        </row>
        <row r="2264">
          <cell r="P2264">
            <v>0</v>
          </cell>
          <cell r="Q2264">
            <v>70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38</v>
          </cell>
        </row>
        <row r="2267">
          <cell r="C2267">
            <v>0</v>
          </cell>
        </row>
        <row r="2287">
          <cell r="C2287">
            <v>177</v>
          </cell>
          <cell r="D2287">
            <v>177</v>
          </cell>
          <cell r="E2287">
            <v>177</v>
          </cell>
          <cell r="F2287">
            <v>0</v>
          </cell>
          <cell r="G2287">
            <v>0</v>
          </cell>
          <cell r="AA2287">
            <v>0</v>
          </cell>
          <cell r="AB2287">
            <v>137</v>
          </cell>
          <cell r="AC2287">
            <v>40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95</v>
          </cell>
          <cell r="H2494">
            <v>88</v>
          </cell>
          <cell r="I2494">
            <v>77</v>
          </cell>
          <cell r="J2494">
            <v>11</v>
          </cell>
          <cell r="K2494">
            <v>4</v>
          </cell>
          <cell r="L2494">
            <v>3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1</v>
          </cell>
          <cell r="AH2494">
            <v>0</v>
          </cell>
          <cell r="AI2494">
            <v>0</v>
          </cell>
          <cell r="AJ2494">
            <v>15</v>
          </cell>
          <cell r="AL2494">
            <v>23312780</v>
          </cell>
        </row>
        <row r="2497">
          <cell r="C2497">
            <v>2</v>
          </cell>
          <cell r="H2497">
            <v>2</v>
          </cell>
        </row>
        <row r="2498">
          <cell r="C2498">
            <v>1</v>
          </cell>
          <cell r="H2498">
            <v>1</v>
          </cell>
        </row>
        <row r="2499">
          <cell r="C2499">
            <v>3</v>
          </cell>
          <cell r="H2499">
            <v>3</v>
          </cell>
        </row>
        <row r="2501">
          <cell r="P2501">
            <v>2</v>
          </cell>
          <cell r="Q2501">
            <v>22</v>
          </cell>
          <cell r="S2501">
            <v>0</v>
          </cell>
          <cell r="T2501">
            <v>6</v>
          </cell>
          <cell r="V2501">
            <v>0</v>
          </cell>
          <cell r="W2501">
            <v>0</v>
          </cell>
          <cell r="Y2501">
            <v>15</v>
          </cell>
          <cell r="Z2501">
            <v>39</v>
          </cell>
        </row>
        <row r="2506">
          <cell r="C2506">
            <v>18</v>
          </cell>
          <cell r="H2506">
            <v>17</v>
          </cell>
          <cell r="I2506">
            <v>17</v>
          </cell>
          <cell r="J2506">
            <v>0</v>
          </cell>
          <cell r="K2506">
            <v>0</v>
          </cell>
          <cell r="L2506">
            <v>1</v>
          </cell>
          <cell r="M2506">
            <v>0</v>
          </cell>
          <cell r="N2506">
            <v>0</v>
          </cell>
          <cell r="P2506">
            <v>0</v>
          </cell>
          <cell r="Q2506">
            <v>1</v>
          </cell>
          <cell r="S2506">
            <v>9</v>
          </cell>
          <cell r="T2506">
            <v>7</v>
          </cell>
          <cell r="V2506">
            <v>0</v>
          </cell>
          <cell r="W2506">
            <v>0</v>
          </cell>
          <cell r="Y2506">
            <v>0</v>
          </cell>
          <cell r="Z2506">
            <v>1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L2506">
            <v>1129460</v>
          </cell>
        </row>
        <row r="2518">
          <cell r="C2518">
            <v>11</v>
          </cell>
          <cell r="D2518">
            <v>11</v>
          </cell>
          <cell r="E2518">
            <v>9</v>
          </cell>
          <cell r="F2518">
            <v>2</v>
          </cell>
          <cell r="G2518">
            <v>0</v>
          </cell>
          <cell r="AA2518">
            <v>10</v>
          </cell>
          <cell r="AB2518">
            <v>1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799730</v>
          </cell>
        </row>
        <row r="2573">
          <cell r="C2573">
            <v>0</v>
          </cell>
          <cell r="E2573">
            <v>0</v>
          </cell>
        </row>
        <row r="2576">
          <cell r="C2576">
            <v>48</v>
          </cell>
          <cell r="E2576">
            <v>42</v>
          </cell>
          <cell r="AL2576">
            <v>1367100</v>
          </cell>
        </row>
        <row r="2585">
          <cell r="C2585">
            <v>158</v>
          </cell>
          <cell r="E2585">
            <v>158</v>
          </cell>
        </row>
        <row r="2587">
          <cell r="C2587">
            <v>164</v>
          </cell>
          <cell r="E2587">
            <v>164</v>
          </cell>
          <cell r="AL2587">
            <v>3516160</v>
          </cell>
        </row>
        <row r="2588">
          <cell r="C2588">
            <v>292</v>
          </cell>
          <cell r="E2588">
            <v>292</v>
          </cell>
          <cell r="AL2588">
            <v>19701240</v>
          </cell>
        </row>
        <row r="2589">
          <cell r="C2589">
            <v>0</v>
          </cell>
          <cell r="AL2589">
            <v>0</v>
          </cell>
        </row>
        <row r="2590">
          <cell r="C2590">
            <v>221</v>
          </cell>
          <cell r="E2590">
            <v>221</v>
          </cell>
          <cell r="AL2590">
            <v>649740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1163</v>
          </cell>
          <cell r="E2614">
            <v>1163</v>
          </cell>
          <cell r="AL2614">
            <v>5661450</v>
          </cell>
        </row>
        <row r="2640">
          <cell r="E2640">
            <v>83</v>
          </cell>
          <cell r="AL2640">
            <v>5897370</v>
          </cell>
        </row>
        <row r="2650">
          <cell r="C2650">
            <v>1</v>
          </cell>
          <cell r="H2650">
            <v>1</v>
          </cell>
          <cell r="I2650">
            <v>1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84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14</v>
          </cell>
          <cell r="E2673">
            <v>14</v>
          </cell>
          <cell r="AL2673">
            <v>498680</v>
          </cell>
        </row>
        <row r="2674">
          <cell r="C2674">
            <v>1</v>
          </cell>
          <cell r="E2674">
            <v>1</v>
          </cell>
          <cell r="AL2674">
            <v>65510</v>
          </cell>
        </row>
        <row r="2677">
          <cell r="C2677">
            <v>95</v>
          </cell>
          <cell r="H2677">
            <v>87</v>
          </cell>
          <cell r="I2677">
            <v>87</v>
          </cell>
          <cell r="J2677">
            <v>0</v>
          </cell>
          <cell r="K2677">
            <v>0</v>
          </cell>
          <cell r="L2677">
            <v>8</v>
          </cell>
          <cell r="M2677">
            <v>0</v>
          </cell>
          <cell r="N2677">
            <v>0</v>
          </cell>
          <cell r="P2677">
            <v>0</v>
          </cell>
          <cell r="Q2677">
            <v>6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3965020</v>
          </cell>
        </row>
        <row r="2727">
          <cell r="C2727">
            <v>0</v>
          </cell>
        </row>
        <row r="2730">
          <cell r="C2730">
            <v>395</v>
          </cell>
          <cell r="E2730">
            <v>395</v>
          </cell>
          <cell r="AL2730">
            <v>8875650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5402</v>
          </cell>
          <cell r="E7">
            <v>5153</v>
          </cell>
          <cell r="AL7">
            <v>67452770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128</v>
          </cell>
          <cell r="E11">
            <v>78</v>
          </cell>
          <cell r="AL11">
            <v>1279980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2812</v>
          </cell>
          <cell r="E15">
            <v>2812</v>
          </cell>
          <cell r="AL15">
            <v>18587320</v>
          </cell>
        </row>
        <row r="16">
          <cell r="C16">
            <v>1426</v>
          </cell>
          <cell r="E16">
            <v>1426</v>
          </cell>
          <cell r="AL16">
            <v>11322440</v>
          </cell>
        </row>
        <row r="17">
          <cell r="C17">
            <v>3439</v>
          </cell>
          <cell r="E17">
            <v>3439</v>
          </cell>
          <cell r="AL17">
            <v>33839760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1743</v>
          </cell>
        </row>
        <row r="25">
          <cell r="C25">
            <v>0</v>
          </cell>
        </row>
        <row r="29">
          <cell r="C29">
            <v>2529</v>
          </cell>
          <cell r="E29">
            <v>2524</v>
          </cell>
          <cell r="AL29">
            <v>3255960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73</v>
          </cell>
          <cell r="E32">
            <v>73</v>
          </cell>
          <cell r="AL32">
            <v>127750</v>
          </cell>
        </row>
        <row r="33">
          <cell r="C33">
            <v>1796</v>
          </cell>
          <cell r="E33">
            <v>1796</v>
          </cell>
          <cell r="AL33">
            <v>2532360</v>
          </cell>
        </row>
        <row r="34">
          <cell r="C34">
            <v>7</v>
          </cell>
          <cell r="E34">
            <v>7</v>
          </cell>
          <cell r="AL34">
            <v>9030</v>
          </cell>
        </row>
        <row r="36">
          <cell r="C36">
            <v>168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41</v>
          </cell>
          <cell r="E44">
            <v>41</v>
          </cell>
          <cell r="AL44">
            <v>173430</v>
          </cell>
        </row>
        <row r="45">
          <cell r="C45">
            <v>1126</v>
          </cell>
          <cell r="E45">
            <v>1126</v>
          </cell>
          <cell r="AL45">
            <v>2623580</v>
          </cell>
        </row>
        <row r="46">
          <cell r="C46">
            <v>0</v>
          </cell>
          <cell r="AL46">
            <v>0</v>
          </cell>
        </row>
        <row r="47">
          <cell r="C47">
            <v>405</v>
          </cell>
          <cell r="E47">
            <v>405</v>
          </cell>
          <cell r="AL47">
            <v>287550</v>
          </cell>
        </row>
        <row r="49">
          <cell r="C49">
            <v>0</v>
          </cell>
        </row>
        <row r="53">
          <cell r="C53">
            <v>311</v>
          </cell>
          <cell r="E53">
            <v>311</v>
          </cell>
          <cell r="AL53">
            <v>628220</v>
          </cell>
        </row>
        <row r="54">
          <cell r="C54">
            <v>35</v>
          </cell>
          <cell r="E54">
            <v>35</v>
          </cell>
          <cell r="AL54">
            <v>70700</v>
          </cell>
        </row>
        <row r="55">
          <cell r="C55">
            <v>362</v>
          </cell>
          <cell r="E55">
            <v>362</v>
          </cell>
          <cell r="AL55">
            <v>419920</v>
          </cell>
        </row>
        <row r="57">
          <cell r="C57">
            <v>48</v>
          </cell>
        </row>
        <row r="58">
          <cell r="C58">
            <v>0</v>
          </cell>
        </row>
        <row r="62">
          <cell r="C62">
            <v>345</v>
          </cell>
          <cell r="E62">
            <v>345</v>
          </cell>
          <cell r="AL62">
            <v>303600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467</v>
          </cell>
          <cell r="E67">
            <v>453</v>
          </cell>
          <cell r="AL67">
            <v>348810</v>
          </cell>
        </row>
        <row r="68">
          <cell r="C68">
            <v>413</v>
          </cell>
          <cell r="E68">
            <v>413</v>
          </cell>
          <cell r="AL68">
            <v>7223370</v>
          </cell>
        </row>
        <row r="69">
          <cell r="C69">
            <v>128</v>
          </cell>
          <cell r="E69">
            <v>125</v>
          </cell>
          <cell r="AL69">
            <v>5021250</v>
          </cell>
        </row>
        <row r="70">
          <cell r="C70">
            <v>5906</v>
          </cell>
          <cell r="E70">
            <v>5906</v>
          </cell>
          <cell r="AL70">
            <v>13760980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5070</v>
          </cell>
          <cell r="E116">
            <v>4728</v>
          </cell>
          <cell r="AL116">
            <v>181697040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232</v>
          </cell>
          <cell r="E119">
            <v>232</v>
          </cell>
          <cell r="AL119">
            <v>37064320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169</v>
          </cell>
          <cell r="E122">
            <v>169</v>
          </cell>
          <cell r="AL122">
            <v>13041730</v>
          </cell>
        </row>
        <row r="123">
          <cell r="C123">
            <v>154</v>
          </cell>
          <cell r="E123">
            <v>154</v>
          </cell>
          <cell r="AL123">
            <v>11884180</v>
          </cell>
        </row>
        <row r="124">
          <cell r="C124">
            <v>0</v>
          </cell>
          <cell r="AL124">
            <v>0</v>
          </cell>
        </row>
        <row r="125">
          <cell r="C125">
            <v>146</v>
          </cell>
          <cell r="E125">
            <v>146</v>
          </cell>
          <cell r="AL125">
            <v>10107580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814</v>
          </cell>
          <cell r="E134">
            <v>775</v>
          </cell>
          <cell r="AL134">
            <v>4417500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37</v>
          </cell>
          <cell r="E138">
            <v>37</v>
          </cell>
          <cell r="AL138">
            <v>276020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40562</v>
          </cell>
          <cell r="D212">
            <v>40023</v>
          </cell>
          <cell r="E212">
            <v>40023</v>
          </cell>
          <cell r="F212">
            <v>0</v>
          </cell>
          <cell r="G212">
            <v>539</v>
          </cell>
          <cell r="AA212">
            <v>16476</v>
          </cell>
          <cell r="AB212">
            <v>7822</v>
          </cell>
          <cell r="AC212">
            <v>16264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59</v>
          </cell>
          <cell r="AJ212">
            <v>0</v>
          </cell>
          <cell r="AL212">
            <v>47802800</v>
          </cell>
        </row>
        <row r="216">
          <cell r="E216">
            <v>483</v>
          </cell>
        </row>
        <row r="217">
          <cell r="E217">
            <v>486</v>
          </cell>
        </row>
        <row r="218">
          <cell r="E218">
            <v>295</v>
          </cell>
        </row>
        <row r="220">
          <cell r="E220">
            <v>45</v>
          </cell>
        </row>
        <row r="223">
          <cell r="E223">
            <v>1728</v>
          </cell>
        </row>
        <row r="224">
          <cell r="E224">
            <v>1550</v>
          </cell>
        </row>
        <row r="225">
          <cell r="E225">
            <v>805</v>
          </cell>
        </row>
        <row r="230">
          <cell r="E230">
            <v>722</v>
          </cell>
        </row>
        <row r="231">
          <cell r="E231">
            <v>548</v>
          </cell>
        </row>
        <row r="233">
          <cell r="E233">
            <v>3458</v>
          </cell>
        </row>
        <row r="234">
          <cell r="E234">
            <v>22</v>
          </cell>
        </row>
        <row r="235">
          <cell r="E235">
            <v>421</v>
          </cell>
        </row>
        <row r="236">
          <cell r="E236">
            <v>448</v>
          </cell>
        </row>
        <row r="237">
          <cell r="E237">
            <v>494</v>
          </cell>
        </row>
        <row r="238">
          <cell r="E238">
            <v>200</v>
          </cell>
        </row>
        <row r="240">
          <cell r="E240">
            <v>8319</v>
          </cell>
        </row>
        <row r="243">
          <cell r="E243">
            <v>18</v>
          </cell>
        </row>
        <row r="246">
          <cell r="E246">
            <v>1529</v>
          </cell>
        </row>
        <row r="247">
          <cell r="E247">
            <v>534</v>
          </cell>
        </row>
        <row r="249">
          <cell r="E249">
            <v>1443</v>
          </cell>
        </row>
        <row r="250">
          <cell r="E250">
            <v>1263</v>
          </cell>
        </row>
        <row r="251">
          <cell r="E251">
            <v>2463</v>
          </cell>
        </row>
        <row r="252">
          <cell r="E252">
            <v>24</v>
          </cell>
        </row>
        <row r="255">
          <cell r="E255">
            <v>312</v>
          </cell>
        </row>
        <row r="258">
          <cell r="E258">
            <v>3188</v>
          </cell>
        </row>
        <row r="261">
          <cell r="E261">
            <v>1315</v>
          </cell>
        </row>
        <row r="264">
          <cell r="E264">
            <v>3220</v>
          </cell>
        </row>
        <row r="265">
          <cell r="E265">
            <v>603</v>
          </cell>
        </row>
        <row r="275">
          <cell r="C275">
            <v>36320</v>
          </cell>
          <cell r="D275">
            <v>35936</v>
          </cell>
          <cell r="E275">
            <v>35936</v>
          </cell>
          <cell r="F275">
            <v>0</v>
          </cell>
          <cell r="G275">
            <v>384</v>
          </cell>
          <cell r="AA275">
            <v>12395</v>
          </cell>
          <cell r="AB275">
            <v>11559</v>
          </cell>
          <cell r="AC275">
            <v>12366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83</v>
          </cell>
          <cell r="AJ275">
            <v>0</v>
          </cell>
          <cell r="AL275">
            <v>54695990</v>
          </cell>
        </row>
        <row r="314">
          <cell r="C314">
            <v>2115</v>
          </cell>
          <cell r="D314">
            <v>2104</v>
          </cell>
          <cell r="E314">
            <v>2104</v>
          </cell>
          <cell r="F314">
            <v>0</v>
          </cell>
          <cell r="G314">
            <v>11</v>
          </cell>
          <cell r="AA314">
            <v>158</v>
          </cell>
          <cell r="AB314">
            <v>1947</v>
          </cell>
          <cell r="AC314">
            <v>10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97</v>
          </cell>
          <cell r="AJ314">
            <v>0</v>
          </cell>
          <cell r="AL314">
            <v>8594960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2993</v>
          </cell>
          <cell r="D388">
            <v>2962</v>
          </cell>
          <cell r="E388">
            <v>2962</v>
          </cell>
          <cell r="F388">
            <v>0</v>
          </cell>
          <cell r="G388">
            <v>31</v>
          </cell>
          <cell r="AA388">
            <v>1129</v>
          </cell>
          <cell r="AB388">
            <v>551</v>
          </cell>
          <cell r="AC388">
            <v>1313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268</v>
          </cell>
          <cell r="AJ388">
            <v>0</v>
          </cell>
          <cell r="AL388">
            <v>16357180</v>
          </cell>
        </row>
        <row r="428">
          <cell r="C428">
            <v>5446</v>
          </cell>
          <cell r="D428">
            <v>5402</v>
          </cell>
          <cell r="E428">
            <v>5402</v>
          </cell>
          <cell r="F428">
            <v>0</v>
          </cell>
          <cell r="G428">
            <v>44</v>
          </cell>
          <cell r="AA428">
            <v>1617</v>
          </cell>
          <cell r="AB428">
            <v>3542</v>
          </cell>
          <cell r="AC428">
            <v>287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2</v>
          </cell>
          <cell r="AJ428">
            <v>0</v>
          </cell>
          <cell r="AL428">
            <v>15514370</v>
          </cell>
        </row>
        <row r="437">
          <cell r="E437">
            <v>7</v>
          </cell>
        </row>
        <row r="442">
          <cell r="E442">
            <v>17</v>
          </cell>
        </row>
        <row r="447">
          <cell r="C447">
            <v>24</v>
          </cell>
          <cell r="D447">
            <v>24</v>
          </cell>
          <cell r="E447">
            <v>24</v>
          </cell>
          <cell r="F447">
            <v>0</v>
          </cell>
          <cell r="G447">
            <v>0</v>
          </cell>
          <cell r="AA447">
            <v>1</v>
          </cell>
          <cell r="AB447">
            <v>23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1</v>
          </cell>
          <cell r="AI447">
            <v>0</v>
          </cell>
          <cell r="AJ447">
            <v>0</v>
          </cell>
          <cell r="AL447">
            <v>71660</v>
          </cell>
        </row>
        <row r="470">
          <cell r="C470">
            <v>2139</v>
          </cell>
          <cell r="D470">
            <v>2132</v>
          </cell>
          <cell r="E470">
            <v>2132</v>
          </cell>
          <cell r="F470">
            <v>0</v>
          </cell>
          <cell r="G470">
            <v>7</v>
          </cell>
          <cell r="AA470">
            <v>547</v>
          </cell>
          <cell r="AB470">
            <v>1333</v>
          </cell>
          <cell r="AC470">
            <v>259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40</v>
          </cell>
          <cell r="AJ470">
            <v>0</v>
          </cell>
          <cell r="AL470">
            <v>9946860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8180</v>
          </cell>
          <cell r="D492">
            <v>8044</v>
          </cell>
          <cell r="E492">
            <v>8044</v>
          </cell>
          <cell r="F492">
            <v>0</v>
          </cell>
          <cell r="G492">
            <v>136</v>
          </cell>
          <cell r="AA492">
            <v>5256</v>
          </cell>
          <cell r="AB492">
            <v>1356</v>
          </cell>
          <cell r="AC492">
            <v>1568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6</v>
          </cell>
        </row>
        <row r="496">
          <cell r="E496">
            <v>29</v>
          </cell>
        </row>
        <row r="497">
          <cell r="E497">
            <v>18</v>
          </cell>
        </row>
        <row r="498">
          <cell r="E498">
            <v>4</v>
          </cell>
        </row>
        <row r="501">
          <cell r="E501">
            <v>21</v>
          </cell>
        </row>
        <row r="503">
          <cell r="E503">
            <v>60</v>
          </cell>
        </row>
        <row r="505">
          <cell r="E505">
            <v>21</v>
          </cell>
        </row>
        <row r="529">
          <cell r="E529">
            <v>6</v>
          </cell>
        </row>
        <row r="532">
          <cell r="C532">
            <v>165</v>
          </cell>
          <cell r="D532">
            <v>165</v>
          </cell>
          <cell r="E532">
            <v>165</v>
          </cell>
          <cell r="F532">
            <v>0</v>
          </cell>
          <cell r="G532">
            <v>0</v>
          </cell>
          <cell r="AA532">
            <v>62</v>
          </cell>
          <cell r="AB532">
            <v>45</v>
          </cell>
          <cell r="AC532">
            <v>58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267390</v>
          </cell>
        </row>
        <row r="566">
          <cell r="C566">
            <v>2082</v>
          </cell>
          <cell r="D566">
            <v>2068</v>
          </cell>
          <cell r="E566">
            <v>2068</v>
          </cell>
          <cell r="F566">
            <v>0</v>
          </cell>
          <cell r="G566">
            <v>14</v>
          </cell>
          <cell r="AA566">
            <v>283</v>
          </cell>
          <cell r="AB566">
            <v>1127</v>
          </cell>
          <cell r="AC566">
            <v>672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2795580</v>
          </cell>
        </row>
        <row r="570">
          <cell r="E570">
            <v>29</v>
          </cell>
        </row>
        <row r="573">
          <cell r="E573">
            <v>50</v>
          </cell>
        </row>
        <row r="574">
          <cell r="E574">
            <v>1086</v>
          </cell>
        </row>
        <row r="575">
          <cell r="E575">
            <v>127</v>
          </cell>
        </row>
        <row r="576">
          <cell r="E576">
            <v>120</v>
          </cell>
        </row>
        <row r="577">
          <cell r="E577">
            <v>17</v>
          </cell>
        </row>
        <row r="578">
          <cell r="E578">
            <v>18</v>
          </cell>
        </row>
        <row r="579">
          <cell r="E579">
            <v>1</v>
          </cell>
        </row>
        <row r="580">
          <cell r="E580">
            <v>4</v>
          </cell>
        </row>
        <row r="581">
          <cell r="E581">
            <v>84</v>
          </cell>
        </row>
        <row r="582">
          <cell r="E582">
            <v>8</v>
          </cell>
        </row>
        <row r="583">
          <cell r="E583">
            <v>11</v>
          </cell>
        </row>
        <row r="584">
          <cell r="E584">
            <v>1</v>
          </cell>
        </row>
        <row r="590">
          <cell r="E590">
            <v>15</v>
          </cell>
        </row>
        <row r="592">
          <cell r="E592">
            <v>2</v>
          </cell>
        </row>
        <row r="593">
          <cell r="E593">
            <v>2</v>
          </cell>
        </row>
        <row r="595">
          <cell r="E595">
            <v>43</v>
          </cell>
        </row>
        <row r="596">
          <cell r="E596">
            <v>156</v>
          </cell>
        </row>
        <row r="601">
          <cell r="E601">
            <v>32</v>
          </cell>
        </row>
        <row r="602">
          <cell r="E602">
            <v>34</v>
          </cell>
        </row>
        <row r="604">
          <cell r="E604">
            <v>39</v>
          </cell>
        </row>
        <row r="605">
          <cell r="E605">
            <v>43</v>
          </cell>
        </row>
        <row r="606">
          <cell r="E606">
            <v>6</v>
          </cell>
        </row>
        <row r="607">
          <cell r="E607">
            <v>1</v>
          </cell>
        </row>
        <row r="608">
          <cell r="E608">
            <v>15</v>
          </cell>
        </row>
        <row r="609">
          <cell r="E609">
            <v>232</v>
          </cell>
        </row>
        <row r="610">
          <cell r="E610">
            <v>61</v>
          </cell>
        </row>
        <row r="611">
          <cell r="E611">
            <v>38</v>
          </cell>
        </row>
        <row r="612">
          <cell r="E612">
            <v>2</v>
          </cell>
        </row>
        <row r="613">
          <cell r="E613">
            <v>574</v>
          </cell>
        </row>
        <row r="614">
          <cell r="E614">
            <v>16</v>
          </cell>
        </row>
        <row r="615">
          <cell r="E615">
            <v>10</v>
          </cell>
        </row>
        <row r="616">
          <cell r="E616">
            <v>4</v>
          </cell>
        </row>
        <row r="618">
          <cell r="E618">
            <v>30</v>
          </cell>
        </row>
        <row r="619">
          <cell r="E619">
            <v>349</v>
          </cell>
        </row>
        <row r="620">
          <cell r="E620">
            <v>34</v>
          </cell>
        </row>
        <row r="624">
          <cell r="C624">
            <v>3325</v>
          </cell>
          <cell r="D624">
            <v>3294</v>
          </cell>
          <cell r="E624">
            <v>3294</v>
          </cell>
          <cell r="F624">
            <v>0</v>
          </cell>
          <cell r="G624">
            <v>31</v>
          </cell>
          <cell r="AA624">
            <v>339</v>
          </cell>
          <cell r="AB624">
            <v>1005</v>
          </cell>
          <cell r="AC624">
            <v>1981</v>
          </cell>
          <cell r="AD624">
            <v>1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30334260</v>
          </cell>
        </row>
        <row r="647">
          <cell r="C647">
            <v>9</v>
          </cell>
          <cell r="D647">
            <v>9</v>
          </cell>
          <cell r="E647">
            <v>9</v>
          </cell>
          <cell r="F647">
            <v>0</v>
          </cell>
          <cell r="G647">
            <v>0</v>
          </cell>
          <cell r="AA647">
            <v>0</v>
          </cell>
          <cell r="AB647">
            <v>9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345150</v>
          </cell>
        </row>
        <row r="674">
          <cell r="C674">
            <v>1014</v>
          </cell>
          <cell r="D674">
            <v>1011</v>
          </cell>
          <cell r="E674">
            <v>1011</v>
          </cell>
          <cell r="F674">
            <v>0</v>
          </cell>
          <cell r="G674">
            <v>3</v>
          </cell>
          <cell r="AA674">
            <v>184</v>
          </cell>
          <cell r="AB674">
            <v>272</v>
          </cell>
          <cell r="AC674">
            <v>558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55715500</v>
          </cell>
        </row>
        <row r="676">
          <cell r="C676">
            <v>182</v>
          </cell>
          <cell r="D676">
            <v>182</v>
          </cell>
          <cell r="E676">
            <v>182</v>
          </cell>
          <cell r="AB676">
            <v>182</v>
          </cell>
          <cell r="AL676">
            <v>1077440</v>
          </cell>
        </row>
        <row r="677">
          <cell r="C677">
            <v>141</v>
          </cell>
          <cell r="D677">
            <v>141</v>
          </cell>
          <cell r="E677">
            <v>141</v>
          </cell>
          <cell r="AA677">
            <v>57</v>
          </cell>
          <cell r="AB677">
            <v>27</v>
          </cell>
          <cell r="AC677">
            <v>57</v>
          </cell>
          <cell r="AL677">
            <v>3056880</v>
          </cell>
        </row>
        <row r="696">
          <cell r="C696">
            <v>1046</v>
          </cell>
          <cell r="D696">
            <v>1046</v>
          </cell>
          <cell r="E696">
            <v>1046</v>
          </cell>
          <cell r="F696">
            <v>0</v>
          </cell>
          <cell r="G696">
            <v>0</v>
          </cell>
          <cell r="AA696">
            <v>351</v>
          </cell>
          <cell r="AB696">
            <v>600</v>
          </cell>
          <cell r="AC696">
            <v>95</v>
          </cell>
          <cell r="AD696">
            <v>3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6</v>
          </cell>
          <cell r="AJ696">
            <v>0</v>
          </cell>
          <cell r="AL696">
            <v>15227300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1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8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3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7132</v>
          </cell>
          <cell r="D940">
            <v>7132</v>
          </cell>
          <cell r="E940">
            <v>7132</v>
          </cell>
          <cell r="F940">
            <v>0</v>
          </cell>
          <cell r="G940">
            <v>0</v>
          </cell>
          <cell r="AA940">
            <v>3222</v>
          </cell>
          <cell r="AB940">
            <v>3910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1160</v>
          </cell>
          <cell r="E956">
            <v>1136</v>
          </cell>
          <cell r="AL956">
            <v>8622800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825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357</v>
          </cell>
          <cell r="E1002">
            <v>357</v>
          </cell>
          <cell r="AL1002">
            <v>2866710</v>
          </cell>
        </row>
        <row r="1003">
          <cell r="C1003">
            <v>199</v>
          </cell>
          <cell r="E1003">
            <v>199</v>
          </cell>
          <cell r="AL1003">
            <v>626850</v>
          </cell>
        </row>
        <row r="1004">
          <cell r="C1004">
            <v>274</v>
          </cell>
          <cell r="E1004">
            <v>274</v>
          </cell>
          <cell r="AL1004">
            <v>863100</v>
          </cell>
        </row>
        <row r="1005">
          <cell r="C1005">
            <v>9</v>
          </cell>
          <cell r="E1005">
            <v>9</v>
          </cell>
          <cell r="AL1005">
            <v>112680</v>
          </cell>
        </row>
        <row r="1006">
          <cell r="C1006">
            <v>41</v>
          </cell>
          <cell r="E1006">
            <v>41</v>
          </cell>
          <cell r="AL1006">
            <v>601060</v>
          </cell>
        </row>
        <row r="1007">
          <cell r="C1007">
            <v>3</v>
          </cell>
          <cell r="E1007">
            <v>3</v>
          </cell>
          <cell r="AL1007">
            <v>99810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19</v>
          </cell>
          <cell r="E1012">
            <v>19</v>
          </cell>
          <cell r="AL1012">
            <v>315400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22</v>
          </cell>
          <cell r="D1018">
            <v>22</v>
          </cell>
          <cell r="E1018">
            <v>22</v>
          </cell>
          <cell r="F1018">
            <v>0</v>
          </cell>
          <cell r="G1018">
            <v>0</v>
          </cell>
          <cell r="AA1018">
            <v>9</v>
          </cell>
          <cell r="AB1018">
            <v>13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3</v>
          </cell>
          <cell r="H1141">
            <v>3</v>
          </cell>
          <cell r="I1141">
            <v>1</v>
          </cell>
          <cell r="J1141">
            <v>2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3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2</v>
          </cell>
          <cell r="AL1141">
            <v>173880</v>
          </cell>
        </row>
        <row r="1143">
          <cell r="C1143">
            <v>0</v>
          </cell>
          <cell r="D1143">
            <v>0</v>
          </cell>
        </row>
        <row r="1196">
          <cell r="C1196">
            <v>2265</v>
          </cell>
          <cell r="D1196">
            <v>2265</v>
          </cell>
          <cell r="E1196">
            <v>2263</v>
          </cell>
          <cell r="F1196">
            <v>2</v>
          </cell>
          <cell r="G1196">
            <v>0</v>
          </cell>
          <cell r="AA1196">
            <v>38</v>
          </cell>
          <cell r="AB1196">
            <v>2227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2</v>
          </cell>
        </row>
        <row r="1276">
          <cell r="C1276">
            <v>235</v>
          </cell>
          <cell r="H1276">
            <v>214</v>
          </cell>
          <cell r="I1276">
            <v>200</v>
          </cell>
          <cell r="J1276">
            <v>14</v>
          </cell>
          <cell r="K1276">
            <v>0</v>
          </cell>
          <cell r="L1276">
            <v>20</v>
          </cell>
          <cell r="M1276">
            <v>1</v>
          </cell>
          <cell r="N1276">
            <v>0</v>
          </cell>
          <cell r="P1276">
            <v>0</v>
          </cell>
          <cell r="Q1276">
            <v>26</v>
          </cell>
          <cell r="S1276">
            <v>0</v>
          </cell>
          <cell r="T1276">
            <v>159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107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14</v>
          </cell>
          <cell r="AL1276">
            <v>88112250</v>
          </cell>
        </row>
        <row r="1339">
          <cell r="C1339">
            <v>350</v>
          </cell>
          <cell r="D1339">
            <v>350</v>
          </cell>
          <cell r="E1339">
            <v>350</v>
          </cell>
          <cell r="F1339">
            <v>0</v>
          </cell>
          <cell r="G1339">
            <v>0</v>
          </cell>
          <cell r="AA1339">
            <v>4</v>
          </cell>
          <cell r="AB1339">
            <v>320</v>
          </cell>
          <cell r="AC1339">
            <v>26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29</v>
          </cell>
          <cell r="L1412">
            <v>7</v>
          </cell>
          <cell r="AL1412">
            <v>3017015</v>
          </cell>
        </row>
        <row r="1416">
          <cell r="C1416">
            <v>56</v>
          </cell>
          <cell r="H1416">
            <v>42</v>
          </cell>
          <cell r="I1416">
            <v>29</v>
          </cell>
          <cell r="J1416">
            <v>13</v>
          </cell>
          <cell r="K1416">
            <v>2</v>
          </cell>
          <cell r="L1416">
            <v>7</v>
          </cell>
          <cell r="M1416">
            <v>5</v>
          </cell>
          <cell r="N1416">
            <v>0</v>
          </cell>
          <cell r="P1416">
            <v>7</v>
          </cell>
          <cell r="Q1416">
            <v>25</v>
          </cell>
          <cell r="S1416">
            <v>0</v>
          </cell>
          <cell r="T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15</v>
          </cell>
        </row>
        <row r="1418">
          <cell r="C1418">
            <v>0</v>
          </cell>
          <cell r="AL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14</v>
          </cell>
          <cell r="H1480">
            <v>8</v>
          </cell>
          <cell r="I1480">
            <v>7</v>
          </cell>
          <cell r="J1480">
            <v>1</v>
          </cell>
          <cell r="K1480">
            <v>0</v>
          </cell>
          <cell r="L1480">
            <v>6</v>
          </cell>
          <cell r="M1480">
            <v>0</v>
          </cell>
          <cell r="N1480">
            <v>0</v>
          </cell>
          <cell r="P1480">
            <v>0</v>
          </cell>
          <cell r="Q1480">
            <v>6</v>
          </cell>
          <cell r="S1480">
            <v>2</v>
          </cell>
          <cell r="T1480">
            <v>3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1</v>
          </cell>
          <cell r="AL1480">
            <v>1481200</v>
          </cell>
        </row>
        <row r="1549">
          <cell r="C1549">
            <v>32</v>
          </cell>
          <cell r="H1549">
            <v>28</v>
          </cell>
          <cell r="I1549">
            <v>28</v>
          </cell>
          <cell r="J1549">
            <v>0</v>
          </cell>
          <cell r="K1549">
            <v>1</v>
          </cell>
          <cell r="L1549">
            <v>2</v>
          </cell>
          <cell r="M1549">
            <v>0</v>
          </cell>
          <cell r="N1549">
            <v>1</v>
          </cell>
          <cell r="P1549">
            <v>1</v>
          </cell>
          <cell r="Q1549">
            <v>0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1</v>
          </cell>
          <cell r="Z1549">
            <v>4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1955240</v>
          </cell>
        </row>
        <row r="1567">
          <cell r="C1567">
            <v>2023</v>
          </cell>
          <cell r="D1567">
            <v>2023</v>
          </cell>
          <cell r="E1567">
            <v>2023</v>
          </cell>
          <cell r="F1567">
            <v>0</v>
          </cell>
          <cell r="G1567">
            <v>0</v>
          </cell>
          <cell r="AA1567">
            <v>1992</v>
          </cell>
          <cell r="AB1567">
            <v>31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62</v>
          </cell>
          <cell r="H1594">
            <v>61</v>
          </cell>
          <cell r="I1594">
            <v>52</v>
          </cell>
          <cell r="J1594">
            <v>9</v>
          </cell>
          <cell r="K1594">
            <v>0</v>
          </cell>
          <cell r="L1594">
            <v>1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1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9</v>
          </cell>
          <cell r="AL1594">
            <v>2367780</v>
          </cell>
        </row>
        <row r="1689">
          <cell r="C1689">
            <v>28835</v>
          </cell>
          <cell r="D1689">
            <v>28577</v>
          </cell>
          <cell r="E1689">
            <v>28577</v>
          </cell>
          <cell r="F1689">
            <v>0</v>
          </cell>
          <cell r="G1689">
            <v>258</v>
          </cell>
          <cell r="AA1689">
            <v>26912</v>
          </cell>
          <cell r="AB1689">
            <v>404</v>
          </cell>
          <cell r="AC1689">
            <v>1519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858</v>
          </cell>
          <cell r="E1691">
            <v>850</v>
          </cell>
          <cell r="AL1691">
            <v>4836500</v>
          </cell>
        </row>
        <row r="1692">
          <cell r="C1692">
            <v>25</v>
          </cell>
          <cell r="E1692">
            <v>25</v>
          </cell>
          <cell r="AL1692">
            <v>400500</v>
          </cell>
        </row>
        <row r="1693">
          <cell r="C1693">
            <v>66</v>
          </cell>
          <cell r="E1693">
            <v>66</v>
          </cell>
          <cell r="AL1693">
            <v>1793220</v>
          </cell>
        </row>
        <row r="1694">
          <cell r="C1694">
            <v>0</v>
          </cell>
          <cell r="AL1694">
            <v>0</v>
          </cell>
        </row>
        <row r="1695">
          <cell r="C1695">
            <v>115</v>
          </cell>
          <cell r="E1695">
            <v>35</v>
          </cell>
          <cell r="AL1695">
            <v>2023350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1064</v>
          </cell>
          <cell r="D1715">
            <v>976</v>
          </cell>
          <cell r="E1715">
            <v>976</v>
          </cell>
          <cell r="F1715">
            <v>0</v>
          </cell>
          <cell r="G1715">
            <v>88</v>
          </cell>
          <cell r="AA1715">
            <v>442</v>
          </cell>
          <cell r="AB1715">
            <v>621</v>
          </cell>
          <cell r="AC1715">
            <v>1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2</v>
          </cell>
          <cell r="L1785">
            <v>0</v>
          </cell>
          <cell r="P1785">
            <v>0</v>
          </cell>
          <cell r="Q1785">
            <v>1</v>
          </cell>
          <cell r="S1785">
            <v>0</v>
          </cell>
          <cell r="T1785">
            <v>1</v>
          </cell>
          <cell r="V1785">
            <v>0</v>
          </cell>
          <cell r="W1785">
            <v>0</v>
          </cell>
          <cell r="Y1785">
            <v>0</v>
          </cell>
          <cell r="Z1785">
            <v>0</v>
          </cell>
          <cell r="AL1785">
            <v>181320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4</v>
          </cell>
          <cell r="H1798">
            <v>4</v>
          </cell>
          <cell r="I1798">
            <v>2</v>
          </cell>
          <cell r="J1798">
            <v>2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2</v>
          </cell>
        </row>
        <row r="1864">
          <cell r="I1864">
            <v>2</v>
          </cell>
          <cell r="L1864">
            <v>0</v>
          </cell>
          <cell r="AL1864">
            <v>122460</v>
          </cell>
        </row>
        <row r="1867">
          <cell r="C1867">
            <v>3</v>
          </cell>
          <cell r="H1867">
            <v>2</v>
          </cell>
          <cell r="I1867">
            <v>2</v>
          </cell>
          <cell r="J1867">
            <v>0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1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284</v>
          </cell>
          <cell r="D1930">
            <v>277</v>
          </cell>
          <cell r="E1930">
            <v>277</v>
          </cell>
          <cell r="F1930">
            <v>0</v>
          </cell>
          <cell r="G1930">
            <v>7</v>
          </cell>
          <cell r="AA1930">
            <v>158</v>
          </cell>
          <cell r="AB1930">
            <v>114</v>
          </cell>
          <cell r="AC1930">
            <v>12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89</v>
          </cell>
          <cell r="E1933">
            <v>88</v>
          </cell>
          <cell r="AL1933">
            <v>3453120</v>
          </cell>
        </row>
        <row r="1934">
          <cell r="C1934">
            <v>0</v>
          </cell>
          <cell r="AL1934">
            <v>0</v>
          </cell>
        </row>
        <row r="1935">
          <cell r="C1935">
            <v>29</v>
          </cell>
          <cell r="E1935">
            <v>21</v>
          </cell>
          <cell r="AL1935">
            <v>1058820</v>
          </cell>
        </row>
        <row r="1936">
          <cell r="C1936">
            <v>118</v>
          </cell>
          <cell r="D1936">
            <v>109</v>
          </cell>
          <cell r="E1936">
            <v>109</v>
          </cell>
          <cell r="F1936">
            <v>0</v>
          </cell>
          <cell r="G1936">
            <v>9</v>
          </cell>
          <cell r="AA1936">
            <v>16</v>
          </cell>
          <cell r="AB1936">
            <v>102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143</v>
          </cell>
          <cell r="L2021">
            <v>26</v>
          </cell>
          <cell r="AL2021">
            <v>43615110</v>
          </cell>
        </row>
        <row r="2028">
          <cell r="C2028">
            <v>203</v>
          </cell>
          <cell r="H2028">
            <v>171</v>
          </cell>
          <cell r="I2028">
            <v>143</v>
          </cell>
          <cell r="J2028">
            <v>28</v>
          </cell>
          <cell r="K2028">
            <v>4</v>
          </cell>
          <cell r="L2028">
            <v>26</v>
          </cell>
          <cell r="M2028">
            <v>2</v>
          </cell>
          <cell r="N2028">
            <v>0</v>
          </cell>
          <cell r="P2028">
            <v>7</v>
          </cell>
          <cell r="Q2028">
            <v>51</v>
          </cell>
          <cell r="S2028">
            <v>6</v>
          </cell>
          <cell r="T2028">
            <v>26</v>
          </cell>
          <cell r="V2028">
            <v>0</v>
          </cell>
          <cell r="W2028">
            <v>0</v>
          </cell>
          <cell r="Y2028">
            <v>20</v>
          </cell>
          <cell r="Z2028">
            <v>93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28</v>
          </cell>
        </row>
        <row r="2066">
          <cell r="C2066">
            <v>11</v>
          </cell>
          <cell r="H2066">
            <v>10</v>
          </cell>
          <cell r="I2066">
            <v>5</v>
          </cell>
          <cell r="J2066">
            <v>5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P2066">
            <v>0</v>
          </cell>
          <cell r="Q2066">
            <v>3</v>
          </cell>
          <cell r="S2066">
            <v>0</v>
          </cell>
          <cell r="T2066">
            <v>5</v>
          </cell>
          <cell r="V2066">
            <v>0</v>
          </cell>
          <cell r="W2066">
            <v>0</v>
          </cell>
          <cell r="Y2066">
            <v>0</v>
          </cell>
          <cell r="Z2066">
            <v>2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6</v>
          </cell>
          <cell r="AL2066">
            <v>596750</v>
          </cell>
        </row>
        <row r="2092">
          <cell r="C2092">
            <v>461</v>
          </cell>
          <cell r="D2092">
            <v>382</v>
          </cell>
          <cell r="E2092">
            <v>382</v>
          </cell>
          <cell r="F2092">
            <v>0</v>
          </cell>
          <cell r="G2092">
            <v>79</v>
          </cell>
          <cell r="AA2092">
            <v>193</v>
          </cell>
          <cell r="AB2092">
            <v>26</v>
          </cell>
          <cell r="AC2092">
            <v>242</v>
          </cell>
          <cell r="AD2092">
            <v>1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68</v>
          </cell>
          <cell r="H2185">
            <v>58</v>
          </cell>
          <cell r="I2185">
            <v>32</v>
          </cell>
          <cell r="J2185">
            <v>26</v>
          </cell>
          <cell r="K2185">
            <v>2</v>
          </cell>
          <cell r="L2185">
            <v>5</v>
          </cell>
          <cell r="M2185">
            <v>3</v>
          </cell>
          <cell r="N2185">
            <v>0</v>
          </cell>
          <cell r="P2185">
            <v>7</v>
          </cell>
          <cell r="Q2185">
            <v>25</v>
          </cell>
          <cell r="S2185">
            <v>24</v>
          </cell>
          <cell r="T2185">
            <v>4</v>
          </cell>
          <cell r="V2185">
            <v>0</v>
          </cell>
          <cell r="W2185">
            <v>0</v>
          </cell>
          <cell r="Y2185">
            <v>2</v>
          </cell>
          <cell r="Z2185">
            <v>6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26</v>
          </cell>
          <cell r="AL2185">
            <v>8245775</v>
          </cell>
        </row>
        <row r="2204">
          <cell r="C2204">
            <v>900</v>
          </cell>
          <cell r="D2204">
            <v>695</v>
          </cell>
          <cell r="E2204">
            <v>695</v>
          </cell>
          <cell r="F2204">
            <v>0</v>
          </cell>
          <cell r="G2204">
            <v>205</v>
          </cell>
          <cell r="AA2204">
            <v>758</v>
          </cell>
          <cell r="AB2204">
            <v>140</v>
          </cell>
          <cell r="AC2204">
            <v>2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6116520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900</v>
          </cell>
        </row>
        <row r="2218">
          <cell r="C2218">
            <v>7</v>
          </cell>
          <cell r="H2218">
            <v>7</v>
          </cell>
          <cell r="I2218">
            <v>7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6</v>
          </cell>
          <cell r="S2218">
            <v>0</v>
          </cell>
          <cell r="T2218">
            <v>1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1830140</v>
          </cell>
        </row>
        <row r="2253">
          <cell r="C2253">
            <v>42</v>
          </cell>
          <cell r="H2253">
            <v>39</v>
          </cell>
          <cell r="I2253">
            <v>25</v>
          </cell>
          <cell r="J2253">
            <v>14</v>
          </cell>
          <cell r="K2253">
            <v>0</v>
          </cell>
          <cell r="L2253">
            <v>3</v>
          </cell>
          <cell r="M2253">
            <v>0</v>
          </cell>
          <cell r="N2253">
            <v>0</v>
          </cell>
          <cell r="P2253">
            <v>1</v>
          </cell>
          <cell r="Q2253">
            <v>36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5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14</v>
          </cell>
          <cell r="AL2253">
            <v>5989255</v>
          </cell>
        </row>
        <row r="2255">
          <cell r="C2255">
            <v>0</v>
          </cell>
          <cell r="D2255">
            <v>0</v>
          </cell>
          <cell r="AL2255">
            <v>0</v>
          </cell>
        </row>
        <row r="2256">
          <cell r="C2256">
            <v>20</v>
          </cell>
          <cell r="D2256">
            <v>19</v>
          </cell>
          <cell r="E2256">
            <v>17</v>
          </cell>
          <cell r="F2256">
            <v>2</v>
          </cell>
          <cell r="G2256">
            <v>1</v>
          </cell>
          <cell r="AA2256">
            <v>20</v>
          </cell>
          <cell r="AJ2256">
            <v>2</v>
          </cell>
          <cell r="AL2256">
            <v>1928140</v>
          </cell>
        </row>
        <row r="2257">
          <cell r="C2257">
            <v>0</v>
          </cell>
          <cell r="AL2257">
            <v>0</v>
          </cell>
        </row>
        <row r="2259">
          <cell r="C2259">
            <v>103</v>
          </cell>
          <cell r="H2259">
            <v>101</v>
          </cell>
          <cell r="I2259">
            <v>33</v>
          </cell>
          <cell r="J2259">
            <v>68</v>
          </cell>
          <cell r="K2259">
            <v>2</v>
          </cell>
          <cell r="AD2259">
            <v>1</v>
          </cell>
          <cell r="AJ2259">
            <v>60</v>
          </cell>
          <cell r="AL2259">
            <v>4952310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64</v>
          </cell>
          <cell r="E2262">
            <v>56</v>
          </cell>
          <cell r="AL2262">
            <v>8403360</v>
          </cell>
        </row>
        <row r="2263">
          <cell r="C2263">
            <v>2</v>
          </cell>
          <cell r="AL2263">
            <v>0</v>
          </cell>
        </row>
        <row r="2264">
          <cell r="P2264">
            <v>0</v>
          </cell>
          <cell r="Q2264">
            <v>64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39</v>
          </cell>
        </row>
        <row r="2267">
          <cell r="C2267">
            <v>0</v>
          </cell>
        </row>
        <row r="2287">
          <cell r="C2287">
            <v>228</v>
          </cell>
          <cell r="D2287">
            <v>228</v>
          </cell>
          <cell r="E2287">
            <v>228</v>
          </cell>
          <cell r="F2287">
            <v>0</v>
          </cell>
          <cell r="G2287">
            <v>0</v>
          </cell>
          <cell r="AA2287">
            <v>0</v>
          </cell>
          <cell r="AB2287">
            <v>173</v>
          </cell>
          <cell r="AC2287">
            <v>55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85</v>
          </cell>
          <cell r="H2494">
            <v>77</v>
          </cell>
          <cell r="I2494">
            <v>67</v>
          </cell>
          <cell r="J2494">
            <v>10</v>
          </cell>
          <cell r="K2494">
            <v>2</v>
          </cell>
          <cell r="L2494">
            <v>6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10</v>
          </cell>
          <cell r="AL2494">
            <v>22266740</v>
          </cell>
        </row>
        <row r="2497">
          <cell r="C2497">
            <v>3</v>
          </cell>
          <cell r="H2497">
            <v>3</v>
          </cell>
        </row>
        <row r="2498">
          <cell r="C2498">
            <v>1</v>
          </cell>
          <cell r="H2498">
            <v>0</v>
          </cell>
        </row>
        <row r="2499">
          <cell r="C2499">
            <v>0</v>
          </cell>
          <cell r="H2499">
            <v>0</v>
          </cell>
        </row>
        <row r="2501">
          <cell r="P2501">
            <v>4</v>
          </cell>
          <cell r="Q2501">
            <v>20</v>
          </cell>
          <cell r="S2501">
            <v>1</v>
          </cell>
          <cell r="T2501">
            <v>6</v>
          </cell>
          <cell r="V2501">
            <v>0</v>
          </cell>
          <cell r="W2501">
            <v>0</v>
          </cell>
          <cell r="Y2501">
            <v>10</v>
          </cell>
          <cell r="Z2501">
            <v>32</v>
          </cell>
        </row>
        <row r="2506">
          <cell r="C2506">
            <v>25</v>
          </cell>
          <cell r="H2506">
            <v>6</v>
          </cell>
          <cell r="I2506">
            <v>6</v>
          </cell>
          <cell r="J2506">
            <v>0</v>
          </cell>
          <cell r="K2506">
            <v>1</v>
          </cell>
          <cell r="L2506">
            <v>18</v>
          </cell>
          <cell r="M2506">
            <v>0</v>
          </cell>
          <cell r="N2506">
            <v>0</v>
          </cell>
          <cell r="P2506">
            <v>0</v>
          </cell>
          <cell r="Q2506">
            <v>1</v>
          </cell>
          <cell r="S2506">
            <v>18</v>
          </cell>
          <cell r="T2506">
            <v>5</v>
          </cell>
          <cell r="V2506">
            <v>0</v>
          </cell>
          <cell r="W2506">
            <v>0</v>
          </cell>
          <cell r="Y2506">
            <v>0</v>
          </cell>
          <cell r="Z2506">
            <v>1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501640</v>
          </cell>
        </row>
        <row r="2518">
          <cell r="C2518">
            <v>6</v>
          </cell>
          <cell r="D2518">
            <v>6</v>
          </cell>
          <cell r="E2518">
            <v>6</v>
          </cell>
          <cell r="F2518">
            <v>0</v>
          </cell>
          <cell r="G2518">
            <v>0</v>
          </cell>
          <cell r="AA2518">
            <v>4</v>
          </cell>
          <cell r="AB2518">
            <v>2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417480</v>
          </cell>
        </row>
        <row r="2573">
          <cell r="C2573">
            <v>0</v>
          </cell>
          <cell r="E2573">
            <v>0</v>
          </cell>
        </row>
        <row r="2576">
          <cell r="C2576">
            <v>35</v>
          </cell>
          <cell r="E2576">
            <v>25</v>
          </cell>
          <cell r="AL2576">
            <v>813750</v>
          </cell>
        </row>
        <row r="2585">
          <cell r="C2585">
            <v>104</v>
          </cell>
          <cell r="E2585">
            <v>104</v>
          </cell>
        </row>
        <row r="2587">
          <cell r="C2587">
            <v>142</v>
          </cell>
          <cell r="E2587">
            <v>142</v>
          </cell>
          <cell r="AL2587">
            <v>3044480</v>
          </cell>
        </row>
        <row r="2588">
          <cell r="C2588">
            <v>284</v>
          </cell>
          <cell r="E2588">
            <v>284</v>
          </cell>
          <cell r="AL2588">
            <v>19161480</v>
          </cell>
        </row>
        <row r="2589">
          <cell r="C2589">
            <v>0</v>
          </cell>
          <cell r="AL2589">
            <v>0</v>
          </cell>
        </row>
        <row r="2590">
          <cell r="C2590">
            <v>214</v>
          </cell>
          <cell r="E2590">
            <v>214</v>
          </cell>
          <cell r="AL2590">
            <v>629160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952</v>
          </cell>
          <cell r="E2614">
            <v>952</v>
          </cell>
          <cell r="AL2614">
            <v>4205320</v>
          </cell>
        </row>
        <row r="2640">
          <cell r="E2640">
            <v>366</v>
          </cell>
          <cell r="AL2640">
            <v>9411560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366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13</v>
          </cell>
          <cell r="E2673">
            <v>13</v>
          </cell>
          <cell r="AL2673">
            <v>463060</v>
          </cell>
        </row>
        <row r="2674">
          <cell r="C2674">
            <v>0</v>
          </cell>
          <cell r="AL2674">
            <v>0</v>
          </cell>
        </row>
        <row r="2677">
          <cell r="C2677">
            <v>114</v>
          </cell>
          <cell r="H2677">
            <v>25</v>
          </cell>
          <cell r="I2677">
            <v>25</v>
          </cell>
          <cell r="J2677">
            <v>0</v>
          </cell>
          <cell r="K2677">
            <v>0</v>
          </cell>
          <cell r="L2677">
            <v>89</v>
          </cell>
          <cell r="M2677">
            <v>0</v>
          </cell>
          <cell r="N2677">
            <v>0</v>
          </cell>
          <cell r="P2677">
            <v>6</v>
          </cell>
          <cell r="Q2677">
            <v>5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811060</v>
          </cell>
        </row>
        <row r="2727">
          <cell r="C2727">
            <v>1</v>
          </cell>
        </row>
        <row r="2730">
          <cell r="C2730">
            <v>422</v>
          </cell>
          <cell r="E2730">
            <v>422</v>
          </cell>
          <cell r="AL2730">
            <v>9482340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5228</v>
          </cell>
          <cell r="E7">
            <v>5037</v>
          </cell>
          <cell r="AL7">
            <v>65934330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209</v>
          </cell>
          <cell r="E11">
            <v>130</v>
          </cell>
          <cell r="AL11">
            <v>2133300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2839</v>
          </cell>
          <cell r="E15">
            <v>2839</v>
          </cell>
          <cell r="AL15">
            <v>18765790</v>
          </cell>
        </row>
        <row r="16">
          <cell r="C16">
            <v>1775</v>
          </cell>
          <cell r="E16">
            <v>1775</v>
          </cell>
          <cell r="AL16">
            <v>14093500</v>
          </cell>
        </row>
        <row r="17">
          <cell r="C17">
            <v>3418</v>
          </cell>
          <cell r="E17">
            <v>3418</v>
          </cell>
          <cell r="AL17">
            <v>33633120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1860</v>
          </cell>
        </row>
        <row r="25">
          <cell r="C25">
            <v>0</v>
          </cell>
        </row>
        <row r="29">
          <cell r="C29">
            <v>2736</v>
          </cell>
          <cell r="E29">
            <v>2733</v>
          </cell>
          <cell r="AL29">
            <v>3525570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83</v>
          </cell>
          <cell r="E32">
            <v>83</v>
          </cell>
          <cell r="AL32">
            <v>145250</v>
          </cell>
        </row>
        <row r="33">
          <cell r="C33">
            <v>1813</v>
          </cell>
          <cell r="E33">
            <v>1813</v>
          </cell>
          <cell r="AL33">
            <v>2556330</v>
          </cell>
        </row>
        <row r="34">
          <cell r="C34">
            <v>11</v>
          </cell>
          <cell r="E34">
            <v>11</v>
          </cell>
          <cell r="AL34">
            <v>14190</v>
          </cell>
        </row>
        <row r="36">
          <cell r="C36">
            <v>214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35</v>
          </cell>
          <cell r="E44">
            <v>35</v>
          </cell>
          <cell r="AL44">
            <v>148050</v>
          </cell>
        </row>
        <row r="45">
          <cell r="C45">
            <v>1132</v>
          </cell>
          <cell r="E45">
            <v>1132</v>
          </cell>
          <cell r="AL45">
            <v>2637560</v>
          </cell>
        </row>
        <row r="46">
          <cell r="C46">
            <v>0</v>
          </cell>
          <cell r="AL46">
            <v>0</v>
          </cell>
        </row>
        <row r="47">
          <cell r="C47">
            <v>502</v>
          </cell>
          <cell r="E47">
            <v>502</v>
          </cell>
          <cell r="AL47">
            <v>356420</v>
          </cell>
        </row>
        <row r="49">
          <cell r="C49">
            <v>0</v>
          </cell>
        </row>
        <row r="53">
          <cell r="C53">
            <v>599</v>
          </cell>
          <cell r="E53">
            <v>599</v>
          </cell>
          <cell r="AL53">
            <v>1209980</v>
          </cell>
        </row>
        <row r="54">
          <cell r="C54">
            <v>30</v>
          </cell>
          <cell r="E54">
            <v>30</v>
          </cell>
          <cell r="AL54">
            <v>60600</v>
          </cell>
        </row>
        <row r="55">
          <cell r="C55">
            <v>476</v>
          </cell>
          <cell r="E55">
            <v>476</v>
          </cell>
          <cell r="AL55">
            <v>552160</v>
          </cell>
        </row>
        <row r="57">
          <cell r="C57">
            <v>52</v>
          </cell>
        </row>
        <row r="58">
          <cell r="C58">
            <v>0</v>
          </cell>
        </row>
        <row r="62">
          <cell r="C62">
            <v>352</v>
          </cell>
          <cell r="E62">
            <v>352</v>
          </cell>
          <cell r="AL62">
            <v>309760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503</v>
          </cell>
          <cell r="E67">
            <v>486</v>
          </cell>
          <cell r="AL67">
            <v>374220</v>
          </cell>
        </row>
        <row r="68">
          <cell r="C68">
            <v>419</v>
          </cell>
          <cell r="E68">
            <v>419</v>
          </cell>
          <cell r="AL68">
            <v>7328310</v>
          </cell>
        </row>
        <row r="69">
          <cell r="C69">
            <v>132</v>
          </cell>
          <cell r="E69">
            <v>129</v>
          </cell>
          <cell r="AL69">
            <v>5181930</v>
          </cell>
        </row>
        <row r="70">
          <cell r="C70">
            <v>6462</v>
          </cell>
          <cell r="E70">
            <v>6462</v>
          </cell>
          <cell r="AL70">
            <v>15056460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5615</v>
          </cell>
          <cell r="E116">
            <v>5308</v>
          </cell>
          <cell r="AL116">
            <v>203986440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219</v>
          </cell>
          <cell r="E119">
            <v>219</v>
          </cell>
          <cell r="AL119">
            <v>34987440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361</v>
          </cell>
          <cell r="E122">
            <v>361</v>
          </cell>
          <cell r="AL122">
            <v>27858370</v>
          </cell>
        </row>
        <row r="123">
          <cell r="C123">
            <v>144</v>
          </cell>
          <cell r="E123">
            <v>144</v>
          </cell>
          <cell r="AL123">
            <v>11112480</v>
          </cell>
        </row>
        <row r="124">
          <cell r="C124">
            <v>0</v>
          </cell>
          <cell r="AL124">
            <v>0</v>
          </cell>
        </row>
        <row r="125">
          <cell r="C125">
            <v>138</v>
          </cell>
          <cell r="E125">
            <v>138</v>
          </cell>
          <cell r="AL125">
            <v>9553740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895</v>
          </cell>
          <cell r="E134">
            <v>850</v>
          </cell>
          <cell r="AL134">
            <v>4845000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22</v>
          </cell>
          <cell r="E138">
            <v>22</v>
          </cell>
          <cell r="AL138">
            <v>164120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43458</v>
          </cell>
          <cell r="D212">
            <v>42937</v>
          </cell>
          <cell r="E212">
            <v>42937</v>
          </cell>
          <cell r="F212">
            <v>0</v>
          </cell>
          <cell r="G212">
            <v>521</v>
          </cell>
          <cell r="AA212">
            <v>19036</v>
          </cell>
          <cell r="AB212">
            <v>6709</v>
          </cell>
          <cell r="AC212">
            <v>17713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50</v>
          </cell>
          <cell r="AJ212">
            <v>0</v>
          </cell>
          <cell r="AL212">
            <v>50801220</v>
          </cell>
        </row>
        <row r="216">
          <cell r="E216">
            <v>510</v>
          </cell>
        </row>
        <row r="217">
          <cell r="E217">
            <v>555</v>
          </cell>
        </row>
        <row r="218">
          <cell r="E218">
            <v>359</v>
          </cell>
        </row>
        <row r="220">
          <cell r="E220">
            <v>73</v>
          </cell>
        </row>
        <row r="223">
          <cell r="E223">
            <v>1788</v>
          </cell>
        </row>
        <row r="224">
          <cell r="E224">
            <v>1611</v>
          </cell>
        </row>
        <row r="225">
          <cell r="E225">
            <v>902</v>
          </cell>
        </row>
        <row r="230">
          <cell r="E230">
            <v>675</v>
          </cell>
        </row>
        <row r="231">
          <cell r="E231">
            <v>520</v>
          </cell>
        </row>
        <row r="233">
          <cell r="E233">
            <v>3742</v>
          </cell>
        </row>
        <row r="234">
          <cell r="E234">
            <v>24</v>
          </cell>
        </row>
        <row r="235">
          <cell r="E235">
            <v>568</v>
          </cell>
        </row>
        <row r="236">
          <cell r="E236">
            <v>592</v>
          </cell>
        </row>
        <row r="237">
          <cell r="E237">
            <v>738</v>
          </cell>
        </row>
        <row r="238">
          <cell r="E238">
            <v>209</v>
          </cell>
        </row>
        <row r="240">
          <cell r="E240">
            <v>8877</v>
          </cell>
        </row>
        <row r="243">
          <cell r="E243">
            <v>2</v>
          </cell>
        </row>
        <row r="246">
          <cell r="E246">
            <v>1565</v>
          </cell>
        </row>
        <row r="247">
          <cell r="E247">
            <v>638</v>
          </cell>
        </row>
        <row r="249">
          <cell r="E249">
            <v>1458</v>
          </cell>
        </row>
        <row r="250">
          <cell r="E250">
            <v>1320</v>
          </cell>
        </row>
        <row r="251">
          <cell r="E251">
            <v>2889</v>
          </cell>
        </row>
        <row r="252">
          <cell r="E252">
            <v>23</v>
          </cell>
        </row>
        <row r="255">
          <cell r="E255">
            <v>363</v>
          </cell>
        </row>
        <row r="258">
          <cell r="E258">
            <v>3500</v>
          </cell>
        </row>
        <row r="261">
          <cell r="E261">
            <v>1352</v>
          </cell>
        </row>
        <row r="264">
          <cell r="E264">
            <v>3330</v>
          </cell>
        </row>
        <row r="265">
          <cell r="E265">
            <v>569</v>
          </cell>
        </row>
        <row r="275">
          <cell r="C275">
            <v>39168</v>
          </cell>
          <cell r="D275">
            <v>38752</v>
          </cell>
          <cell r="E275">
            <v>38752</v>
          </cell>
          <cell r="F275">
            <v>0</v>
          </cell>
          <cell r="G275">
            <v>416</v>
          </cell>
          <cell r="AA275">
            <v>16493</v>
          </cell>
          <cell r="AB275">
            <v>10304</v>
          </cell>
          <cell r="AC275">
            <v>12371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58</v>
          </cell>
          <cell r="AJ275">
            <v>0</v>
          </cell>
          <cell r="AL275">
            <v>60717370</v>
          </cell>
        </row>
        <row r="314">
          <cell r="C314">
            <v>2093</v>
          </cell>
          <cell r="D314">
            <v>2076</v>
          </cell>
          <cell r="E314">
            <v>2076</v>
          </cell>
          <cell r="F314">
            <v>0</v>
          </cell>
          <cell r="G314">
            <v>17</v>
          </cell>
          <cell r="AA314">
            <v>184</v>
          </cell>
          <cell r="AB314">
            <v>1895</v>
          </cell>
          <cell r="AC314">
            <v>14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49</v>
          </cell>
          <cell r="AJ314">
            <v>0</v>
          </cell>
          <cell r="AL314">
            <v>8468960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3292</v>
          </cell>
          <cell r="D388">
            <v>3266</v>
          </cell>
          <cell r="E388">
            <v>3266</v>
          </cell>
          <cell r="F388">
            <v>0</v>
          </cell>
          <cell r="G388">
            <v>26</v>
          </cell>
          <cell r="AA388">
            <v>1451</v>
          </cell>
          <cell r="AB388">
            <v>545</v>
          </cell>
          <cell r="AC388">
            <v>1296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192</v>
          </cell>
          <cell r="AJ388">
            <v>0</v>
          </cell>
          <cell r="AL388">
            <v>18004640</v>
          </cell>
        </row>
        <row r="428">
          <cell r="C428">
            <v>5664</v>
          </cell>
          <cell r="D428">
            <v>5624</v>
          </cell>
          <cell r="E428">
            <v>5624</v>
          </cell>
          <cell r="F428">
            <v>0</v>
          </cell>
          <cell r="G428">
            <v>40</v>
          </cell>
          <cell r="AA428">
            <v>1837</v>
          </cell>
          <cell r="AB428">
            <v>3553</v>
          </cell>
          <cell r="AC428">
            <v>274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16224630</v>
          </cell>
        </row>
        <row r="437">
          <cell r="E437">
            <v>3</v>
          </cell>
        </row>
        <row r="442">
          <cell r="E442">
            <v>17</v>
          </cell>
        </row>
        <row r="447">
          <cell r="C447">
            <v>20</v>
          </cell>
          <cell r="D447">
            <v>20</v>
          </cell>
          <cell r="E447">
            <v>20</v>
          </cell>
          <cell r="F447">
            <v>0</v>
          </cell>
          <cell r="G447">
            <v>0</v>
          </cell>
          <cell r="AA447">
            <v>0</v>
          </cell>
          <cell r="AB447">
            <v>20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1</v>
          </cell>
          <cell r="AI447">
            <v>0</v>
          </cell>
          <cell r="AJ447">
            <v>0</v>
          </cell>
          <cell r="AL447">
            <v>64420</v>
          </cell>
        </row>
        <row r="470">
          <cell r="C470">
            <v>2551</v>
          </cell>
          <cell r="D470">
            <v>2548</v>
          </cell>
          <cell r="E470">
            <v>2548</v>
          </cell>
          <cell r="F470">
            <v>0</v>
          </cell>
          <cell r="G470">
            <v>3</v>
          </cell>
          <cell r="AA470">
            <v>637</v>
          </cell>
          <cell r="AB470">
            <v>1600</v>
          </cell>
          <cell r="AC470">
            <v>314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32</v>
          </cell>
          <cell r="AJ470">
            <v>0</v>
          </cell>
          <cell r="AL470">
            <v>11877690</v>
          </cell>
        </row>
        <row r="480">
          <cell r="C480">
            <v>7</v>
          </cell>
          <cell r="D480">
            <v>7</v>
          </cell>
          <cell r="E480">
            <v>7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7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13930</v>
          </cell>
        </row>
        <row r="492">
          <cell r="C492">
            <v>6498</v>
          </cell>
          <cell r="D492">
            <v>6477</v>
          </cell>
          <cell r="E492">
            <v>6357</v>
          </cell>
          <cell r="F492">
            <v>120</v>
          </cell>
          <cell r="G492">
            <v>21</v>
          </cell>
          <cell r="AA492">
            <v>3626</v>
          </cell>
          <cell r="AB492">
            <v>1257</v>
          </cell>
          <cell r="AC492">
            <v>1615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3</v>
          </cell>
        </row>
        <row r="496">
          <cell r="E496">
            <v>40</v>
          </cell>
        </row>
        <row r="497">
          <cell r="E497">
            <v>7</v>
          </cell>
        </row>
        <row r="498">
          <cell r="E498">
            <v>2</v>
          </cell>
        </row>
        <row r="501">
          <cell r="E501">
            <v>19</v>
          </cell>
        </row>
        <row r="503">
          <cell r="E503">
            <v>57</v>
          </cell>
        </row>
        <row r="505">
          <cell r="E505">
            <v>19</v>
          </cell>
        </row>
        <row r="508">
          <cell r="E508">
            <v>3</v>
          </cell>
        </row>
        <row r="529">
          <cell r="E529">
            <v>8</v>
          </cell>
        </row>
        <row r="532">
          <cell r="C532">
            <v>158</v>
          </cell>
          <cell r="D532">
            <v>158</v>
          </cell>
          <cell r="E532">
            <v>158</v>
          </cell>
          <cell r="F532">
            <v>0</v>
          </cell>
          <cell r="G532">
            <v>0</v>
          </cell>
          <cell r="AA532">
            <v>73</v>
          </cell>
          <cell r="AB532">
            <v>43</v>
          </cell>
          <cell r="AC532">
            <v>42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</v>
          </cell>
          <cell r="AJ532">
            <v>0</v>
          </cell>
          <cell r="AL532">
            <v>266030</v>
          </cell>
        </row>
        <row r="566">
          <cell r="C566">
            <v>2008</v>
          </cell>
          <cell r="D566">
            <v>1996</v>
          </cell>
          <cell r="E566">
            <v>1996</v>
          </cell>
          <cell r="F566">
            <v>0</v>
          </cell>
          <cell r="G566">
            <v>12</v>
          </cell>
          <cell r="AA566">
            <v>364</v>
          </cell>
          <cell r="AB566">
            <v>1026</v>
          </cell>
          <cell r="AC566">
            <v>618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2659330</v>
          </cell>
        </row>
        <row r="570">
          <cell r="E570">
            <v>17</v>
          </cell>
        </row>
        <row r="573">
          <cell r="E573">
            <v>63</v>
          </cell>
        </row>
        <row r="574">
          <cell r="E574">
            <v>1137</v>
          </cell>
        </row>
        <row r="575">
          <cell r="E575">
            <v>89</v>
          </cell>
        </row>
        <row r="576">
          <cell r="E576">
            <v>108</v>
          </cell>
        </row>
        <row r="577">
          <cell r="E577">
            <v>13</v>
          </cell>
        </row>
        <row r="578">
          <cell r="E578">
            <v>14</v>
          </cell>
        </row>
        <row r="580">
          <cell r="E580">
            <v>2</v>
          </cell>
        </row>
        <row r="581">
          <cell r="E581">
            <v>94</v>
          </cell>
        </row>
        <row r="582">
          <cell r="E582">
            <v>8</v>
          </cell>
        </row>
        <row r="583">
          <cell r="E583">
            <v>16</v>
          </cell>
        </row>
        <row r="585">
          <cell r="E585">
            <v>2</v>
          </cell>
        </row>
        <row r="586">
          <cell r="E586">
            <v>1</v>
          </cell>
        </row>
        <row r="587">
          <cell r="E587">
            <v>1</v>
          </cell>
        </row>
        <row r="590">
          <cell r="E590">
            <v>20</v>
          </cell>
        </row>
        <row r="593">
          <cell r="E593">
            <v>1</v>
          </cell>
        </row>
        <row r="595">
          <cell r="E595">
            <v>36</v>
          </cell>
        </row>
        <row r="596">
          <cell r="E596">
            <v>111</v>
          </cell>
        </row>
        <row r="597">
          <cell r="E597">
            <v>2</v>
          </cell>
        </row>
        <row r="598">
          <cell r="E598">
            <v>1</v>
          </cell>
        </row>
        <row r="601">
          <cell r="E601">
            <v>14</v>
          </cell>
        </row>
        <row r="602">
          <cell r="E602">
            <v>46</v>
          </cell>
        </row>
        <row r="604">
          <cell r="E604">
            <v>23</v>
          </cell>
        </row>
        <row r="605">
          <cell r="E605">
            <v>40</v>
          </cell>
        </row>
        <row r="606">
          <cell r="E606">
            <v>1</v>
          </cell>
        </row>
        <row r="608">
          <cell r="E608">
            <v>20</v>
          </cell>
        </row>
        <row r="609">
          <cell r="E609">
            <v>209</v>
          </cell>
        </row>
        <row r="610">
          <cell r="E610">
            <v>48</v>
          </cell>
        </row>
        <row r="611">
          <cell r="E611">
            <v>15</v>
          </cell>
        </row>
        <row r="612">
          <cell r="E612">
            <v>1</v>
          </cell>
        </row>
        <row r="613">
          <cell r="E613">
            <v>629</v>
          </cell>
        </row>
        <row r="614">
          <cell r="E614">
            <v>21</v>
          </cell>
        </row>
        <row r="615">
          <cell r="E615">
            <v>20</v>
          </cell>
        </row>
        <row r="616">
          <cell r="E616">
            <v>2</v>
          </cell>
        </row>
        <row r="618">
          <cell r="E618">
            <v>38</v>
          </cell>
        </row>
        <row r="619">
          <cell r="E619">
            <v>411</v>
          </cell>
        </row>
        <row r="620">
          <cell r="E620">
            <v>123</v>
          </cell>
        </row>
        <row r="624">
          <cell r="C624">
            <v>3422</v>
          </cell>
          <cell r="D624">
            <v>3397</v>
          </cell>
          <cell r="E624">
            <v>3397</v>
          </cell>
          <cell r="F624">
            <v>0</v>
          </cell>
          <cell r="G624">
            <v>25</v>
          </cell>
          <cell r="AA624">
            <v>372</v>
          </cell>
          <cell r="AB624">
            <v>1077</v>
          </cell>
          <cell r="AC624">
            <v>1973</v>
          </cell>
          <cell r="AD624">
            <v>2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30907880</v>
          </cell>
        </row>
        <row r="647">
          <cell r="C647">
            <v>2</v>
          </cell>
          <cell r="D647">
            <v>2</v>
          </cell>
          <cell r="E647">
            <v>2</v>
          </cell>
          <cell r="F647">
            <v>0</v>
          </cell>
          <cell r="G647">
            <v>0</v>
          </cell>
          <cell r="AA647">
            <v>0</v>
          </cell>
          <cell r="AB647">
            <v>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45980</v>
          </cell>
        </row>
        <row r="674">
          <cell r="C674">
            <v>1043</v>
          </cell>
          <cell r="D674">
            <v>1041</v>
          </cell>
          <cell r="E674">
            <v>1041</v>
          </cell>
          <cell r="F674">
            <v>0</v>
          </cell>
          <cell r="G674">
            <v>2</v>
          </cell>
          <cell r="AA674">
            <v>144</v>
          </cell>
          <cell r="AB674">
            <v>152</v>
          </cell>
          <cell r="AC674">
            <v>747</v>
          </cell>
          <cell r="AD674">
            <v>2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6</v>
          </cell>
          <cell r="AJ674">
            <v>0</v>
          </cell>
          <cell r="AL674">
            <v>56382940</v>
          </cell>
        </row>
        <row r="676">
          <cell r="C676">
            <v>125</v>
          </cell>
          <cell r="D676">
            <v>125</v>
          </cell>
          <cell r="E676">
            <v>125</v>
          </cell>
          <cell r="AB676">
            <v>125</v>
          </cell>
          <cell r="AL676">
            <v>740000</v>
          </cell>
        </row>
        <row r="677">
          <cell r="C677">
            <v>182</v>
          </cell>
          <cell r="D677">
            <v>182</v>
          </cell>
          <cell r="E677">
            <v>182</v>
          </cell>
          <cell r="AA677">
            <v>106</v>
          </cell>
          <cell r="AB677">
            <v>21</v>
          </cell>
          <cell r="AC677">
            <v>55</v>
          </cell>
          <cell r="AL677">
            <v>3945760</v>
          </cell>
        </row>
        <row r="696">
          <cell r="C696">
            <v>1137</v>
          </cell>
          <cell r="D696">
            <v>1137</v>
          </cell>
          <cell r="E696">
            <v>1137</v>
          </cell>
          <cell r="F696">
            <v>0</v>
          </cell>
          <cell r="G696">
            <v>0</v>
          </cell>
          <cell r="AA696">
            <v>440</v>
          </cell>
          <cell r="AB696">
            <v>596</v>
          </cell>
          <cell r="AC696">
            <v>101</v>
          </cell>
          <cell r="AD696">
            <v>3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2</v>
          </cell>
          <cell r="AJ696">
            <v>0</v>
          </cell>
          <cell r="AL696">
            <v>18891180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16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1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16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11056</v>
          </cell>
          <cell r="D940">
            <v>11056</v>
          </cell>
          <cell r="E940">
            <v>11056</v>
          </cell>
          <cell r="F940">
            <v>0</v>
          </cell>
          <cell r="G940">
            <v>0</v>
          </cell>
          <cell r="AA940">
            <v>3093</v>
          </cell>
          <cell r="AB940">
            <v>7963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1187</v>
          </cell>
          <cell r="E956">
            <v>1161</v>
          </cell>
          <cell r="AL956">
            <v>8898430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766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427</v>
          </cell>
          <cell r="E1002">
            <v>427</v>
          </cell>
          <cell r="AL1002">
            <v>3428810</v>
          </cell>
        </row>
        <row r="1003">
          <cell r="C1003">
            <v>217</v>
          </cell>
          <cell r="E1003">
            <v>217</v>
          </cell>
          <cell r="AL1003">
            <v>683550</v>
          </cell>
        </row>
        <row r="1004">
          <cell r="C1004">
            <v>281</v>
          </cell>
          <cell r="E1004">
            <v>281</v>
          </cell>
          <cell r="AL1004">
            <v>885150</v>
          </cell>
        </row>
        <row r="1005">
          <cell r="C1005">
            <v>16</v>
          </cell>
          <cell r="E1005">
            <v>16</v>
          </cell>
          <cell r="AL1005">
            <v>200320</v>
          </cell>
        </row>
        <row r="1006">
          <cell r="C1006">
            <v>49</v>
          </cell>
          <cell r="E1006">
            <v>49</v>
          </cell>
          <cell r="AL1006">
            <v>718340</v>
          </cell>
        </row>
        <row r="1007">
          <cell r="C1007">
            <v>1</v>
          </cell>
          <cell r="E1007">
            <v>1</v>
          </cell>
          <cell r="AL1007">
            <v>33270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14</v>
          </cell>
          <cell r="E1012">
            <v>14</v>
          </cell>
          <cell r="AL1012">
            <v>232400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17</v>
          </cell>
          <cell r="D1018">
            <v>17</v>
          </cell>
          <cell r="E1018">
            <v>17</v>
          </cell>
          <cell r="F1018">
            <v>0</v>
          </cell>
          <cell r="G1018">
            <v>0</v>
          </cell>
          <cell r="AA1018">
            <v>5</v>
          </cell>
          <cell r="AB1018">
            <v>12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2</v>
          </cell>
          <cell r="H1141">
            <v>2</v>
          </cell>
          <cell r="I1141">
            <v>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2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1</v>
          </cell>
          <cell r="AJ1141">
            <v>0</v>
          </cell>
          <cell r="AL1141">
            <v>173880</v>
          </cell>
        </row>
        <row r="1143">
          <cell r="C1143">
            <v>0</v>
          </cell>
          <cell r="D1143">
            <v>0</v>
          </cell>
        </row>
        <row r="1196">
          <cell r="C1196">
            <v>3008</v>
          </cell>
          <cell r="D1196">
            <v>3008</v>
          </cell>
          <cell r="E1196">
            <v>3008</v>
          </cell>
          <cell r="F1196">
            <v>0</v>
          </cell>
          <cell r="G1196">
            <v>0</v>
          </cell>
          <cell r="AA1196">
            <v>32</v>
          </cell>
          <cell r="AB1196">
            <v>2976</v>
          </cell>
          <cell r="AC1196">
            <v>0</v>
          </cell>
          <cell r="AD1196">
            <v>0</v>
          </cell>
          <cell r="AE1196">
            <v>1</v>
          </cell>
          <cell r="AF1196">
            <v>0</v>
          </cell>
          <cell r="AG1196">
            <v>0</v>
          </cell>
          <cell r="AH1196">
            <v>0</v>
          </cell>
          <cell r="AI1196">
            <v>2</v>
          </cell>
          <cell r="AJ1196">
            <v>0</v>
          </cell>
        </row>
        <row r="1276">
          <cell r="C1276">
            <v>204</v>
          </cell>
          <cell r="H1276">
            <v>196</v>
          </cell>
          <cell r="I1276">
            <v>196</v>
          </cell>
          <cell r="J1276">
            <v>0</v>
          </cell>
          <cell r="K1276">
            <v>0</v>
          </cell>
          <cell r="L1276">
            <v>8</v>
          </cell>
          <cell r="M1276">
            <v>0</v>
          </cell>
          <cell r="N1276">
            <v>0</v>
          </cell>
          <cell r="P1276">
            <v>0</v>
          </cell>
          <cell r="Q1276">
            <v>15</v>
          </cell>
          <cell r="S1276">
            <v>0</v>
          </cell>
          <cell r="T1276">
            <v>162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1</v>
          </cell>
          <cell r="AE1276">
            <v>107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L1276">
            <v>108412850</v>
          </cell>
        </row>
        <row r="1339">
          <cell r="C1339">
            <v>368</v>
          </cell>
          <cell r="D1339">
            <v>368</v>
          </cell>
          <cell r="E1339">
            <v>368</v>
          </cell>
          <cell r="F1339">
            <v>0</v>
          </cell>
          <cell r="G1339">
            <v>0</v>
          </cell>
          <cell r="AA1339">
            <v>3</v>
          </cell>
          <cell r="AB1339">
            <v>362</v>
          </cell>
          <cell r="AC1339">
            <v>3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20</v>
          </cell>
          <cell r="L1412">
            <v>6</v>
          </cell>
          <cell r="AL1412">
            <v>2575345</v>
          </cell>
        </row>
        <row r="1416">
          <cell r="C1416">
            <v>49</v>
          </cell>
          <cell r="H1416">
            <v>35</v>
          </cell>
          <cell r="I1416">
            <v>20</v>
          </cell>
          <cell r="J1416">
            <v>15</v>
          </cell>
          <cell r="K1416">
            <v>2</v>
          </cell>
          <cell r="L1416">
            <v>6</v>
          </cell>
          <cell r="M1416">
            <v>6</v>
          </cell>
          <cell r="N1416">
            <v>0</v>
          </cell>
          <cell r="P1416">
            <v>9</v>
          </cell>
          <cell r="Q1416">
            <v>19</v>
          </cell>
          <cell r="S1416">
            <v>0</v>
          </cell>
          <cell r="T1416">
            <v>2</v>
          </cell>
          <cell r="V1416">
            <v>0</v>
          </cell>
          <cell r="W1416">
            <v>0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16</v>
          </cell>
        </row>
        <row r="1418">
          <cell r="C1418">
            <v>4</v>
          </cell>
          <cell r="AL1418">
            <v>0</v>
          </cell>
        </row>
        <row r="1419">
          <cell r="C1419">
            <v>4</v>
          </cell>
          <cell r="D1419">
            <v>4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4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27</v>
          </cell>
          <cell r="H1480">
            <v>10</v>
          </cell>
          <cell r="I1480">
            <v>10</v>
          </cell>
          <cell r="J1480">
            <v>0</v>
          </cell>
          <cell r="K1480">
            <v>0</v>
          </cell>
          <cell r="L1480">
            <v>17</v>
          </cell>
          <cell r="M1480">
            <v>0</v>
          </cell>
          <cell r="N1480">
            <v>0</v>
          </cell>
          <cell r="P1480">
            <v>0</v>
          </cell>
          <cell r="Q1480">
            <v>4</v>
          </cell>
          <cell r="S1480">
            <v>2</v>
          </cell>
          <cell r="T1480">
            <v>3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1843775</v>
          </cell>
        </row>
        <row r="1549">
          <cell r="C1549">
            <v>60</v>
          </cell>
          <cell r="H1549">
            <v>21</v>
          </cell>
          <cell r="I1549">
            <v>21</v>
          </cell>
          <cell r="J1549">
            <v>0</v>
          </cell>
          <cell r="K1549">
            <v>2</v>
          </cell>
          <cell r="L1549">
            <v>37</v>
          </cell>
          <cell r="M1549">
            <v>0</v>
          </cell>
          <cell r="N1549">
            <v>0</v>
          </cell>
          <cell r="P1549">
            <v>0</v>
          </cell>
          <cell r="Q1549">
            <v>1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0</v>
          </cell>
          <cell r="Z1549">
            <v>3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2141120</v>
          </cell>
        </row>
        <row r="1567">
          <cell r="C1567">
            <v>2389</v>
          </cell>
          <cell r="D1567">
            <v>2389</v>
          </cell>
          <cell r="E1567">
            <v>2388</v>
          </cell>
          <cell r="F1567">
            <v>1</v>
          </cell>
          <cell r="G1567">
            <v>0</v>
          </cell>
          <cell r="AA1567">
            <v>2367</v>
          </cell>
          <cell r="AB1567">
            <v>22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1</v>
          </cell>
        </row>
        <row r="1594">
          <cell r="C1594">
            <v>63</v>
          </cell>
          <cell r="H1594">
            <v>33</v>
          </cell>
          <cell r="I1594">
            <v>28</v>
          </cell>
          <cell r="J1594">
            <v>5</v>
          </cell>
          <cell r="K1594">
            <v>1</v>
          </cell>
          <cell r="L1594">
            <v>25</v>
          </cell>
          <cell r="M1594">
            <v>1</v>
          </cell>
          <cell r="N1594">
            <v>3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9</v>
          </cell>
          <cell r="AL1594">
            <v>2683980</v>
          </cell>
        </row>
        <row r="1689">
          <cell r="C1689">
            <v>35882</v>
          </cell>
          <cell r="D1689">
            <v>35683</v>
          </cell>
          <cell r="E1689">
            <v>35682</v>
          </cell>
          <cell r="F1689">
            <v>1</v>
          </cell>
          <cell r="G1689">
            <v>199</v>
          </cell>
          <cell r="AA1689">
            <v>33227</v>
          </cell>
          <cell r="AB1689">
            <v>489</v>
          </cell>
          <cell r="AC1689">
            <v>2166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1160</v>
          </cell>
          <cell r="E1691">
            <v>1156</v>
          </cell>
          <cell r="AL1691">
            <v>6577640</v>
          </cell>
        </row>
        <row r="1692">
          <cell r="C1692">
            <v>23</v>
          </cell>
          <cell r="E1692">
            <v>23</v>
          </cell>
          <cell r="AL1692">
            <v>368460</v>
          </cell>
        </row>
        <row r="1693">
          <cell r="C1693">
            <v>39</v>
          </cell>
          <cell r="E1693">
            <v>39</v>
          </cell>
          <cell r="AL1693">
            <v>1059630</v>
          </cell>
        </row>
        <row r="1694">
          <cell r="C1694">
            <v>0</v>
          </cell>
          <cell r="AL1694">
            <v>0</v>
          </cell>
        </row>
        <row r="1695">
          <cell r="C1695">
            <v>122</v>
          </cell>
          <cell r="E1695">
            <v>122</v>
          </cell>
          <cell r="AL1695">
            <v>7052820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1344</v>
          </cell>
          <cell r="D1715">
            <v>1340</v>
          </cell>
          <cell r="E1715">
            <v>1340</v>
          </cell>
          <cell r="F1715">
            <v>0</v>
          </cell>
          <cell r="G1715">
            <v>4</v>
          </cell>
          <cell r="AA1715">
            <v>528</v>
          </cell>
          <cell r="AB1715">
            <v>530</v>
          </cell>
          <cell r="AC1715">
            <v>286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2</v>
          </cell>
          <cell r="L1785">
            <v>1</v>
          </cell>
          <cell r="P1785">
            <v>0</v>
          </cell>
          <cell r="Q1785">
            <v>3</v>
          </cell>
          <cell r="S1785">
            <v>0</v>
          </cell>
          <cell r="T1785">
            <v>0</v>
          </cell>
          <cell r="V1785">
            <v>0</v>
          </cell>
          <cell r="W1785">
            <v>0</v>
          </cell>
          <cell r="Y1785">
            <v>0</v>
          </cell>
          <cell r="Z1785">
            <v>0</v>
          </cell>
          <cell r="AL1785">
            <v>322950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4</v>
          </cell>
          <cell r="H1798">
            <v>3</v>
          </cell>
          <cell r="I1798">
            <v>2</v>
          </cell>
          <cell r="J1798">
            <v>1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1</v>
          </cell>
        </row>
        <row r="1864">
          <cell r="I1864">
            <v>4</v>
          </cell>
          <cell r="L1864">
            <v>1</v>
          </cell>
          <cell r="AL1864">
            <v>705155</v>
          </cell>
        </row>
        <row r="1867">
          <cell r="C1867">
            <v>5</v>
          </cell>
          <cell r="H1867">
            <v>4</v>
          </cell>
          <cell r="I1867">
            <v>4</v>
          </cell>
          <cell r="J1867">
            <v>0</v>
          </cell>
          <cell r="K1867">
            <v>0</v>
          </cell>
          <cell r="L1867">
            <v>1</v>
          </cell>
          <cell r="M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2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320</v>
          </cell>
          <cell r="D1930">
            <v>317</v>
          </cell>
          <cell r="E1930">
            <v>317</v>
          </cell>
          <cell r="F1930">
            <v>0</v>
          </cell>
          <cell r="G1930">
            <v>3</v>
          </cell>
          <cell r="AA1930">
            <v>158</v>
          </cell>
          <cell r="AB1930">
            <v>142</v>
          </cell>
          <cell r="AC1930">
            <v>20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94</v>
          </cell>
          <cell r="E1933">
            <v>92</v>
          </cell>
          <cell r="AL1933">
            <v>3610080</v>
          </cell>
        </row>
        <row r="1934">
          <cell r="C1934">
            <v>0</v>
          </cell>
          <cell r="AL1934">
            <v>0</v>
          </cell>
        </row>
        <row r="1935">
          <cell r="C1935">
            <v>40</v>
          </cell>
          <cell r="E1935">
            <v>29</v>
          </cell>
          <cell r="AL1935">
            <v>1462180</v>
          </cell>
        </row>
        <row r="1936">
          <cell r="C1936">
            <v>134</v>
          </cell>
          <cell r="D1936">
            <v>121</v>
          </cell>
          <cell r="E1936">
            <v>121</v>
          </cell>
          <cell r="F1936">
            <v>0</v>
          </cell>
          <cell r="G1936">
            <v>13</v>
          </cell>
          <cell r="AA1936">
            <v>14</v>
          </cell>
          <cell r="AB1936">
            <v>120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144</v>
          </cell>
          <cell r="L2021">
            <v>22</v>
          </cell>
          <cell r="AL2021">
            <v>43931580</v>
          </cell>
        </row>
        <row r="2028">
          <cell r="C2028">
            <v>205</v>
          </cell>
          <cell r="H2028">
            <v>171</v>
          </cell>
          <cell r="I2028">
            <v>144</v>
          </cell>
          <cell r="J2028">
            <v>27</v>
          </cell>
          <cell r="K2028">
            <v>7</v>
          </cell>
          <cell r="L2028">
            <v>22</v>
          </cell>
          <cell r="M2028">
            <v>3</v>
          </cell>
          <cell r="N2028">
            <v>2</v>
          </cell>
          <cell r="P2028">
            <v>1</v>
          </cell>
          <cell r="Q2028">
            <v>60</v>
          </cell>
          <cell r="S2028">
            <v>6</v>
          </cell>
          <cell r="T2028">
            <v>17</v>
          </cell>
          <cell r="V2028">
            <v>0</v>
          </cell>
          <cell r="W2028">
            <v>0</v>
          </cell>
          <cell r="Y2028">
            <v>12</v>
          </cell>
          <cell r="Z2028">
            <v>109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30</v>
          </cell>
        </row>
        <row r="2066">
          <cell r="C2066">
            <v>16</v>
          </cell>
          <cell r="H2066">
            <v>12</v>
          </cell>
          <cell r="I2066">
            <v>8</v>
          </cell>
          <cell r="J2066">
            <v>4</v>
          </cell>
          <cell r="K2066">
            <v>3</v>
          </cell>
          <cell r="L2066">
            <v>1</v>
          </cell>
          <cell r="M2066">
            <v>0</v>
          </cell>
          <cell r="N2066">
            <v>0</v>
          </cell>
          <cell r="P2066">
            <v>0</v>
          </cell>
          <cell r="Q2066">
            <v>5</v>
          </cell>
          <cell r="S2066">
            <v>1</v>
          </cell>
          <cell r="T2066">
            <v>5</v>
          </cell>
          <cell r="V2066">
            <v>0</v>
          </cell>
          <cell r="W2066">
            <v>0</v>
          </cell>
          <cell r="Y2066">
            <v>1</v>
          </cell>
          <cell r="Z2066">
            <v>1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3</v>
          </cell>
          <cell r="AL2066">
            <v>1511745</v>
          </cell>
        </row>
        <row r="2092">
          <cell r="C2092">
            <v>357</v>
          </cell>
          <cell r="D2092">
            <v>270</v>
          </cell>
          <cell r="E2092">
            <v>270</v>
          </cell>
          <cell r="F2092">
            <v>0</v>
          </cell>
          <cell r="G2092">
            <v>87</v>
          </cell>
          <cell r="AA2092">
            <v>169</v>
          </cell>
          <cell r="AB2092">
            <v>33</v>
          </cell>
          <cell r="AC2092">
            <v>155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72</v>
          </cell>
          <cell r="H2185">
            <v>66</v>
          </cell>
          <cell r="I2185">
            <v>43</v>
          </cell>
          <cell r="J2185">
            <v>23</v>
          </cell>
          <cell r="K2185">
            <v>1</v>
          </cell>
          <cell r="L2185">
            <v>3</v>
          </cell>
          <cell r="M2185">
            <v>1</v>
          </cell>
          <cell r="N2185">
            <v>1</v>
          </cell>
          <cell r="P2185">
            <v>2</v>
          </cell>
          <cell r="Q2185">
            <v>37</v>
          </cell>
          <cell r="S2185">
            <v>23</v>
          </cell>
          <cell r="T2185">
            <v>3</v>
          </cell>
          <cell r="V2185">
            <v>0</v>
          </cell>
          <cell r="W2185">
            <v>0</v>
          </cell>
          <cell r="Y2185">
            <v>1</v>
          </cell>
          <cell r="Z2185">
            <v>6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24</v>
          </cell>
          <cell r="AL2185">
            <v>11516735</v>
          </cell>
        </row>
        <row r="2204">
          <cell r="C2204">
            <v>1194</v>
          </cell>
          <cell r="D2204">
            <v>987</v>
          </cell>
          <cell r="E2204">
            <v>987</v>
          </cell>
          <cell r="F2204">
            <v>0</v>
          </cell>
          <cell r="G2204">
            <v>207</v>
          </cell>
          <cell r="AA2204">
            <v>1001</v>
          </cell>
          <cell r="AB2204">
            <v>163</v>
          </cell>
          <cell r="AC2204">
            <v>30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9246540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1194</v>
          </cell>
        </row>
        <row r="2218">
          <cell r="C2218">
            <v>8</v>
          </cell>
          <cell r="H2218">
            <v>8</v>
          </cell>
          <cell r="I2218">
            <v>8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5</v>
          </cell>
          <cell r="S2218">
            <v>0</v>
          </cell>
          <cell r="T2218">
            <v>2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2200760</v>
          </cell>
        </row>
        <row r="2253">
          <cell r="C2253">
            <v>52</v>
          </cell>
          <cell r="H2253">
            <v>45</v>
          </cell>
          <cell r="I2253">
            <v>29</v>
          </cell>
          <cell r="J2253">
            <v>16</v>
          </cell>
          <cell r="K2253">
            <v>0</v>
          </cell>
          <cell r="L2253">
            <v>7</v>
          </cell>
          <cell r="M2253">
            <v>0</v>
          </cell>
          <cell r="N2253">
            <v>0</v>
          </cell>
          <cell r="P2253">
            <v>0</v>
          </cell>
          <cell r="Q2253">
            <v>45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1</v>
          </cell>
          <cell r="Z2253">
            <v>3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17</v>
          </cell>
          <cell r="AL2253">
            <v>6943140</v>
          </cell>
        </row>
        <row r="2255">
          <cell r="C2255">
            <v>11</v>
          </cell>
          <cell r="D2255">
            <v>9</v>
          </cell>
          <cell r="E2255">
            <v>9</v>
          </cell>
          <cell r="G2255">
            <v>2</v>
          </cell>
          <cell r="AA2255">
            <v>11</v>
          </cell>
          <cell r="AL2255">
            <v>1063170</v>
          </cell>
        </row>
        <row r="2256">
          <cell r="C2256">
            <v>23</v>
          </cell>
          <cell r="D2256">
            <v>22</v>
          </cell>
          <cell r="E2256">
            <v>18</v>
          </cell>
          <cell r="F2256">
            <v>4</v>
          </cell>
          <cell r="G2256">
            <v>1</v>
          </cell>
          <cell r="AA2256">
            <v>23</v>
          </cell>
          <cell r="AJ2256">
            <v>5</v>
          </cell>
          <cell r="AL2256">
            <v>2041560</v>
          </cell>
        </row>
        <row r="2257">
          <cell r="C2257">
            <v>0</v>
          </cell>
          <cell r="AL2257">
            <v>0</v>
          </cell>
        </row>
        <row r="2259">
          <cell r="C2259">
            <v>104</v>
          </cell>
          <cell r="H2259">
            <v>103</v>
          </cell>
          <cell r="I2259">
            <v>29</v>
          </cell>
          <cell r="J2259">
            <v>74</v>
          </cell>
          <cell r="K2259">
            <v>1</v>
          </cell>
          <cell r="AJ2259">
            <v>69</v>
          </cell>
          <cell r="AL2259">
            <v>4352030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60</v>
          </cell>
          <cell r="E2262">
            <v>55</v>
          </cell>
          <cell r="AL2262">
            <v>8253300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57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47</v>
          </cell>
        </row>
        <row r="2267">
          <cell r="C2267">
            <v>0</v>
          </cell>
        </row>
        <row r="2287">
          <cell r="C2287">
            <v>193</v>
          </cell>
          <cell r="D2287">
            <v>193</v>
          </cell>
          <cell r="E2287">
            <v>193</v>
          </cell>
          <cell r="F2287">
            <v>0</v>
          </cell>
          <cell r="G2287">
            <v>0</v>
          </cell>
          <cell r="AA2287">
            <v>0</v>
          </cell>
          <cell r="AB2287">
            <v>161</v>
          </cell>
          <cell r="AC2287">
            <v>32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78</v>
          </cell>
          <cell r="H2494">
            <v>71</v>
          </cell>
          <cell r="I2494">
            <v>65</v>
          </cell>
          <cell r="J2494">
            <v>6</v>
          </cell>
          <cell r="K2494">
            <v>1</v>
          </cell>
          <cell r="L2494">
            <v>6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8</v>
          </cell>
          <cell r="AL2494">
            <v>18477710</v>
          </cell>
        </row>
        <row r="2497">
          <cell r="C2497">
            <v>1</v>
          </cell>
          <cell r="H2497">
            <v>1</v>
          </cell>
        </row>
        <row r="2498">
          <cell r="C2498">
            <v>4</v>
          </cell>
          <cell r="H2498">
            <v>4</v>
          </cell>
        </row>
        <row r="2499">
          <cell r="C2499">
            <v>0</v>
          </cell>
          <cell r="H2499">
            <v>0</v>
          </cell>
        </row>
        <row r="2501">
          <cell r="P2501">
            <v>4</v>
          </cell>
          <cell r="Q2501">
            <v>22</v>
          </cell>
          <cell r="S2501">
            <v>0</v>
          </cell>
          <cell r="T2501">
            <v>6</v>
          </cell>
          <cell r="V2501">
            <v>0</v>
          </cell>
          <cell r="W2501">
            <v>0</v>
          </cell>
          <cell r="Y2501">
            <v>5</v>
          </cell>
          <cell r="Z2501">
            <v>37</v>
          </cell>
        </row>
        <row r="2506">
          <cell r="C2506">
            <v>20</v>
          </cell>
          <cell r="H2506">
            <v>2</v>
          </cell>
          <cell r="I2506">
            <v>2</v>
          </cell>
          <cell r="J2506">
            <v>0</v>
          </cell>
          <cell r="K2506">
            <v>0</v>
          </cell>
          <cell r="L2506">
            <v>18</v>
          </cell>
          <cell r="M2506">
            <v>0</v>
          </cell>
          <cell r="N2506">
            <v>0</v>
          </cell>
          <cell r="P2506">
            <v>0</v>
          </cell>
          <cell r="Q2506">
            <v>2</v>
          </cell>
          <cell r="S2506">
            <v>12</v>
          </cell>
          <cell r="T2506">
            <v>6</v>
          </cell>
          <cell r="V2506">
            <v>0</v>
          </cell>
          <cell r="W2506">
            <v>0</v>
          </cell>
          <cell r="Y2506">
            <v>0</v>
          </cell>
          <cell r="Z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L2506">
            <v>125520</v>
          </cell>
        </row>
        <row r="2518">
          <cell r="C2518">
            <v>5</v>
          </cell>
          <cell r="D2518">
            <v>5</v>
          </cell>
          <cell r="E2518">
            <v>5</v>
          </cell>
          <cell r="F2518">
            <v>0</v>
          </cell>
          <cell r="G2518">
            <v>0</v>
          </cell>
          <cell r="AA2518">
            <v>0</v>
          </cell>
          <cell r="AB2518">
            <v>4</v>
          </cell>
          <cell r="AC2518">
            <v>1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353650</v>
          </cell>
        </row>
        <row r="2573">
          <cell r="C2573">
            <v>0</v>
          </cell>
          <cell r="E2573">
            <v>0</v>
          </cell>
        </row>
        <row r="2576">
          <cell r="C2576">
            <v>33</v>
          </cell>
          <cell r="E2576">
            <v>28</v>
          </cell>
          <cell r="AL2576">
            <v>911400</v>
          </cell>
        </row>
        <row r="2585">
          <cell r="C2585">
            <v>103</v>
          </cell>
          <cell r="E2585">
            <v>103</v>
          </cell>
        </row>
        <row r="2587">
          <cell r="C2587">
            <v>160</v>
          </cell>
          <cell r="E2587">
            <v>160</v>
          </cell>
          <cell r="AL2587">
            <v>3430400</v>
          </cell>
        </row>
        <row r="2588">
          <cell r="C2588">
            <v>269</v>
          </cell>
          <cell r="E2588">
            <v>269</v>
          </cell>
          <cell r="AL2588">
            <v>18149430</v>
          </cell>
        </row>
        <row r="2589">
          <cell r="C2589">
            <v>0</v>
          </cell>
          <cell r="AL2589">
            <v>0</v>
          </cell>
        </row>
        <row r="2590">
          <cell r="C2590">
            <v>293</v>
          </cell>
          <cell r="E2590">
            <v>290</v>
          </cell>
          <cell r="AL2590">
            <v>852600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1269</v>
          </cell>
          <cell r="E2614">
            <v>1269</v>
          </cell>
          <cell r="AL2614">
            <v>6153400</v>
          </cell>
        </row>
        <row r="2640">
          <cell r="E2640">
            <v>354</v>
          </cell>
          <cell r="AL2640">
            <v>8367560</v>
          </cell>
        </row>
        <row r="2650">
          <cell r="C2650">
            <v>3</v>
          </cell>
          <cell r="H2650">
            <v>3</v>
          </cell>
          <cell r="I2650">
            <v>3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357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13</v>
          </cell>
          <cell r="E2673">
            <v>13</v>
          </cell>
          <cell r="AL2673">
            <v>463060</v>
          </cell>
        </row>
        <row r="2674">
          <cell r="C2674">
            <v>1</v>
          </cell>
          <cell r="E2674">
            <v>1</v>
          </cell>
          <cell r="AL2674">
            <v>65510</v>
          </cell>
        </row>
        <row r="2677">
          <cell r="C2677">
            <v>90</v>
          </cell>
          <cell r="H2677">
            <v>43</v>
          </cell>
          <cell r="I2677">
            <v>43</v>
          </cell>
          <cell r="J2677">
            <v>0</v>
          </cell>
          <cell r="K2677">
            <v>0</v>
          </cell>
          <cell r="L2677">
            <v>47</v>
          </cell>
          <cell r="M2677">
            <v>0</v>
          </cell>
          <cell r="N2677">
            <v>0</v>
          </cell>
          <cell r="P2677">
            <v>0</v>
          </cell>
          <cell r="Q2677">
            <v>3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1696730</v>
          </cell>
        </row>
        <row r="2727">
          <cell r="C2727">
            <v>0</v>
          </cell>
        </row>
        <row r="2730">
          <cell r="C2730">
            <v>355</v>
          </cell>
          <cell r="E2730">
            <v>355</v>
          </cell>
          <cell r="AL2730">
            <v>7976850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5736</v>
          </cell>
          <cell r="E7">
            <v>5503</v>
          </cell>
          <cell r="AL7">
            <v>72034270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78</v>
          </cell>
          <cell r="E11">
            <v>41</v>
          </cell>
          <cell r="AL11">
            <v>672810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2907</v>
          </cell>
          <cell r="E15">
            <v>2907</v>
          </cell>
          <cell r="AL15">
            <v>19215270</v>
          </cell>
        </row>
        <row r="16">
          <cell r="C16">
            <v>1764</v>
          </cell>
          <cell r="E16">
            <v>1764</v>
          </cell>
          <cell r="AL16">
            <v>14006160</v>
          </cell>
        </row>
        <row r="17">
          <cell r="C17">
            <v>3213</v>
          </cell>
          <cell r="E17">
            <v>3213</v>
          </cell>
          <cell r="AL17">
            <v>31615920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2128</v>
          </cell>
        </row>
        <row r="25">
          <cell r="C25">
            <v>0</v>
          </cell>
        </row>
        <row r="29">
          <cell r="C29">
            <v>2776</v>
          </cell>
          <cell r="E29">
            <v>2769</v>
          </cell>
          <cell r="AL29">
            <v>3572010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97</v>
          </cell>
          <cell r="E32">
            <v>97</v>
          </cell>
          <cell r="AL32">
            <v>169750</v>
          </cell>
        </row>
        <row r="33">
          <cell r="C33">
            <v>2171</v>
          </cell>
          <cell r="E33">
            <v>2171</v>
          </cell>
          <cell r="AL33">
            <v>3061110</v>
          </cell>
        </row>
        <row r="34">
          <cell r="C34">
            <v>13</v>
          </cell>
          <cell r="E34">
            <v>13</v>
          </cell>
          <cell r="AL34">
            <v>16770</v>
          </cell>
        </row>
        <row r="36">
          <cell r="C36">
            <v>271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49</v>
          </cell>
          <cell r="E44">
            <v>49</v>
          </cell>
          <cell r="AL44">
            <v>207270</v>
          </cell>
        </row>
        <row r="45">
          <cell r="C45">
            <v>1158</v>
          </cell>
          <cell r="E45">
            <v>1158</v>
          </cell>
          <cell r="AL45">
            <v>2698140</v>
          </cell>
        </row>
        <row r="46">
          <cell r="C46">
            <v>0</v>
          </cell>
          <cell r="AL46">
            <v>0</v>
          </cell>
        </row>
        <row r="47">
          <cell r="C47">
            <v>420</v>
          </cell>
          <cell r="E47">
            <v>420</v>
          </cell>
          <cell r="AL47">
            <v>298200</v>
          </cell>
        </row>
        <row r="49">
          <cell r="C49">
            <v>0</v>
          </cell>
        </row>
        <row r="53">
          <cell r="C53">
            <v>624</v>
          </cell>
          <cell r="E53">
            <v>624</v>
          </cell>
          <cell r="AL53">
            <v>1260480</v>
          </cell>
        </row>
        <row r="54">
          <cell r="C54">
            <v>32</v>
          </cell>
          <cell r="E54">
            <v>32</v>
          </cell>
          <cell r="AL54">
            <v>64640</v>
          </cell>
        </row>
        <row r="55">
          <cell r="C55">
            <v>537</v>
          </cell>
          <cell r="E55">
            <v>537</v>
          </cell>
          <cell r="AL55">
            <v>622920</v>
          </cell>
        </row>
        <row r="57">
          <cell r="C57">
            <v>30</v>
          </cell>
        </row>
        <row r="58">
          <cell r="C58">
            <v>0</v>
          </cell>
        </row>
        <row r="62">
          <cell r="C62">
            <v>359</v>
          </cell>
          <cell r="E62">
            <v>359</v>
          </cell>
          <cell r="AL62">
            <v>315920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184</v>
          </cell>
          <cell r="E67">
            <v>169</v>
          </cell>
          <cell r="AL67">
            <v>130130</v>
          </cell>
        </row>
        <row r="68">
          <cell r="C68">
            <v>430</v>
          </cell>
          <cell r="E68">
            <v>430</v>
          </cell>
          <cell r="AL68">
            <v>7520700</v>
          </cell>
        </row>
        <row r="69">
          <cell r="C69">
            <v>143</v>
          </cell>
          <cell r="E69">
            <v>140</v>
          </cell>
          <cell r="AL69">
            <v>5623800</v>
          </cell>
        </row>
        <row r="70">
          <cell r="C70">
            <v>5943</v>
          </cell>
          <cell r="E70">
            <v>5943</v>
          </cell>
          <cell r="AL70">
            <v>13847190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5323</v>
          </cell>
          <cell r="E116">
            <v>4926</v>
          </cell>
          <cell r="AL116">
            <v>189306180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207</v>
          </cell>
          <cell r="E119">
            <v>194</v>
          </cell>
          <cell r="AL119">
            <v>30993440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358</v>
          </cell>
          <cell r="E122">
            <v>356</v>
          </cell>
          <cell r="AL122">
            <v>27472520</v>
          </cell>
        </row>
        <row r="123">
          <cell r="C123">
            <v>128</v>
          </cell>
          <cell r="E123">
            <v>126</v>
          </cell>
          <cell r="AL123">
            <v>9723420</v>
          </cell>
        </row>
        <row r="124">
          <cell r="C124">
            <v>0</v>
          </cell>
          <cell r="AL124">
            <v>0</v>
          </cell>
        </row>
        <row r="125">
          <cell r="C125">
            <v>106</v>
          </cell>
          <cell r="E125">
            <v>99</v>
          </cell>
          <cell r="AL125">
            <v>6853770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865</v>
          </cell>
          <cell r="E134">
            <v>823</v>
          </cell>
          <cell r="AL134">
            <v>4691100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104</v>
          </cell>
          <cell r="E138">
            <v>104</v>
          </cell>
          <cell r="AL138">
            <v>775840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40280</v>
          </cell>
          <cell r="D212">
            <v>39558</v>
          </cell>
          <cell r="E212">
            <v>39558</v>
          </cell>
          <cell r="F212">
            <v>0</v>
          </cell>
          <cell r="G212">
            <v>722</v>
          </cell>
          <cell r="AA212">
            <v>17198</v>
          </cell>
          <cell r="AB212">
            <v>6149</v>
          </cell>
          <cell r="AC212">
            <v>16933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39</v>
          </cell>
          <cell r="AJ212">
            <v>0</v>
          </cell>
          <cell r="AL212">
            <v>41770430</v>
          </cell>
        </row>
        <row r="216">
          <cell r="E216">
            <v>443</v>
          </cell>
        </row>
        <row r="217">
          <cell r="E217">
            <v>595</v>
          </cell>
        </row>
        <row r="218">
          <cell r="E218">
            <v>442</v>
          </cell>
        </row>
        <row r="220">
          <cell r="E220">
            <v>59</v>
          </cell>
        </row>
        <row r="223">
          <cell r="E223">
            <v>1730</v>
          </cell>
        </row>
        <row r="224">
          <cell r="E224">
            <v>1511</v>
          </cell>
        </row>
        <row r="225">
          <cell r="E225">
            <v>918</v>
          </cell>
        </row>
        <row r="230">
          <cell r="E230">
            <v>613</v>
          </cell>
        </row>
        <row r="231">
          <cell r="E231">
            <v>748</v>
          </cell>
        </row>
        <row r="233">
          <cell r="E233">
            <v>3697</v>
          </cell>
        </row>
        <row r="234">
          <cell r="E234">
            <v>39</v>
          </cell>
        </row>
        <row r="235">
          <cell r="E235">
            <v>566</v>
          </cell>
        </row>
        <row r="236">
          <cell r="E236">
            <v>614</v>
          </cell>
        </row>
        <row r="237">
          <cell r="E237">
            <v>736</v>
          </cell>
        </row>
        <row r="238">
          <cell r="E238">
            <v>206</v>
          </cell>
        </row>
        <row r="240">
          <cell r="E240">
            <v>8925</v>
          </cell>
        </row>
        <row r="243">
          <cell r="E243">
            <v>1</v>
          </cell>
        </row>
        <row r="246">
          <cell r="E246">
            <v>1484</v>
          </cell>
        </row>
        <row r="247">
          <cell r="E247">
            <v>648</v>
          </cell>
        </row>
        <row r="249">
          <cell r="E249">
            <v>1423</v>
          </cell>
        </row>
        <row r="250">
          <cell r="E250">
            <v>1252</v>
          </cell>
        </row>
        <row r="251">
          <cell r="E251">
            <v>2898</v>
          </cell>
        </row>
        <row r="252">
          <cell r="E252">
            <v>36</v>
          </cell>
        </row>
        <row r="255">
          <cell r="E255">
            <v>460</v>
          </cell>
        </row>
        <row r="258">
          <cell r="E258">
            <v>3413</v>
          </cell>
        </row>
        <row r="261">
          <cell r="E261">
            <v>1429</v>
          </cell>
        </row>
        <row r="264">
          <cell r="E264">
            <v>3156</v>
          </cell>
        </row>
        <row r="265">
          <cell r="E265">
            <v>632</v>
          </cell>
        </row>
        <row r="275">
          <cell r="C275">
            <v>39158</v>
          </cell>
          <cell r="D275">
            <v>38674</v>
          </cell>
          <cell r="E275">
            <v>38674</v>
          </cell>
          <cell r="F275">
            <v>0</v>
          </cell>
          <cell r="G275">
            <v>484</v>
          </cell>
          <cell r="AA275">
            <v>14189</v>
          </cell>
          <cell r="AB275">
            <v>12221</v>
          </cell>
          <cell r="AC275">
            <v>12748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94</v>
          </cell>
          <cell r="AJ275">
            <v>0</v>
          </cell>
          <cell r="AL275">
            <v>60625080</v>
          </cell>
        </row>
        <row r="314">
          <cell r="C314">
            <v>2380</v>
          </cell>
          <cell r="D314">
            <v>2357</v>
          </cell>
          <cell r="E314">
            <v>2357</v>
          </cell>
          <cell r="F314">
            <v>0</v>
          </cell>
          <cell r="G314">
            <v>23</v>
          </cell>
          <cell r="AA314">
            <v>217</v>
          </cell>
          <cell r="AB314">
            <v>2116</v>
          </cell>
          <cell r="AC314">
            <v>47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76</v>
          </cell>
          <cell r="AJ314">
            <v>0</v>
          </cell>
          <cell r="AL314">
            <v>9648580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3176</v>
          </cell>
          <cell r="D388">
            <v>3119</v>
          </cell>
          <cell r="E388">
            <v>3119</v>
          </cell>
          <cell r="F388">
            <v>0</v>
          </cell>
          <cell r="G388">
            <v>57</v>
          </cell>
          <cell r="AA388">
            <v>1175</v>
          </cell>
          <cell r="AB388">
            <v>708</v>
          </cell>
          <cell r="AC388">
            <v>1293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308</v>
          </cell>
          <cell r="AJ388">
            <v>0</v>
          </cell>
          <cell r="AL388">
            <v>17257430</v>
          </cell>
        </row>
        <row r="428">
          <cell r="C428">
            <v>4931</v>
          </cell>
          <cell r="D428">
            <v>4893</v>
          </cell>
          <cell r="E428">
            <v>4893</v>
          </cell>
          <cell r="F428">
            <v>0</v>
          </cell>
          <cell r="G428">
            <v>38</v>
          </cell>
          <cell r="AA428">
            <v>1008</v>
          </cell>
          <cell r="AB428">
            <v>3669</v>
          </cell>
          <cell r="AC428">
            <v>254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12686740</v>
          </cell>
        </row>
        <row r="437">
          <cell r="E437">
            <v>5</v>
          </cell>
        </row>
        <row r="442">
          <cell r="E442">
            <v>17</v>
          </cell>
        </row>
        <row r="447">
          <cell r="C447">
            <v>22</v>
          </cell>
          <cell r="D447">
            <v>22</v>
          </cell>
          <cell r="E447">
            <v>22</v>
          </cell>
          <cell r="F447">
            <v>0</v>
          </cell>
          <cell r="G447">
            <v>0</v>
          </cell>
          <cell r="AA447">
            <v>1</v>
          </cell>
          <cell r="AB447">
            <v>21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4</v>
          </cell>
          <cell r="AI447">
            <v>0</v>
          </cell>
          <cell r="AJ447">
            <v>0</v>
          </cell>
          <cell r="AL447">
            <v>68040</v>
          </cell>
        </row>
        <row r="470">
          <cell r="C470">
            <v>2059</v>
          </cell>
          <cell r="D470">
            <v>2048</v>
          </cell>
          <cell r="E470">
            <v>2048</v>
          </cell>
          <cell r="F470">
            <v>0</v>
          </cell>
          <cell r="G470">
            <v>11</v>
          </cell>
          <cell r="AA470">
            <v>411</v>
          </cell>
          <cell r="AB470">
            <v>1489</v>
          </cell>
          <cell r="AC470">
            <v>159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65</v>
          </cell>
          <cell r="AJ470">
            <v>0</v>
          </cell>
          <cell r="AL470">
            <v>9749240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5046</v>
          </cell>
          <cell r="D492">
            <v>4918</v>
          </cell>
          <cell r="E492">
            <v>4918</v>
          </cell>
          <cell r="F492">
            <v>0</v>
          </cell>
          <cell r="G492">
            <v>128</v>
          </cell>
          <cell r="AA492">
            <v>3465</v>
          </cell>
          <cell r="AB492">
            <v>51</v>
          </cell>
          <cell r="AC492">
            <v>1530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6">
          <cell r="E496">
            <v>32</v>
          </cell>
        </row>
        <row r="497">
          <cell r="E497">
            <v>2</v>
          </cell>
        </row>
        <row r="498">
          <cell r="E498">
            <v>3</v>
          </cell>
        </row>
        <row r="501">
          <cell r="E501">
            <v>10</v>
          </cell>
        </row>
        <row r="503">
          <cell r="E503">
            <v>30</v>
          </cell>
        </row>
        <row r="505">
          <cell r="E505">
            <v>10</v>
          </cell>
        </row>
        <row r="532">
          <cell r="C532">
            <v>94</v>
          </cell>
          <cell r="D532">
            <v>87</v>
          </cell>
          <cell r="E532">
            <v>87</v>
          </cell>
          <cell r="F532">
            <v>0</v>
          </cell>
          <cell r="G532">
            <v>7</v>
          </cell>
          <cell r="AA532">
            <v>41</v>
          </cell>
          <cell r="AB532">
            <v>27</v>
          </cell>
          <cell r="AC532">
            <v>26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118570</v>
          </cell>
        </row>
        <row r="566">
          <cell r="C566">
            <v>2056</v>
          </cell>
          <cell r="D566">
            <v>2042</v>
          </cell>
          <cell r="E566">
            <v>2042</v>
          </cell>
          <cell r="F566">
            <v>0</v>
          </cell>
          <cell r="G566">
            <v>14</v>
          </cell>
          <cell r="AA566">
            <v>313</v>
          </cell>
          <cell r="AB566">
            <v>1075</v>
          </cell>
          <cell r="AC566">
            <v>668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2734580</v>
          </cell>
        </row>
        <row r="570">
          <cell r="E570">
            <v>26</v>
          </cell>
        </row>
        <row r="572">
          <cell r="E572">
            <v>1</v>
          </cell>
        </row>
        <row r="573">
          <cell r="E573">
            <v>64</v>
          </cell>
        </row>
        <row r="574">
          <cell r="E574">
            <v>1078</v>
          </cell>
        </row>
        <row r="575">
          <cell r="E575">
            <v>86</v>
          </cell>
        </row>
        <row r="576">
          <cell r="E576">
            <v>62</v>
          </cell>
        </row>
        <row r="577">
          <cell r="E577">
            <v>15</v>
          </cell>
        </row>
        <row r="578">
          <cell r="E578">
            <v>16</v>
          </cell>
        </row>
        <row r="579">
          <cell r="E579">
            <v>1</v>
          </cell>
        </row>
        <row r="580">
          <cell r="E580">
            <v>2</v>
          </cell>
        </row>
        <row r="581">
          <cell r="E581">
            <v>76</v>
          </cell>
        </row>
        <row r="582">
          <cell r="E582">
            <v>9</v>
          </cell>
        </row>
        <row r="583">
          <cell r="E583">
            <v>14</v>
          </cell>
        </row>
        <row r="584">
          <cell r="E584">
            <v>1</v>
          </cell>
        </row>
        <row r="587">
          <cell r="E587">
            <v>1</v>
          </cell>
        </row>
        <row r="588">
          <cell r="E588">
            <v>1</v>
          </cell>
        </row>
        <row r="589">
          <cell r="E589">
            <v>1</v>
          </cell>
        </row>
        <row r="590">
          <cell r="E590">
            <v>5</v>
          </cell>
        </row>
        <row r="592">
          <cell r="E592">
            <v>1</v>
          </cell>
        </row>
        <row r="593">
          <cell r="E593">
            <v>2</v>
          </cell>
        </row>
        <row r="595">
          <cell r="E595">
            <v>53</v>
          </cell>
        </row>
        <row r="596">
          <cell r="E596">
            <v>219</v>
          </cell>
        </row>
        <row r="597">
          <cell r="E597">
            <v>2</v>
          </cell>
        </row>
        <row r="601">
          <cell r="E601">
            <v>19</v>
          </cell>
        </row>
        <row r="602">
          <cell r="E602">
            <v>104</v>
          </cell>
        </row>
        <row r="604">
          <cell r="E604">
            <v>32</v>
          </cell>
        </row>
        <row r="605">
          <cell r="E605">
            <v>39</v>
          </cell>
        </row>
        <row r="608">
          <cell r="E608">
            <v>23</v>
          </cell>
        </row>
        <row r="609">
          <cell r="E609">
            <v>300</v>
          </cell>
        </row>
        <row r="610">
          <cell r="E610">
            <v>64</v>
          </cell>
        </row>
        <row r="611">
          <cell r="E611">
            <v>36</v>
          </cell>
        </row>
        <row r="613">
          <cell r="E613">
            <v>802</v>
          </cell>
        </row>
        <row r="614">
          <cell r="E614">
            <v>12</v>
          </cell>
        </row>
        <row r="615">
          <cell r="E615">
            <v>15</v>
          </cell>
        </row>
        <row r="616">
          <cell r="E616">
            <v>3</v>
          </cell>
        </row>
        <row r="618">
          <cell r="E618">
            <v>49</v>
          </cell>
        </row>
        <row r="619">
          <cell r="E619">
            <v>543</v>
          </cell>
        </row>
        <row r="620">
          <cell r="E620">
            <v>115</v>
          </cell>
        </row>
        <row r="624">
          <cell r="C624">
            <v>3926</v>
          </cell>
          <cell r="D624">
            <v>3892</v>
          </cell>
          <cell r="E624">
            <v>3892</v>
          </cell>
          <cell r="F624">
            <v>0</v>
          </cell>
          <cell r="G624">
            <v>34</v>
          </cell>
          <cell r="AA624">
            <v>350</v>
          </cell>
          <cell r="AB624">
            <v>1102</v>
          </cell>
          <cell r="AC624">
            <v>2474</v>
          </cell>
          <cell r="AD624">
            <v>3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3</v>
          </cell>
          <cell r="AJ624">
            <v>0</v>
          </cell>
          <cell r="AL624">
            <v>34596030</v>
          </cell>
        </row>
        <row r="647">
          <cell r="C647">
            <v>4</v>
          </cell>
          <cell r="D647">
            <v>4</v>
          </cell>
          <cell r="E647">
            <v>4</v>
          </cell>
          <cell r="F647">
            <v>0</v>
          </cell>
          <cell r="G647">
            <v>0</v>
          </cell>
          <cell r="AA647">
            <v>0</v>
          </cell>
          <cell r="AB647">
            <v>4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108440</v>
          </cell>
        </row>
        <row r="674">
          <cell r="C674">
            <v>1156</v>
          </cell>
          <cell r="D674">
            <v>1150</v>
          </cell>
          <cell r="E674">
            <v>1150</v>
          </cell>
          <cell r="F674">
            <v>0</v>
          </cell>
          <cell r="G674">
            <v>6</v>
          </cell>
          <cell r="AA674">
            <v>189</v>
          </cell>
          <cell r="AB674">
            <v>220</v>
          </cell>
          <cell r="AC674">
            <v>747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7</v>
          </cell>
          <cell r="AJ674">
            <v>0</v>
          </cell>
          <cell r="AL674">
            <v>63140880</v>
          </cell>
        </row>
        <row r="676">
          <cell r="C676">
            <v>136</v>
          </cell>
          <cell r="D676">
            <v>136</v>
          </cell>
          <cell r="E676">
            <v>136</v>
          </cell>
          <cell r="AB676">
            <v>135</v>
          </cell>
          <cell r="AC676">
            <v>1</v>
          </cell>
          <cell r="AL676">
            <v>805120</v>
          </cell>
        </row>
        <row r="677">
          <cell r="C677">
            <v>195</v>
          </cell>
          <cell r="D677">
            <v>195</v>
          </cell>
          <cell r="E677">
            <v>195</v>
          </cell>
          <cell r="AA677">
            <v>119</v>
          </cell>
          <cell r="AB677">
            <v>28</v>
          </cell>
          <cell r="AC677">
            <v>48</v>
          </cell>
          <cell r="AL677">
            <v>4227600</v>
          </cell>
        </row>
        <row r="696">
          <cell r="C696">
            <v>1294</v>
          </cell>
          <cell r="D696">
            <v>1294</v>
          </cell>
          <cell r="E696">
            <v>1294</v>
          </cell>
          <cell r="F696">
            <v>0</v>
          </cell>
          <cell r="G696">
            <v>0</v>
          </cell>
          <cell r="AA696">
            <v>432</v>
          </cell>
          <cell r="AB696">
            <v>747</v>
          </cell>
          <cell r="AC696">
            <v>115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</v>
          </cell>
          <cell r="AJ696">
            <v>0</v>
          </cell>
          <cell r="AL696">
            <v>20588740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1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3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19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3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6374</v>
          </cell>
          <cell r="D940">
            <v>6374</v>
          </cell>
          <cell r="E940">
            <v>6374</v>
          </cell>
          <cell r="F940">
            <v>0</v>
          </cell>
          <cell r="G940">
            <v>0</v>
          </cell>
          <cell r="AA940">
            <v>2322</v>
          </cell>
          <cell r="AB940">
            <v>4052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1268</v>
          </cell>
          <cell r="E956">
            <v>1235</v>
          </cell>
          <cell r="AL956">
            <v>9524830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457</v>
          </cell>
          <cell r="E1002">
            <v>457</v>
          </cell>
          <cell r="AL1002">
            <v>3669710</v>
          </cell>
        </row>
        <row r="1003">
          <cell r="C1003">
            <v>275</v>
          </cell>
          <cell r="E1003">
            <v>275</v>
          </cell>
          <cell r="AL1003">
            <v>866250</v>
          </cell>
        </row>
        <row r="1004">
          <cell r="C1004">
            <v>283</v>
          </cell>
          <cell r="E1004">
            <v>283</v>
          </cell>
          <cell r="AL1004">
            <v>891450</v>
          </cell>
        </row>
        <row r="1005">
          <cell r="C1005">
            <v>6</v>
          </cell>
          <cell r="E1005">
            <v>6</v>
          </cell>
          <cell r="AL1005">
            <v>75120</v>
          </cell>
        </row>
        <row r="1006">
          <cell r="C1006">
            <v>48</v>
          </cell>
          <cell r="E1006">
            <v>48</v>
          </cell>
          <cell r="AL1006">
            <v>703680</v>
          </cell>
        </row>
        <row r="1007">
          <cell r="C1007">
            <v>3</v>
          </cell>
          <cell r="E1007">
            <v>3</v>
          </cell>
          <cell r="AL1007">
            <v>99810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27</v>
          </cell>
          <cell r="E1012">
            <v>27</v>
          </cell>
          <cell r="AL1012">
            <v>448200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6</v>
          </cell>
          <cell r="E1017">
            <v>6</v>
          </cell>
          <cell r="AL1017">
            <v>7099080</v>
          </cell>
        </row>
        <row r="1018">
          <cell r="C1018">
            <v>33</v>
          </cell>
          <cell r="D1018">
            <v>33</v>
          </cell>
          <cell r="E1018">
            <v>33</v>
          </cell>
          <cell r="F1018">
            <v>0</v>
          </cell>
          <cell r="G1018">
            <v>0</v>
          </cell>
          <cell r="AA1018">
            <v>33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6</v>
          </cell>
          <cell r="H1141">
            <v>5</v>
          </cell>
          <cell r="I1141">
            <v>3</v>
          </cell>
          <cell r="J1141">
            <v>2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6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3</v>
          </cell>
          <cell r="AL1141">
            <v>521640</v>
          </cell>
        </row>
        <row r="1143">
          <cell r="C1143">
            <v>0</v>
          </cell>
          <cell r="D1143">
            <v>0</v>
          </cell>
        </row>
        <row r="1196">
          <cell r="C1196">
            <v>2364</v>
          </cell>
          <cell r="D1196">
            <v>2364</v>
          </cell>
          <cell r="E1196">
            <v>2363</v>
          </cell>
          <cell r="F1196">
            <v>1</v>
          </cell>
          <cell r="G1196">
            <v>0</v>
          </cell>
          <cell r="AA1196">
            <v>29</v>
          </cell>
          <cell r="AB1196">
            <v>2335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1</v>
          </cell>
        </row>
        <row r="1276">
          <cell r="C1276">
            <v>163</v>
          </cell>
          <cell r="H1276">
            <v>163</v>
          </cell>
          <cell r="I1276">
            <v>157</v>
          </cell>
          <cell r="J1276">
            <v>6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P1276">
            <v>0</v>
          </cell>
          <cell r="Q1276">
            <v>4</v>
          </cell>
          <cell r="S1276">
            <v>0</v>
          </cell>
          <cell r="T1276">
            <v>105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1</v>
          </cell>
          <cell r="AE1276">
            <v>77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6</v>
          </cell>
          <cell r="AL1276">
            <v>69805940</v>
          </cell>
        </row>
        <row r="1339">
          <cell r="C1339">
            <v>2468</v>
          </cell>
          <cell r="D1339">
            <v>2468</v>
          </cell>
          <cell r="E1339">
            <v>2468</v>
          </cell>
          <cell r="F1339">
            <v>0</v>
          </cell>
          <cell r="G1339">
            <v>0</v>
          </cell>
          <cell r="AA1339">
            <v>69</v>
          </cell>
          <cell r="AB1339">
            <v>2398</v>
          </cell>
          <cell r="AC1339">
            <v>1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56</v>
          </cell>
          <cell r="L1412">
            <v>9</v>
          </cell>
          <cell r="AL1412">
            <v>6330545</v>
          </cell>
        </row>
        <row r="1416">
          <cell r="C1416">
            <v>74</v>
          </cell>
          <cell r="H1416">
            <v>63</v>
          </cell>
          <cell r="I1416">
            <v>56</v>
          </cell>
          <cell r="J1416">
            <v>7</v>
          </cell>
          <cell r="K1416">
            <v>0</v>
          </cell>
          <cell r="L1416">
            <v>9</v>
          </cell>
          <cell r="M1416">
            <v>2</v>
          </cell>
          <cell r="N1416">
            <v>0</v>
          </cell>
          <cell r="P1416">
            <v>25</v>
          </cell>
          <cell r="Q1416">
            <v>19</v>
          </cell>
          <cell r="S1416">
            <v>0</v>
          </cell>
          <cell r="T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8</v>
          </cell>
        </row>
        <row r="1418">
          <cell r="C1418">
            <v>0</v>
          </cell>
          <cell r="AL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11</v>
          </cell>
          <cell r="H1480">
            <v>5</v>
          </cell>
          <cell r="I1480">
            <v>5</v>
          </cell>
          <cell r="J1480">
            <v>0</v>
          </cell>
          <cell r="K1480">
            <v>0</v>
          </cell>
          <cell r="L1480">
            <v>6</v>
          </cell>
          <cell r="M1480">
            <v>0</v>
          </cell>
          <cell r="N1480">
            <v>0</v>
          </cell>
          <cell r="P1480">
            <v>0</v>
          </cell>
          <cell r="Q1480">
            <v>1</v>
          </cell>
          <cell r="S1480">
            <v>1</v>
          </cell>
          <cell r="T1480">
            <v>1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947930</v>
          </cell>
        </row>
        <row r="1549">
          <cell r="C1549">
            <v>47</v>
          </cell>
          <cell r="H1549">
            <v>43</v>
          </cell>
          <cell r="I1549">
            <v>43</v>
          </cell>
          <cell r="J1549">
            <v>0</v>
          </cell>
          <cell r="K1549">
            <v>0</v>
          </cell>
          <cell r="L1549">
            <v>4</v>
          </cell>
          <cell r="M1549">
            <v>0</v>
          </cell>
          <cell r="N1549">
            <v>0</v>
          </cell>
          <cell r="P1549">
            <v>0</v>
          </cell>
          <cell r="Q1549">
            <v>0</v>
          </cell>
          <cell r="S1549">
            <v>0</v>
          </cell>
          <cell r="T1549">
            <v>0</v>
          </cell>
          <cell r="V1549">
            <v>1</v>
          </cell>
          <cell r="W1549">
            <v>0</v>
          </cell>
          <cell r="Y1549">
            <v>0</v>
          </cell>
          <cell r="Z1549">
            <v>7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2401250</v>
          </cell>
        </row>
        <row r="1567">
          <cell r="C1567">
            <v>1884</v>
          </cell>
          <cell r="D1567">
            <v>1884</v>
          </cell>
          <cell r="E1567">
            <v>1884</v>
          </cell>
          <cell r="F1567">
            <v>0</v>
          </cell>
          <cell r="G1567">
            <v>0</v>
          </cell>
          <cell r="AA1567">
            <v>1840</v>
          </cell>
          <cell r="AB1567">
            <v>44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89</v>
          </cell>
          <cell r="H1594">
            <v>78</v>
          </cell>
          <cell r="I1594">
            <v>70</v>
          </cell>
          <cell r="J1594">
            <v>8</v>
          </cell>
          <cell r="K1594">
            <v>4</v>
          </cell>
          <cell r="L1594">
            <v>7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7</v>
          </cell>
          <cell r="AL1594">
            <v>4869855</v>
          </cell>
        </row>
        <row r="1689">
          <cell r="C1689">
            <v>31770</v>
          </cell>
          <cell r="D1689">
            <v>31348</v>
          </cell>
          <cell r="E1689">
            <v>31348</v>
          </cell>
          <cell r="F1689">
            <v>0</v>
          </cell>
          <cell r="G1689">
            <v>422</v>
          </cell>
          <cell r="AA1689">
            <v>29297</v>
          </cell>
          <cell r="AB1689">
            <v>563</v>
          </cell>
          <cell r="AC1689">
            <v>1910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1102</v>
          </cell>
          <cell r="E1691">
            <v>1062</v>
          </cell>
          <cell r="AL1691">
            <v>6042780</v>
          </cell>
        </row>
        <row r="1692">
          <cell r="C1692">
            <v>27</v>
          </cell>
          <cell r="E1692">
            <v>27</v>
          </cell>
          <cell r="AL1692">
            <v>432540</v>
          </cell>
        </row>
        <row r="1693">
          <cell r="C1693">
            <v>65</v>
          </cell>
          <cell r="E1693">
            <v>65</v>
          </cell>
          <cell r="AL1693">
            <v>1766050</v>
          </cell>
        </row>
        <row r="1694">
          <cell r="C1694">
            <v>0</v>
          </cell>
          <cell r="AL1694">
            <v>0</v>
          </cell>
        </row>
        <row r="1695">
          <cell r="C1695">
            <v>101</v>
          </cell>
          <cell r="E1695">
            <v>101</v>
          </cell>
          <cell r="AL1695">
            <v>5838810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1295</v>
          </cell>
          <cell r="D1715">
            <v>1255</v>
          </cell>
          <cell r="E1715">
            <v>1255</v>
          </cell>
          <cell r="F1715">
            <v>0</v>
          </cell>
          <cell r="G1715">
            <v>40</v>
          </cell>
          <cell r="AA1715">
            <v>533</v>
          </cell>
          <cell r="AB1715">
            <v>545</v>
          </cell>
          <cell r="AC1715">
            <v>217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0</v>
          </cell>
          <cell r="L1785">
            <v>0</v>
          </cell>
          <cell r="P1785">
            <v>0</v>
          </cell>
          <cell r="Q1785">
            <v>1</v>
          </cell>
          <cell r="S1785">
            <v>0</v>
          </cell>
          <cell r="T1785">
            <v>6</v>
          </cell>
          <cell r="V1785">
            <v>0</v>
          </cell>
          <cell r="W1785">
            <v>0</v>
          </cell>
          <cell r="Y1785">
            <v>0</v>
          </cell>
          <cell r="Z1785">
            <v>0</v>
          </cell>
          <cell r="AL1785">
            <v>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7</v>
          </cell>
          <cell r="H1798">
            <v>6</v>
          </cell>
          <cell r="I1798">
            <v>0</v>
          </cell>
          <cell r="J1798">
            <v>6</v>
          </cell>
          <cell r="K1798">
            <v>0</v>
          </cell>
          <cell r="L1798">
            <v>0</v>
          </cell>
          <cell r="M1798">
            <v>1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6</v>
          </cell>
        </row>
        <row r="1864">
          <cell r="I1864">
            <v>3</v>
          </cell>
          <cell r="L1864">
            <v>0</v>
          </cell>
          <cell r="AL1864">
            <v>183690</v>
          </cell>
        </row>
        <row r="1867">
          <cell r="C1867">
            <v>3</v>
          </cell>
          <cell r="H1867">
            <v>3</v>
          </cell>
          <cell r="I1867">
            <v>3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318</v>
          </cell>
          <cell r="D1930">
            <v>309</v>
          </cell>
          <cell r="E1930">
            <v>309</v>
          </cell>
          <cell r="F1930">
            <v>0</v>
          </cell>
          <cell r="G1930">
            <v>9</v>
          </cell>
          <cell r="AA1930">
            <v>116</v>
          </cell>
          <cell r="AB1930">
            <v>140</v>
          </cell>
          <cell r="AC1930">
            <v>62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90</v>
          </cell>
          <cell r="E1933">
            <v>90</v>
          </cell>
          <cell r="AL1933">
            <v>3531600</v>
          </cell>
        </row>
        <row r="1934">
          <cell r="C1934">
            <v>0</v>
          </cell>
          <cell r="AL1934">
            <v>0</v>
          </cell>
        </row>
        <row r="1935">
          <cell r="C1935">
            <v>32</v>
          </cell>
          <cell r="E1935">
            <v>17</v>
          </cell>
          <cell r="AL1935">
            <v>857140</v>
          </cell>
        </row>
        <row r="1936">
          <cell r="C1936">
            <v>122</v>
          </cell>
          <cell r="D1936">
            <v>107</v>
          </cell>
          <cell r="E1936">
            <v>107</v>
          </cell>
          <cell r="F1936">
            <v>0</v>
          </cell>
          <cell r="G1936">
            <v>15</v>
          </cell>
          <cell r="AA1936">
            <v>15</v>
          </cell>
          <cell r="AB1936">
            <v>107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146</v>
          </cell>
          <cell r="L2021">
            <v>25</v>
          </cell>
          <cell r="AL2021">
            <v>47607700</v>
          </cell>
        </row>
        <row r="2028">
          <cell r="C2028">
            <v>206</v>
          </cell>
          <cell r="H2028">
            <v>173</v>
          </cell>
          <cell r="I2028">
            <v>146</v>
          </cell>
          <cell r="J2028">
            <v>27</v>
          </cell>
          <cell r="K2028">
            <v>8</v>
          </cell>
          <cell r="L2028">
            <v>25</v>
          </cell>
          <cell r="M2028">
            <v>0</v>
          </cell>
          <cell r="N2028">
            <v>0</v>
          </cell>
          <cell r="P2028">
            <v>1</v>
          </cell>
          <cell r="Q2028">
            <v>60</v>
          </cell>
          <cell r="S2028">
            <v>9</v>
          </cell>
          <cell r="T2028">
            <v>22</v>
          </cell>
          <cell r="V2028">
            <v>0</v>
          </cell>
          <cell r="W2028">
            <v>3</v>
          </cell>
          <cell r="Y2028">
            <v>11</v>
          </cell>
          <cell r="Z2028">
            <v>100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39</v>
          </cell>
        </row>
        <row r="2066">
          <cell r="C2066">
            <v>16</v>
          </cell>
          <cell r="H2066">
            <v>10</v>
          </cell>
          <cell r="I2066">
            <v>5</v>
          </cell>
          <cell r="J2066">
            <v>5</v>
          </cell>
          <cell r="K2066">
            <v>2</v>
          </cell>
          <cell r="L2066">
            <v>0</v>
          </cell>
          <cell r="M2066">
            <v>4</v>
          </cell>
          <cell r="N2066">
            <v>0</v>
          </cell>
          <cell r="P2066">
            <v>0</v>
          </cell>
          <cell r="Q2066">
            <v>9</v>
          </cell>
          <cell r="S2066">
            <v>0</v>
          </cell>
          <cell r="T2066">
            <v>5</v>
          </cell>
          <cell r="V2066">
            <v>0</v>
          </cell>
          <cell r="W2066">
            <v>0</v>
          </cell>
          <cell r="Y2066">
            <v>0</v>
          </cell>
          <cell r="Z2066">
            <v>1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L2066">
            <v>1007240</v>
          </cell>
        </row>
        <row r="2092">
          <cell r="C2092">
            <v>365</v>
          </cell>
          <cell r="D2092">
            <v>282</v>
          </cell>
          <cell r="E2092">
            <v>281</v>
          </cell>
          <cell r="F2092">
            <v>1</v>
          </cell>
          <cell r="G2092">
            <v>83</v>
          </cell>
          <cell r="AA2092">
            <v>238</v>
          </cell>
          <cell r="AB2092">
            <v>25</v>
          </cell>
          <cell r="AC2092">
            <v>102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1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76</v>
          </cell>
          <cell r="H2185">
            <v>68</v>
          </cell>
          <cell r="I2185">
            <v>38</v>
          </cell>
          <cell r="J2185">
            <v>30</v>
          </cell>
          <cell r="K2185">
            <v>2</v>
          </cell>
          <cell r="L2185">
            <v>4</v>
          </cell>
          <cell r="M2185">
            <v>2</v>
          </cell>
          <cell r="N2185">
            <v>0</v>
          </cell>
          <cell r="P2185">
            <v>7</v>
          </cell>
          <cell r="Q2185">
            <v>31</v>
          </cell>
          <cell r="S2185">
            <v>30</v>
          </cell>
          <cell r="T2185">
            <v>1</v>
          </cell>
          <cell r="V2185">
            <v>0</v>
          </cell>
          <cell r="W2185">
            <v>0</v>
          </cell>
          <cell r="Y2185">
            <v>1</v>
          </cell>
          <cell r="Z2185">
            <v>6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31</v>
          </cell>
          <cell r="AL2185">
            <v>10604315</v>
          </cell>
        </row>
        <row r="2204">
          <cell r="C2204">
            <v>1142</v>
          </cell>
          <cell r="D2204">
            <v>953</v>
          </cell>
          <cell r="E2204">
            <v>953</v>
          </cell>
          <cell r="F2204">
            <v>0</v>
          </cell>
          <cell r="G2204">
            <v>189</v>
          </cell>
          <cell r="AA2204">
            <v>1007</v>
          </cell>
          <cell r="AB2204">
            <v>94</v>
          </cell>
          <cell r="AC2204">
            <v>41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9671420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1142</v>
          </cell>
        </row>
        <row r="2218">
          <cell r="C2218">
            <v>8</v>
          </cell>
          <cell r="H2218">
            <v>8</v>
          </cell>
          <cell r="I2218">
            <v>7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4</v>
          </cell>
          <cell r="S2218">
            <v>0</v>
          </cell>
          <cell r="T2218">
            <v>3</v>
          </cell>
          <cell r="V2218">
            <v>0</v>
          </cell>
          <cell r="W2218">
            <v>0</v>
          </cell>
          <cell r="Y2218">
            <v>0</v>
          </cell>
          <cell r="Z2218">
            <v>1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1830140</v>
          </cell>
        </row>
        <row r="2253">
          <cell r="C2253">
            <v>53</v>
          </cell>
          <cell r="H2253">
            <v>49</v>
          </cell>
          <cell r="I2253">
            <v>33</v>
          </cell>
          <cell r="J2253">
            <v>16</v>
          </cell>
          <cell r="K2253">
            <v>0</v>
          </cell>
          <cell r="L2253">
            <v>4</v>
          </cell>
          <cell r="M2253">
            <v>0</v>
          </cell>
          <cell r="N2253">
            <v>0</v>
          </cell>
          <cell r="P2253">
            <v>0</v>
          </cell>
          <cell r="Q2253">
            <v>44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8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16</v>
          </cell>
          <cell r="AL2253">
            <v>7547105</v>
          </cell>
        </row>
        <row r="2255">
          <cell r="C2255">
            <v>10</v>
          </cell>
          <cell r="D2255">
            <v>8</v>
          </cell>
          <cell r="E2255">
            <v>7</v>
          </cell>
          <cell r="F2255">
            <v>1</v>
          </cell>
          <cell r="G2255">
            <v>2</v>
          </cell>
          <cell r="AA2255">
            <v>10</v>
          </cell>
          <cell r="AJ2255">
            <v>1</v>
          </cell>
          <cell r="AL2255">
            <v>826910</v>
          </cell>
        </row>
        <row r="2256">
          <cell r="C2256">
            <v>20</v>
          </cell>
          <cell r="D2256">
            <v>20</v>
          </cell>
          <cell r="E2256">
            <v>18</v>
          </cell>
          <cell r="F2256">
            <v>2</v>
          </cell>
          <cell r="AA2256">
            <v>20</v>
          </cell>
          <cell r="AJ2256">
            <v>2</v>
          </cell>
          <cell r="AL2256">
            <v>2041560</v>
          </cell>
        </row>
        <row r="2257">
          <cell r="C2257">
            <v>0</v>
          </cell>
          <cell r="AL2257">
            <v>0</v>
          </cell>
        </row>
        <row r="2259">
          <cell r="C2259">
            <v>100</v>
          </cell>
          <cell r="H2259">
            <v>96</v>
          </cell>
          <cell r="I2259">
            <v>28</v>
          </cell>
          <cell r="J2259">
            <v>68</v>
          </cell>
          <cell r="K2259">
            <v>4</v>
          </cell>
          <cell r="AJ2259">
            <v>70</v>
          </cell>
          <cell r="AL2259">
            <v>4201960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52</v>
          </cell>
          <cell r="E2262">
            <v>46</v>
          </cell>
          <cell r="AL2262">
            <v>6902760</v>
          </cell>
        </row>
        <row r="2263">
          <cell r="C2263">
            <v>2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73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27</v>
          </cell>
        </row>
        <row r="2267">
          <cell r="C2267">
            <v>0</v>
          </cell>
        </row>
        <row r="2287">
          <cell r="C2287">
            <v>217</v>
          </cell>
          <cell r="D2287">
            <v>217</v>
          </cell>
          <cell r="E2287">
            <v>217</v>
          </cell>
          <cell r="F2287">
            <v>0</v>
          </cell>
          <cell r="G2287">
            <v>0</v>
          </cell>
          <cell r="AA2287">
            <v>0</v>
          </cell>
          <cell r="AB2287">
            <v>175</v>
          </cell>
          <cell r="AC2287">
            <v>42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85</v>
          </cell>
          <cell r="H2494">
            <v>79</v>
          </cell>
          <cell r="I2494">
            <v>71</v>
          </cell>
          <cell r="J2494">
            <v>8</v>
          </cell>
          <cell r="K2494">
            <v>1</v>
          </cell>
          <cell r="L2494">
            <v>5</v>
          </cell>
          <cell r="M2494">
            <v>0</v>
          </cell>
          <cell r="N2494">
            <v>0</v>
          </cell>
          <cell r="AD2494">
            <v>0</v>
          </cell>
          <cell r="AE2494">
            <v>2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9</v>
          </cell>
          <cell r="AL2494">
            <v>19603490</v>
          </cell>
        </row>
        <row r="2497">
          <cell r="C2497">
            <v>4</v>
          </cell>
          <cell r="H2497">
            <v>4</v>
          </cell>
        </row>
        <row r="2498">
          <cell r="C2498">
            <v>3</v>
          </cell>
          <cell r="H2498">
            <v>3</v>
          </cell>
        </row>
        <row r="2499">
          <cell r="C2499">
            <v>1</v>
          </cell>
          <cell r="H2499">
            <v>1</v>
          </cell>
        </row>
        <row r="2501">
          <cell r="P2501">
            <v>4</v>
          </cell>
          <cell r="Q2501">
            <v>17</v>
          </cell>
          <cell r="S2501">
            <v>1</v>
          </cell>
          <cell r="T2501">
            <v>9</v>
          </cell>
          <cell r="V2501">
            <v>0</v>
          </cell>
          <cell r="W2501">
            <v>0</v>
          </cell>
          <cell r="Y2501">
            <v>5</v>
          </cell>
          <cell r="Z2501">
            <v>40</v>
          </cell>
        </row>
        <row r="2506">
          <cell r="C2506">
            <v>9</v>
          </cell>
          <cell r="H2506">
            <v>9</v>
          </cell>
          <cell r="I2506">
            <v>8</v>
          </cell>
          <cell r="J2506">
            <v>1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P2506">
            <v>0</v>
          </cell>
          <cell r="Q2506">
            <v>0</v>
          </cell>
          <cell r="S2506">
            <v>7</v>
          </cell>
          <cell r="T2506">
            <v>2</v>
          </cell>
          <cell r="V2506">
            <v>0</v>
          </cell>
          <cell r="W2506">
            <v>0</v>
          </cell>
          <cell r="Y2506">
            <v>0</v>
          </cell>
          <cell r="Z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564620</v>
          </cell>
        </row>
        <row r="2518">
          <cell r="C2518">
            <v>1</v>
          </cell>
          <cell r="D2518">
            <v>1</v>
          </cell>
          <cell r="E2518">
            <v>1</v>
          </cell>
          <cell r="F2518">
            <v>0</v>
          </cell>
          <cell r="G2518">
            <v>0</v>
          </cell>
          <cell r="AA2518">
            <v>1</v>
          </cell>
          <cell r="AB2518">
            <v>0</v>
          </cell>
          <cell r="AC2518">
            <v>0</v>
          </cell>
          <cell r="AD2518">
            <v>0</v>
          </cell>
          <cell r="AE2518">
            <v>1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97900</v>
          </cell>
        </row>
        <row r="2573">
          <cell r="C2573">
            <v>0</v>
          </cell>
          <cell r="E2573">
            <v>0</v>
          </cell>
        </row>
        <row r="2576">
          <cell r="C2576">
            <v>27</v>
          </cell>
          <cell r="E2576">
            <v>20</v>
          </cell>
          <cell r="AL2576">
            <v>651000</v>
          </cell>
        </row>
        <row r="2585">
          <cell r="C2585">
            <v>101</v>
          </cell>
          <cell r="E2585">
            <v>101</v>
          </cell>
        </row>
        <row r="2587">
          <cell r="C2587">
            <v>146</v>
          </cell>
          <cell r="E2587">
            <v>146</v>
          </cell>
          <cell r="AL2587">
            <v>3130240</v>
          </cell>
        </row>
        <row r="2588">
          <cell r="C2588">
            <v>291</v>
          </cell>
          <cell r="E2588">
            <v>291</v>
          </cell>
          <cell r="AL2588">
            <v>19633770</v>
          </cell>
        </row>
        <row r="2589">
          <cell r="C2589">
            <v>0</v>
          </cell>
          <cell r="AL2589">
            <v>0</v>
          </cell>
        </row>
        <row r="2590">
          <cell r="C2590">
            <v>256</v>
          </cell>
          <cell r="E2590">
            <v>255</v>
          </cell>
          <cell r="AL2590">
            <v>749700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1165</v>
          </cell>
          <cell r="E2614">
            <v>1165</v>
          </cell>
          <cell r="AL2614">
            <v>5459000</v>
          </cell>
        </row>
        <row r="2640">
          <cell r="E2640">
            <v>416</v>
          </cell>
          <cell r="AL2640">
            <v>14504810</v>
          </cell>
        </row>
        <row r="2650">
          <cell r="C2650">
            <v>1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417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18</v>
          </cell>
          <cell r="E2673">
            <v>18</v>
          </cell>
          <cell r="AL2673">
            <v>641160</v>
          </cell>
        </row>
        <row r="2674">
          <cell r="C2674">
            <v>3</v>
          </cell>
          <cell r="E2674">
            <v>3</v>
          </cell>
          <cell r="AL2674">
            <v>196530</v>
          </cell>
        </row>
        <row r="2677">
          <cell r="C2677">
            <v>92</v>
          </cell>
          <cell r="H2677">
            <v>12</v>
          </cell>
          <cell r="I2677">
            <v>11</v>
          </cell>
          <cell r="J2677">
            <v>1</v>
          </cell>
          <cell r="K2677">
            <v>0</v>
          </cell>
          <cell r="L2677">
            <v>80</v>
          </cell>
          <cell r="M2677">
            <v>0</v>
          </cell>
          <cell r="N2677">
            <v>0</v>
          </cell>
          <cell r="P2677">
            <v>2</v>
          </cell>
          <cell r="Q2677">
            <v>2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1</v>
          </cell>
          <cell r="AL2677">
            <v>1106700</v>
          </cell>
        </row>
        <row r="2727">
          <cell r="C2727">
            <v>0</v>
          </cell>
        </row>
        <row r="2730">
          <cell r="C2730">
            <v>362</v>
          </cell>
          <cell r="E2730">
            <v>362</v>
          </cell>
          <cell r="AL2730">
            <v>8134140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5332</v>
          </cell>
          <cell r="E7">
            <v>5082</v>
          </cell>
          <cell r="AL7">
            <v>66523380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211</v>
          </cell>
          <cell r="E11">
            <v>140</v>
          </cell>
          <cell r="AL11">
            <v>2297400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2277</v>
          </cell>
          <cell r="E15">
            <v>2277</v>
          </cell>
          <cell r="AL15">
            <v>15050970</v>
          </cell>
        </row>
        <row r="16">
          <cell r="C16">
            <v>1461</v>
          </cell>
          <cell r="E16">
            <v>1461</v>
          </cell>
          <cell r="AL16">
            <v>11600340</v>
          </cell>
        </row>
        <row r="17">
          <cell r="C17">
            <v>2320</v>
          </cell>
          <cell r="E17">
            <v>2320</v>
          </cell>
          <cell r="AL17">
            <v>22828800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1476</v>
          </cell>
        </row>
        <row r="25">
          <cell r="C25">
            <v>0</v>
          </cell>
        </row>
        <row r="29">
          <cell r="C29">
            <v>1996</v>
          </cell>
          <cell r="E29">
            <v>1991</v>
          </cell>
          <cell r="AL29">
            <v>2568390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87</v>
          </cell>
          <cell r="E32">
            <v>87</v>
          </cell>
          <cell r="AL32">
            <v>152250</v>
          </cell>
        </row>
        <row r="33">
          <cell r="C33">
            <v>1624</v>
          </cell>
          <cell r="E33">
            <v>1624</v>
          </cell>
          <cell r="AL33">
            <v>2289840</v>
          </cell>
        </row>
        <row r="34">
          <cell r="C34">
            <v>7</v>
          </cell>
          <cell r="E34">
            <v>7</v>
          </cell>
          <cell r="AL34">
            <v>9030</v>
          </cell>
        </row>
        <row r="36">
          <cell r="C36">
            <v>201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22</v>
          </cell>
          <cell r="E44">
            <v>22</v>
          </cell>
          <cell r="AL44">
            <v>93060</v>
          </cell>
        </row>
        <row r="45">
          <cell r="C45">
            <v>1090</v>
          </cell>
          <cell r="E45">
            <v>1090</v>
          </cell>
          <cell r="AL45">
            <v>2539700</v>
          </cell>
        </row>
        <row r="46">
          <cell r="C46">
            <v>0</v>
          </cell>
          <cell r="AL46">
            <v>0</v>
          </cell>
        </row>
        <row r="47">
          <cell r="C47">
            <v>369</v>
          </cell>
          <cell r="E47">
            <v>369</v>
          </cell>
          <cell r="AL47">
            <v>261990</v>
          </cell>
        </row>
        <row r="49">
          <cell r="C49">
            <v>0</v>
          </cell>
        </row>
        <row r="53">
          <cell r="C53">
            <v>374</v>
          </cell>
          <cell r="E53">
            <v>374</v>
          </cell>
          <cell r="AL53">
            <v>755480</v>
          </cell>
        </row>
        <row r="54">
          <cell r="C54">
            <v>22</v>
          </cell>
          <cell r="E54">
            <v>22</v>
          </cell>
          <cell r="AL54">
            <v>44440</v>
          </cell>
        </row>
        <row r="55">
          <cell r="C55">
            <v>471</v>
          </cell>
          <cell r="E55">
            <v>471</v>
          </cell>
          <cell r="AL55">
            <v>546360</v>
          </cell>
        </row>
        <row r="57">
          <cell r="C57">
            <v>30</v>
          </cell>
        </row>
        <row r="58">
          <cell r="C58">
            <v>0</v>
          </cell>
        </row>
        <row r="62">
          <cell r="C62">
            <v>378</v>
          </cell>
          <cell r="E62">
            <v>378</v>
          </cell>
          <cell r="AL62">
            <v>332640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363</v>
          </cell>
          <cell r="E67">
            <v>320</v>
          </cell>
          <cell r="AL67">
            <v>246400</v>
          </cell>
        </row>
        <row r="68">
          <cell r="C68">
            <v>430</v>
          </cell>
          <cell r="E68">
            <v>430</v>
          </cell>
          <cell r="AL68">
            <v>7520700</v>
          </cell>
        </row>
        <row r="69">
          <cell r="C69">
            <v>133</v>
          </cell>
          <cell r="E69">
            <v>129</v>
          </cell>
          <cell r="AL69">
            <v>5181930</v>
          </cell>
        </row>
        <row r="70">
          <cell r="C70">
            <v>5280</v>
          </cell>
          <cell r="E70">
            <v>5280</v>
          </cell>
          <cell r="AL70">
            <v>12302400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5087</v>
          </cell>
          <cell r="E116">
            <v>4835</v>
          </cell>
          <cell r="AL116">
            <v>185809050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166</v>
          </cell>
          <cell r="E119">
            <v>166</v>
          </cell>
          <cell r="AL119">
            <v>26520160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336</v>
          </cell>
          <cell r="E122">
            <v>335</v>
          </cell>
          <cell r="AL122">
            <v>25851950</v>
          </cell>
        </row>
        <row r="123">
          <cell r="C123">
            <v>163</v>
          </cell>
          <cell r="E123">
            <v>163</v>
          </cell>
          <cell r="AL123">
            <v>12578710</v>
          </cell>
        </row>
        <row r="124">
          <cell r="C124">
            <v>0</v>
          </cell>
          <cell r="AL124">
            <v>0</v>
          </cell>
        </row>
        <row r="125">
          <cell r="C125">
            <v>79</v>
          </cell>
          <cell r="E125">
            <v>78</v>
          </cell>
          <cell r="AL125">
            <v>5399940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861</v>
          </cell>
          <cell r="E134">
            <v>816</v>
          </cell>
          <cell r="AL134">
            <v>4651200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22</v>
          </cell>
          <cell r="AL138">
            <v>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38578</v>
          </cell>
          <cell r="D212">
            <v>37614</v>
          </cell>
          <cell r="E212">
            <v>37614</v>
          </cell>
          <cell r="F212">
            <v>0</v>
          </cell>
          <cell r="G212">
            <v>964</v>
          </cell>
          <cell r="AA212">
            <v>16749</v>
          </cell>
          <cell r="AB212">
            <v>5844</v>
          </cell>
          <cell r="AC212">
            <v>15985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  <cell r="AL212">
            <v>43396990</v>
          </cell>
        </row>
        <row r="216">
          <cell r="E216">
            <v>436</v>
          </cell>
        </row>
        <row r="217">
          <cell r="E217">
            <v>466</v>
          </cell>
        </row>
        <row r="218">
          <cell r="E218">
            <v>368</v>
          </cell>
        </row>
        <row r="220">
          <cell r="E220">
            <v>53</v>
          </cell>
        </row>
        <row r="223">
          <cell r="E223">
            <v>183</v>
          </cell>
        </row>
        <row r="224">
          <cell r="E224">
            <v>1309</v>
          </cell>
        </row>
        <row r="225">
          <cell r="E225">
            <v>727</v>
          </cell>
        </row>
        <row r="230">
          <cell r="E230">
            <v>627</v>
          </cell>
        </row>
        <row r="231">
          <cell r="E231">
            <v>451</v>
          </cell>
        </row>
        <row r="233">
          <cell r="E233">
            <v>3185</v>
          </cell>
        </row>
        <row r="234">
          <cell r="E234">
            <v>33</v>
          </cell>
        </row>
        <row r="235">
          <cell r="E235">
            <v>401</v>
          </cell>
        </row>
        <row r="236">
          <cell r="E236">
            <v>430</v>
          </cell>
        </row>
        <row r="237">
          <cell r="E237">
            <v>554</v>
          </cell>
        </row>
        <row r="238">
          <cell r="E238">
            <v>182</v>
          </cell>
        </row>
        <row r="240">
          <cell r="E240">
            <v>7767</v>
          </cell>
        </row>
        <row r="246">
          <cell r="E246">
            <v>1290</v>
          </cell>
        </row>
        <row r="247">
          <cell r="E247">
            <v>462</v>
          </cell>
        </row>
        <row r="249">
          <cell r="E249">
            <v>1245</v>
          </cell>
        </row>
        <row r="250">
          <cell r="E250">
            <v>1248</v>
          </cell>
        </row>
        <row r="251">
          <cell r="E251">
            <v>2372</v>
          </cell>
        </row>
        <row r="252">
          <cell r="E252">
            <v>22</v>
          </cell>
        </row>
        <row r="255">
          <cell r="E255">
            <v>381</v>
          </cell>
        </row>
        <row r="258">
          <cell r="E258">
            <v>2969</v>
          </cell>
        </row>
        <row r="261">
          <cell r="E261">
            <v>1130</v>
          </cell>
        </row>
        <row r="264">
          <cell r="E264">
            <v>2691</v>
          </cell>
        </row>
        <row r="265">
          <cell r="E265">
            <v>503</v>
          </cell>
        </row>
        <row r="275">
          <cell r="C275">
            <v>31914</v>
          </cell>
          <cell r="D275">
            <v>31485</v>
          </cell>
          <cell r="E275">
            <v>31485</v>
          </cell>
          <cell r="F275">
            <v>0</v>
          </cell>
          <cell r="G275">
            <v>429</v>
          </cell>
          <cell r="AA275">
            <v>12236</v>
          </cell>
          <cell r="AB275">
            <v>8217</v>
          </cell>
          <cell r="AC275">
            <v>11461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32</v>
          </cell>
          <cell r="AJ275">
            <v>0</v>
          </cell>
          <cell r="AL275">
            <v>49338170</v>
          </cell>
        </row>
        <row r="314">
          <cell r="C314">
            <v>1685</v>
          </cell>
          <cell r="D314">
            <v>1679</v>
          </cell>
          <cell r="E314">
            <v>1679</v>
          </cell>
          <cell r="F314">
            <v>0</v>
          </cell>
          <cell r="G314">
            <v>6</v>
          </cell>
          <cell r="AA314">
            <v>133</v>
          </cell>
          <cell r="AB314">
            <v>1506</v>
          </cell>
          <cell r="AC314">
            <v>46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43</v>
          </cell>
          <cell r="AJ314">
            <v>0</v>
          </cell>
          <cell r="AL314">
            <v>6854940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2504</v>
          </cell>
          <cell r="D388">
            <v>2454</v>
          </cell>
          <cell r="E388">
            <v>2454</v>
          </cell>
          <cell r="F388">
            <v>0</v>
          </cell>
          <cell r="G388">
            <v>50</v>
          </cell>
          <cell r="AA388">
            <v>951</v>
          </cell>
          <cell r="AB388">
            <v>440</v>
          </cell>
          <cell r="AC388">
            <v>1113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59</v>
          </cell>
          <cell r="AJ388">
            <v>0</v>
          </cell>
          <cell r="AL388">
            <v>13595190</v>
          </cell>
        </row>
        <row r="428">
          <cell r="C428">
            <v>3976</v>
          </cell>
          <cell r="D428">
            <v>3950</v>
          </cell>
          <cell r="E428">
            <v>3950</v>
          </cell>
          <cell r="F428">
            <v>0</v>
          </cell>
          <cell r="G428">
            <v>26</v>
          </cell>
          <cell r="AA428">
            <v>1162</v>
          </cell>
          <cell r="AB428">
            <v>2533</v>
          </cell>
          <cell r="AC428">
            <v>281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9967010</v>
          </cell>
        </row>
        <row r="437">
          <cell r="E437">
            <v>2</v>
          </cell>
        </row>
        <row r="441">
          <cell r="E441">
            <v>1</v>
          </cell>
        </row>
        <row r="442">
          <cell r="E442">
            <v>17</v>
          </cell>
        </row>
        <row r="447">
          <cell r="C447">
            <v>21</v>
          </cell>
          <cell r="D447">
            <v>20</v>
          </cell>
          <cell r="E447">
            <v>20</v>
          </cell>
          <cell r="F447">
            <v>0</v>
          </cell>
          <cell r="G447">
            <v>1</v>
          </cell>
          <cell r="AA447">
            <v>1</v>
          </cell>
          <cell r="AB447">
            <v>20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66040</v>
          </cell>
        </row>
        <row r="470">
          <cell r="C470">
            <v>1197</v>
          </cell>
          <cell r="D470">
            <v>1187</v>
          </cell>
          <cell r="E470">
            <v>1187</v>
          </cell>
          <cell r="F470">
            <v>0</v>
          </cell>
          <cell r="G470">
            <v>10</v>
          </cell>
          <cell r="AA470">
            <v>251</v>
          </cell>
          <cell r="AB470">
            <v>926</v>
          </cell>
          <cell r="AC470">
            <v>20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28</v>
          </cell>
          <cell r="AJ470">
            <v>0</v>
          </cell>
          <cell r="AL470">
            <v>5630330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6308</v>
          </cell>
          <cell r="D492">
            <v>6105</v>
          </cell>
          <cell r="E492">
            <v>6105</v>
          </cell>
          <cell r="F492">
            <v>0</v>
          </cell>
          <cell r="G492">
            <v>203</v>
          </cell>
          <cell r="AA492">
            <v>3812</v>
          </cell>
          <cell r="AB492">
            <v>1078</v>
          </cell>
          <cell r="AC492">
            <v>1418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6">
          <cell r="E496">
            <v>16</v>
          </cell>
        </row>
        <row r="497">
          <cell r="E497">
            <v>5</v>
          </cell>
        </row>
        <row r="501">
          <cell r="E501">
            <v>27</v>
          </cell>
        </row>
        <row r="503">
          <cell r="E503">
            <v>78</v>
          </cell>
        </row>
        <row r="505">
          <cell r="E505">
            <v>27</v>
          </cell>
        </row>
        <row r="508">
          <cell r="E508">
            <v>1</v>
          </cell>
        </row>
        <row r="529">
          <cell r="E529">
            <v>1</v>
          </cell>
        </row>
        <row r="532">
          <cell r="C532">
            <v>157</v>
          </cell>
          <cell r="D532">
            <v>155</v>
          </cell>
          <cell r="E532">
            <v>155</v>
          </cell>
          <cell r="F532">
            <v>0</v>
          </cell>
          <cell r="G532">
            <v>2</v>
          </cell>
          <cell r="AA532">
            <v>60</v>
          </cell>
          <cell r="AB532">
            <v>17</v>
          </cell>
          <cell r="AC532">
            <v>80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249170</v>
          </cell>
        </row>
        <row r="566">
          <cell r="C566">
            <v>1812</v>
          </cell>
          <cell r="D566">
            <v>1800</v>
          </cell>
          <cell r="E566">
            <v>1800</v>
          </cell>
          <cell r="F566">
            <v>0</v>
          </cell>
          <cell r="G566">
            <v>12</v>
          </cell>
          <cell r="AA566">
            <v>326</v>
          </cell>
          <cell r="AB566">
            <v>823</v>
          </cell>
          <cell r="AC566">
            <v>663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2322660</v>
          </cell>
        </row>
        <row r="570">
          <cell r="E570">
            <v>19</v>
          </cell>
        </row>
        <row r="573">
          <cell r="E573">
            <v>62</v>
          </cell>
        </row>
        <row r="574">
          <cell r="E574">
            <v>963</v>
          </cell>
        </row>
        <row r="575">
          <cell r="E575">
            <v>104</v>
          </cell>
        </row>
        <row r="581">
          <cell r="E581">
            <v>80</v>
          </cell>
        </row>
        <row r="582">
          <cell r="E582">
            <v>12</v>
          </cell>
        </row>
        <row r="583">
          <cell r="E583">
            <v>15</v>
          </cell>
        </row>
        <row r="584">
          <cell r="E584">
            <v>2</v>
          </cell>
        </row>
        <row r="585">
          <cell r="E585">
            <v>1</v>
          </cell>
        </row>
        <row r="590">
          <cell r="E590">
            <v>2</v>
          </cell>
        </row>
        <row r="595">
          <cell r="E595">
            <v>46</v>
          </cell>
        </row>
        <row r="596">
          <cell r="E596">
            <v>145</v>
          </cell>
        </row>
        <row r="597">
          <cell r="E597">
            <v>2</v>
          </cell>
        </row>
        <row r="601">
          <cell r="E601">
            <v>17</v>
          </cell>
        </row>
        <row r="602">
          <cell r="E602">
            <v>51</v>
          </cell>
        </row>
        <row r="604">
          <cell r="E604">
            <v>27</v>
          </cell>
        </row>
        <row r="605">
          <cell r="E605">
            <v>49</v>
          </cell>
        </row>
        <row r="606">
          <cell r="E606">
            <v>2</v>
          </cell>
        </row>
        <row r="608">
          <cell r="E608">
            <v>23</v>
          </cell>
        </row>
        <row r="609">
          <cell r="E609">
            <v>190</v>
          </cell>
        </row>
        <row r="610">
          <cell r="E610">
            <v>56</v>
          </cell>
        </row>
        <row r="611">
          <cell r="E611">
            <v>22</v>
          </cell>
        </row>
        <row r="612">
          <cell r="E612">
            <v>1</v>
          </cell>
        </row>
        <row r="613">
          <cell r="E613">
            <v>591</v>
          </cell>
        </row>
        <row r="614">
          <cell r="E614">
            <v>12</v>
          </cell>
        </row>
        <row r="615">
          <cell r="E615">
            <v>13</v>
          </cell>
        </row>
        <row r="616">
          <cell r="E616">
            <v>2</v>
          </cell>
        </row>
        <row r="618">
          <cell r="E618">
            <v>43</v>
          </cell>
        </row>
        <row r="619">
          <cell r="E619">
            <v>359</v>
          </cell>
        </row>
        <row r="620">
          <cell r="E620">
            <v>127</v>
          </cell>
        </row>
        <row r="621">
          <cell r="E621">
            <v>12</v>
          </cell>
        </row>
        <row r="624">
          <cell r="C624">
            <v>3080</v>
          </cell>
          <cell r="D624">
            <v>3050</v>
          </cell>
          <cell r="E624">
            <v>3050</v>
          </cell>
          <cell r="F624">
            <v>0</v>
          </cell>
          <cell r="G624">
            <v>30</v>
          </cell>
          <cell r="AA624">
            <v>323</v>
          </cell>
          <cell r="AB624">
            <v>802</v>
          </cell>
          <cell r="AC624">
            <v>1955</v>
          </cell>
          <cell r="AD624">
            <v>3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2</v>
          </cell>
          <cell r="AJ624">
            <v>0</v>
          </cell>
          <cell r="AL624">
            <v>26831780</v>
          </cell>
        </row>
        <row r="647">
          <cell r="C647">
            <v>1</v>
          </cell>
          <cell r="D647">
            <v>1</v>
          </cell>
          <cell r="E647">
            <v>1</v>
          </cell>
          <cell r="F647">
            <v>0</v>
          </cell>
          <cell r="G647">
            <v>0</v>
          </cell>
          <cell r="AA647">
            <v>0</v>
          </cell>
          <cell r="AB647">
            <v>1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27110</v>
          </cell>
        </row>
        <row r="674">
          <cell r="C674">
            <v>1299</v>
          </cell>
          <cell r="D674">
            <v>1297</v>
          </cell>
          <cell r="E674">
            <v>1297</v>
          </cell>
          <cell r="F674">
            <v>0</v>
          </cell>
          <cell r="G674">
            <v>2</v>
          </cell>
          <cell r="AA674">
            <v>191</v>
          </cell>
          <cell r="AB674">
            <v>256</v>
          </cell>
          <cell r="AC674">
            <v>852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2</v>
          </cell>
          <cell r="AJ674">
            <v>0</v>
          </cell>
          <cell r="AL674">
            <v>71219470</v>
          </cell>
        </row>
        <row r="676">
          <cell r="C676">
            <v>91</v>
          </cell>
          <cell r="D676">
            <v>91</v>
          </cell>
          <cell r="E676">
            <v>91</v>
          </cell>
          <cell r="AB676">
            <v>91</v>
          </cell>
          <cell r="AL676">
            <v>538720</v>
          </cell>
        </row>
        <row r="677">
          <cell r="C677">
            <v>148</v>
          </cell>
          <cell r="D677">
            <v>148</v>
          </cell>
          <cell r="E677">
            <v>148</v>
          </cell>
          <cell r="AA677">
            <v>81</v>
          </cell>
          <cell r="AB677">
            <v>20</v>
          </cell>
          <cell r="AC677">
            <v>47</v>
          </cell>
          <cell r="AL677">
            <v>3208640</v>
          </cell>
        </row>
        <row r="696">
          <cell r="C696">
            <v>1012</v>
          </cell>
          <cell r="D696">
            <v>1012</v>
          </cell>
          <cell r="E696">
            <v>1012</v>
          </cell>
          <cell r="F696">
            <v>0</v>
          </cell>
          <cell r="G696">
            <v>0</v>
          </cell>
          <cell r="AA696">
            <v>370</v>
          </cell>
          <cell r="AB696">
            <v>527</v>
          </cell>
          <cell r="AC696">
            <v>115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</v>
          </cell>
          <cell r="AJ696">
            <v>0</v>
          </cell>
          <cell r="AL696">
            <v>16108120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4677</v>
          </cell>
          <cell r="D940">
            <v>4677</v>
          </cell>
          <cell r="E940">
            <v>4677</v>
          </cell>
          <cell r="F940">
            <v>0</v>
          </cell>
          <cell r="G940">
            <v>0</v>
          </cell>
          <cell r="AA940">
            <v>2122</v>
          </cell>
          <cell r="AB940">
            <v>2555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911</v>
          </cell>
          <cell r="E956">
            <v>863</v>
          </cell>
          <cell r="AL956">
            <v>6485250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652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0</v>
          </cell>
          <cell r="E1000">
            <v>0</v>
          </cell>
        </row>
        <row r="1002">
          <cell r="C1002">
            <v>346</v>
          </cell>
          <cell r="E1002">
            <v>346</v>
          </cell>
          <cell r="AL1002">
            <v>2778380</v>
          </cell>
        </row>
        <row r="1003">
          <cell r="C1003">
            <v>200</v>
          </cell>
          <cell r="E1003">
            <v>200</v>
          </cell>
          <cell r="AL1003">
            <v>630000</v>
          </cell>
        </row>
        <row r="1004">
          <cell r="C1004">
            <v>236</v>
          </cell>
          <cell r="E1004">
            <v>236</v>
          </cell>
          <cell r="AL1004">
            <v>743400</v>
          </cell>
        </row>
        <row r="1005">
          <cell r="C1005">
            <v>7</v>
          </cell>
          <cell r="E1005">
            <v>7</v>
          </cell>
          <cell r="AL1005">
            <v>87640</v>
          </cell>
        </row>
        <row r="1006">
          <cell r="C1006">
            <v>31</v>
          </cell>
          <cell r="E1006">
            <v>31</v>
          </cell>
          <cell r="AL1006">
            <v>454460</v>
          </cell>
        </row>
        <row r="1007">
          <cell r="C1007">
            <v>1</v>
          </cell>
          <cell r="E1007">
            <v>1</v>
          </cell>
          <cell r="AL1007">
            <v>33270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22</v>
          </cell>
          <cell r="E1012">
            <v>22</v>
          </cell>
          <cell r="AL1012">
            <v>365200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0</v>
          </cell>
          <cell r="AL1017">
            <v>0</v>
          </cell>
        </row>
        <row r="1018">
          <cell r="C1018">
            <v>22</v>
          </cell>
          <cell r="D1018">
            <v>22</v>
          </cell>
          <cell r="E1018">
            <v>22</v>
          </cell>
          <cell r="F1018">
            <v>0</v>
          </cell>
          <cell r="G1018">
            <v>0</v>
          </cell>
          <cell r="AA1018">
            <v>6</v>
          </cell>
          <cell r="AB1018">
            <v>16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1</v>
          </cell>
          <cell r="H1141">
            <v>1</v>
          </cell>
          <cell r="I1141">
            <v>0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1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1</v>
          </cell>
          <cell r="AL1141">
            <v>0</v>
          </cell>
        </row>
        <row r="1143">
          <cell r="C1143">
            <v>0</v>
          </cell>
          <cell r="D1143">
            <v>0</v>
          </cell>
        </row>
        <row r="1196">
          <cell r="C1196">
            <v>1786</v>
          </cell>
          <cell r="D1196">
            <v>1786</v>
          </cell>
          <cell r="E1196">
            <v>1786</v>
          </cell>
          <cell r="F1196">
            <v>0</v>
          </cell>
          <cell r="G1196">
            <v>0</v>
          </cell>
          <cell r="AA1196">
            <v>16</v>
          </cell>
          <cell r="AB1196">
            <v>1770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</row>
        <row r="1276">
          <cell r="C1276">
            <v>86</v>
          </cell>
          <cell r="H1276">
            <v>81</v>
          </cell>
          <cell r="I1276">
            <v>61</v>
          </cell>
          <cell r="J1276">
            <v>20</v>
          </cell>
          <cell r="K1276">
            <v>2</v>
          </cell>
          <cell r="L1276">
            <v>3</v>
          </cell>
          <cell r="M1276">
            <v>0</v>
          </cell>
          <cell r="N1276">
            <v>0</v>
          </cell>
          <cell r="P1276">
            <v>0</v>
          </cell>
          <cell r="Q1276">
            <v>4</v>
          </cell>
          <cell r="S1276">
            <v>0</v>
          </cell>
          <cell r="T1276">
            <v>48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22</v>
          </cell>
          <cell r="AL1276">
            <v>27377670</v>
          </cell>
        </row>
        <row r="1339">
          <cell r="C1339">
            <v>405</v>
          </cell>
          <cell r="D1339">
            <v>404</v>
          </cell>
          <cell r="E1339">
            <v>404</v>
          </cell>
          <cell r="F1339">
            <v>0</v>
          </cell>
          <cell r="G1339">
            <v>1</v>
          </cell>
          <cell r="AA1339">
            <v>4</v>
          </cell>
          <cell r="AB1339">
            <v>398</v>
          </cell>
          <cell r="AC1339">
            <v>3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1</v>
          </cell>
        </row>
        <row r="1412">
          <cell r="I1412">
            <v>55</v>
          </cell>
          <cell r="L1412">
            <v>10</v>
          </cell>
          <cell r="AL1412">
            <v>5863995</v>
          </cell>
        </row>
        <row r="1416">
          <cell r="C1416">
            <v>77</v>
          </cell>
          <cell r="H1416">
            <v>61</v>
          </cell>
          <cell r="I1416">
            <v>55</v>
          </cell>
          <cell r="J1416">
            <v>6</v>
          </cell>
          <cell r="K1416">
            <v>2</v>
          </cell>
          <cell r="L1416">
            <v>10</v>
          </cell>
          <cell r="M1416">
            <v>4</v>
          </cell>
          <cell r="N1416">
            <v>0</v>
          </cell>
          <cell r="P1416">
            <v>30</v>
          </cell>
          <cell r="Q1416">
            <v>14</v>
          </cell>
          <cell r="S1416">
            <v>0</v>
          </cell>
          <cell r="T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8</v>
          </cell>
        </row>
        <row r="1418">
          <cell r="C1418">
            <v>3</v>
          </cell>
          <cell r="AL1418">
            <v>0</v>
          </cell>
        </row>
        <row r="1419">
          <cell r="C1419">
            <v>3</v>
          </cell>
          <cell r="D1419">
            <v>3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3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7</v>
          </cell>
          <cell r="H1480">
            <v>6</v>
          </cell>
          <cell r="I1480">
            <v>5</v>
          </cell>
          <cell r="J1480">
            <v>1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P1480">
            <v>0</v>
          </cell>
          <cell r="Q1480">
            <v>4</v>
          </cell>
          <cell r="S1480">
            <v>0</v>
          </cell>
          <cell r="T1480">
            <v>1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1</v>
          </cell>
          <cell r="AL1480">
            <v>491350</v>
          </cell>
        </row>
        <row r="1549">
          <cell r="C1549">
            <v>31</v>
          </cell>
          <cell r="H1549">
            <v>29</v>
          </cell>
          <cell r="I1549">
            <v>27</v>
          </cell>
          <cell r="J1549">
            <v>2</v>
          </cell>
          <cell r="K1549">
            <v>0</v>
          </cell>
          <cell r="L1549">
            <v>2</v>
          </cell>
          <cell r="M1549">
            <v>0</v>
          </cell>
          <cell r="N1549">
            <v>0</v>
          </cell>
          <cell r="P1549">
            <v>0</v>
          </cell>
          <cell r="Q1549">
            <v>1</v>
          </cell>
          <cell r="S1549">
            <v>0</v>
          </cell>
          <cell r="T1549">
            <v>1</v>
          </cell>
          <cell r="V1549">
            <v>0</v>
          </cell>
          <cell r="W1549">
            <v>0</v>
          </cell>
          <cell r="Y1549">
            <v>0</v>
          </cell>
          <cell r="Z1549">
            <v>2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2</v>
          </cell>
          <cell r="AL1549">
            <v>1569965</v>
          </cell>
        </row>
        <row r="1567">
          <cell r="C1567">
            <v>2009</v>
          </cell>
          <cell r="D1567">
            <v>2008</v>
          </cell>
          <cell r="E1567">
            <v>2007</v>
          </cell>
          <cell r="F1567">
            <v>1</v>
          </cell>
          <cell r="G1567">
            <v>1</v>
          </cell>
          <cell r="AA1567">
            <v>1990</v>
          </cell>
          <cell r="AB1567">
            <v>19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2</v>
          </cell>
        </row>
        <row r="1594">
          <cell r="C1594">
            <v>69</v>
          </cell>
          <cell r="H1594">
            <v>58</v>
          </cell>
          <cell r="I1594">
            <v>51</v>
          </cell>
          <cell r="J1594">
            <v>7</v>
          </cell>
          <cell r="K1594">
            <v>4</v>
          </cell>
          <cell r="L1594">
            <v>7</v>
          </cell>
          <cell r="M1594">
            <v>0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8</v>
          </cell>
          <cell r="AL1594">
            <v>3907630</v>
          </cell>
        </row>
        <row r="1689">
          <cell r="C1689">
            <v>30885</v>
          </cell>
          <cell r="D1689">
            <v>30507</v>
          </cell>
          <cell r="E1689">
            <v>30507</v>
          </cell>
          <cell r="F1689">
            <v>0</v>
          </cell>
          <cell r="G1689">
            <v>378</v>
          </cell>
          <cell r="AA1689">
            <v>23906</v>
          </cell>
          <cell r="AB1689">
            <v>5361</v>
          </cell>
          <cell r="AC1689">
            <v>1618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1032</v>
          </cell>
          <cell r="E1691">
            <v>1024</v>
          </cell>
          <cell r="AL1691">
            <v>5826560</v>
          </cell>
        </row>
        <row r="1692">
          <cell r="C1692">
            <v>21</v>
          </cell>
          <cell r="E1692">
            <v>21</v>
          </cell>
          <cell r="AL1692">
            <v>336420</v>
          </cell>
        </row>
        <row r="1693">
          <cell r="C1693">
            <v>15</v>
          </cell>
          <cell r="E1693">
            <v>15</v>
          </cell>
          <cell r="AL1693">
            <v>407550</v>
          </cell>
        </row>
        <row r="1694">
          <cell r="C1694">
            <v>0</v>
          </cell>
          <cell r="AL1694">
            <v>0</v>
          </cell>
        </row>
        <row r="1695">
          <cell r="C1695">
            <v>130</v>
          </cell>
          <cell r="E1695">
            <v>97</v>
          </cell>
          <cell r="AL1695">
            <v>5607570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1198</v>
          </cell>
          <cell r="D1715">
            <v>1157</v>
          </cell>
          <cell r="E1715">
            <v>1157</v>
          </cell>
          <cell r="F1715">
            <v>0</v>
          </cell>
          <cell r="G1715">
            <v>41</v>
          </cell>
          <cell r="AA1715">
            <v>604</v>
          </cell>
          <cell r="AB1715">
            <v>406</v>
          </cell>
          <cell r="AC1715">
            <v>188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3</v>
          </cell>
          <cell r="L1785">
            <v>2</v>
          </cell>
          <cell r="P1785">
            <v>0</v>
          </cell>
          <cell r="Q1785">
            <v>4</v>
          </cell>
          <cell r="S1785">
            <v>0</v>
          </cell>
          <cell r="T1785">
            <v>0</v>
          </cell>
          <cell r="V1785">
            <v>0</v>
          </cell>
          <cell r="W1785">
            <v>0</v>
          </cell>
          <cell r="Y1785">
            <v>0</v>
          </cell>
          <cell r="Z1785">
            <v>1</v>
          </cell>
          <cell r="AL1785">
            <v>625660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5</v>
          </cell>
          <cell r="H1798">
            <v>3</v>
          </cell>
          <cell r="I1798">
            <v>3</v>
          </cell>
          <cell r="J1798">
            <v>0</v>
          </cell>
          <cell r="K1798">
            <v>0</v>
          </cell>
          <cell r="L1798">
            <v>2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</row>
        <row r="1864">
          <cell r="I1864">
            <v>4</v>
          </cell>
          <cell r="L1864">
            <v>0</v>
          </cell>
          <cell r="AL1864">
            <v>738070</v>
          </cell>
        </row>
        <row r="1867">
          <cell r="C1867">
            <v>4</v>
          </cell>
          <cell r="H1867">
            <v>4</v>
          </cell>
          <cell r="I1867">
            <v>4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0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2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247</v>
          </cell>
          <cell r="D1930">
            <v>238</v>
          </cell>
          <cell r="E1930">
            <v>238</v>
          </cell>
          <cell r="F1930">
            <v>0</v>
          </cell>
          <cell r="G1930">
            <v>9</v>
          </cell>
          <cell r="AA1930">
            <v>96</v>
          </cell>
          <cell r="AB1930">
            <v>113</v>
          </cell>
          <cell r="AC1930">
            <v>38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96</v>
          </cell>
          <cell r="E1933">
            <v>96</v>
          </cell>
          <cell r="AL1933">
            <v>3767040</v>
          </cell>
        </row>
        <row r="1934">
          <cell r="C1934">
            <v>0</v>
          </cell>
          <cell r="AL1934">
            <v>0</v>
          </cell>
        </row>
        <row r="1935">
          <cell r="C1935">
            <v>35</v>
          </cell>
          <cell r="E1935">
            <v>18</v>
          </cell>
          <cell r="AL1935">
            <v>907560</v>
          </cell>
        </row>
        <row r="1936">
          <cell r="C1936">
            <v>131</v>
          </cell>
          <cell r="D1936">
            <v>114</v>
          </cell>
          <cell r="E1936">
            <v>114</v>
          </cell>
          <cell r="F1936">
            <v>0</v>
          </cell>
          <cell r="G1936">
            <v>17</v>
          </cell>
          <cell r="AA1936">
            <v>25</v>
          </cell>
          <cell r="AB1936">
            <v>106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120</v>
          </cell>
          <cell r="L2021">
            <v>21</v>
          </cell>
          <cell r="AL2021">
            <v>37825220</v>
          </cell>
        </row>
        <row r="2028">
          <cell r="C2028">
            <v>169</v>
          </cell>
          <cell r="H2028">
            <v>140</v>
          </cell>
          <cell r="I2028">
            <v>120</v>
          </cell>
          <cell r="J2028">
            <v>20</v>
          </cell>
          <cell r="K2028">
            <v>5</v>
          </cell>
          <cell r="L2028">
            <v>21</v>
          </cell>
          <cell r="M2028">
            <v>3</v>
          </cell>
          <cell r="N2028">
            <v>0</v>
          </cell>
          <cell r="P2028">
            <v>1</v>
          </cell>
          <cell r="Q2028">
            <v>41</v>
          </cell>
          <cell r="S2028">
            <v>8</v>
          </cell>
          <cell r="T2028">
            <v>11</v>
          </cell>
          <cell r="V2028">
            <v>17</v>
          </cell>
          <cell r="W2028">
            <v>1</v>
          </cell>
          <cell r="Y2028">
            <v>0</v>
          </cell>
          <cell r="Z2028">
            <v>90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24</v>
          </cell>
        </row>
        <row r="2066">
          <cell r="C2066">
            <v>7</v>
          </cell>
          <cell r="H2066">
            <v>6</v>
          </cell>
          <cell r="I2066">
            <v>5</v>
          </cell>
          <cell r="J2066">
            <v>1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P2066">
            <v>0</v>
          </cell>
          <cell r="Q2066">
            <v>1</v>
          </cell>
          <cell r="S2066">
            <v>0</v>
          </cell>
          <cell r="T2066">
            <v>1</v>
          </cell>
          <cell r="V2066">
            <v>0</v>
          </cell>
          <cell r="W2066">
            <v>0</v>
          </cell>
          <cell r="Y2066">
            <v>0</v>
          </cell>
          <cell r="Z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2</v>
          </cell>
          <cell r="AL2066">
            <v>298480</v>
          </cell>
        </row>
        <row r="2092">
          <cell r="C2092">
            <v>373</v>
          </cell>
          <cell r="D2092">
            <v>298</v>
          </cell>
          <cell r="E2092">
            <v>298</v>
          </cell>
          <cell r="F2092">
            <v>0</v>
          </cell>
          <cell r="G2092">
            <v>75</v>
          </cell>
          <cell r="AA2092">
            <v>208</v>
          </cell>
          <cell r="AB2092">
            <v>8</v>
          </cell>
          <cell r="AC2092">
            <v>157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64</v>
          </cell>
          <cell r="H2185">
            <v>51</v>
          </cell>
          <cell r="I2185">
            <v>32</v>
          </cell>
          <cell r="J2185">
            <v>19</v>
          </cell>
          <cell r="K2185">
            <v>3</v>
          </cell>
          <cell r="L2185">
            <v>8</v>
          </cell>
          <cell r="M2185">
            <v>1</v>
          </cell>
          <cell r="N2185">
            <v>1</v>
          </cell>
          <cell r="P2185">
            <v>9</v>
          </cell>
          <cell r="Q2185">
            <v>25</v>
          </cell>
          <cell r="S2185">
            <v>16</v>
          </cell>
          <cell r="T2185">
            <v>1</v>
          </cell>
          <cell r="V2185">
            <v>1</v>
          </cell>
          <cell r="W2185">
            <v>2</v>
          </cell>
          <cell r="Y2185">
            <v>1</v>
          </cell>
          <cell r="Z2185">
            <v>8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20</v>
          </cell>
          <cell r="AL2185">
            <v>9846010</v>
          </cell>
        </row>
        <row r="2204">
          <cell r="C2204">
            <v>1121</v>
          </cell>
          <cell r="D2204">
            <v>918</v>
          </cell>
          <cell r="E2204">
            <v>918</v>
          </cell>
          <cell r="F2204">
            <v>0</v>
          </cell>
          <cell r="G2204">
            <v>203</v>
          </cell>
          <cell r="AA2204">
            <v>995</v>
          </cell>
          <cell r="AB2204">
            <v>94</v>
          </cell>
          <cell r="AC2204">
            <v>32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8877480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1121</v>
          </cell>
        </row>
        <row r="2218">
          <cell r="C2218">
            <v>6</v>
          </cell>
          <cell r="H2218">
            <v>6</v>
          </cell>
          <cell r="I2218">
            <v>5</v>
          </cell>
          <cell r="J2218">
            <v>1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5</v>
          </cell>
          <cell r="S2218">
            <v>0</v>
          </cell>
          <cell r="T2218">
            <v>1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1</v>
          </cell>
          <cell r="AL2218">
            <v>1371940</v>
          </cell>
        </row>
        <row r="2253">
          <cell r="C2253">
            <v>51</v>
          </cell>
          <cell r="H2253">
            <v>47</v>
          </cell>
          <cell r="I2253">
            <v>34</v>
          </cell>
          <cell r="J2253">
            <v>13</v>
          </cell>
          <cell r="K2253">
            <v>1</v>
          </cell>
          <cell r="L2253">
            <v>3</v>
          </cell>
          <cell r="M2253">
            <v>0</v>
          </cell>
          <cell r="N2253">
            <v>0</v>
          </cell>
          <cell r="P2253">
            <v>0</v>
          </cell>
          <cell r="Q2253">
            <v>41</v>
          </cell>
          <cell r="S2253">
            <v>0</v>
          </cell>
          <cell r="T2253">
            <v>1</v>
          </cell>
          <cell r="V2253">
            <v>0</v>
          </cell>
          <cell r="W2253">
            <v>0</v>
          </cell>
          <cell r="Y2253">
            <v>0</v>
          </cell>
          <cell r="Z2253">
            <v>5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14</v>
          </cell>
          <cell r="AL2253">
            <v>7232930</v>
          </cell>
        </row>
        <row r="2255">
          <cell r="C2255">
            <v>17</v>
          </cell>
          <cell r="D2255">
            <v>15</v>
          </cell>
          <cell r="E2255">
            <v>15</v>
          </cell>
          <cell r="G2255">
            <v>2</v>
          </cell>
          <cell r="AA2255">
            <v>17</v>
          </cell>
          <cell r="AL2255">
            <v>1771950</v>
          </cell>
        </row>
        <row r="2256">
          <cell r="C2256">
            <v>34</v>
          </cell>
          <cell r="D2256">
            <v>33</v>
          </cell>
          <cell r="E2256">
            <v>31</v>
          </cell>
          <cell r="F2256">
            <v>2</v>
          </cell>
          <cell r="G2256">
            <v>1</v>
          </cell>
          <cell r="AA2256">
            <v>34</v>
          </cell>
          <cell r="AJ2256">
            <v>3</v>
          </cell>
          <cell r="AL2256">
            <v>3516020</v>
          </cell>
        </row>
        <row r="2257">
          <cell r="C2257">
            <v>0</v>
          </cell>
          <cell r="AL2257">
            <v>0</v>
          </cell>
        </row>
        <row r="2259">
          <cell r="C2259">
            <v>82</v>
          </cell>
          <cell r="H2259">
            <v>79</v>
          </cell>
          <cell r="I2259">
            <v>20</v>
          </cell>
          <cell r="J2259">
            <v>59</v>
          </cell>
          <cell r="K2259">
            <v>3</v>
          </cell>
          <cell r="AJ2259">
            <v>59</v>
          </cell>
          <cell r="AL2259">
            <v>3001400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89</v>
          </cell>
          <cell r="E2262">
            <v>80</v>
          </cell>
          <cell r="AL2262">
            <v>12004800</v>
          </cell>
        </row>
        <row r="2263">
          <cell r="C2263">
            <v>2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59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23</v>
          </cell>
        </row>
        <row r="2267">
          <cell r="C2267">
            <v>0</v>
          </cell>
        </row>
        <row r="2287">
          <cell r="C2287">
            <v>206</v>
          </cell>
          <cell r="D2287">
            <v>206</v>
          </cell>
          <cell r="E2287">
            <v>206</v>
          </cell>
          <cell r="F2287">
            <v>0</v>
          </cell>
          <cell r="G2287">
            <v>0</v>
          </cell>
          <cell r="AA2287">
            <v>0</v>
          </cell>
          <cell r="AB2287">
            <v>164</v>
          </cell>
          <cell r="AC2287">
            <v>42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55</v>
          </cell>
          <cell r="H2494">
            <v>52</v>
          </cell>
          <cell r="I2494">
            <v>48</v>
          </cell>
          <cell r="J2494">
            <v>4</v>
          </cell>
          <cell r="K2494">
            <v>2</v>
          </cell>
          <cell r="L2494">
            <v>1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6</v>
          </cell>
          <cell r="AL2494">
            <v>11669020</v>
          </cell>
        </row>
        <row r="2497">
          <cell r="C2497">
            <v>0</v>
          </cell>
          <cell r="H2497">
            <v>0</v>
          </cell>
        </row>
        <row r="2498">
          <cell r="C2498">
            <v>2</v>
          </cell>
          <cell r="H2498">
            <v>2</v>
          </cell>
        </row>
        <row r="2499">
          <cell r="C2499">
            <v>7</v>
          </cell>
          <cell r="H2499">
            <v>7</v>
          </cell>
        </row>
        <row r="2501">
          <cell r="P2501">
            <v>3</v>
          </cell>
          <cell r="Q2501">
            <v>11</v>
          </cell>
          <cell r="S2501">
            <v>2</v>
          </cell>
          <cell r="T2501">
            <v>5</v>
          </cell>
          <cell r="V2501">
            <v>2</v>
          </cell>
          <cell r="W2501">
            <v>0</v>
          </cell>
          <cell r="Y2501">
            <v>0</v>
          </cell>
          <cell r="Z2501">
            <v>30</v>
          </cell>
        </row>
        <row r="2506">
          <cell r="C2506">
            <v>12</v>
          </cell>
          <cell r="H2506">
            <v>11</v>
          </cell>
          <cell r="I2506">
            <v>11</v>
          </cell>
          <cell r="J2506">
            <v>0</v>
          </cell>
          <cell r="K2506">
            <v>0</v>
          </cell>
          <cell r="L2506">
            <v>1</v>
          </cell>
          <cell r="M2506">
            <v>0</v>
          </cell>
          <cell r="N2506">
            <v>0</v>
          </cell>
          <cell r="P2506">
            <v>0</v>
          </cell>
          <cell r="Q2506">
            <v>2</v>
          </cell>
          <cell r="S2506">
            <v>3</v>
          </cell>
          <cell r="T2506">
            <v>5</v>
          </cell>
          <cell r="V2506">
            <v>0</v>
          </cell>
          <cell r="W2506">
            <v>0</v>
          </cell>
          <cell r="Y2506">
            <v>0</v>
          </cell>
          <cell r="Z2506">
            <v>2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L2506">
            <v>815440</v>
          </cell>
        </row>
        <row r="2518">
          <cell r="C2518">
            <v>4</v>
          </cell>
          <cell r="D2518">
            <v>4</v>
          </cell>
          <cell r="E2518">
            <v>4</v>
          </cell>
          <cell r="F2518">
            <v>0</v>
          </cell>
          <cell r="G2518">
            <v>0</v>
          </cell>
          <cell r="AA2518">
            <v>4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393840</v>
          </cell>
        </row>
        <row r="2573">
          <cell r="C2573">
            <v>0</v>
          </cell>
          <cell r="E2573">
            <v>0</v>
          </cell>
        </row>
        <row r="2576">
          <cell r="C2576">
            <v>55</v>
          </cell>
          <cell r="E2576">
            <v>45</v>
          </cell>
          <cell r="AL2576">
            <v>1464750</v>
          </cell>
        </row>
        <row r="2585">
          <cell r="C2585">
            <v>0</v>
          </cell>
          <cell r="E2585">
            <v>0</v>
          </cell>
        </row>
        <row r="2587">
          <cell r="C2587">
            <v>176</v>
          </cell>
          <cell r="E2587">
            <v>176</v>
          </cell>
          <cell r="AL2587">
            <v>3773440</v>
          </cell>
        </row>
        <row r="2588">
          <cell r="C2588">
            <v>276</v>
          </cell>
          <cell r="E2588">
            <v>276</v>
          </cell>
          <cell r="AL2588">
            <v>18621720</v>
          </cell>
        </row>
        <row r="2589">
          <cell r="C2589">
            <v>0</v>
          </cell>
          <cell r="AL2589">
            <v>0</v>
          </cell>
        </row>
        <row r="2590">
          <cell r="C2590">
            <v>196</v>
          </cell>
          <cell r="E2590">
            <v>196</v>
          </cell>
          <cell r="AL2590">
            <v>576240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787</v>
          </cell>
          <cell r="E2614">
            <v>787</v>
          </cell>
          <cell r="AL2614">
            <v>3870320</v>
          </cell>
        </row>
        <row r="2640">
          <cell r="E2640">
            <v>275</v>
          </cell>
          <cell r="AL2640">
            <v>7159810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275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20</v>
          </cell>
          <cell r="E2673">
            <v>20</v>
          </cell>
          <cell r="AL2673">
            <v>712400</v>
          </cell>
        </row>
        <row r="2674">
          <cell r="C2674">
            <v>0</v>
          </cell>
          <cell r="AL2674">
            <v>0</v>
          </cell>
        </row>
        <row r="2677">
          <cell r="C2677">
            <v>52</v>
          </cell>
          <cell r="H2677">
            <v>51</v>
          </cell>
          <cell r="I2677">
            <v>51</v>
          </cell>
          <cell r="J2677">
            <v>0</v>
          </cell>
          <cell r="K2677">
            <v>0</v>
          </cell>
          <cell r="L2677">
            <v>1</v>
          </cell>
          <cell r="M2677">
            <v>0</v>
          </cell>
          <cell r="N2677">
            <v>0</v>
          </cell>
          <cell r="P2677">
            <v>0</v>
          </cell>
          <cell r="Q2677">
            <v>0</v>
          </cell>
          <cell r="S2677">
            <v>0</v>
          </cell>
          <cell r="T2677">
            <v>0</v>
          </cell>
          <cell r="V2677">
            <v>0</v>
          </cell>
          <cell r="W2677">
            <v>1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2402370</v>
          </cell>
        </row>
        <row r="2727">
          <cell r="C2727">
            <v>0</v>
          </cell>
        </row>
        <row r="2730">
          <cell r="C2730">
            <v>341</v>
          </cell>
          <cell r="E2730">
            <v>341</v>
          </cell>
          <cell r="AL2730">
            <v>7662270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5508</v>
          </cell>
          <cell r="E7">
            <v>5289</v>
          </cell>
          <cell r="AL7">
            <v>69233010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202</v>
          </cell>
          <cell r="E11">
            <v>125</v>
          </cell>
          <cell r="AL11">
            <v>2051250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3044</v>
          </cell>
          <cell r="E15">
            <v>3044</v>
          </cell>
          <cell r="AL15">
            <v>20120840</v>
          </cell>
        </row>
        <row r="16">
          <cell r="C16">
            <v>1760</v>
          </cell>
          <cell r="E16">
            <v>1760</v>
          </cell>
          <cell r="AL16">
            <v>13974400</v>
          </cell>
        </row>
        <row r="17">
          <cell r="C17">
            <v>3406</v>
          </cell>
          <cell r="E17">
            <v>3406</v>
          </cell>
          <cell r="AL17">
            <v>33515040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1495</v>
          </cell>
        </row>
        <row r="25">
          <cell r="C25">
            <v>0</v>
          </cell>
        </row>
        <row r="29">
          <cell r="C29">
            <v>2697</v>
          </cell>
          <cell r="E29">
            <v>2691</v>
          </cell>
          <cell r="AL29">
            <v>3471390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100</v>
          </cell>
          <cell r="E32">
            <v>100</v>
          </cell>
          <cell r="AL32">
            <v>175000</v>
          </cell>
        </row>
        <row r="33">
          <cell r="C33">
            <v>1740</v>
          </cell>
          <cell r="E33">
            <v>1740</v>
          </cell>
          <cell r="AL33">
            <v>2453400</v>
          </cell>
        </row>
        <row r="34">
          <cell r="C34">
            <v>10</v>
          </cell>
          <cell r="E34">
            <v>10</v>
          </cell>
          <cell r="AL34">
            <v>12900</v>
          </cell>
        </row>
        <row r="36">
          <cell r="C36">
            <v>314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12</v>
          </cell>
          <cell r="E44">
            <v>12</v>
          </cell>
          <cell r="AL44">
            <v>50760</v>
          </cell>
        </row>
        <row r="45">
          <cell r="C45">
            <v>1111</v>
          </cell>
          <cell r="E45">
            <v>1111</v>
          </cell>
          <cell r="AL45">
            <v>2588630</v>
          </cell>
        </row>
        <row r="46">
          <cell r="C46">
            <v>0</v>
          </cell>
          <cell r="AL46">
            <v>0</v>
          </cell>
        </row>
        <row r="47">
          <cell r="C47">
            <v>413</v>
          </cell>
          <cell r="E47">
            <v>413</v>
          </cell>
          <cell r="AL47">
            <v>293230</v>
          </cell>
        </row>
        <row r="49">
          <cell r="C49">
            <v>0</v>
          </cell>
        </row>
        <row r="53">
          <cell r="C53">
            <v>412</v>
          </cell>
          <cell r="E53">
            <v>412</v>
          </cell>
          <cell r="AL53">
            <v>832240</v>
          </cell>
        </row>
        <row r="54">
          <cell r="C54">
            <v>2</v>
          </cell>
          <cell r="E54">
            <v>2</v>
          </cell>
          <cell r="AL54">
            <v>4040</v>
          </cell>
        </row>
        <row r="55">
          <cell r="C55">
            <v>491</v>
          </cell>
          <cell r="E55">
            <v>491</v>
          </cell>
          <cell r="AL55">
            <v>569560</v>
          </cell>
        </row>
        <row r="57">
          <cell r="C57">
            <v>16</v>
          </cell>
        </row>
        <row r="58">
          <cell r="C58">
            <v>0</v>
          </cell>
        </row>
        <row r="62">
          <cell r="C62">
            <v>373</v>
          </cell>
          <cell r="E62">
            <v>373</v>
          </cell>
          <cell r="AL62">
            <v>328240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219</v>
          </cell>
          <cell r="E67">
            <v>200</v>
          </cell>
          <cell r="AL67">
            <v>154000</v>
          </cell>
        </row>
        <row r="68">
          <cell r="C68">
            <v>429</v>
          </cell>
          <cell r="E68">
            <v>429</v>
          </cell>
          <cell r="AL68">
            <v>7503210</v>
          </cell>
        </row>
        <row r="69">
          <cell r="C69">
            <v>128</v>
          </cell>
          <cell r="E69">
            <v>124</v>
          </cell>
          <cell r="AL69">
            <v>4981080</v>
          </cell>
        </row>
        <row r="70">
          <cell r="C70">
            <v>6145</v>
          </cell>
          <cell r="E70">
            <v>6145</v>
          </cell>
          <cell r="AL70">
            <v>14317850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5328</v>
          </cell>
          <cell r="E116">
            <v>5062</v>
          </cell>
          <cell r="AL116">
            <v>194532660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187</v>
          </cell>
          <cell r="E119">
            <v>187</v>
          </cell>
          <cell r="AL119">
            <v>29875120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334</v>
          </cell>
          <cell r="E122">
            <v>333</v>
          </cell>
          <cell r="AL122">
            <v>25697610</v>
          </cell>
        </row>
        <row r="123">
          <cell r="C123">
            <v>143</v>
          </cell>
          <cell r="E123">
            <v>143</v>
          </cell>
          <cell r="AL123">
            <v>11035310</v>
          </cell>
        </row>
        <row r="124">
          <cell r="C124">
            <v>0</v>
          </cell>
          <cell r="AL124">
            <v>0</v>
          </cell>
        </row>
        <row r="125">
          <cell r="C125">
            <v>89</v>
          </cell>
          <cell r="E125">
            <v>89</v>
          </cell>
          <cell r="AL125">
            <v>6161470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909</v>
          </cell>
          <cell r="E134">
            <v>866</v>
          </cell>
          <cell r="AL134">
            <v>4936200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21</v>
          </cell>
          <cell r="E138">
            <v>21</v>
          </cell>
          <cell r="AL138">
            <v>156660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40469</v>
          </cell>
          <cell r="D212">
            <v>39742</v>
          </cell>
          <cell r="E212">
            <v>39742</v>
          </cell>
          <cell r="F212">
            <v>0</v>
          </cell>
          <cell r="G212">
            <v>727</v>
          </cell>
          <cell r="AA212">
            <v>17045</v>
          </cell>
          <cell r="AB212">
            <v>6725</v>
          </cell>
          <cell r="AC212">
            <v>16699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</v>
          </cell>
          <cell r="AJ212">
            <v>0</v>
          </cell>
          <cell r="AL212">
            <v>48000760</v>
          </cell>
        </row>
        <row r="216">
          <cell r="E216">
            <v>351</v>
          </cell>
        </row>
        <row r="217">
          <cell r="E217">
            <v>516</v>
          </cell>
        </row>
        <row r="218">
          <cell r="E218">
            <v>328</v>
          </cell>
        </row>
        <row r="220">
          <cell r="E220">
            <v>60</v>
          </cell>
        </row>
        <row r="223">
          <cell r="E223">
            <v>195</v>
          </cell>
        </row>
        <row r="224">
          <cell r="E224">
            <v>1241</v>
          </cell>
        </row>
        <row r="225">
          <cell r="E225">
            <v>720</v>
          </cell>
        </row>
        <row r="230">
          <cell r="E230">
            <v>701</v>
          </cell>
        </row>
        <row r="231">
          <cell r="E231">
            <v>535</v>
          </cell>
        </row>
        <row r="233">
          <cell r="E233">
            <v>3512</v>
          </cell>
        </row>
        <row r="234">
          <cell r="E234">
            <v>38</v>
          </cell>
        </row>
        <row r="235">
          <cell r="E235">
            <v>427</v>
          </cell>
        </row>
        <row r="236">
          <cell r="E236">
            <v>444</v>
          </cell>
        </row>
        <row r="237">
          <cell r="E237">
            <v>637</v>
          </cell>
        </row>
        <row r="238">
          <cell r="E238">
            <v>187</v>
          </cell>
        </row>
        <row r="240">
          <cell r="E240">
            <v>8109</v>
          </cell>
        </row>
        <row r="246">
          <cell r="E246">
            <v>1260</v>
          </cell>
        </row>
        <row r="247">
          <cell r="E247">
            <v>519</v>
          </cell>
        </row>
        <row r="249">
          <cell r="E249">
            <v>1221</v>
          </cell>
        </row>
        <row r="250">
          <cell r="E250">
            <v>1158</v>
          </cell>
        </row>
        <row r="251">
          <cell r="E251">
            <v>2704</v>
          </cell>
        </row>
        <row r="252">
          <cell r="E252">
            <v>21</v>
          </cell>
        </row>
        <row r="255">
          <cell r="E255">
            <v>340</v>
          </cell>
        </row>
        <row r="258">
          <cell r="E258">
            <v>3222</v>
          </cell>
        </row>
        <row r="261">
          <cell r="E261">
            <v>1209</v>
          </cell>
        </row>
        <row r="264">
          <cell r="E264">
            <v>2664</v>
          </cell>
        </row>
        <row r="265">
          <cell r="E265">
            <v>573</v>
          </cell>
        </row>
        <row r="275">
          <cell r="C275">
            <v>33519</v>
          </cell>
          <cell r="D275">
            <v>32892</v>
          </cell>
          <cell r="E275">
            <v>32892</v>
          </cell>
          <cell r="F275">
            <v>0</v>
          </cell>
          <cell r="G275">
            <v>627</v>
          </cell>
          <cell r="AA275">
            <v>12407</v>
          </cell>
          <cell r="AB275">
            <v>9709</v>
          </cell>
          <cell r="AC275">
            <v>11403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28</v>
          </cell>
          <cell r="AJ275">
            <v>0</v>
          </cell>
          <cell r="AL275">
            <v>51298260</v>
          </cell>
        </row>
        <row r="314">
          <cell r="C314">
            <v>2076</v>
          </cell>
          <cell r="D314">
            <v>2046</v>
          </cell>
          <cell r="E314">
            <v>2046</v>
          </cell>
          <cell r="F314">
            <v>0</v>
          </cell>
          <cell r="G314">
            <v>30</v>
          </cell>
          <cell r="AA314">
            <v>241</v>
          </cell>
          <cell r="AB314">
            <v>1786</v>
          </cell>
          <cell r="AC314">
            <v>49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26</v>
          </cell>
          <cell r="AJ314">
            <v>0</v>
          </cell>
          <cell r="AL314">
            <v>8386600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2780</v>
          </cell>
          <cell r="D388">
            <v>2728</v>
          </cell>
          <cell r="E388">
            <v>2728</v>
          </cell>
          <cell r="F388">
            <v>0</v>
          </cell>
          <cell r="G388">
            <v>52</v>
          </cell>
          <cell r="AA388">
            <v>1078</v>
          </cell>
          <cell r="AB388">
            <v>483</v>
          </cell>
          <cell r="AC388">
            <v>1219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101</v>
          </cell>
          <cell r="AJ388">
            <v>0</v>
          </cell>
          <cell r="AL388">
            <v>15030370</v>
          </cell>
        </row>
        <row r="428">
          <cell r="C428">
            <v>4518</v>
          </cell>
          <cell r="D428">
            <v>4463</v>
          </cell>
          <cell r="E428">
            <v>4463</v>
          </cell>
          <cell r="F428">
            <v>0</v>
          </cell>
          <cell r="G428">
            <v>55</v>
          </cell>
          <cell r="AA428">
            <v>1259</v>
          </cell>
          <cell r="AB428">
            <v>2959</v>
          </cell>
          <cell r="AC428">
            <v>300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L428">
            <v>13362140</v>
          </cell>
        </row>
        <row r="437">
          <cell r="E437">
            <v>3</v>
          </cell>
        </row>
        <row r="442">
          <cell r="E442">
            <v>22</v>
          </cell>
        </row>
        <row r="447">
          <cell r="C447">
            <v>25</v>
          </cell>
          <cell r="D447">
            <v>25</v>
          </cell>
          <cell r="E447">
            <v>25</v>
          </cell>
          <cell r="F447">
            <v>0</v>
          </cell>
          <cell r="G447">
            <v>0</v>
          </cell>
          <cell r="AA447">
            <v>0</v>
          </cell>
          <cell r="AB447">
            <v>25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3</v>
          </cell>
          <cell r="AJ447">
            <v>0</v>
          </cell>
          <cell r="AL447">
            <v>81770</v>
          </cell>
        </row>
        <row r="470">
          <cell r="C470">
            <v>1375</v>
          </cell>
          <cell r="D470">
            <v>1362</v>
          </cell>
          <cell r="E470">
            <v>1362</v>
          </cell>
          <cell r="F470">
            <v>0</v>
          </cell>
          <cell r="G470">
            <v>13</v>
          </cell>
          <cell r="AA470">
            <v>383</v>
          </cell>
          <cell r="AB470">
            <v>917</v>
          </cell>
          <cell r="AC470">
            <v>75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55</v>
          </cell>
          <cell r="AJ470">
            <v>0</v>
          </cell>
          <cell r="AL470">
            <v>6578610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6547</v>
          </cell>
          <cell r="D492">
            <v>6376</v>
          </cell>
          <cell r="E492">
            <v>6376</v>
          </cell>
          <cell r="F492">
            <v>0</v>
          </cell>
          <cell r="G492">
            <v>171</v>
          </cell>
          <cell r="AA492">
            <v>3810</v>
          </cell>
          <cell r="AB492">
            <v>1302</v>
          </cell>
          <cell r="AC492">
            <v>1435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1</v>
          </cell>
        </row>
        <row r="496">
          <cell r="E496">
            <v>27</v>
          </cell>
        </row>
        <row r="497">
          <cell r="E497">
            <v>6</v>
          </cell>
        </row>
        <row r="498">
          <cell r="E498">
            <v>1</v>
          </cell>
        </row>
        <row r="501">
          <cell r="E501">
            <v>28</v>
          </cell>
        </row>
        <row r="503">
          <cell r="E503">
            <v>84</v>
          </cell>
        </row>
        <row r="505">
          <cell r="E505">
            <v>28</v>
          </cell>
        </row>
        <row r="508">
          <cell r="E508">
            <v>2</v>
          </cell>
        </row>
        <row r="529">
          <cell r="E529">
            <v>5</v>
          </cell>
        </row>
        <row r="532">
          <cell r="C532">
            <v>182</v>
          </cell>
          <cell r="D532">
            <v>182</v>
          </cell>
          <cell r="E532">
            <v>182</v>
          </cell>
          <cell r="F532">
            <v>0</v>
          </cell>
          <cell r="G532">
            <v>0</v>
          </cell>
          <cell r="AA532">
            <v>91</v>
          </cell>
          <cell r="AB532">
            <v>30</v>
          </cell>
          <cell r="AC532">
            <v>61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303080</v>
          </cell>
        </row>
        <row r="566">
          <cell r="C566">
            <v>2096</v>
          </cell>
          <cell r="D566">
            <v>2080</v>
          </cell>
          <cell r="E566">
            <v>2080</v>
          </cell>
          <cell r="F566">
            <v>0</v>
          </cell>
          <cell r="G566">
            <v>16</v>
          </cell>
          <cell r="AA566">
            <v>367</v>
          </cell>
          <cell r="AB566">
            <v>1065</v>
          </cell>
          <cell r="AC566">
            <v>664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2798990</v>
          </cell>
        </row>
        <row r="570">
          <cell r="E570">
            <v>17</v>
          </cell>
        </row>
        <row r="573">
          <cell r="E573">
            <v>50</v>
          </cell>
        </row>
        <row r="574">
          <cell r="E574">
            <v>974</v>
          </cell>
        </row>
        <row r="575">
          <cell r="E575">
            <v>66</v>
          </cell>
        </row>
        <row r="576">
          <cell r="E576">
            <v>76</v>
          </cell>
        </row>
        <row r="577">
          <cell r="E577">
            <v>14</v>
          </cell>
        </row>
        <row r="578">
          <cell r="E578">
            <v>211</v>
          </cell>
        </row>
        <row r="580">
          <cell r="E580">
            <v>1</v>
          </cell>
        </row>
        <row r="581">
          <cell r="E581">
            <v>76</v>
          </cell>
        </row>
        <row r="582">
          <cell r="E582">
            <v>16</v>
          </cell>
        </row>
        <row r="583">
          <cell r="E583">
            <v>14</v>
          </cell>
        </row>
        <row r="587">
          <cell r="E587">
            <v>3</v>
          </cell>
        </row>
        <row r="589">
          <cell r="E589">
            <v>1</v>
          </cell>
        </row>
        <row r="590">
          <cell r="E590">
            <v>1</v>
          </cell>
        </row>
        <row r="595">
          <cell r="E595">
            <v>56</v>
          </cell>
        </row>
        <row r="596">
          <cell r="E596">
            <v>155</v>
          </cell>
        </row>
        <row r="597">
          <cell r="E597">
            <v>1</v>
          </cell>
        </row>
        <row r="601">
          <cell r="E601">
            <v>12</v>
          </cell>
        </row>
        <row r="602">
          <cell r="E602">
            <v>78</v>
          </cell>
        </row>
        <row r="604">
          <cell r="E604">
            <v>23</v>
          </cell>
        </row>
        <row r="605">
          <cell r="E605">
            <v>35</v>
          </cell>
        </row>
        <row r="608">
          <cell r="E608">
            <v>18</v>
          </cell>
        </row>
        <row r="609">
          <cell r="E609">
            <v>234</v>
          </cell>
        </row>
        <row r="610">
          <cell r="E610">
            <v>54</v>
          </cell>
        </row>
        <row r="611">
          <cell r="E611">
            <v>43</v>
          </cell>
        </row>
        <row r="612">
          <cell r="E612">
            <v>1</v>
          </cell>
        </row>
        <row r="613">
          <cell r="E613">
            <v>710</v>
          </cell>
        </row>
        <row r="614">
          <cell r="E614">
            <v>15</v>
          </cell>
        </row>
        <row r="615">
          <cell r="E615">
            <v>11</v>
          </cell>
        </row>
        <row r="616">
          <cell r="E616">
            <v>3</v>
          </cell>
        </row>
        <row r="618">
          <cell r="E618">
            <v>23</v>
          </cell>
        </row>
        <row r="619">
          <cell r="E619">
            <v>452</v>
          </cell>
        </row>
        <row r="620">
          <cell r="E620">
            <v>112</v>
          </cell>
        </row>
        <row r="624">
          <cell r="C624">
            <v>3594</v>
          </cell>
          <cell r="D624">
            <v>3556</v>
          </cell>
          <cell r="E624">
            <v>3556</v>
          </cell>
          <cell r="F624">
            <v>0</v>
          </cell>
          <cell r="G624">
            <v>38</v>
          </cell>
          <cell r="AA624">
            <v>341</v>
          </cell>
          <cell r="AB624">
            <v>1124</v>
          </cell>
          <cell r="AC624">
            <v>2129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5</v>
          </cell>
          <cell r="AJ624">
            <v>0</v>
          </cell>
          <cell r="AL624">
            <v>30671140</v>
          </cell>
        </row>
        <row r="647">
          <cell r="C647">
            <v>2</v>
          </cell>
          <cell r="D647">
            <v>2</v>
          </cell>
          <cell r="E647">
            <v>2</v>
          </cell>
          <cell r="F647">
            <v>0</v>
          </cell>
          <cell r="G647">
            <v>0</v>
          </cell>
          <cell r="AA647">
            <v>0</v>
          </cell>
          <cell r="AB647">
            <v>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45980</v>
          </cell>
        </row>
        <row r="674">
          <cell r="C674">
            <v>1392</v>
          </cell>
          <cell r="D674">
            <v>1387</v>
          </cell>
          <cell r="E674">
            <v>1387</v>
          </cell>
          <cell r="F674">
            <v>0</v>
          </cell>
          <cell r="G674">
            <v>5</v>
          </cell>
          <cell r="AA674">
            <v>230</v>
          </cell>
          <cell r="AB674">
            <v>334</v>
          </cell>
          <cell r="AC674">
            <v>828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75953830</v>
          </cell>
        </row>
        <row r="676">
          <cell r="C676">
            <v>355</v>
          </cell>
          <cell r="D676">
            <v>355</v>
          </cell>
          <cell r="E676">
            <v>355</v>
          </cell>
          <cell r="AB676">
            <v>355</v>
          </cell>
          <cell r="AL676">
            <v>2101600</v>
          </cell>
        </row>
        <row r="677">
          <cell r="C677">
            <v>167</v>
          </cell>
          <cell r="D677">
            <v>167</v>
          </cell>
          <cell r="E677">
            <v>167</v>
          </cell>
          <cell r="AA677">
            <v>81</v>
          </cell>
          <cell r="AB677">
            <v>36</v>
          </cell>
          <cell r="AC677">
            <v>50</v>
          </cell>
          <cell r="AL677">
            <v>3620560</v>
          </cell>
        </row>
        <row r="696">
          <cell r="C696">
            <v>1202</v>
          </cell>
          <cell r="D696">
            <v>1202</v>
          </cell>
          <cell r="E696">
            <v>1202</v>
          </cell>
          <cell r="F696">
            <v>0</v>
          </cell>
          <cell r="G696">
            <v>0</v>
          </cell>
          <cell r="AA696">
            <v>368</v>
          </cell>
          <cell r="AB696">
            <v>729</v>
          </cell>
          <cell r="AC696">
            <v>105</v>
          </cell>
          <cell r="AD696">
            <v>1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3</v>
          </cell>
          <cell r="AJ696">
            <v>0</v>
          </cell>
          <cell r="AL696">
            <v>18344200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1</v>
          </cell>
          <cell r="AJ728">
            <v>0</v>
          </cell>
          <cell r="AL728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1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18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6577</v>
          </cell>
          <cell r="D940">
            <v>6577</v>
          </cell>
          <cell r="E940">
            <v>6577</v>
          </cell>
          <cell r="F940">
            <v>0</v>
          </cell>
          <cell r="G940">
            <v>0</v>
          </cell>
          <cell r="AA940">
            <v>1723</v>
          </cell>
          <cell r="AB940">
            <v>4854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1469</v>
          </cell>
          <cell r="E956">
            <v>1453</v>
          </cell>
          <cell r="AL956">
            <v>11444790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31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3</v>
          </cell>
          <cell r="E1000">
            <v>3</v>
          </cell>
        </row>
        <row r="1002">
          <cell r="C1002">
            <v>326</v>
          </cell>
          <cell r="E1002">
            <v>326</v>
          </cell>
          <cell r="AL1002">
            <v>2617780</v>
          </cell>
        </row>
        <row r="1003">
          <cell r="C1003">
            <v>255</v>
          </cell>
          <cell r="E1003">
            <v>255</v>
          </cell>
          <cell r="AL1003">
            <v>803250</v>
          </cell>
        </row>
        <row r="1004">
          <cell r="C1004">
            <v>351</v>
          </cell>
          <cell r="E1004">
            <v>351</v>
          </cell>
          <cell r="AL1004">
            <v>1105650</v>
          </cell>
        </row>
        <row r="1005">
          <cell r="C1005">
            <v>3</v>
          </cell>
          <cell r="E1005">
            <v>3</v>
          </cell>
          <cell r="AL1005">
            <v>37560</v>
          </cell>
        </row>
        <row r="1006">
          <cell r="C1006">
            <v>17</v>
          </cell>
          <cell r="E1006">
            <v>17</v>
          </cell>
          <cell r="AL1006">
            <v>249220</v>
          </cell>
        </row>
        <row r="1007">
          <cell r="C1007">
            <v>2</v>
          </cell>
          <cell r="E1007">
            <v>2</v>
          </cell>
          <cell r="AL1007">
            <v>66540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17</v>
          </cell>
          <cell r="E1012">
            <v>17</v>
          </cell>
          <cell r="AL1012">
            <v>282200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3</v>
          </cell>
          <cell r="E1017">
            <v>3</v>
          </cell>
          <cell r="AL1017">
            <v>3549540</v>
          </cell>
        </row>
        <row r="1018">
          <cell r="C1018">
            <v>20</v>
          </cell>
          <cell r="D1018">
            <v>20</v>
          </cell>
          <cell r="E1018">
            <v>20</v>
          </cell>
          <cell r="F1018">
            <v>0</v>
          </cell>
          <cell r="G1018">
            <v>0</v>
          </cell>
          <cell r="AA1018">
            <v>7</v>
          </cell>
          <cell r="AB1018">
            <v>13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8</v>
          </cell>
          <cell r="D1070">
            <v>8</v>
          </cell>
          <cell r="E1070">
            <v>8</v>
          </cell>
          <cell r="F1070">
            <v>0</v>
          </cell>
          <cell r="G1070">
            <v>0</v>
          </cell>
          <cell r="AA1070">
            <v>0</v>
          </cell>
          <cell r="AB1070">
            <v>6</v>
          </cell>
          <cell r="AC1070">
            <v>2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5</v>
          </cell>
          <cell r="H1141">
            <v>3</v>
          </cell>
          <cell r="I1141">
            <v>1</v>
          </cell>
          <cell r="J1141">
            <v>2</v>
          </cell>
          <cell r="K1141">
            <v>1</v>
          </cell>
          <cell r="L1141">
            <v>0</v>
          </cell>
          <cell r="M1141">
            <v>0</v>
          </cell>
          <cell r="N1141">
            <v>1</v>
          </cell>
          <cell r="P1141">
            <v>0</v>
          </cell>
          <cell r="Q1141">
            <v>2</v>
          </cell>
          <cell r="S1141">
            <v>0</v>
          </cell>
          <cell r="T1141">
            <v>3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3</v>
          </cell>
          <cell r="AL1141">
            <v>163490</v>
          </cell>
        </row>
        <row r="1143">
          <cell r="C1143">
            <v>0</v>
          </cell>
          <cell r="D1143">
            <v>0</v>
          </cell>
        </row>
        <row r="1196">
          <cell r="C1196">
            <v>2556</v>
          </cell>
          <cell r="D1196">
            <v>2556</v>
          </cell>
          <cell r="E1196">
            <v>2556</v>
          </cell>
          <cell r="F1196">
            <v>0</v>
          </cell>
          <cell r="G1196">
            <v>0</v>
          </cell>
          <cell r="AA1196">
            <v>16</v>
          </cell>
          <cell r="AB1196">
            <v>2540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</row>
        <row r="1276">
          <cell r="C1276">
            <v>84</v>
          </cell>
          <cell r="H1276">
            <v>81</v>
          </cell>
          <cell r="I1276">
            <v>73</v>
          </cell>
          <cell r="J1276">
            <v>8</v>
          </cell>
          <cell r="K1276">
            <v>0</v>
          </cell>
          <cell r="L1276">
            <v>3</v>
          </cell>
          <cell r="M1276">
            <v>0</v>
          </cell>
          <cell r="N1276">
            <v>0</v>
          </cell>
          <cell r="P1276">
            <v>0</v>
          </cell>
          <cell r="Q1276">
            <v>3</v>
          </cell>
          <cell r="S1276">
            <v>0</v>
          </cell>
          <cell r="T1276">
            <v>35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8</v>
          </cell>
          <cell r="AL1276">
            <v>24667200</v>
          </cell>
        </row>
        <row r="1339">
          <cell r="C1339">
            <v>372</v>
          </cell>
          <cell r="D1339">
            <v>372</v>
          </cell>
          <cell r="E1339">
            <v>372</v>
          </cell>
          <cell r="F1339">
            <v>0</v>
          </cell>
          <cell r="G1339">
            <v>0</v>
          </cell>
          <cell r="AA1339">
            <v>2</v>
          </cell>
          <cell r="AB1339">
            <v>367</v>
          </cell>
          <cell r="AC1339">
            <v>3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</row>
        <row r="1412">
          <cell r="I1412">
            <v>79</v>
          </cell>
          <cell r="L1412">
            <v>10</v>
          </cell>
          <cell r="AL1412">
            <v>10717800</v>
          </cell>
        </row>
        <row r="1416">
          <cell r="C1416">
            <v>101</v>
          </cell>
          <cell r="H1416">
            <v>88</v>
          </cell>
          <cell r="I1416">
            <v>79</v>
          </cell>
          <cell r="J1416">
            <v>9</v>
          </cell>
          <cell r="K1416">
            <v>1</v>
          </cell>
          <cell r="L1416">
            <v>10</v>
          </cell>
          <cell r="M1416">
            <v>2</v>
          </cell>
          <cell r="N1416">
            <v>0</v>
          </cell>
          <cell r="P1416">
            <v>61</v>
          </cell>
          <cell r="Q1416">
            <v>13</v>
          </cell>
          <cell r="S1416">
            <v>0</v>
          </cell>
          <cell r="T1416">
            <v>1</v>
          </cell>
          <cell r="V1416">
            <v>0</v>
          </cell>
          <cell r="W1416">
            <v>0</v>
          </cell>
          <cell r="Y1416">
            <v>0</v>
          </cell>
          <cell r="Z1416">
            <v>1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10</v>
          </cell>
        </row>
        <row r="1418">
          <cell r="C1418">
            <v>4</v>
          </cell>
          <cell r="AL1418">
            <v>0</v>
          </cell>
        </row>
        <row r="1419">
          <cell r="C1419">
            <v>4</v>
          </cell>
          <cell r="D1419">
            <v>4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4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21</v>
          </cell>
          <cell r="H1480">
            <v>19</v>
          </cell>
          <cell r="I1480">
            <v>18</v>
          </cell>
          <cell r="J1480">
            <v>1</v>
          </cell>
          <cell r="K1480">
            <v>1</v>
          </cell>
          <cell r="L1480">
            <v>1</v>
          </cell>
          <cell r="M1480">
            <v>0</v>
          </cell>
          <cell r="N1480">
            <v>0</v>
          </cell>
          <cell r="P1480">
            <v>0</v>
          </cell>
          <cell r="Q1480">
            <v>3</v>
          </cell>
          <cell r="S1480">
            <v>2</v>
          </cell>
          <cell r="T1480">
            <v>10</v>
          </cell>
          <cell r="V1480">
            <v>0</v>
          </cell>
          <cell r="W1480">
            <v>0</v>
          </cell>
          <cell r="Y1480">
            <v>0</v>
          </cell>
          <cell r="Z1480">
            <v>1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1</v>
          </cell>
          <cell r="AL1480">
            <v>2452935</v>
          </cell>
        </row>
        <row r="1549">
          <cell r="C1549">
            <v>39</v>
          </cell>
          <cell r="H1549">
            <v>33</v>
          </cell>
          <cell r="I1549">
            <v>32</v>
          </cell>
          <cell r="J1549">
            <v>1</v>
          </cell>
          <cell r="K1549">
            <v>1</v>
          </cell>
          <cell r="L1549">
            <v>5</v>
          </cell>
          <cell r="M1549">
            <v>0</v>
          </cell>
          <cell r="N1549">
            <v>0</v>
          </cell>
          <cell r="P1549">
            <v>0</v>
          </cell>
          <cell r="Q1549">
            <v>0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0</v>
          </cell>
          <cell r="Z1549">
            <v>8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1</v>
          </cell>
          <cell r="AL1549">
            <v>2226770</v>
          </cell>
        </row>
        <row r="1567">
          <cell r="C1567">
            <v>1751</v>
          </cell>
          <cell r="D1567">
            <v>1751</v>
          </cell>
          <cell r="E1567">
            <v>1751</v>
          </cell>
          <cell r="F1567">
            <v>0</v>
          </cell>
          <cell r="G1567">
            <v>0</v>
          </cell>
          <cell r="AA1567">
            <v>1698</v>
          </cell>
          <cell r="AB1567">
            <v>53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71</v>
          </cell>
          <cell r="H1594">
            <v>66</v>
          </cell>
          <cell r="I1594">
            <v>54</v>
          </cell>
          <cell r="J1594">
            <v>12</v>
          </cell>
          <cell r="K1594">
            <v>3</v>
          </cell>
          <cell r="L1594">
            <v>1</v>
          </cell>
          <cell r="M1594">
            <v>1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2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15</v>
          </cell>
          <cell r="AL1594">
            <v>3887815</v>
          </cell>
        </row>
        <row r="1689">
          <cell r="C1689">
            <v>38894</v>
          </cell>
          <cell r="D1689">
            <v>38820</v>
          </cell>
          <cell r="E1689">
            <v>35469</v>
          </cell>
          <cell r="F1689">
            <v>3351</v>
          </cell>
          <cell r="G1689">
            <v>74</v>
          </cell>
          <cell r="AA1689">
            <v>36931</v>
          </cell>
          <cell r="AB1689">
            <v>471</v>
          </cell>
          <cell r="AC1689">
            <v>1492</v>
          </cell>
          <cell r="AD1689">
            <v>0</v>
          </cell>
          <cell r="AE1689">
            <v>1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1145</v>
          </cell>
          <cell r="E1691">
            <v>1128</v>
          </cell>
          <cell r="AL1691">
            <v>6418320</v>
          </cell>
        </row>
        <row r="1692">
          <cell r="C1692">
            <v>24</v>
          </cell>
          <cell r="E1692">
            <v>24</v>
          </cell>
          <cell r="AL1692">
            <v>384480</v>
          </cell>
        </row>
        <row r="1693">
          <cell r="C1693">
            <v>49</v>
          </cell>
          <cell r="E1693">
            <v>49</v>
          </cell>
          <cell r="AL1693">
            <v>1331330</v>
          </cell>
        </row>
        <row r="1694">
          <cell r="C1694">
            <v>0</v>
          </cell>
          <cell r="AL1694">
            <v>0</v>
          </cell>
        </row>
        <row r="1695">
          <cell r="C1695">
            <v>219</v>
          </cell>
          <cell r="E1695">
            <v>219</v>
          </cell>
          <cell r="AL1695">
            <v>12660390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1437</v>
          </cell>
          <cell r="D1715">
            <v>1437</v>
          </cell>
          <cell r="E1715">
            <v>1420</v>
          </cell>
          <cell r="F1715">
            <v>17</v>
          </cell>
          <cell r="G1715">
            <v>0</v>
          </cell>
          <cell r="AA1715">
            <v>684</v>
          </cell>
          <cell r="AB1715">
            <v>563</v>
          </cell>
          <cell r="AC1715">
            <v>190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5</v>
          </cell>
          <cell r="L1785">
            <v>1</v>
          </cell>
          <cell r="P1785">
            <v>0</v>
          </cell>
          <cell r="Q1785">
            <v>3</v>
          </cell>
          <cell r="S1785">
            <v>0</v>
          </cell>
          <cell r="T1785">
            <v>0</v>
          </cell>
          <cell r="V1785">
            <v>0</v>
          </cell>
          <cell r="W1785">
            <v>0</v>
          </cell>
          <cell r="Y1785">
            <v>0</v>
          </cell>
          <cell r="Z1785">
            <v>1</v>
          </cell>
          <cell r="AL1785">
            <v>1366630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6</v>
          </cell>
          <cell r="H1798">
            <v>5</v>
          </cell>
          <cell r="I1798">
            <v>5</v>
          </cell>
          <cell r="J1798">
            <v>0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</row>
        <row r="1864">
          <cell r="I1864">
            <v>4</v>
          </cell>
          <cell r="L1864">
            <v>1</v>
          </cell>
          <cell r="AL1864">
            <v>1315555</v>
          </cell>
        </row>
        <row r="1867">
          <cell r="C1867">
            <v>5</v>
          </cell>
          <cell r="H1867">
            <v>4</v>
          </cell>
          <cell r="I1867">
            <v>4</v>
          </cell>
          <cell r="J1867">
            <v>0</v>
          </cell>
          <cell r="K1867">
            <v>0</v>
          </cell>
          <cell r="L1867">
            <v>1</v>
          </cell>
          <cell r="M1867">
            <v>0</v>
          </cell>
          <cell r="N1867">
            <v>0</v>
          </cell>
          <cell r="P1867">
            <v>0</v>
          </cell>
          <cell r="Q1867">
            <v>2</v>
          </cell>
          <cell r="S1867">
            <v>0</v>
          </cell>
          <cell r="T1867">
            <v>1</v>
          </cell>
          <cell r="V1867">
            <v>0</v>
          </cell>
          <cell r="W1867">
            <v>0</v>
          </cell>
          <cell r="Y1867">
            <v>0</v>
          </cell>
          <cell r="Z1867">
            <v>2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214</v>
          </cell>
          <cell r="D1930">
            <v>212</v>
          </cell>
          <cell r="E1930">
            <v>208</v>
          </cell>
          <cell r="F1930">
            <v>4</v>
          </cell>
          <cell r="G1930">
            <v>2</v>
          </cell>
          <cell r="AA1930">
            <v>140</v>
          </cell>
          <cell r="AB1930">
            <v>63</v>
          </cell>
          <cell r="AC1930">
            <v>11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102</v>
          </cell>
          <cell r="E1933">
            <v>101</v>
          </cell>
          <cell r="AL1933">
            <v>3963240</v>
          </cell>
        </row>
        <row r="1934">
          <cell r="C1934">
            <v>0</v>
          </cell>
          <cell r="AL1934">
            <v>0</v>
          </cell>
        </row>
        <row r="1935">
          <cell r="C1935">
            <v>26</v>
          </cell>
          <cell r="E1935">
            <v>19</v>
          </cell>
          <cell r="AL1935">
            <v>957980</v>
          </cell>
        </row>
        <row r="1936">
          <cell r="C1936">
            <v>128</v>
          </cell>
          <cell r="D1936">
            <v>120</v>
          </cell>
          <cell r="E1936">
            <v>120</v>
          </cell>
          <cell r="F1936">
            <v>0</v>
          </cell>
          <cell r="G1936">
            <v>8</v>
          </cell>
          <cell r="AA1936">
            <v>0</v>
          </cell>
          <cell r="AB1936">
            <v>128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123</v>
          </cell>
          <cell r="L2021">
            <v>17</v>
          </cell>
          <cell r="AL2021">
            <v>38195385</v>
          </cell>
        </row>
        <row r="2028">
          <cell r="C2028">
            <v>178</v>
          </cell>
          <cell r="H2028">
            <v>155</v>
          </cell>
          <cell r="I2028">
            <v>123</v>
          </cell>
          <cell r="J2028">
            <v>32</v>
          </cell>
          <cell r="K2028">
            <v>4</v>
          </cell>
          <cell r="L2028">
            <v>17</v>
          </cell>
          <cell r="M2028">
            <v>2</v>
          </cell>
          <cell r="N2028">
            <v>0</v>
          </cell>
          <cell r="P2028">
            <v>3</v>
          </cell>
          <cell r="Q2028">
            <v>54</v>
          </cell>
          <cell r="S2028">
            <v>8</v>
          </cell>
          <cell r="T2028">
            <v>20</v>
          </cell>
          <cell r="V2028">
            <v>0</v>
          </cell>
          <cell r="W2028">
            <v>0</v>
          </cell>
          <cell r="Y2028">
            <v>9</v>
          </cell>
          <cell r="Z2028">
            <v>84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33</v>
          </cell>
        </row>
        <row r="2066">
          <cell r="C2066">
            <v>6</v>
          </cell>
          <cell r="H2066">
            <v>4</v>
          </cell>
          <cell r="I2066">
            <v>3</v>
          </cell>
          <cell r="J2066">
            <v>1</v>
          </cell>
          <cell r="K2066">
            <v>1</v>
          </cell>
          <cell r="L2066">
            <v>1</v>
          </cell>
          <cell r="M2066">
            <v>0</v>
          </cell>
          <cell r="N2066">
            <v>0</v>
          </cell>
          <cell r="P2066">
            <v>0</v>
          </cell>
          <cell r="Q2066">
            <v>1</v>
          </cell>
          <cell r="S2066">
            <v>0</v>
          </cell>
          <cell r="T2066">
            <v>2</v>
          </cell>
          <cell r="V2066">
            <v>0</v>
          </cell>
          <cell r="W2066">
            <v>0</v>
          </cell>
          <cell r="Y2066">
            <v>0</v>
          </cell>
          <cell r="Z2066">
            <v>1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1</v>
          </cell>
          <cell r="AL2066">
            <v>373510</v>
          </cell>
        </row>
        <row r="2092">
          <cell r="C2092">
            <v>559</v>
          </cell>
          <cell r="D2092">
            <v>474</v>
          </cell>
          <cell r="E2092">
            <v>474</v>
          </cell>
          <cell r="F2092">
            <v>0</v>
          </cell>
          <cell r="G2092">
            <v>85</v>
          </cell>
          <cell r="AA2092">
            <v>370</v>
          </cell>
          <cell r="AB2092">
            <v>7</v>
          </cell>
          <cell r="AC2092">
            <v>182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51</v>
          </cell>
          <cell r="H2185">
            <v>41</v>
          </cell>
          <cell r="I2185">
            <v>29</v>
          </cell>
          <cell r="J2185">
            <v>12</v>
          </cell>
          <cell r="K2185">
            <v>0</v>
          </cell>
          <cell r="L2185">
            <v>8</v>
          </cell>
          <cell r="M2185">
            <v>2</v>
          </cell>
          <cell r="N2185">
            <v>0</v>
          </cell>
          <cell r="P2185">
            <v>7</v>
          </cell>
          <cell r="Q2185">
            <v>24</v>
          </cell>
          <cell r="S2185">
            <v>14</v>
          </cell>
          <cell r="T2185">
            <v>2</v>
          </cell>
          <cell r="V2185">
            <v>0</v>
          </cell>
          <cell r="W2185">
            <v>0</v>
          </cell>
          <cell r="Y2185">
            <v>0</v>
          </cell>
          <cell r="Z2185">
            <v>4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12</v>
          </cell>
          <cell r="AL2185">
            <v>7809595</v>
          </cell>
        </row>
        <row r="2204">
          <cell r="C2204">
            <v>1283</v>
          </cell>
          <cell r="D2204">
            <v>1107</v>
          </cell>
          <cell r="E2204">
            <v>1107</v>
          </cell>
          <cell r="F2204">
            <v>0</v>
          </cell>
          <cell r="G2204">
            <v>176</v>
          </cell>
          <cell r="AA2204">
            <v>1116</v>
          </cell>
          <cell r="AB2204">
            <v>124</v>
          </cell>
          <cell r="AC2204">
            <v>43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9595290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1283</v>
          </cell>
        </row>
        <row r="2218">
          <cell r="C2218">
            <v>11</v>
          </cell>
          <cell r="H2218">
            <v>11</v>
          </cell>
          <cell r="I2218">
            <v>9</v>
          </cell>
          <cell r="J2218">
            <v>2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P2218">
            <v>0</v>
          </cell>
          <cell r="Q2218">
            <v>10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2</v>
          </cell>
          <cell r="AL2218">
            <v>2364820</v>
          </cell>
        </row>
        <row r="2253">
          <cell r="C2253">
            <v>71</v>
          </cell>
          <cell r="H2253">
            <v>68</v>
          </cell>
          <cell r="I2253">
            <v>49</v>
          </cell>
          <cell r="J2253">
            <v>19</v>
          </cell>
          <cell r="K2253">
            <v>1</v>
          </cell>
          <cell r="L2253">
            <v>1</v>
          </cell>
          <cell r="M2253">
            <v>1</v>
          </cell>
          <cell r="N2253">
            <v>0</v>
          </cell>
          <cell r="P2253">
            <v>1</v>
          </cell>
          <cell r="Q2253">
            <v>60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9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20</v>
          </cell>
          <cell r="AL2253">
            <v>10324450</v>
          </cell>
        </row>
        <row r="2255">
          <cell r="C2255">
            <v>5</v>
          </cell>
          <cell r="D2255">
            <v>5</v>
          </cell>
          <cell r="E2255">
            <v>5</v>
          </cell>
          <cell r="AA2255">
            <v>5</v>
          </cell>
          <cell r="AL2255">
            <v>590650</v>
          </cell>
        </row>
        <row r="2256">
          <cell r="C2256">
            <v>15</v>
          </cell>
          <cell r="D2256">
            <v>14</v>
          </cell>
          <cell r="E2256">
            <v>11</v>
          </cell>
          <cell r="F2256">
            <v>3</v>
          </cell>
          <cell r="G2256">
            <v>1</v>
          </cell>
          <cell r="AA2256">
            <v>15</v>
          </cell>
          <cell r="AJ2256">
            <v>3</v>
          </cell>
          <cell r="AL2256">
            <v>1247620</v>
          </cell>
        </row>
        <row r="2257">
          <cell r="C2257">
            <v>0</v>
          </cell>
          <cell r="AL2257">
            <v>0</v>
          </cell>
        </row>
        <row r="2259">
          <cell r="C2259">
            <v>92</v>
          </cell>
          <cell r="H2259">
            <v>87</v>
          </cell>
          <cell r="I2259">
            <v>25</v>
          </cell>
          <cell r="J2259">
            <v>62</v>
          </cell>
          <cell r="K2259">
            <v>5</v>
          </cell>
          <cell r="AJ2259">
            <v>62</v>
          </cell>
          <cell r="AL2259">
            <v>3751750</v>
          </cell>
        </row>
        <row r="2260">
          <cell r="C2260">
            <v>1</v>
          </cell>
          <cell r="H2260">
            <v>1</v>
          </cell>
          <cell r="I2260">
            <v>1</v>
          </cell>
          <cell r="AL2260">
            <v>294890</v>
          </cell>
        </row>
        <row r="2262">
          <cell r="C2262">
            <v>69</v>
          </cell>
          <cell r="E2262">
            <v>58</v>
          </cell>
          <cell r="AL2262">
            <v>8703480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60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33</v>
          </cell>
        </row>
        <row r="2267">
          <cell r="C2267">
            <v>0</v>
          </cell>
        </row>
        <row r="2287">
          <cell r="C2287">
            <v>175</v>
          </cell>
          <cell r="D2287">
            <v>175</v>
          </cell>
          <cell r="E2287">
            <v>175</v>
          </cell>
          <cell r="F2287">
            <v>0</v>
          </cell>
          <cell r="G2287">
            <v>0</v>
          </cell>
          <cell r="AA2287">
            <v>0</v>
          </cell>
          <cell r="AB2287">
            <v>143</v>
          </cell>
          <cell r="AC2287">
            <v>32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94</v>
          </cell>
          <cell r="H2494">
            <v>88</v>
          </cell>
          <cell r="I2494">
            <v>69</v>
          </cell>
          <cell r="J2494">
            <v>19</v>
          </cell>
          <cell r="K2494">
            <v>1</v>
          </cell>
          <cell r="L2494">
            <v>5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19</v>
          </cell>
          <cell r="AL2494">
            <v>16154010</v>
          </cell>
        </row>
        <row r="2497">
          <cell r="C2497">
            <v>0</v>
          </cell>
          <cell r="H2497">
            <v>0</v>
          </cell>
        </row>
        <row r="2498">
          <cell r="C2498">
            <v>2</v>
          </cell>
          <cell r="H2498">
            <v>2</v>
          </cell>
        </row>
        <row r="2499">
          <cell r="C2499">
            <v>4</v>
          </cell>
          <cell r="H2499">
            <v>4</v>
          </cell>
        </row>
        <row r="2501">
          <cell r="P2501">
            <v>5</v>
          </cell>
          <cell r="Q2501">
            <v>28</v>
          </cell>
          <cell r="S2501">
            <v>0</v>
          </cell>
          <cell r="T2501">
            <v>8</v>
          </cell>
          <cell r="V2501">
            <v>0</v>
          </cell>
          <cell r="W2501">
            <v>0</v>
          </cell>
          <cell r="Y2501">
            <v>5</v>
          </cell>
          <cell r="Z2501">
            <v>40</v>
          </cell>
        </row>
        <row r="2506">
          <cell r="C2506">
            <v>13</v>
          </cell>
          <cell r="H2506">
            <v>9</v>
          </cell>
          <cell r="I2506">
            <v>8</v>
          </cell>
          <cell r="J2506">
            <v>1</v>
          </cell>
          <cell r="K2506">
            <v>0</v>
          </cell>
          <cell r="L2506">
            <v>4</v>
          </cell>
          <cell r="M2506">
            <v>0</v>
          </cell>
          <cell r="N2506">
            <v>0</v>
          </cell>
          <cell r="P2506">
            <v>0</v>
          </cell>
          <cell r="Q2506">
            <v>1</v>
          </cell>
          <cell r="S2506">
            <v>7</v>
          </cell>
          <cell r="T2506">
            <v>1</v>
          </cell>
          <cell r="V2506">
            <v>0</v>
          </cell>
          <cell r="W2506">
            <v>0</v>
          </cell>
          <cell r="Y2506">
            <v>0</v>
          </cell>
          <cell r="Z2506">
            <v>4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564620</v>
          </cell>
        </row>
        <row r="2518"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0</v>
          </cell>
        </row>
        <row r="2573">
          <cell r="C2573">
            <v>0</v>
          </cell>
          <cell r="E2573">
            <v>0</v>
          </cell>
        </row>
        <row r="2576">
          <cell r="C2576">
            <v>36</v>
          </cell>
          <cell r="E2576">
            <v>26</v>
          </cell>
          <cell r="AL2576">
            <v>846300</v>
          </cell>
        </row>
        <row r="2585">
          <cell r="C2585">
            <v>119</v>
          </cell>
          <cell r="E2585">
            <v>118</v>
          </cell>
        </row>
        <row r="2587">
          <cell r="C2587">
            <v>161</v>
          </cell>
          <cell r="E2587">
            <v>161</v>
          </cell>
          <cell r="AL2587">
            <v>3451840</v>
          </cell>
        </row>
        <row r="2588">
          <cell r="C2588">
            <v>258</v>
          </cell>
          <cell r="E2588">
            <v>258</v>
          </cell>
          <cell r="AL2588">
            <v>17407260</v>
          </cell>
        </row>
        <row r="2589">
          <cell r="C2589">
            <v>0</v>
          </cell>
          <cell r="AL2589">
            <v>0</v>
          </cell>
        </row>
        <row r="2590">
          <cell r="C2590">
            <v>283</v>
          </cell>
          <cell r="E2590">
            <v>283</v>
          </cell>
          <cell r="AL2590">
            <v>832020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1259</v>
          </cell>
          <cell r="E2614">
            <v>1259</v>
          </cell>
          <cell r="AL2614">
            <v>5980560</v>
          </cell>
        </row>
        <row r="2640">
          <cell r="E2640">
            <v>380</v>
          </cell>
          <cell r="AL2640">
            <v>8340090</v>
          </cell>
        </row>
        <row r="2650">
          <cell r="C2650">
            <v>5</v>
          </cell>
          <cell r="H2650">
            <v>5</v>
          </cell>
          <cell r="I2650">
            <v>5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385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15</v>
          </cell>
          <cell r="E2673">
            <v>15</v>
          </cell>
          <cell r="AL2673">
            <v>534300</v>
          </cell>
        </row>
        <row r="2674">
          <cell r="C2674">
            <v>1</v>
          </cell>
          <cell r="E2674">
            <v>1</v>
          </cell>
          <cell r="AL2674">
            <v>65510</v>
          </cell>
        </row>
        <row r="2677">
          <cell r="C2677">
            <v>108</v>
          </cell>
          <cell r="H2677">
            <v>107</v>
          </cell>
          <cell r="I2677">
            <v>107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1</v>
          </cell>
          <cell r="P2677">
            <v>0</v>
          </cell>
          <cell r="Q2677">
            <v>1</v>
          </cell>
          <cell r="S2677">
            <v>0</v>
          </cell>
          <cell r="T2677">
            <v>0</v>
          </cell>
          <cell r="V2677">
            <v>0</v>
          </cell>
          <cell r="W2677">
            <v>3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4423420</v>
          </cell>
        </row>
        <row r="2727">
          <cell r="C2727">
            <v>0</v>
          </cell>
        </row>
        <row r="2730">
          <cell r="C2730">
            <v>337</v>
          </cell>
          <cell r="E2730">
            <v>337</v>
          </cell>
          <cell r="AL2730">
            <v>7572390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5342</v>
          </cell>
          <cell r="E7">
            <v>5110</v>
          </cell>
          <cell r="AL7">
            <v>66889900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212</v>
          </cell>
          <cell r="E11">
            <v>149</v>
          </cell>
          <cell r="AL11">
            <v>2445090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2500</v>
          </cell>
          <cell r="E15">
            <v>2500</v>
          </cell>
          <cell r="AL15">
            <v>16525000</v>
          </cell>
        </row>
        <row r="16">
          <cell r="C16">
            <v>1627</v>
          </cell>
          <cell r="E16">
            <v>1627</v>
          </cell>
          <cell r="AL16">
            <v>12918380</v>
          </cell>
        </row>
        <row r="17">
          <cell r="C17">
            <v>2710</v>
          </cell>
          <cell r="E17">
            <v>2710</v>
          </cell>
          <cell r="AL17">
            <v>26666400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1785</v>
          </cell>
        </row>
        <row r="25">
          <cell r="C25">
            <v>0</v>
          </cell>
        </row>
        <row r="29">
          <cell r="C29">
            <v>2224</v>
          </cell>
          <cell r="E29">
            <v>2218</v>
          </cell>
          <cell r="AL29">
            <v>2861220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92</v>
          </cell>
          <cell r="E32">
            <v>92</v>
          </cell>
          <cell r="AL32">
            <v>161000</v>
          </cell>
        </row>
        <row r="33">
          <cell r="C33">
            <v>1703</v>
          </cell>
          <cell r="E33">
            <v>1703</v>
          </cell>
          <cell r="AL33">
            <v>2401230</v>
          </cell>
        </row>
        <row r="34">
          <cell r="C34">
            <v>10</v>
          </cell>
          <cell r="E34">
            <v>10</v>
          </cell>
          <cell r="AL34">
            <v>12900</v>
          </cell>
        </row>
        <row r="36">
          <cell r="C36">
            <v>247</v>
          </cell>
        </row>
        <row r="37">
          <cell r="C37">
            <v>173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45</v>
          </cell>
          <cell r="E44">
            <v>45</v>
          </cell>
          <cell r="AL44">
            <v>190350</v>
          </cell>
        </row>
        <row r="45">
          <cell r="C45">
            <v>1040</v>
          </cell>
          <cell r="E45">
            <v>1040</v>
          </cell>
          <cell r="AL45">
            <v>2423200</v>
          </cell>
        </row>
        <row r="46">
          <cell r="C46">
            <v>0</v>
          </cell>
          <cell r="AL46">
            <v>0</v>
          </cell>
        </row>
        <row r="47">
          <cell r="C47">
            <v>367</v>
          </cell>
          <cell r="E47">
            <v>367</v>
          </cell>
          <cell r="AL47">
            <v>260570</v>
          </cell>
        </row>
        <row r="49">
          <cell r="C49">
            <v>0</v>
          </cell>
        </row>
        <row r="53">
          <cell r="C53">
            <v>366</v>
          </cell>
          <cell r="E53">
            <v>366</v>
          </cell>
          <cell r="AL53">
            <v>739320</v>
          </cell>
        </row>
        <row r="54">
          <cell r="C54">
            <v>16</v>
          </cell>
          <cell r="E54">
            <v>16</v>
          </cell>
          <cell r="AL54">
            <v>32320</v>
          </cell>
        </row>
        <row r="55">
          <cell r="C55">
            <v>400</v>
          </cell>
          <cell r="E55">
            <v>400</v>
          </cell>
          <cell r="AL55">
            <v>464000</v>
          </cell>
        </row>
        <row r="57">
          <cell r="C57">
            <v>21</v>
          </cell>
        </row>
        <row r="58">
          <cell r="C58">
            <v>0</v>
          </cell>
        </row>
        <row r="62">
          <cell r="C62">
            <v>310</v>
          </cell>
          <cell r="E62">
            <v>310</v>
          </cell>
          <cell r="AL62">
            <v>272800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337</v>
          </cell>
          <cell r="E67">
            <v>314</v>
          </cell>
          <cell r="AL67">
            <v>241780</v>
          </cell>
        </row>
        <row r="68">
          <cell r="C68">
            <v>428</v>
          </cell>
          <cell r="E68">
            <v>428</v>
          </cell>
          <cell r="AL68">
            <v>7485720</v>
          </cell>
        </row>
        <row r="69">
          <cell r="C69">
            <v>117</v>
          </cell>
          <cell r="E69">
            <v>113</v>
          </cell>
          <cell r="AL69">
            <v>4539210</v>
          </cell>
        </row>
        <row r="70">
          <cell r="C70">
            <v>5144</v>
          </cell>
          <cell r="E70">
            <v>5144</v>
          </cell>
          <cell r="AL70">
            <v>11985520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5151</v>
          </cell>
          <cell r="E116">
            <v>4877</v>
          </cell>
          <cell r="AL116">
            <v>187423110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185</v>
          </cell>
          <cell r="E119">
            <v>184</v>
          </cell>
          <cell r="AL119">
            <v>29395840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327</v>
          </cell>
          <cell r="E122">
            <v>325</v>
          </cell>
          <cell r="AL122">
            <v>25080250</v>
          </cell>
        </row>
        <row r="123">
          <cell r="C123">
            <v>149</v>
          </cell>
          <cell r="E123">
            <v>149</v>
          </cell>
          <cell r="AL123">
            <v>11498330</v>
          </cell>
        </row>
        <row r="124">
          <cell r="C124">
            <v>0</v>
          </cell>
          <cell r="AL124">
            <v>0</v>
          </cell>
        </row>
        <row r="125">
          <cell r="C125">
            <v>130</v>
          </cell>
          <cell r="E125">
            <v>130</v>
          </cell>
          <cell r="AL125">
            <v>8999900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845</v>
          </cell>
          <cell r="E134">
            <v>809</v>
          </cell>
          <cell r="AL134">
            <v>4611300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28</v>
          </cell>
          <cell r="E138">
            <v>27</v>
          </cell>
          <cell r="AL138">
            <v>201420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39866</v>
          </cell>
          <cell r="D212">
            <v>38996</v>
          </cell>
          <cell r="E212">
            <v>38996</v>
          </cell>
          <cell r="F212">
            <v>0</v>
          </cell>
          <cell r="G212">
            <v>870</v>
          </cell>
          <cell r="AA212">
            <v>17377</v>
          </cell>
          <cell r="AB212">
            <v>5622</v>
          </cell>
          <cell r="AC212">
            <v>16867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9</v>
          </cell>
          <cell r="AJ212">
            <v>0</v>
          </cell>
          <cell r="AL212">
            <v>45310580</v>
          </cell>
        </row>
        <row r="216">
          <cell r="E216">
            <v>402</v>
          </cell>
        </row>
        <row r="217">
          <cell r="E217">
            <v>494</v>
          </cell>
        </row>
        <row r="218">
          <cell r="E218">
            <v>336</v>
          </cell>
        </row>
        <row r="220">
          <cell r="E220">
            <v>77</v>
          </cell>
        </row>
        <row r="223">
          <cell r="E223">
            <v>194</v>
          </cell>
        </row>
        <row r="224">
          <cell r="E224">
            <v>1375</v>
          </cell>
        </row>
        <row r="225">
          <cell r="E225">
            <v>785</v>
          </cell>
        </row>
        <row r="230">
          <cell r="E230">
            <v>737</v>
          </cell>
        </row>
        <row r="231">
          <cell r="E231">
            <v>572</v>
          </cell>
        </row>
        <row r="233">
          <cell r="E233">
            <v>3518</v>
          </cell>
        </row>
        <row r="234">
          <cell r="E234">
            <v>35</v>
          </cell>
        </row>
        <row r="235">
          <cell r="E235">
            <v>549</v>
          </cell>
        </row>
        <row r="236">
          <cell r="E236">
            <v>586</v>
          </cell>
        </row>
        <row r="237">
          <cell r="E237">
            <v>642</v>
          </cell>
        </row>
        <row r="238">
          <cell r="E238">
            <v>235</v>
          </cell>
        </row>
        <row r="240">
          <cell r="E240">
            <v>8067</v>
          </cell>
        </row>
        <row r="246">
          <cell r="E246">
            <v>1360</v>
          </cell>
        </row>
        <row r="247">
          <cell r="E247">
            <v>496</v>
          </cell>
        </row>
        <row r="249">
          <cell r="E249">
            <v>1289</v>
          </cell>
        </row>
        <row r="250">
          <cell r="E250">
            <v>1097</v>
          </cell>
        </row>
        <row r="251">
          <cell r="E251">
            <v>2779</v>
          </cell>
        </row>
        <row r="252">
          <cell r="E252">
            <v>33</v>
          </cell>
        </row>
        <row r="255">
          <cell r="E255">
            <v>353</v>
          </cell>
        </row>
        <row r="258">
          <cell r="E258">
            <v>3173</v>
          </cell>
        </row>
        <row r="261">
          <cell r="E261">
            <v>1278</v>
          </cell>
        </row>
        <row r="264">
          <cell r="E264">
            <v>3022</v>
          </cell>
        </row>
        <row r="265">
          <cell r="E265">
            <v>613</v>
          </cell>
        </row>
        <row r="275">
          <cell r="C275">
            <v>34496</v>
          </cell>
          <cell r="D275">
            <v>34097</v>
          </cell>
          <cell r="E275">
            <v>34097</v>
          </cell>
          <cell r="F275">
            <v>0</v>
          </cell>
          <cell r="G275">
            <v>399</v>
          </cell>
          <cell r="AA275">
            <v>12439</v>
          </cell>
          <cell r="AB275">
            <v>9715</v>
          </cell>
          <cell r="AC275">
            <v>12342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</v>
          </cell>
          <cell r="AJ275">
            <v>0</v>
          </cell>
          <cell r="AL275">
            <v>53721550</v>
          </cell>
        </row>
        <row r="314">
          <cell r="C314">
            <v>1296</v>
          </cell>
          <cell r="D314">
            <v>1278</v>
          </cell>
          <cell r="E314">
            <v>1278</v>
          </cell>
          <cell r="F314">
            <v>0</v>
          </cell>
          <cell r="G314">
            <v>18</v>
          </cell>
          <cell r="AA314">
            <v>218</v>
          </cell>
          <cell r="AB314">
            <v>1014</v>
          </cell>
          <cell r="AC314">
            <v>64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32</v>
          </cell>
          <cell r="AJ314">
            <v>0</v>
          </cell>
          <cell r="AL314">
            <v>5366840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2578</v>
          </cell>
          <cell r="D388">
            <v>2538</v>
          </cell>
          <cell r="E388">
            <v>2538</v>
          </cell>
          <cell r="F388">
            <v>0</v>
          </cell>
          <cell r="G388">
            <v>40</v>
          </cell>
          <cell r="AA388">
            <v>1040</v>
          </cell>
          <cell r="AB388">
            <v>337</v>
          </cell>
          <cell r="AC388">
            <v>1201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114</v>
          </cell>
          <cell r="AJ388">
            <v>0</v>
          </cell>
          <cell r="AL388">
            <v>13834050</v>
          </cell>
        </row>
        <row r="428">
          <cell r="C428">
            <v>3022</v>
          </cell>
          <cell r="D428">
            <v>2979</v>
          </cell>
          <cell r="E428">
            <v>2979</v>
          </cell>
          <cell r="F428">
            <v>0</v>
          </cell>
          <cell r="G428">
            <v>43</v>
          </cell>
          <cell r="AA428">
            <v>1308</v>
          </cell>
          <cell r="AB428">
            <v>1427</v>
          </cell>
          <cell r="AC428">
            <v>287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2</v>
          </cell>
          <cell r="AJ428">
            <v>0</v>
          </cell>
          <cell r="AL428">
            <v>9583250</v>
          </cell>
        </row>
        <row r="437">
          <cell r="E437">
            <v>4</v>
          </cell>
        </row>
        <row r="442">
          <cell r="E442">
            <v>14</v>
          </cell>
        </row>
        <row r="447">
          <cell r="C447">
            <v>18</v>
          </cell>
          <cell r="D447">
            <v>18</v>
          </cell>
          <cell r="E447">
            <v>18</v>
          </cell>
          <cell r="F447">
            <v>0</v>
          </cell>
          <cell r="G447">
            <v>0</v>
          </cell>
          <cell r="AA447">
            <v>2</v>
          </cell>
          <cell r="AB447">
            <v>16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55820</v>
          </cell>
        </row>
        <row r="470">
          <cell r="C470">
            <v>1169</v>
          </cell>
          <cell r="D470">
            <v>1155</v>
          </cell>
          <cell r="E470">
            <v>1155</v>
          </cell>
          <cell r="F470">
            <v>0</v>
          </cell>
          <cell r="G470">
            <v>14</v>
          </cell>
          <cell r="AA470">
            <v>348</v>
          </cell>
          <cell r="AB470">
            <v>767</v>
          </cell>
          <cell r="AC470">
            <v>54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49</v>
          </cell>
          <cell r="AJ470">
            <v>0</v>
          </cell>
          <cell r="AL470">
            <v>5781850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6235</v>
          </cell>
          <cell r="D492">
            <v>6111</v>
          </cell>
          <cell r="E492">
            <v>6111</v>
          </cell>
          <cell r="F492">
            <v>0</v>
          </cell>
          <cell r="G492">
            <v>124</v>
          </cell>
          <cell r="AA492">
            <v>3578</v>
          </cell>
          <cell r="AB492">
            <v>1306</v>
          </cell>
          <cell r="AC492">
            <v>1351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4</v>
          </cell>
        </row>
        <row r="496">
          <cell r="E496">
            <v>25</v>
          </cell>
        </row>
        <row r="497">
          <cell r="E497">
            <v>12</v>
          </cell>
        </row>
        <row r="498">
          <cell r="E498">
            <v>4</v>
          </cell>
        </row>
        <row r="501">
          <cell r="E501">
            <v>16</v>
          </cell>
        </row>
        <row r="503">
          <cell r="E503">
            <v>48</v>
          </cell>
        </row>
        <row r="505">
          <cell r="E505">
            <v>16</v>
          </cell>
        </row>
        <row r="508">
          <cell r="E508">
            <v>2</v>
          </cell>
        </row>
        <row r="529">
          <cell r="E529">
            <v>7</v>
          </cell>
        </row>
        <row r="532">
          <cell r="C532">
            <v>134</v>
          </cell>
          <cell r="D532">
            <v>134</v>
          </cell>
          <cell r="E532">
            <v>134</v>
          </cell>
          <cell r="F532">
            <v>0</v>
          </cell>
          <cell r="G532">
            <v>0</v>
          </cell>
          <cell r="AA532">
            <v>70</v>
          </cell>
          <cell r="AB532">
            <v>28</v>
          </cell>
          <cell r="AC532">
            <v>36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2</v>
          </cell>
          <cell r="AJ532">
            <v>0</v>
          </cell>
          <cell r="AL532">
            <v>225780</v>
          </cell>
        </row>
        <row r="566">
          <cell r="C566">
            <v>2047</v>
          </cell>
          <cell r="D566">
            <v>2031</v>
          </cell>
          <cell r="E566">
            <v>2031</v>
          </cell>
          <cell r="F566">
            <v>0</v>
          </cell>
          <cell r="G566">
            <v>16</v>
          </cell>
          <cell r="AA566">
            <v>384</v>
          </cell>
          <cell r="AB566">
            <v>1003</v>
          </cell>
          <cell r="AC566">
            <v>660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2815000</v>
          </cell>
        </row>
        <row r="570">
          <cell r="E570">
            <v>23</v>
          </cell>
        </row>
        <row r="572">
          <cell r="E572">
            <v>1</v>
          </cell>
        </row>
        <row r="573">
          <cell r="E573">
            <v>49</v>
          </cell>
        </row>
        <row r="574">
          <cell r="E574">
            <v>856</v>
          </cell>
        </row>
        <row r="575">
          <cell r="E575">
            <v>87</v>
          </cell>
        </row>
        <row r="576">
          <cell r="E576">
            <v>56</v>
          </cell>
        </row>
        <row r="577">
          <cell r="E577">
            <v>23</v>
          </cell>
        </row>
        <row r="578">
          <cell r="E578">
            <v>183</v>
          </cell>
        </row>
        <row r="580">
          <cell r="E580">
            <v>4</v>
          </cell>
        </row>
        <row r="581">
          <cell r="E581">
            <v>80</v>
          </cell>
        </row>
        <row r="582">
          <cell r="E582">
            <v>7</v>
          </cell>
        </row>
        <row r="583">
          <cell r="E583">
            <v>10</v>
          </cell>
        </row>
        <row r="585">
          <cell r="E585">
            <v>4</v>
          </cell>
        </row>
        <row r="587">
          <cell r="E587">
            <v>2</v>
          </cell>
        </row>
        <row r="595">
          <cell r="E595">
            <v>42</v>
          </cell>
        </row>
        <row r="596">
          <cell r="E596">
            <v>157</v>
          </cell>
        </row>
        <row r="597">
          <cell r="E597">
            <v>5</v>
          </cell>
        </row>
        <row r="601">
          <cell r="E601">
            <v>27</v>
          </cell>
        </row>
        <row r="602">
          <cell r="E602">
            <v>57</v>
          </cell>
        </row>
        <row r="604">
          <cell r="E604">
            <v>23</v>
          </cell>
        </row>
        <row r="605">
          <cell r="E605">
            <v>45</v>
          </cell>
        </row>
        <row r="608">
          <cell r="E608">
            <v>11</v>
          </cell>
        </row>
        <row r="609">
          <cell r="E609">
            <v>226</v>
          </cell>
        </row>
        <row r="610">
          <cell r="E610">
            <v>59</v>
          </cell>
        </row>
        <row r="611">
          <cell r="E611">
            <v>23</v>
          </cell>
        </row>
        <row r="612">
          <cell r="E612">
            <v>1</v>
          </cell>
        </row>
        <row r="613">
          <cell r="E613">
            <v>646</v>
          </cell>
        </row>
        <row r="614">
          <cell r="E614">
            <v>11</v>
          </cell>
        </row>
        <row r="615">
          <cell r="E615">
            <v>14</v>
          </cell>
        </row>
        <row r="616">
          <cell r="E616">
            <v>2</v>
          </cell>
        </row>
        <row r="618">
          <cell r="E618">
            <v>20</v>
          </cell>
        </row>
        <row r="619">
          <cell r="E619">
            <v>368</v>
          </cell>
        </row>
        <row r="620">
          <cell r="E620">
            <v>117</v>
          </cell>
        </row>
        <row r="624">
          <cell r="C624">
            <v>3265</v>
          </cell>
          <cell r="D624">
            <v>3240</v>
          </cell>
          <cell r="E624">
            <v>3239</v>
          </cell>
          <cell r="F624">
            <v>1</v>
          </cell>
          <cell r="G624">
            <v>25</v>
          </cell>
          <cell r="AA624">
            <v>331</v>
          </cell>
          <cell r="AB624">
            <v>1008</v>
          </cell>
          <cell r="AC624">
            <v>1926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L624">
            <v>28027240</v>
          </cell>
        </row>
        <row r="647">
          <cell r="C647">
            <v>4</v>
          </cell>
          <cell r="D647">
            <v>4</v>
          </cell>
          <cell r="E647">
            <v>4</v>
          </cell>
          <cell r="F647">
            <v>0</v>
          </cell>
          <cell r="G647">
            <v>0</v>
          </cell>
          <cell r="AA647">
            <v>0</v>
          </cell>
          <cell r="AB647">
            <v>4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83720</v>
          </cell>
        </row>
        <row r="674">
          <cell r="C674">
            <v>1286</v>
          </cell>
          <cell r="D674">
            <v>1277</v>
          </cell>
          <cell r="E674">
            <v>1277</v>
          </cell>
          <cell r="F674">
            <v>0</v>
          </cell>
          <cell r="G674">
            <v>9</v>
          </cell>
          <cell r="AA674">
            <v>227</v>
          </cell>
          <cell r="AB674">
            <v>294</v>
          </cell>
          <cell r="AC674">
            <v>765</v>
          </cell>
          <cell r="AD674">
            <v>2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69902780</v>
          </cell>
        </row>
        <row r="676">
          <cell r="C676">
            <v>242</v>
          </cell>
          <cell r="D676">
            <v>242</v>
          </cell>
          <cell r="E676">
            <v>242</v>
          </cell>
          <cell r="AB676">
            <v>242</v>
          </cell>
          <cell r="AL676">
            <v>1432640</v>
          </cell>
        </row>
        <row r="677">
          <cell r="C677">
            <v>172</v>
          </cell>
          <cell r="D677">
            <v>172</v>
          </cell>
          <cell r="E677">
            <v>172</v>
          </cell>
          <cell r="AA677">
            <v>78</v>
          </cell>
          <cell r="AB677">
            <v>42</v>
          </cell>
          <cell r="AC677">
            <v>52</v>
          </cell>
          <cell r="AL677">
            <v>3728960</v>
          </cell>
        </row>
        <row r="696">
          <cell r="C696">
            <v>1123</v>
          </cell>
          <cell r="D696">
            <v>1123</v>
          </cell>
          <cell r="E696">
            <v>1123</v>
          </cell>
          <cell r="F696">
            <v>0</v>
          </cell>
          <cell r="G696">
            <v>0</v>
          </cell>
          <cell r="AA696">
            <v>361</v>
          </cell>
          <cell r="AB696">
            <v>644</v>
          </cell>
          <cell r="AC696">
            <v>118</v>
          </cell>
          <cell r="AD696">
            <v>4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18</v>
          </cell>
          <cell r="AJ696">
            <v>0</v>
          </cell>
          <cell r="AL696">
            <v>17998480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</row>
        <row r="786">
          <cell r="C786">
            <v>14</v>
          </cell>
          <cell r="D786">
            <v>14</v>
          </cell>
          <cell r="E786">
            <v>14</v>
          </cell>
          <cell r="F786">
            <v>0</v>
          </cell>
          <cell r="G786">
            <v>0</v>
          </cell>
          <cell r="AA786">
            <v>0</v>
          </cell>
          <cell r="AB786">
            <v>14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1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36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5998</v>
          </cell>
          <cell r="D940">
            <v>5998</v>
          </cell>
          <cell r="E940">
            <v>5998</v>
          </cell>
          <cell r="F940">
            <v>0</v>
          </cell>
          <cell r="G940">
            <v>0</v>
          </cell>
          <cell r="AA940">
            <v>3102</v>
          </cell>
          <cell r="AB940">
            <v>2896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1478</v>
          </cell>
          <cell r="E956">
            <v>1439</v>
          </cell>
          <cell r="AL956">
            <v>11214820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2864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3</v>
          </cell>
          <cell r="E1000">
            <v>3</v>
          </cell>
        </row>
        <row r="1002">
          <cell r="C1002">
            <v>410</v>
          </cell>
          <cell r="E1002">
            <v>410</v>
          </cell>
          <cell r="AL1002">
            <v>3292300</v>
          </cell>
        </row>
        <row r="1003">
          <cell r="C1003">
            <v>169</v>
          </cell>
          <cell r="E1003">
            <v>169</v>
          </cell>
          <cell r="AL1003">
            <v>532350</v>
          </cell>
        </row>
        <row r="1004">
          <cell r="C1004">
            <v>239</v>
          </cell>
          <cell r="E1004">
            <v>239</v>
          </cell>
          <cell r="AL1004">
            <v>752850</v>
          </cell>
        </row>
        <row r="1005">
          <cell r="C1005">
            <v>1</v>
          </cell>
          <cell r="E1005">
            <v>1</v>
          </cell>
          <cell r="AL1005">
            <v>12520</v>
          </cell>
        </row>
        <row r="1006">
          <cell r="C1006">
            <v>19</v>
          </cell>
          <cell r="E1006">
            <v>19</v>
          </cell>
          <cell r="AL1006">
            <v>278540</v>
          </cell>
        </row>
        <row r="1007">
          <cell r="C1007">
            <v>5</v>
          </cell>
          <cell r="E1007">
            <v>5</v>
          </cell>
          <cell r="AL1007">
            <v>166350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10</v>
          </cell>
          <cell r="E1012">
            <v>10</v>
          </cell>
          <cell r="AL1012">
            <v>166000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0</v>
          </cell>
          <cell r="AL1016">
            <v>0</v>
          </cell>
        </row>
        <row r="1017">
          <cell r="C1017">
            <v>1</v>
          </cell>
          <cell r="E1017">
            <v>1</v>
          </cell>
          <cell r="AL1017">
            <v>1183180</v>
          </cell>
        </row>
        <row r="1018">
          <cell r="C1018">
            <v>11</v>
          </cell>
          <cell r="D1018">
            <v>11</v>
          </cell>
          <cell r="E1018">
            <v>11</v>
          </cell>
          <cell r="F1018">
            <v>0</v>
          </cell>
          <cell r="G1018">
            <v>0</v>
          </cell>
          <cell r="AA1018">
            <v>2</v>
          </cell>
          <cell r="AB1018">
            <v>9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7</v>
          </cell>
          <cell r="D1070">
            <v>7</v>
          </cell>
          <cell r="E1070">
            <v>7</v>
          </cell>
          <cell r="F1070">
            <v>0</v>
          </cell>
          <cell r="G1070">
            <v>0</v>
          </cell>
          <cell r="AA1070">
            <v>7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Y1141">
            <v>0</v>
          </cell>
          <cell r="Z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0</v>
          </cell>
        </row>
        <row r="1143">
          <cell r="C1143">
            <v>0</v>
          </cell>
          <cell r="D1143">
            <v>0</v>
          </cell>
        </row>
        <row r="1196">
          <cell r="C1196">
            <v>710</v>
          </cell>
          <cell r="D1196">
            <v>709</v>
          </cell>
          <cell r="E1196">
            <v>709</v>
          </cell>
          <cell r="F1196">
            <v>0</v>
          </cell>
          <cell r="G1196">
            <v>1</v>
          </cell>
          <cell r="AA1196">
            <v>23</v>
          </cell>
          <cell r="AB1196">
            <v>687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</row>
        <row r="1276">
          <cell r="C1276">
            <v>51</v>
          </cell>
          <cell r="H1276">
            <v>50</v>
          </cell>
          <cell r="I1276">
            <v>50</v>
          </cell>
          <cell r="J1276">
            <v>0</v>
          </cell>
          <cell r="K1276">
            <v>0</v>
          </cell>
          <cell r="L1276">
            <v>1</v>
          </cell>
          <cell r="M1276">
            <v>0</v>
          </cell>
          <cell r="N1276">
            <v>0</v>
          </cell>
          <cell r="P1276">
            <v>0</v>
          </cell>
          <cell r="Q1276">
            <v>0</v>
          </cell>
          <cell r="S1276">
            <v>0</v>
          </cell>
          <cell r="T1276">
            <v>6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L1276">
            <v>7569950</v>
          </cell>
        </row>
        <row r="1339">
          <cell r="C1339">
            <v>353</v>
          </cell>
          <cell r="D1339">
            <v>353</v>
          </cell>
          <cell r="E1339">
            <v>352</v>
          </cell>
          <cell r="F1339">
            <v>1</v>
          </cell>
          <cell r="G1339">
            <v>0</v>
          </cell>
          <cell r="AA1339">
            <v>9</v>
          </cell>
          <cell r="AB1339">
            <v>342</v>
          </cell>
          <cell r="AC1339">
            <v>2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1</v>
          </cell>
        </row>
        <row r="1412">
          <cell r="I1412">
            <v>91</v>
          </cell>
          <cell r="L1412">
            <v>18</v>
          </cell>
          <cell r="AL1412">
            <v>12612605</v>
          </cell>
        </row>
        <row r="1416">
          <cell r="C1416">
            <v>114</v>
          </cell>
          <cell r="H1416">
            <v>93</v>
          </cell>
          <cell r="I1416">
            <v>91</v>
          </cell>
          <cell r="J1416">
            <v>2</v>
          </cell>
          <cell r="K1416">
            <v>2</v>
          </cell>
          <cell r="L1416">
            <v>18</v>
          </cell>
          <cell r="M1416">
            <v>1</v>
          </cell>
          <cell r="N1416">
            <v>0</v>
          </cell>
          <cell r="P1416">
            <v>49</v>
          </cell>
          <cell r="Q1416">
            <v>26</v>
          </cell>
          <cell r="S1416">
            <v>0</v>
          </cell>
          <cell r="T1416">
            <v>1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3</v>
          </cell>
        </row>
        <row r="1418">
          <cell r="C1418">
            <v>5</v>
          </cell>
          <cell r="AL1418">
            <v>0</v>
          </cell>
        </row>
        <row r="1419">
          <cell r="C1419">
            <v>5</v>
          </cell>
          <cell r="D1419">
            <v>5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5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12</v>
          </cell>
          <cell r="H1480">
            <v>12</v>
          </cell>
          <cell r="I1480">
            <v>12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P1480">
            <v>2</v>
          </cell>
          <cell r="Q1480">
            <v>0</v>
          </cell>
          <cell r="S1480">
            <v>3</v>
          </cell>
          <cell r="T1480">
            <v>2</v>
          </cell>
          <cell r="V1480">
            <v>0</v>
          </cell>
          <cell r="W1480">
            <v>0</v>
          </cell>
          <cell r="Y1480">
            <v>0</v>
          </cell>
          <cell r="Z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1493330</v>
          </cell>
        </row>
        <row r="1549">
          <cell r="C1549">
            <v>43</v>
          </cell>
          <cell r="H1549">
            <v>41</v>
          </cell>
          <cell r="I1549">
            <v>41</v>
          </cell>
          <cell r="J1549">
            <v>0</v>
          </cell>
          <cell r="K1549">
            <v>0</v>
          </cell>
          <cell r="L1549">
            <v>2</v>
          </cell>
          <cell r="M1549">
            <v>0</v>
          </cell>
          <cell r="N1549">
            <v>0</v>
          </cell>
          <cell r="P1549">
            <v>0</v>
          </cell>
          <cell r="Q1549">
            <v>1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0</v>
          </cell>
          <cell r="Z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1871305</v>
          </cell>
        </row>
        <row r="1567">
          <cell r="C1567">
            <v>1925</v>
          </cell>
          <cell r="D1567">
            <v>1925</v>
          </cell>
          <cell r="E1567">
            <v>1925</v>
          </cell>
          <cell r="F1567">
            <v>0</v>
          </cell>
          <cell r="G1567">
            <v>0</v>
          </cell>
          <cell r="AA1567">
            <v>1891</v>
          </cell>
          <cell r="AB1567">
            <v>34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53</v>
          </cell>
          <cell r="H1594">
            <v>48</v>
          </cell>
          <cell r="I1594">
            <v>42</v>
          </cell>
          <cell r="J1594">
            <v>6</v>
          </cell>
          <cell r="K1594">
            <v>1</v>
          </cell>
          <cell r="L1594">
            <v>3</v>
          </cell>
          <cell r="M1594">
            <v>1</v>
          </cell>
          <cell r="N1594">
            <v>0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1</v>
          </cell>
          <cell r="Y1594">
            <v>0</v>
          </cell>
          <cell r="Z1594">
            <v>0</v>
          </cell>
          <cell r="AD1594">
            <v>1</v>
          </cell>
          <cell r="AE1594">
            <v>0</v>
          </cell>
          <cell r="AF1594">
            <v>1</v>
          </cell>
          <cell r="AG1594">
            <v>0</v>
          </cell>
          <cell r="AH1594">
            <v>0</v>
          </cell>
          <cell r="AI1594">
            <v>0</v>
          </cell>
          <cell r="AJ1594">
            <v>7</v>
          </cell>
          <cell r="AL1594">
            <v>2273470</v>
          </cell>
        </row>
        <row r="1689">
          <cell r="C1689">
            <v>28035</v>
          </cell>
          <cell r="D1689">
            <v>27690</v>
          </cell>
          <cell r="E1689">
            <v>27690</v>
          </cell>
          <cell r="F1689">
            <v>0</v>
          </cell>
          <cell r="G1689">
            <v>345</v>
          </cell>
          <cell r="AA1689">
            <v>26724</v>
          </cell>
          <cell r="AB1689">
            <v>24</v>
          </cell>
          <cell r="AC1689">
            <v>1287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1074</v>
          </cell>
          <cell r="E1691">
            <v>1073</v>
          </cell>
          <cell r="AL1691">
            <v>6105370</v>
          </cell>
        </row>
        <row r="1692">
          <cell r="C1692">
            <v>22</v>
          </cell>
          <cell r="E1692">
            <v>22</v>
          </cell>
          <cell r="AL1692">
            <v>352440</v>
          </cell>
        </row>
        <row r="1693">
          <cell r="C1693">
            <v>57</v>
          </cell>
          <cell r="E1693">
            <v>57</v>
          </cell>
          <cell r="AL1693">
            <v>1548690</v>
          </cell>
        </row>
        <row r="1694">
          <cell r="C1694">
            <v>0</v>
          </cell>
          <cell r="AL1694">
            <v>0</v>
          </cell>
        </row>
        <row r="1695">
          <cell r="C1695">
            <v>122</v>
          </cell>
          <cell r="E1695">
            <v>120</v>
          </cell>
          <cell r="AL1695">
            <v>6937200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1275</v>
          </cell>
          <cell r="D1715">
            <v>1272</v>
          </cell>
          <cell r="E1715">
            <v>1272</v>
          </cell>
          <cell r="F1715">
            <v>0</v>
          </cell>
          <cell r="G1715">
            <v>3</v>
          </cell>
          <cell r="AA1715">
            <v>575</v>
          </cell>
          <cell r="AB1715">
            <v>490</v>
          </cell>
          <cell r="AC1715">
            <v>210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6</v>
          </cell>
          <cell r="L1785">
            <v>1</v>
          </cell>
          <cell r="P1785">
            <v>0</v>
          </cell>
          <cell r="Q1785">
            <v>2</v>
          </cell>
          <cell r="S1785">
            <v>0</v>
          </cell>
          <cell r="T1785">
            <v>1</v>
          </cell>
          <cell r="V1785">
            <v>0</v>
          </cell>
          <cell r="W1785">
            <v>0</v>
          </cell>
          <cell r="Y1785">
            <v>0</v>
          </cell>
          <cell r="Z1785">
            <v>5</v>
          </cell>
          <cell r="AL1785">
            <v>10370990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10</v>
          </cell>
          <cell r="H1798">
            <v>8</v>
          </cell>
          <cell r="I1798">
            <v>6</v>
          </cell>
          <cell r="J1798">
            <v>2</v>
          </cell>
          <cell r="K1798">
            <v>0</v>
          </cell>
          <cell r="L1798">
            <v>1</v>
          </cell>
          <cell r="M1798">
            <v>1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2</v>
          </cell>
        </row>
        <row r="1864">
          <cell r="I1864">
            <v>8</v>
          </cell>
          <cell r="L1864">
            <v>0</v>
          </cell>
          <cell r="AL1864">
            <v>2543680</v>
          </cell>
        </row>
        <row r="1867">
          <cell r="C1867">
            <v>8</v>
          </cell>
          <cell r="H1867">
            <v>8</v>
          </cell>
          <cell r="I1867">
            <v>8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P1867">
            <v>0</v>
          </cell>
          <cell r="Q1867">
            <v>3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4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</row>
        <row r="1930">
          <cell r="C1930">
            <v>311</v>
          </cell>
          <cell r="D1930">
            <v>308</v>
          </cell>
          <cell r="E1930">
            <v>308</v>
          </cell>
          <cell r="F1930">
            <v>0</v>
          </cell>
          <cell r="G1930">
            <v>3</v>
          </cell>
          <cell r="AA1930">
            <v>137</v>
          </cell>
          <cell r="AB1930">
            <v>142</v>
          </cell>
          <cell r="AC1930">
            <v>32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</row>
        <row r="1933">
          <cell r="C1933">
            <v>93</v>
          </cell>
          <cell r="E1933">
            <v>93</v>
          </cell>
          <cell r="AL1933">
            <v>3649320</v>
          </cell>
        </row>
        <row r="1934">
          <cell r="C1934">
            <v>0</v>
          </cell>
          <cell r="AL1934">
            <v>0</v>
          </cell>
        </row>
        <row r="1935">
          <cell r="C1935">
            <v>29</v>
          </cell>
          <cell r="E1935">
            <v>20</v>
          </cell>
          <cell r="AL1935">
            <v>1008400</v>
          </cell>
        </row>
        <row r="1936">
          <cell r="C1936">
            <v>122</v>
          </cell>
          <cell r="D1936">
            <v>113</v>
          </cell>
          <cell r="E1936">
            <v>113</v>
          </cell>
          <cell r="F1936">
            <v>0</v>
          </cell>
          <cell r="G1936">
            <v>9</v>
          </cell>
          <cell r="AA1936">
            <v>12</v>
          </cell>
          <cell r="AB1936">
            <v>110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</row>
        <row r="1984">
          <cell r="C1984">
            <v>0</v>
          </cell>
        </row>
        <row r="2021">
          <cell r="I2021">
            <v>127</v>
          </cell>
          <cell r="L2021">
            <v>19</v>
          </cell>
          <cell r="AL2021">
            <v>38244775</v>
          </cell>
        </row>
        <row r="2028">
          <cell r="C2028">
            <v>174</v>
          </cell>
          <cell r="H2028">
            <v>151</v>
          </cell>
          <cell r="I2028">
            <v>127</v>
          </cell>
          <cell r="J2028">
            <v>24</v>
          </cell>
          <cell r="K2028">
            <v>4</v>
          </cell>
          <cell r="L2028">
            <v>19</v>
          </cell>
          <cell r="M2028">
            <v>0</v>
          </cell>
          <cell r="N2028">
            <v>0</v>
          </cell>
          <cell r="P2028">
            <v>2</v>
          </cell>
          <cell r="Q2028">
            <v>38</v>
          </cell>
          <cell r="S2028">
            <v>4</v>
          </cell>
          <cell r="T2028">
            <v>19</v>
          </cell>
          <cell r="V2028">
            <v>0</v>
          </cell>
          <cell r="W2028">
            <v>2</v>
          </cell>
          <cell r="Y2028">
            <v>16</v>
          </cell>
          <cell r="Z2028">
            <v>93</v>
          </cell>
          <cell r="AD2028">
            <v>1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27</v>
          </cell>
        </row>
        <row r="2066">
          <cell r="C2066">
            <v>6</v>
          </cell>
          <cell r="H2066">
            <v>4</v>
          </cell>
          <cell r="I2066">
            <v>2</v>
          </cell>
          <cell r="J2066">
            <v>2</v>
          </cell>
          <cell r="K2066">
            <v>2</v>
          </cell>
          <cell r="L2066">
            <v>0</v>
          </cell>
          <cell r="M2066">
            <v>0</v>
          </cell>
          <cell r="N2066">
            <v>0</v>
          </cell>
          <cell r="P2066">
            <v>0</v>
          </cell>
          <cell r="Q2066">
            <v>1</v>
          </cell>
          <cell r="S2066">
            <v>0</v>
          </cell>
          <cell r="T2066">
            <v>2</v>
          </cell>
          <cell r="V2066">
            <v>0</v>
          </cell>
          <cell r="W2066">
            <v>0</v>
          </cell>
          <cell r="Y2066">
            <v>0</v>
          </cell>
          <cell r="Z2066">
            <v>3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2</v>
          </cell>
          <cell r="AL2066">
            <v>320260</v>
          </cell>
        </row>
        <row r="2092">
          <cell r="C2092">
            <v>391</v>
          </cell>
          <cell r="D2092">
            <v>321</v>
          </cell>
          <cell r="E2092">
            <v>320</v>
          </cell>
          <cell r="F2092">
            <v>1</v>
          </cell>
          <cell r="G2092">
            <v>70</v>
          </cell>
          <cell r="AA2092">
            <v>193</v>
          </cell>
          <cell r="AB2092">
            <v>25</v>
          </cell>
          <cell r="AC2092">
            <v>173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1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0</v>
          </cell>
          <cell r="D2101">
            <v>0</v>
          </cell>
          <cell r="AL2101">
            <v>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45</v>
          </cell>
          <cell r="H2185">
            <v>37</v>
          </cell>
          <cell r="I2185">
            <v>25</v>
          </cell>
          <cell r="J2185">
            <v>12</v>
          </cell>
          <cell r="K2185">
            <v>6</v>
          </cell>
          <cell r="L2185">
            <v>2</v>
          </cell>
          <cell r="M2185">
            <v>0</v>
          </cell>
          <cell r="N2185">
            <v>0</v>
          </cell>
          <cell r="P2185">
            <v>4</v>
          </cell>
          <cell r="Q2185">
            <v>20</v>
          </cell>
          <cell r="S2185">
            <v>11</v>
          </cell>
          <cell r="T2185">
            <v>2</v>
          </cell>
          <cell r="V2185">
            <v>0</v>
          </cell>
          <cell r="W2185">
            <v>0</v>
          </cell>
          <cell r="Y2185">
            <v>0</v>
          </cell>
          <cell r="Z2185">
            <v>8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18</v>
          </cell>
          <cell r="AL2185">
            <v>6857430</v>
          </cell>
        </row>
        <row r="2204">
          <cell r="C2204">
            <v>976</v>
          </cell>
          <cell r="D2204">
            <v>871</v>
          </cell>
          <cell r="E2204">
            <v>871</v>
          </cell>
          <cell r="F2204">
            <v>0</v>
          </cell>
          <cell r="G2204">
            <v>105</v>
          </cell>
          <cell r="AA2204">
            <v>839</v>
          </cell>
          <cell r="AB2204">
            <v>83</v>
          </cell>
          <cell r="AC2204">
            <v>54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7237860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976</v>
          </cell>
        </row>
        <row r="2218">
          <cell r="C2218">
            <v>16</v>
          </cell>
          <cell r="H2218">
            <v>15</v>
          </cell>
          <cell r="I2218">
            <v>15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0</v>
          </cell>
          <cell r="P2218">
            <v>0</v>
          </cell>
          <cell r="Q2218">
            <v>13</v>
          </cell>
          <cell r="S2218">
            <v>0</v>
          </cell>
          <cell r="T2218">
            <v>2</v>
          </cell>
          <cell r="V2218">
            <v>0</v>
          </cell>
          <cell r="W2218">
            <v>0</v>
          </cell>
          <cell r="Y2218">
            <v>0</v>
          </cell>
          <cell r="Z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3644695</v>
          </cell>
        </row>
        <row r="2253">
          <cell r="C2253">
            <v>56</v>
          </cell>
          <cell r="H2253">
            <v>53</v>
          </cell>
          <cell r="I2253">
            <v>34</v>
          </cell>
          <cell r="J2253">
            <v>19</v>
          </cell>
          <cell r="K2253">
            <v>1</v>
          </cell>
          <cell r="L2253">
            <v>2</v>
          </cell>
          <cell r="M2253">
            <v>0</v>
          </cell>
          <cell r="N2253">
            <v>0</v>
          </cell>
          <cell r="P2253">
            <v>0</v>
          </cell>
          <cell r="Q2253">
            <v>44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0</v>
          </cell>
          <cell r="Z2253">
            <v>10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20</v>
          </cell>
          <cell r="AL2253">
            <v>6125130</v>
          </cell>
        </row>
        <row r="2255">
          <cell r="C2255">
            <v>2</v>
          </cell>
          <cell r="D2255">
            <v>1</v>
          </cell>
          <cell r="E2255">
            <v>1</v>
          </cell>
          <cell r="G2255">
            <v>1</v>
          </cell>
          <cell r="AA2255">
            <v>2</v>
          </cell>
          <cell r="AL2255">
            <v>118130</v>
          </cell>
        </row>
        <row r="2256">
          <cell r="C2256">
            <v>17</v>
          </cell>
          <cell r="D2256">
            <v>16</v>
          </cell>
          <cell r="E2256">
            <v>14</v>
          </cell>
          <cell r="F2256">
            <v>2</v>
          </cell>
          <cell r="G2256">
            <v>1</v>
          </cell>
          <cell r="AA2256">
            <v>17</v>
          </cell>
          <cell r="AJ2256">
            <v>3</v>
          </cell>
          <cell r="AL2256">
            <v>1587880</v>
          </cell>
        </row>
        <row r="2257">
          <cell r="C2257">
            <v>0</v>
          </cell>
          <cell r="AL2257">
            <v>0</v>
          </cell>
        </row>
        <row r="2259">
          <cell r="C2259">
            <v>97</v>
          </cell>
          <cell r="H2259">
            <v>94</v>
          </cell>
          <cell r="I2259">
            <v>35</v>
          </cell>
          <cell r="J2259">
            <v>59</v>
          </cell>
          <cell r="K2259">
            <v>3</v>
          </cell>
          <cell r="AJ2259">
            <v>59</v>
          </cell>
          <cell r="AL2259">
            <v>5252450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56</v>
          </cell>
          <cell r="E2262">
            <v>54</v>
          </cell>
          <cell r="AL2262">
            <v>8103240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66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1</v>
          </cell>
          <cell r="Z2264">
            <v>30</v>
          </cell>
        </row>
        <row r="2267">
          <cell r="C2267">
            <v>0</v>
          </cell>
        </row>
        <row r="2287">
          <cell r="C2287">
            <v>206</v>
          </cell>
          <cell r="D2287">
            <v>206</v>
          </cell>
          <cell r="E2287">
            <v>206</v>
          </cell>
          <cell r="F2287">
            <v>0</v>
          </cell>
          <cell r="G2287">
            <v>0</v>
          </cell>
          <cell r="AA2287">
            <v>0</v>
          </cell>
          <cell r="AB2287">
            <v>140</v>
          </cell>
          <cell r="AC2287">
            <v>66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91</v>
          </cell>
          <cell r="H2494">
            <v>83</v>
          </cell>
          <cell r="I2494">
            <v>72</v>
          </cell>
          <cell r="J2494">
            <v>11</v>
          </cell>
          <cell r="K2494">
            <v>3</v>
          </cell>
          <cell r="L2494">
            <v>5</v>
          </cell>
          <cell r="M2494">
            <v>0</v>
          </cell>
          <cell r="N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13</v>
          </cell>
          <cell r="AL2494">
            <v>20996300</v>
          </cell>
        </row>
        <row r="2497">
          <cell r="C2497">
            <v>3</v>
          </cell>
          <cell r="H2497">
            <v>3</v>
          </cell>
        </row>
        <row r="2498">
          <cell r="C2498">
            <v>2</v>
          </cell>
          <cell r="H2498">
            <v>2</v>
          </cell>
        </row>
        <row r="2499">
          <cell r="C2499">
            <v>2</v>
          </cell>
          <cell r="H2499">
            <v>2</v>
          </cell>
        </row>
        <row r="2501">
          <cell r="P2501">
            <v>3</v>
          </cell>
          <cell r="Q2501">
            <v>22</v>
          </cell>
          <cell r="S2501">
            <v>0</v>
          </cell>
          <cell r="T2501">
            <v>6</v>
          </cell>
          <cell r="V2501">
            <v>0</v>
          </cell>
          <cell r="W2501">
            <v>0</v>
          </cell>
          <cell r="Y2501">
            <v>8</v>
          </cell>
          <cell r="Z2501">
            <v>44</v>
          </cell>
        </row>
        <row r="2506">
          <cell r="C2506">
            <v>15</v>
          </cell>
          <cell r="H2506">
            <v>14</v>
          </cell>
          <cell r="I2506">
            <v>12</v>
          </cell>
          <cell r="J2506">
            <v>2</v>
          </cell>
          <cell r="K2506">
            <v>0</v>
          </cell>
          <cell r="L2506">
            <v>1</v>
          </cell>
          <cell r="M2506">
            <v>0</v>
          </cell>
          <cell r="N2506">
            <v>0</v>
          </cell>
          <cell r="P2506">
            <v>1</v>
          </cell>
          <cell r="Q2506">
            <v>1</v>
          </cell>
          <cell r="S2506">
            <v>8</v>
          </cell>
          <cell r="T2506">
            <v>4</v>
          </cell>
          <cell r="V2506">
            <v>0</v>
          </cell>
          <cell r="W2506">
            <v>0</v>
          </cell>
          <cell r="Y2506">
            <v>0</v>
          </cell>
          <cell r="Z2506">
            <v>1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2</v>
          </cell>
          <cell r="AL2506">
            <v>753120</v>
          </cell>
        </row>
        <row r="2518">
          <cell r="C2518">
            <v>1</v>
          </cell>
          <cell r="D2518">
            <v>1</v>
          </cell>
          <cell r="E2518">
            <v>1</v>
          </cell>
          <cell r="F2518">
            <v>0</v>
          </cell>
          <cell r="G2518">
            <v>0</v>
          </cell>
          <cell r="AA2518">
            <v>1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70730</v>
          </cell>
        </row>
        <row r="2573">
          <cell r="C2573">
            <v>0</v>
          </cell>
          <cell r="E2573">
            <v>0</v>
          </cell>
        </row>
        <row r="2576">
          <cell r="C2576">
            <v>28</v>
          </cell>
          <cell r="E2576">
            <v>27</v>
          </cell>
          <cell r="AL2576">
            <v>878850</v>
          </cell>
        </row>
        <row r="2585">
          <cell r="C2585">
            <v>113</v>
          </cell>
          <cell r="E2585">
            <v>113</v>
          </cell>
        </row>
        <row r="2587">
          <cell r="C2587">
            <v>148</v>
          </cell>
          <cell r="E2587">
            <v>148</v>
          </cell>
          <cell r="AL2587">
            <v>3173120</v>
          </cell>
        </row>
        <row r="2588">
          <cell r="C2588">
            <v>298</v>
          </cell>
          <cell r="E2588">
            <v>298</v>
          </cell>
          <cell r="AL2588">
            <v>20106060</v>
          </cell>
        </row>
        <row r="2589">
          <cell r="C2589">
            <v>0</v>
          </cell>
          <cell r="AL2589">
            <v>0</v>
          </cell>
        </row>
        <row r="2590">
          <cell r="C2590">
            <v>205</v>
          </cell>
          <cell r="E2590">
            <v>205</v>
          </cell>
          <cell r="AL2590">
            <v>602700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1144</v>
          </cell>
          <cell r="E2614">
            <v>1144</v>
          </cell>
          <cell r="AL2614">
            <v>5355010</v>
          </cell>
        </row>
        <row r="2640">
          <cell r="E2640">
            <v>346</v>
          </cell>
          <cell r="AL2640">
            <v>7555390</v>
          </cell>
        </row>
        <row r="2650">
          <cell r="C2650">
            <v>5</v>
          </cell>
          <cell r="H2650">
            <v>5</v>
          </cell>
          <cell r="I2650">
            <v>5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351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13</v>
          </cell>
          <cell r="E2673">
            <v>13</v>
          </cell>
          <cell r="AL2673">
            <v>463060</v>
          </cell>
        </row>
        <row r="2674">
          <cell r="C2674">
            <v>0</v>
          </cell>
          <cell r="AL2674">
            <v>0</v>
          </cell>
        </row>
        <row r="2677">
          <cell r="C2677">
            <v>68</v>
          </cell>
          <cell r="H2677">
            <v>66</v>
          </cell>
          <cell r="I2677">
            <v>66</v>
          </cell>
          <cell r="J2677">
            <v>0</v>
          </cell>
          <cell r="K2677">
            <v>0</v>
          </cell>
          <cell r="L2677">
            <v>2</v>
          </cell>
          <cell r="M2677">
            <v>0</v>
          </cell>
          <cell r="N2677">
            <v>0</v>
          </cell>
          <cell r="P2677">
            <v>1</v>
          </cell>
          <cell r="Q2677">
            <v>1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2669420</v>
          </cell>
        </row>
        <row r="2727">
          <cell r="C2727">
            <v>1</v>
          </cell>
        </row>
        <row r="2730">
          <cell r="C2730">
            <v>589</v>
          </cell>
          <cell r="E2730">
            <v>589</v>
          </cell>
          <cell r="AL2730">
            <v>13234830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8</v>
          </cell>
          <cell r="E2743">
            <v>8</v>
          </cell>
          <cell r="AL2743">
            <v>64160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>
        <row r="5">
          <cell r="C5">
            <v>0</v>
          </cell>
          <cell r="AL5">
            <v>0</v>
          </cell>
        </row>
        <row r="6">
          <cell r="C6">
            <v>0</v>
          </cell>
          <cell r="AL6">
            <v>0</v>
          </cell>
        </row>
        <row r="7">
          <cell r="C7">
            <v>5298</v>
          </cell>
          <cell r="E7">
            <v>5069</v>
          </cell>
          <cell r="AL7">
            <v>66353210</v>
          </cell>
        </row>
        <row r="8">
          <cell r="C8">
            <v>0</v>
          </cell>
          <cell r="AL8">
            <v>0</v>
          </cell>
        </row>
        <row r="9">
          <cell r="C9">
            <v>0</v>
          </cell>
          <cell r="AL9">
            <v>0</v>
          </cell>
        </row>
        <row r="10">
          <cell r="C10">
            <v>0</v>
          </cell>
          <cell r="AL10">
            <v>0</v>
          </cell>
        </row>
        <row r="11">
          <cell r="C11">
            <v>193</v>
          </cell>
          <cell r="E11">
            <v>113</v>
          </cell>
          <cell r="AL11">
            <v>1854330</v>
          </cell>
        </row>
        <row r="12">
          <cell r="C12">
            <v>0</v>
          </cell>
          <cell r="AL12">
            <v>0</v>
          </cell>
        </row>
        <row r="13">
          <cell r="C13">
            <v>0</v>
          </cell>
          <cell r="AL13">
            <v>0</v>
          </cell>
        </row>
        <row r="14">
          <cell r="C14">
            <v>0</v>
          </cell>
          <cell r="AL14">
            <v>0</v>
          </cell>
        </row>
        <row r="15">
          <cell r="C15">
            <v>2175</v>
          </cell>
          <cell r="E15">
            <v>2175</v>
          </cell>
          <cell r="AL15">
            <v>14376750</v>
          </cell>
        </row>
        <row r="16">
          <cell r="C16">
            <v>1853</v>
          </cell>
          <cell r="E16">
            <v>1853</v>
          </cell>
          <cell r="AL16">
            <v>14712820</v>
          </cell>
        </row>
        <row r="17">
          <cell r="C17">
            <v>2954</v>
          </cell>
          <cell r="E17">
            <v>2954</v>
          </cell>
          <cell r="AL17">
            <v>29067360</v>
          </cell>
        </row>
        <row r="18">
          <cell r="C18">
            <v>0</v>
          </cell>
          <cell r="AL18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1174</v>
          </cell>
        </row>
        <row r="25">
          <cell r="C25">
            <v>0</v>
          </cell>
        </row>
        <row r="29">
          <cell r="C29">
            <v>2125</v>
          </cell>
          <cell r="E29">
            <v>2122</v>
          </cell>
          <cell r="AL29">
            <v>2737380</v>
          </cell>
        </row>
        <row r="30">
          <cell r="C30">
            <v>0</v>
          </cell>
          <cell r="AL30">
            <v>0</v>
          </cell>
        </row>
        <row r="31">
          <cell r="C31">
            <v>0</v>
          </cell>
          <cell r="AL31">
            <v>0</v>
          </cell>
        </row>
        <row r="32">
          <cell r="C32">
            <v>81</v>
          </cell>
          <cell r="E32">
            <v>81</v>
          </cell>
          <cell r="AL32">
            <v>141750</v>
          </cell>
        </row>
        <row r="33">
          <cell r="C33">
            <v>1677</v>
          </cell>
          <cell r="E33">
            <v>1677</v>
          </cell>
          <cell r="AL33">
            <v>2364570</v>
          </cell>
        </row>
        <row r="34">
          <cell r="C34">
            <v>9</v>
          </cell>
          <cell r="E34">
            <v>9</v>
          </cell>
          <cell r="AL34">
            <v>11610</v>
          </cell>
        </row>
        <row r="36">
          <cell r="C36">
            <v>109</v>
          </cell>
        </row>
        <row r="37">
          <cell r="C37">
            <v>158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4">
          <cell r="C44">
            <v>12</v>
          </cell>
          <cell r="E44">
            <v>12</v>
          </cell>
          <cell r="AL44">
            <v>50760</v>
          </cell>
        </row>
        <row r="45">
          <cell r="C45">
            <v>918</v>
          </cell>
          <cell r="E45">
            <v>918</v>
          </cell>
          <cell r="AL45">
            <v>2138940</v>
          </cell>
        </row>
        <row r="46">
          <cell r="C46">
            <v>0</v>
          </cell>
          <cell r="AL46">
            <v>0</v>
          </cell>
        </row>
        <row r="47">
          <cell r="C47">
            <v>352</v>
          </cell>
          <cell r="E47">
            <v>352</v>
          </cell>
          <cell r="AL47">
            <v>249920</v>
          </cell>
        </row>
        <row r="49">
          <cell r="C49">
            <v>0</v>
          </cell>
        </row>
        <row r="53">
          <cell r="C53">
            <v>355</v>
          </cell>
          <cell r="E53">
            <v>355</v>
          </cell>
          <cell r="AL53">
            <v>717100</v>
          </cell>
        </row>
        <row r="54">
          <cell r="C54">
            <v>15</v>
          </cell>
          <cell r="E54">
            <v>15</v>
          </cell>
          <cell r="AL54">
            <v>30300</v>
          </cell>
        </row>
        <row r="55">
          <cell r="C55">
            <v>350</v>
          </cell>
          <cell r="E55">
            <v>350</v>
          </cell>
          <cell r="AL55">
            <v>406000</v>
          </cell>
        </row>
        <row r="57">
          <cell r="C57">
            <v>10</v>
          </cell>
        </row>
        <row r="58">
          <cell r="C58">
            <v>0</v>
          </cell>
        </row>
        <row r="62">
          <cell r="C62">
            <v>387</v>
          </cell>
          <cell r="E62">
            <v>387</v>
          </cell>
          <cell r="AL62">
            <v>340560</v>
          </cell>
        </row>
        <row r="63">
          <cell r="C63">
            <v>0</v>
          </cell>
          <cell r="AL63">
            <v>0</v>
          </cell>
        </row>
        <row r="64">
          <cell r="C64">
            <v>0</v>
          </cell>
          <cell r="AL64">
            <v>0</v>
          </cell>
        </row>
        <row r="67">
          <cell r="C67">
            <v>404</v>
          </cell>
          <cell r="E67">
            <v>403</v>
          </cell>
          <cell r="AL67">
            <v>310310</v>
          </cell>
        </row>
        <row r="68">
          <cell r="C68">
            <v>472</v>
          </cell>
          <cell r="E68">
            <v>472</v>
          </cell>
          <cell r="AL68">
            <v>8255280</v>
          </cell>
        </row>
        <row r="69">
          <cell r="C69">
            <v>109</v>
          </cell>
          <cell r="E69">
            <v>105</v>
          </cell>
          <cell r="AL69">
            <v>4217850</v>
          </cell>
        </row>
        <row r="70">
          <cell r="C70">
            <v>5097</v>
          </cell>
          <cell r="E70">
            <v>5097</v>
          </cell>
          <cell r="AL70">
            <v>11876010</v>
          </cell>
        </row>
        <row r="71">
          <cell r="C71">
            <v>0</v>
          </cell>
          <cell r="AL71">
            <v>0</v>
          </cell>
        </row>
        <row r="73">
          <cell r="C73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6">
          <cell r="C116">
            <v>5177</v>
          </cell>
          <cell r="E116">
            <v>4893</v>
          </cell>
          <cell r="AL116">
            <v>188037990</v>
          </cell>
        </row>
        <row r="117">
          <cell r="C117">
            <v>0</v>
          </cell>
          <cell r="AL117">
            <v>0</v>
          </cell>
        </row>
        <row r="118">
          <cell r="C118">
            <v>0</v>
          </cell>
          <cell r="AL118">
            <v>0</v>
          </cell>
        </row>
        <row r="119">
          <cell r="C119">
            <v>244</v>
          </cell>
          <cell r="E119">
            <v>243</v>
          </cell>
          <cell r="AL119">
            <v>38821680</v>
          </cell>
        </row>
        <row r="120">
          <cell r="C120">
            <v>0</v>
          </cell>
          <cell r="AL120">
            <v>0</v>
          </cell>
        </row>
        <row r="121">
          <cell r="C121">
            <v>0</v>
          </cell>
          <cell r="AL121">
            <v>0</v>
          </cell>
        </row>
        <row r="122">
          <cell r="C122">
            <v>350</v>
          </cell>
          <cell r="E122">
            <v>349</v>
          </cell>
          <cell r="AL122">
            <v>26932330</v>
          </cell>
        </row>
        <row r="123">
          <cell r="C123">
            <v>135</v>
          </cell>
          <cell r="E123">
            <v>134</v>
          </cell>
          <cell r="AL123">
            <v>10340780</v>
          </cell>
        </row>
        <row r="124">
          <cell r="C124">
            <v>0</v>
          </cell>
          <cell r="AL124">
            <v>0</v>
          </cell>
        </row>
        <row r="125">
          <cell r="C125">
            <v>192</v>
          </cell>
          <cell r="E125">
            <v>191</v>
          </cell>
          <cell r="AL125">
            <v>13222930</v>
          </cell>
        </row>
        <row r="126">
          <cell r="C126">
            <v>0</v>
          </cell>
          <cell r="AL126">
            <v>0</v>
          </cell>
        </row>
        <row r="127">
          <cell r="C127">
            <v>0</v>
          </cell>
          <cell r="AL127">
            <v>0</v>
          </cell>
        </row>
        <row r="128">
          <cell r="C128">
            <v>0</v>
          </cell>
          <cell r="AL128">
            <v>0</v>
          </cell>
        </row>
        <row r="131">
          <cell r="C131">
            <v>0</v>
          </cell>
          <cell r="AL131">
            <v>0</v>
          </cell>
        </row>
        <row r="132">
          <cell r="C132">
            <v>0</v>
          </cell>
          <cell r="AL132">
            <v>0</v>
          </cell>
        </row>
        <row r="133">
          <cell r="C133">
            <v>0</v>
          </cell>
          <cell r="AL133">
            <v>0</v>
          </cell>
        </row>
        <row r="134">
          <cell r="C134">
            <v>869</v>
          </cell>
          <cell r="E134">
            <v>819</v>
          </cell>
          <cell r="AL134">
            <v>4668300</v>
          </cell>
        </row>
        <row r="135">
          <cell r="C135">
            <v>0</v>
          </cell>
          <cell r="AL135">
            <v>0</v>
          </cell>
        </row>
        <row r="136">
          <cell r="C136">
            <v>0</v>
          </cell>
          <cell r="AL136">
            <v>0</v>
          </cell>
        </row>
        <row r="137">
          <cell r="C137">
            <v>0</v>
          </cell>
          <cell r="AL137">
            <v>0</v>
          </cell>
        </row>
        <row r="138">
          <cell r="C138">
            <v>18</v>
          </cell>
          <cell r="E138">
            <v>16</v>
          </cell>
          <cell r="AL138">
            <v>119360</v>
          </cell>
        </row>
        <row r="139">
          <cell r="C139">
            <v>0</v>
          </cell>
          <cell r="AL139">
            <v>0</v>
          </cell>
        </row>
        <row r="140">
          <cell r="C140">
            <v>0</v>
          </cell>
          <cell r="AL140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212">
          <cell r="C212">
            <v>42323</v>
          </cell>
          <cell r="D212">
            <v>41461</v>
          </cell>
          <cell r="E212">
            <v>41461</v>
          </cell>
          <cell r="F212">
            <v>0</v>
          </cell>
          <cell r="G212">
            <v>862</v>
          </cell>
          <cell r="AA212">
            <v>17668</v>
          </cell>
          <cell r="AB212">
            <v>7343</v>
          </cell>
          <cell r="AC212">
            <v>17312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</v>
          </cell>
          <cell r="AJ212">
            <v>0</v>
          </cell>
          <cell r="AL212">
            <v>49241480</v>
          </cell>
        </row>
        <row r="216">
          <cell r="E216">
            <v>431</v>
          </cell>
        </row>
        <row r="217">
          <cell r="E217">
            <v>470</v>
          </cell>
        </row>
        <row r="218">
          <cell r="E218">
            <v>369</v>
          </cell>
        </row>
        <row r="220">
          <cell r="E220">
            <v>67</v>
          </cell>
        </row>
        <row r="223">
          <cell r="E223">
            <v>209</v>
          </cell>
        </row>
        <row r="224">
          <cell r="E224">
            <v>1443</v>
          </cell>
        </row>
        <row r="225">
          <cell r="E225">
            <v>877</v>
          </cell>
        </row>
        <row r="230">
          <cell r="E230">
            <v>712</v>
          </cell>
        </row>
        <row r="231">
          <cell r="E231">
            <v>547</v>
          </cell>
        </row>
        <row r="233">
          <cell r="E233">
            <v>3810</v>
          </cell>
        </row>
        <row r="234">
          <cell r="E234">
            <v>23</v>
          </cell>
        </row>
        <row r="235">
          <cell r="E235">
            <v>469</v>
          </cell>
        </row>
        <row r="236">
          <cell r="E236">
            <v>491</v>
          </cell>
        </row>
        <row r="237">
          <cell r="E237">
            <v>554</v>
          </cell>
        </row>
        <row r="238">
          <cell r="E238">
            <v>228</v>
          </cell>
        </row>
        <row r="240">
          <cell r="E240">
            <v>8769</v>
          </cell>
        </row>
        <row r="246">
          <cell r="E246">
            <v>1504</v>
          </cell>
        </row>
        <row r="247">
          <cell r="E247">
            <v>522</v>
          </cell>
        </row>
        <row r="249">
          <cell r="E249">
            <v>1412</v>
          </cell>
        </row>
        <row r="250">
          <cell r="E250">
            <v>1179</v>
          </cell>
        </row>
        <row r="251">
          <cell r="E251">
            <v>3008</v>
          </cell>
        </row>
        <row r="252">
          <cell r="E252">
            <v>27</v>
          </cell>
        </row>
        <row r="255">
          <cell r="E255">
            <v>388</v>
          </cell>
        </row>
        <row r="258">
          <cell r="E258">
            <v>3468</v>
          </cell>
        </row>
        <row r="261">
          <cell r="E261">
            <v>1375</v>
          </cell>
        </row>
        <row r="264">
          <cell r="E264">
            <v>3115</v>
          </cell>
        </row>
        <row r="265">
          <cell r="E265">
            <v>596</v>
          </cell>
        </row>
        <row r="275">
          <cell r="C275">
            <v>36499</v>
          </cell>
          <cell r="D275">
            <v>36063</v>
          </cell>
          <cell r="E275">
            <v>36063</v>
          </cell>
          <cell r="F275">
            <v>0</v>
          </cell>
          <cell r="G275">
            <v>436</v>
          </cell>
          <cell r="AA275">
            <v>14207</v>
          </cell>
          <cell r="AB275">
            <v>9843</v>
          </cell>
          <cell r="AC275">
            <v>12449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</v>
          </cell>
          <cell r="AJ275">
            <v>0</v>
          </cell>
          <cell r="AL275">
            <v>55222540</v>
          </cell>
        </row>
        <row r="314">
          <cell r="C314">
            <v>2130</v>
          </cell>
          <cell r="D314">
            <v>2110</v>
          </cell>
          <cell r="E314">
            <v>2110</v>
          </cell>
          <cell r="F314">
            <v>0</v>
          </cell>
          <cell r="G314">
            <v>20</v>
          </cell>
          <cell r="AA314">
            <v>260</v>
          </cell>
          <cell r="AB314">
            <v>1820</v>
          </cell>
          <cell r="AC314">
            <v>50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22</v>
          </cell>
          <cell r="AJ314">
            <v>0</v>
          </cell>
          <cell r="AL314">
            <v>8679080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2</v>
          </cell>
          <cell r="AI324">
            <v>0</v>
          </cell>
          <cell r="AJ324">
            <v>0</v>
          </cell>
          <cell r="AL324">
            <v>0</v>
          </cell>
        </row>
        <row r="388">
          <cell r="C388">
            <v>3027</v>
          </cell>
          <cell r="D388">
            <v>2979</v>
          </cell>
          <cell r="E388">
            <v>2979</v>
          </cell>
          <cell r="F388">
            <v>0</v>
          </cell>
          <cell r="G388">
            <v>48</v>
          </cell>
          <cell r="AA388">
            <v>1209</v>
          </cell>
          <cell r="AB388">
            <v>508</v>
          </cell>
          <cell r="AC388">
            <v>1310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</v>
          </cell>
          <cell r="AI388">
            <v>99</v>
          </cell>
          <cell r="AJ388">
            <v>0</v>
          </cell>
          <cell r="AL388">
            <v>16346040</v>
          </cell>
        </row>
        <row r="428">
          <cell r="C428">
            <v>3810</v>
          </cell>
          <cell r="D428">
            <v>3749</v>
          </cell>
          <cell r="E428">
            <v>3749</v>
          </cell>
          <cell r="F428">
            <v>0</v>
          </cell>
          <cell r="G428">
            <v>61</v>
          </cell>
          <cell r="AA428">
            <v>1196</v>
          </cell>
          <cell r="AB428">
            <v>2372</v>
          </cell>
          <cell r="AC428">
            <v>242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12041420</v>
          </cell>
        </row>
        <row r="437">
          <cell r="E437">
            <v>1</v>
          </cell>
        </row>
        <row r="442">
          <cell r="E442">
            <v>19</v>
          </cell>
        </row>
        <row r="447">
          <cell r="C447">
            <v>20</v>
          </cell>
          <cell r="D447">
            <v>20</v>
          </cell>
          <cell r="E447">
            <v>20</v>
          </cell>
          <cell r="F447">
            <v>0</v>
          </cell>
          <cell r="G447">
            <v>0</v>
          </cell>
          <cell r="AA447">
            <v>3</v>
          </cell>
          <cell r="AB447">
            <v>17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2</v>
          </cell>
          <cell r="AI447">
            <v>0</v>
          </cell>
          <cell r="AJ447">
            <v>0</v>
          </cell>
          <cell r="AL447">
            <v>67740</v>
          </cell>
        </row>
        <row r="470">
          <cell r="C470">
            <v>955</v>
          </cell>
          <cell r="D470">
            <v>938</v>
          </cell>
          <cell r="E470">
            <v>938</v>
          </cell>
          <cell r="F470">
            <v>0</v>
          </cell>
          <cell r="G470">
            <v>17</v>
          </cell>
          <cell r="AA470">
            <v>156</v>
          </cell>
          <cell r="AB470">
            <v>757</v>
          </cell>
          <cell r="AC470">
            <v>42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38</v>
          </cell>
          <cell r="AJ470">
            <v>0</v>
          </cell>
          <cell r="AL470">
            <v>4631760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L480">
            <v>0</v>
          </cell>
        </row>
        <row r="492">
          <cell r="C492">
            <v>7123</v>
          </cell>
          <cell r="D492">
            <v>6894</v>
          </cell>
          <cell r="E492">
            <v>6894</v>
          </cell>
          <cell r="F492">
            <v>0</v>
          </cell>
          <cell r="G492">
            <v>229</v>
          </cell>
          <cell r="AA492">
            <v>4419</v>
          </cell>
          <cell r="AB492">
            <v>1258</v>
          </cell>
          <cell r="AC492">
            <v>1446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4">
          <cell r="E494">
            <v>1</v>
          </cell>
        </row>
        <row r="496">
          <cell r="E496">
            <v>23</v>
          </cell>
        </row>
        <row r="497">
          <cell r="E497">
            <v>10</v>
          </cell>
        </row>
        <row r="498">
          <cell r="E498">
            <v>4</v>
          </cell>
        </row>
        <row r="501">
          <cell r="E501">
            <v>29</v>
          </cell>
        </row>
        <row r="503">
          <cell r="E503">
            <v>63</v>
          </cell>
        </row>
        <row r="505">
          <cell r="E505">
            <v>29</v>
          </cell>
        </row>
        <row r="508">
          <cell r="E508">
            <v>2</v>
          </cell>
        </row>
        <row r="532">
          <cell r="C532">
            <v>171</v>
          </cell>
          <cell r="D532">
            <v>161</v>
          </cell>
          <cell r="E532">
            <v>161</v>
          </cell>
          <cell r="F532">
            <v>0</v>
          </cell>
          <cell r="G532">
            <v>10</v>
          </cell>
          <cell r="AA532">
            <v>82</v>
          </cell>
          <cell r="AB532">
            <v>27</v>
          </cell>
          <cell r="AC532">
            <v>62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4</v>
          </cell>
          <cell r="AI532">
            <v>0</v>
          </cell>
          <cell r="AJ532">
            <v>0</v>
          </cell>
          <cell r="AL532">
            <v>248120</v>
          </cell>
        </row>
        <row r="566">
          <cell r="C566">
            <v>2068</v>
          </cell>
          <cell r="D566">
            <v>2056</v>
          </cell>
          <cell r="E566">
            <v>2056</v>
          </cell>
          <cell r="F566">
            <v>0</v>
          </cell>
          <cell r="G566">
            <v>12</v>
          </cell>
          <cell r="AA566">
            <v>306</v>
          </cell>
          <cell r="AB566">
            <v>1026</v>
          </cell>
          <cell r="AC566">
            <v>736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1</v>
          </cell>
          <cell r="AJ566">
            <v>0</v>
          </cell>
          <cell r="AL566">
            <v>2783520</v>
          </cell>
        </row>
        <row r="570">
          <cell r="E570">
            <v>51</v>
          </cell>
        </row>
        <row r="573">
          <cell r="E573">
            <v>70</v>
          </cell>
        </row>
        <row r="574">
          <cell r="E574">
            <v>945</v>
          </cell>
        </row>
        <row r="575">
          <cell r="E575">
            <v>73</v>
          </cell>
        </row>
        <row r="576">
          <cell r="E576">
            <v>89</v>
          </cell>
        </row>
        <row r="577">
          <cell r="E577">
            <v>24</v>
          </cell>
        </row>
        <row r="578">
          <cell r="E578">
            <v>249</v>
          </cell>
        </row>
        <row r="580">
          <cell r="E580">
            <v>12</v>
          </cell>
        </row>
        <row r="581">
          <cell r="E581">
            <v>107</v>
          </cell>
        </row>
        <row r="582">
          <cell r="E582">
            <v>18</v>
          </cell>
        </row>
        <row r="583">
          <cell r="E583">
            <v>10</v>
          </cell>
        </row>
        <row r="584">
          <cell r="E584">
            <v>2</v>
          </cell>
        </row>
        <row r="585">
          <cell r="E585">
            <v>3</v>
          </cell>
        </row>
        <row r="587">
          <cell r="E587">
            <v>2</v>
          </cell>
        </row>
        <row r="590">
          <cell r="E590">
            <v>21</v>
          </cell>
        </row>
        <row r="595">
          <cell r="E595">
            <v>46</v>
          </cell>
        </row>
        <row r="596">
          <cell r="E596">
            <v>134</v>
          </cell>
        </row>
        <row r="597">
          <cell r="E597">
            <v>2</v>
          </cell>
        </row>
        <row r="600">
          <cell r="E600">
            <v>1</v>
          </cell>
        </row>
        <row r="601">
          <cell r="E601">
            <v>25</v>
          </cell>
        </row>
        <row r="602">
          <cell r="E602">
            <v>68</v>
          </cell>
        </row>
        <row r="603">
          <cell r="E603">
            <v>14</v>
          </cell>
        </row>
        <row r="604">
          <cell r="E604">
            <v>43</v>
          </cell>
        </row>
        <row r="605">
          <cell r="E605">
            <v>41</v>
          </cell>
        </row>
        <row r="606">
          <cell r="E606">
            <v>4</v>
          </cell>
        </row>
        <row r="608">
          <cell r="E608">
            <v>22</v>
          </cell>
        </row>
        <row r="609">
          <cell r="E609">
            <v>226</v>
          </cell>
        </row>
        <row r="610">
          <cell r="E610">
            <v>54</v>
          </cell>
        </row>
        <row r="611">
          <cell r="E611">
            <v>34</v>
          </cell>
        </row>
        <row r="612">
          <cell r="E612">
            <v>4</v>
          </cell>
        </row>
        <row r="613">
          <cell r="E613">
            <v>659</v>
          </cell>
        </row>
        <row r="614">
          <cell r="E614">
            <v>24</v>
          </cell>
        </row>
        <row r="615">
          <cell r="E615">
            <v>14</v>
          </cell>
        </row>
        <row r="618">
          <cell r="E618">
            <v>23</v>
          </cell>
        </row>
        <row r="619">
          <cell r="E619">
            <v>408</v>
          </cell>
        </row>
        <row r="620">
          <cell r="E620">
            <v>114</v>
          </cell>
        </row>
        <row r="622">
          <cell r="E622">
            <v>1</v>
          </cell>
        </row>
        <row r="624">
          <cell r="C624">
            <v>3663</v>
          </cell>
          <cell r="D624">
            <v>3637</v>
          </cell>
          <cell r="E624">
            <v>3637</v>
          </cell>
          <cell r="F624">
            <v>0</v>
          </cell>
          <cell r="G624">
            <v>26</v>
          </cell>
          <cell r="AA624">
            <v>374</v>
          </cell>
          <cell r="AB624">
            <v>1260</v>
          </cell>
          <cell r="AC624">
            <v>2029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2</v>
          </cell>
          <cell r="AJ624">
            <v>0</v>
          </cell>
          <cell r="AL624">
            <v>31768170</v>
          </cell>
        </row>
        <row r="647">
          <cell r="C647">
            <v>3</v>
          </cell>
          <cell r="D647">
            <v>3</v>
          </cell>
          <cell r="E647">
            <v>3</v>
          </cell>
          <cell r="F647">
            <v>0</v>
          </cell>
          <cell r="G647">
            <v>0</v>
          </cell>
          <cell r="AA647">
            <v>0</v>
          </cell>
          <cell r="AB647">
            <v>3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56610</v>
          </cell>
        </row>
        <row r="674">
          <cell r="C674">
            <v>1470</v>
          </cell>
          <cell r="D674">
            <v>1452</v>
          </cell>
          <cell r="E674">
            <v>1452</v>
          </cell>
          <cell r="F674">
            <v>0</v>
          </cell>
          <cell r="G674">
            <v>18</v>
          </cell>
          <cell r="AA674">
            <v>285</v>
          </cell>
          <cell r="AB674">
            <v>241</v>
          </cell>
          <cell r="AC674">
            <v>944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12</v>
          </cell>
          <cell r="AJ674">
            <v>0</v>
          </cell>
          <cell r="AL674">
            <v>79551240</v>
          </cell>
        </row>
        <row r="676">
          <cell r="C676">
            <v>290</v>
          </cell>
          <cell r="D676">
            <v>290</v>
          </cell>
          <cell r="E676">
            <v>290</v>
          </cell>
          <cell r="AB676">
            <v>290</v>
          </cell>
          <cell r="AL676">
            <v>1716800</v>
          </cell>
        </row>
        <row r="677">
          <cell r="C677">
            <v>102</v>
          </cell>
          <cell r="D677">
            <v>102</v>
          </cell>
          <cell r="E677">
            <v>102</v>
          </cell>
          <cell r="AA677">
            <v>53</v>
          </cell>
          <cell r="AB677">
            <v>7</v>
          </cell>
          <cell r="AC677">
            <v>42</v>
          </cell>
          <cell r="AL677">
            <v>2211360</v>
          </cell>
        </row>
        <row r="696">
          <cell r="C696">
            <v>959</v>
          </cell>
          <cell r="D696">
            <v>959</v>
          </cell>
          <cell r="E696">
            <v>959</v>
          </cell>
          <cell r="F696">
            <v>0</v>
          </cell>
          <cell r="G696">
            <v>0</v>
          </cell>
          <cell r="AA696">
            <v>323</v>
          </cell>
          <cell r="AB696">
            <v>514</v>
          </cell>
          <cell r="AC696">
            <v>122</v>
          </cell>
          <cell r="AD696">
            <v>3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14551610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4</v>
          </cell>
          <cell r="AI728">
            <v>33</v>
          </cell>
          <cell r="AJ728">
            <v>0</v>
          </cell>
          <cell r="AL728">
            <v>0</v>
          </cell>
        </row>
        <row r="786">
          <cell r="C786">
            <v>3</v>
          </cell>
          <cell r="D786">
            <v>3</v>
          </cell>
          <cell r="E786">
            <v>3</v>
          </cell>
          <cell r="F786">
            <v>0</v>
          </cell>
          <cell r="G786">
            <v>0</v>
          </cell>
          <cell r="AA786">
            <v>0</v>
          </cell>
          <cell r="AB786">
            <v>3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13</v>
          </cell>
          <cell r="AI804">
            <v>18</v>
          </cell>
          <cell r="AJ804">
            <v>0</v>
          </cell>
          <cell r="AL804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L811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L824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</v>
          </cell>
          <cell r="AJ843">
            <v>0</v>
          </cell>
          <cell r="AL843">
            <v>0</v>
          </cell>
        </row>
        <row r="845">
          <cell r="C845">
            <v>0</v>
          </cell>
          <cell r="AL845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L860">
            <v>0</v>
          </cell>
        </row>
        <row r="870">
          <cell r="C870">
            <v>0</v>
          </cell>
          <cell r="E870">
            <v>0</v>
          </cell>
          <cell r="AL870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AL879">
            <v>0</v>
          </cell>
        </row>
        <row r="940">
          <cell r="C940">
            <v>4977</v>
          </cell>
          <cell r="D940">
            <v>4977</v>
          </cell>
          <cell r="E940">
            <v>4977</v>
          </cell>
          <cell r="F940">
            <v>0</v>
          </cell>
          <cell r="G940">
            <v>0</v>
          </cell>
          <cell r="AA940">
            <v>2136</v>
          </cell>
          <cell r="AB940">
            <v>2841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56">
          <cell r="C956">
            <v>1306</v>
          </cell>
          <cell r="E956">
            <v>1300</v>
          </cell>
          <cell r="AL956">
            <v>9803430</v>
          </cell>
        </row>
        <row r="963">
          <cell r="C963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749</v>
          </cell>
          <cell r="AJ978">
            <v>0</v>
          </cell>
          <cell r="AL978">
            <v>0</v>
          </cell>
        </row>
        <row r="981">
          <cell r="C981">
            <v>0</v>
          </cell>
        </row>
        <row r="1000">
          <cell r="C1000">
            <v>1</v>
          </cell>
          <cell r="E1000">
            <v>1</v>
          </cell>
        </row>
        <row r="1002">
          <cell r="C1002">
            <v>258</v>
          </cell>
          <cell r="E1002">
            <v>258</v>
          </cell>
          <cell r="AL1002">
            <v>2071740</v>
          </cell>
        </row>
        <row r="1003">
          <cell r="C1003">
            <v>224</v>
          </cell>
          <cell r="E1003">
            <v>224</v>
          </cell>
          <cell r="AL1003">
            <v>705600</v>
          </cell>
        </row>
        <row r="1004">
          <cell r="C1004">
            <v>317</v>
          </cell>
          <cell r="E1004">
            <v>317</v>
          </cell>
          <cell r="AL1004">
            <v>998550</v>
          </cell>
        </row>
        <row r="1005">
          <cell r="C1005">
            <v>4</v>
          </cell>
          <cell r="E1005">
            <v>4</v>
          </cell>
          <cell r="AL1005">
            <v>50080</v>
          </cell>
        </row>
        <row r="1006">
          <cell r="C1006">
            <v>12</v>
          </cell>
          <cell r="E1006">
            <v>12</v>
          </cell>
          <cell r="AL1006">
            <v>175920</v>
          </cell>
        </row>
        <row r="1007">
          <cell r="C1007">
            <v>5</v>
          </cell>
          <cell r="E1007">
            <v>5</v>
          </cell>
          <cell r="AL1007">
            <v>166350</v>
          </cell>
        </row>
        <row r="1008">
          <cell r="C1008">
            <v>0</v>
          </cell>
          <cell r="AL1008">
            <v>0</v>
          </cell>
        </row>
        <row r="1009">
          <cell r="C1009">
            <v>0</v>
          </cell>
          <cell r="AL1009">
            <v>0</v>
          </cell>
        </row>
        <row r="1012">
          <cell r="C1012">
            <v>15</v>
          </cell>
          <cell r="E1012">
            <v>15</v>
          </cell>
          <cell r="AL1012">
            <v>249000</v>
          </cell>
        </row>
        <row r="1013">
          <cell r="C1013">
            <v>0</v>
          </cell>
          <cell r="AL1013">
            <v>0</v>
          </cell>
        </row>
        <row r="1014">
          <cell r="C1014">
            <v>0</v>
          </cell>
          <cell r="AL1014">
            <v>0</v>
          </cell>
        </row>
        <row r="1015">
          <cell r="C1015">
            <v>0</v>
          </cell>
          <cell r="AL1015">
            <v>0</v>
          </cell>
        </row>
        <row r="1016">
          <cell r="C1016">
            <v>3</v>
          </cell>
          <cell r="E1016">
            <v>3</v>
          </cell>
          <cell r="AL1016">
            <v>778410</v>
          </cell>
        </row>
        <row r="1017">
          <cell r="C1017">
            <v>0</v>
          </cell>
          <cell r="AL1017">
            <v>0</v>
          </cell>
        </row>
        <row r="1018">
          <cell r="C1018">
            <v>18</v>
          </cell>
          <cell r="D1018">
            <v>18</v>
          </cell>
          <cell r="E1018">
            <v>18</v>
          </cell>
          <cell r="F1018">
            <v>0</v>
          </cell>
          <cell r="G1018">
            <v>0</v>
          </cell>
          <cell r="AA1018">
            <v>6</v>
          </cell>
          <cell r="AB1018">
            <v>12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</row>
        <row r="1070">
          <cell r="C1070">
            <v>4</v>
          </cell>
          <cell r="D1070">
            <v>4</v>
          </cell>
          <cell r="E1070">
            <v>4</v>
          </cell>
          <cell r="F1070">
            <v>0</v>
          </cell>
          <cell r="G1070">
            <v>0</v>
          </cell>
          <cell r="AA1070">
            <v>4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</row>
        <row r="1141">
          <cell r="C1141">
            <v>3</v>
          </cell>
          <cell r="H1141">
            <v>3</v>
          </cell>
          <cell r="I1141">
            <v>1</v>
          </cell>
          <cell r="J1141">
            <v>2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P1141">
            <v>0</v>
          </cell>
          <cell r="Q1141">
            <v>0</v>
          </cell>
          <cell r="S1141">
            <v>0</v>
          </cell>
          <cell r="T1141">
            <v>2</v>
          </cell>
          <cell r="V1141">
            <v>0</v>
          </cell>
          <cell r="W1141">
            <v>0</v>
          </cell>
          <cell r="Y1141">
            <v>0</v>
          </cell>
          <cell r="Z1141">
            <v>1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2</v>
          </cell>
          <cell r="AL1141">
            <v>391400</v>
          </cell>
        </row>
        <row r="1143">
          <cell r="C1143">
            <v>0</v>
          </cell>
          <cell r="D1143">
            <v>0</v>
          </cell>
        </row>
        <row r="1196">
          <cell r="C1196">
            <v>1776</v>
          </cell>
          <cell r="D1196">
            <v>1775</v>
          </cell>
          <cell r="E1196">
            <v>1775</v>
          </cell>
          <cell r="F1196">
            <v>0</v>
          </cell>
          <cell r="G1196">
            <v>1</v>
          </cell>
          <cell r="AA1196">
            <v>20</v>
          </cell>
          <cell r="AB1196">
            <v>1756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1</v>
          </cell>
          <cell r="AJ1196">
            <v>0</v>
          </cell>
        </row>
        <row r="1276">
          <cell r="C1276">
            <v>73</v>
          </cell>
          <cell r="H1276">
            <v>69</v>
          </cell>
          <cell r="I1276">
            <v>69</v>
          </cell>
          <cell r="J1276">
            <v>0</v>
          </cell>
          <cell r="K1276">
            <v>1</v>
          </cell>
          <cell r="L1276">
            <v>3</v>
          </cell>
          <cell r="M1276">
            <v>0</v>
          </cell>
          <cell r="N1276">
            <v>0</v>
          </cell>
          <cell r="P1276">
            <v>0</v>
          </cell>
          <cell r="Q1276">
            <v>0</v>
          </cell>
          <cell r="S1276">
            <v>0</v>
          </cell>
          <cell r="T1276">
            <v>6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D1276">
            <v>11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1</v>
          </cell>
          <cell r="AJ1276">
            <v>0</v>
          </cell>
          <cell r="AL1276">
            <v>9959630</v>
          </cell>
        </row>
        <row r="1339">
          <cell r="C1339">
            <v>305</v>
          </cell>
          <cell r="D1339">
            <v>305</v>
          </cell>
          <cell r="E1339">
            <v>304</v>
          </cell>
          <cell r="F1339">
            <v>1</v>
          </cell>
          <cell r="G1339">
            <v>0</v>
          </cell>
          <cell r="AA1339">
            <v>11</v>
          </cell>
          <cell r="AB1339">
            <v>290</v>
          </cell>
          <cell r="AC1339">
            <v>4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1</v>
          </cell>
        </row>
        <row r="1412">
          <cell r="I1412">
            <v>115</v>
          </cell>
          <cell r="L1412">
            <v>17</v>
          </cell>
          <cell r="AL1412">
            <v>15695190</v>
          </cell>
        </row>
        <row r="1416">
          <cell r="C1416">
            <v>146</v>
          </cell>
          <cell r="H1416">
            <v>126</v>
          </cell>
          <cell r="I1416">
            <v>115</v>
          </cell>
          <cell r="J1416">
            <v>11</v>
          </cell>
          <cell r="K1416">
            <v>2</v>
          </cell>
          <cell r="L1416">
            <v>17</v>
          </cell>
          <cell r="M1416">
            <v>1</v>
          </cell>
          <cell r="N1416">
            <v>0</v>
          </cell>
          <cell r="P1416">
            <v>61</v>
          </cell>
          <cell r="Q1416">
            <v>34</v>
          </cell>
          <cell r="S1416">
            <v>0</v>
          </cell>
          <cell r="T1416">
            <v>2</v>
          </cell>
          <cell r="V1416">
            <v>0</v>
          </cell>
          <cell r="W1416">
            <v>0</v>
          </cell>
          <cell r="Y1416">
            <v>0</v>
          </cell>
          <cell r="Z1416">
            <v>4</v>
          </cell>
          <cell r="AD1416">
            <v>49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13</v>
          </cell>
        </row>
        <row r="1418">
          <cell r="C1418">
            <v>0</v>
          </cell>
          <cell r="AL1418">
            <v>0</v>
          </cell>
        </row>
        <row r="1419"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</row>
        <row r="1480">
          <cell r="C1480">
            <v>12</v>
          </cell>
          <cell r="H1480">
            <v>12</v>
          </cell>
          <cell r="I1480">
            <v>12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P1480">
            <v>0</v>
          </cell>
          <cell r="Q1480">
            <v>1</v>
          </cell>
          <cell r="S1480">
            <v>1</v>
          </cell>
          <cell r="T1480">
            <v>6</v>
          </cell>
          <cell r="V1480">
            <v>0</v>
          </cell>
          <cell r="W1480">
            <v>0</v>
          </cell>
          <cell r="Y1480">
            <v>0</v>
          </cell>
          <cell r="Z1480">
            <v>1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L1480">
            <v>1713700</v>
          </cell>
        </row>
        <row r="1549">
          <cell r="C1549">
            <v>33</v>
          </cell>
          <cell r="H1549">
            <v>26</v>
          </cell>
          <cell r="I1549">
            <v>26</v>
          </cell>
          <cell r="J1549">
            <v>0</v>
          </cell>
          <cell r="K1549">
            <v>1</v>
          </cell>
          <cell r="L1549">
            <v>6</v>
          </cell>
          <cell r="M1549">
            <v>0</v>
          </cell>
          <cell r="N1549">
            <v>0</v>
          </cell>
          <cell r="P1549">
            <v>0</v>
          </cell>
          <cell r="Q1549">
            <v>0</v>
          </cell>
          <cell r="S1549">
            <v>0</v>
          </cell>
          <cell r="T1549">
            <v>0</v>
          </cell>
          <cell r="V1549">
            <v>0</v>
          </cell>
          <cell r="W1549">
            <v>0</v>
          </cell>
          <cell r="Y1549">
            <v>1</v>
          </cell>
          <cell r="Z1549">
            <v>2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L1549">
            <v>1509605</v>
          </cell>
        </row>
        <row r="1567">
          <cell r="C1567">
            <v>1841</v>
          </cell>
          <cell r="D1567">
            <v>1841</v>
          </cell>
          <cell r="E1567">
            <v>1841</v>
          </cell>
          <cell r="F1567">
            <v>0</v>
          </cell>
          <cell r="G1567">
            <v>0</v>
          </cell>
          <cell r="AA1567">
            <v>1841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</row>
        <row r="1594">
          <cell r="C1594">
            <v>70</v>
          </cell>
          <cell r="H1594">
            <v>59</v>
          </cell>
          <cell r="I1594">
            <v>52</v>
          </cell>
          <cell r="J1594">
            <v>7</v>
          </cell>
          <cell r="K1594">
            <v>5</v>
          </cell>
          <cell r="L1594">
            <v>3</v>
          </cell>
          <cell r="M1594">
            <v>1</v>
          </cell>
          <cell r="N1594">
            <v>2</v>
          </cell>
          <cell r="P1594">
            <v>0</v>
          </cell>
          <cell r="Q1594">
            <v>0</v>
          </cell>
          <cell r="S1594">
            <v>0</v>
          </cell>
          <cell r="T1594">
            <v>0</v>
          </cell>
          <cell r="V1594">
            <v>0</v>
          </cell>
          <cell r="W1594">
            <v>0</v>
          </cell>
          <cell r="Y1594">
            <v>0</v>
          </cell>
          <cell r="Z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11</v>
          </cell>
          <cell r="AL1594">
            <v>3339365</v>
          </cell>
        </row>
        <row r="1689">
          <cell r="C1689">
            <v>30523</v>
          </cell>
          <cell r="D1689">
            <v>30523</v>
          </cell>
          <cell r="E1689">
            <v>30201</v>
          </cell>
          <cell r="F1689">
            <v>322</v>
          </cell>
          <cell r="G1689">
            <v>0</v>
          </cell>
          <cell r="AA1689">
            <v>28783</v>
          </cell>
          <cell r="AB1689">
            <v>349</v>
          </cell>
          <cell r="AC1689">
            <v>1391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</row>
        <row r="1691">
          <cell r="C1691">
            <v>1185</v>
          </cell>
          <cell r="E1691">
            <v>1184</v>
          </cell>
          <cell r="AL1691">
            <v>6736960</v>
          </cell>
        </row>
        <row r="1692">
          <cell r="C1692">
            <v>0</v>
          </cell>
          <cell r="AL1692">
            <v>0</v>
          </cell>
        </row>
        <row r="1693">
          <cell r="C1693">
            <v>0</v>
          </cell>
          <cell r="AL1693">
            <v>0</v>
          </cell>
        </row>
        <row r="1694">
          <cell r="C1694">
            <v>0</v>
          </cell>
          <cell r="AL1694">
            <v>0</v>
          </cell>
        </row>
        <row r="1695">
          <cell r="C1695">
            <v>133</v>
          </cell>
          <cell r="E1695">
            <v>133</v>
          </cell>
          <cell r="AL1695">
            <v>7688730</v>
          </cell>
        </row>
        <row r="1696">
          <cell r="C1696">
            <v>0</v>
          </cell>
          <cell r="AL1696">
            <v>0</v>
          </cell>
        </row>
        <row r="1697">
          <cell r="C1697">
            <v>0</v>
          </cell>
          <cell r="AL1697">
            <v>0</v>
          </cell>
        </row>
        <row r="1698">
          <cell r="C1698">
            <v>0</v>
          </cell>
          <cell r="AL1698">
            <v>0</v>
          </cell>
        </row>
        <row r="1699">
          <cell r="C1699">
            <v>0</v>
          </cell>
          <cell r="AL1699">
            <v>0</v>
          </cell>
        </row>
        <row r="1700">
          <cell r="C1700">
            <v>0</v>
          </cell>
          <cell r="AL1700">
            <v>0</v>
          </cell>
        </row>
        <row r="1701">
          <cell r="C1701">
            <v>0</v>
          </cell>
          <cell r="AL1701">
            <v>0</v>
          </cell>
        </row>
        <row r="1702">
          <cell r="C1702">
            <v>0</v>
          </cell>
          <cell r="AL1702">
            <v>0</v>
          </cell>
        </row>
        <row r="1703">
          <cell r="C1703">
            <v>0</v>
          </cell>
          <cell r="AL1703">
            <v>0</v>
          </cell>
        </row>
        <row r="1704">
          <cell r="C1704">
            <v>0</v>
          </cell>
          <cell r="AL1704">
            <v>0</v>
          </cell>
        </row>
        <row r="1705">
          <cell r="C1705">
            <v>0</v>
          </cell>
          <cell r="AL1705">
            <v>0</v>
          </cell>
        </row>
        <row r="1706">
          <cell r="C1706">
            <v>0</v>
          </cell>
          <cell r="AL1706">
            <v>0</v>
          </cell>
        </row>
        <row r="1707">
          <cell r="C1707">
            <v>0</v>
          </cell>
          <cell r="AL1707">
            <v>0</v>
          </cell>
        </row>
        <row r="1708">
          <cell r="C1708">
            <v>0</v>
          </cell>
          <cell r="AL1708">
            <v>0</v>
          </cell>
        </row>
        <row r="1709">
          <cell r="C1709">
            <v>0</v>
          </cell>
          <cell r="AL1709">
            <v>0</v>
          </cell>
        </row>
        <row r="1710">
          <cell r="C1710">
            <v>0</v>
          </cell>
          <cell r="AL1710">
            <v>0</v>
          </cell>
        </row>
        <row r="1711">
          <cell r="C1711">
            <v>0</v>
          </cell>
          <cell r="AL1711">
            <v>0</v>
          </cell>
        </row>
        <row r="1712">
          <cell r="C1712">
            <v>0</v>
          </cell>
          <cell r="AL1712">
            <v>0</v>
          </cell>
        </row>
        <row r="1713">
          <cell r="C1713">
            <v>0</v>
          </cell>
          <cell r="AL1713">
            <v>0</v>
          </cell>
        </row>
        <row r="1714">
          <cell r="C1714">
            <v>0</v>
          </cell>
          <cell r="AL1714">
            <v>0</v>
          </cell>
        </row>
        <row r="1715">
          <cell r="C1715">
            <v>1318</v>
          </cell>
          <cell r="D1715">
            <v>1318</v>
          </cell>
          <cell r="E1715">
            <v>1317</v>
          </cell>
          <cell r="F1715">
            <v>1</v>
          </cell>
          <cell r="G1715">
            <v>0</v>
          </cell>
          <cell r="AA1715">
            <v>668</v>
          </cell>
          <cell r="AB1715">
            <v>448</v>
          </cell>
          <cell r="AC1715">
            <v>202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</row>
        <row r="1717"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</row>
        <row r="1785">
          <cell r="I1785">
            <v>4</v>
          </cell>
          <cell r="L1785">
            <v>1</v>
          </cell>
          <cell r="P1785">
            <v>0</v>
          </cell>
          <cell r="Q1785">
            <v>1</v>
          </cell>
          <cell r="S1785">
            <v>0</v>
          </cell>
          <cell r="T1785">
            <v>1</v>
          </cell>
          <cell r="V1785">
            <v>0</v>
          </cell>
          <cell r="W1785">
            <v>0</v>
          </cell>
          <cell r="Y1785">
            <v>0</v>
          </cell>
          <cell r="Z1785">
            <v>2</v>
          </cell>
          <cell r="AL1785">
            <v>699450</v>
          </cell>
        </row>
        <row r="1788">
          <cell r="C1788">
            <v>0</v>
          </cell>
        </row>
        <row r="1797">
          <cell r="P1797">
            <v>0</v>
          </cell>
          <cell r="Q1797">
            <v>0</v>
          </cell>
          <cell r="S1797">
            <v>0</v>
          </cell>
          <cell r="T1797">
            <v>0</v>
          </cell>
          <cell r="V1797">
            <v>0</v>
          </cell>
          <cell r="W1797">
            <v>0</v>
          </cell>
          <cell r="Y1797">
            <v>0</v>
          </cell>
          <cell r="Z1797">
            <v>0</v>
          </cell>
        </row>
        <row r="1798">
          <cell r="C1798">
            <v>6</v>
          </cell>
          <cell r="H1798">
            <v>5</v>
          </cell>
          <cell r="I1798">
            <v>4</v>
          </cell>
          <cell r="J1798">
            <v>1</v>
          </cell>
          <cell r="K1798">
            <v>0</v>
          </cell>
          <cell r="L1798">
            <v>1</v>
          </cell>
          <cell r="M1798">
            <v>0</v>
          </cell>
          <cell r="N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1</v>
          </cell>
        </row>
        <row r="1864">
          <cell r="I1864">
            <v>15</v>
          </cell>
          <cell r="L1864">
            <v>3</v>
          </cell>
          <cell r="AL1864">
            <v>3328380</v>
          </cell>
        </row>
        <row r="1867">
          <cell r="C1867">
            <v>20</v>
          </cell>
          <cell r="H1867">
            <v>15</v>
          </cell>
          <cell r="I1867">
            <v>15</v>
          </cell>
          <cell r="J1867">
            <v>0</v>
          </cell>
          <cell r="K1867">
            <v>1</v>
          </cell>
          <cell r="L1867">
            <v>3</v>
          </cell>
          <cell r="M1867">
            <v>0</v>
          </cell>
          <cell r="N1867">
            <v>1</v>
          </cell>
          <cell r="P1867">
            <v>0</v>
          </cell>
          <cell r="Q1867">
            <v>3</v>
          </cell>
          <cell r="S1867">
            <v>0</v>
          </cell>
          <cell r="T1867">
            <v>0</v>
          </cell>
          <cell r="V1867">
            <v>0</v>
          </cell>
          <cell r="W1867">
            <v>0</v>
          </cell>
          <cell r="Y1867">
            <v>0</v>
          </cell>
          <cell r="Z1867">
            <v>11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1</v>
          </cell>
        </row>
        <row r="1930">
          <cell r="C1930">
            <v>291</v>
          </cell>
          <cell r="D1930">
            <v>291</v>
          </cell>
          <cell r="E1930">
            <v>286</v>
          </cell>
          <cell r="F1930">
            <v>5</v>
          </cell>
          <cell r="G1930">
            <v>0</v>
          </cell>
          <cell r="AA1930">
            <v>190</v>
          </cell>
          <cell r="AB1930">
            <v>72</v>
          </cell>
          <cell r="AC1930">
            <v>29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8</v>
          </cell>
          <cell r="AJ1930">
            <v>0</v>
          </cell>
        </row>
        <row r="1933">
          <cell r="C1933">
            <v>72</v>
          </cell>
          <cell r="E1933">
            <v>72</v>
          </cell>
          <cell r="AL1933">
            <v>2825280</v>
          </cell>
        </row>
        <row r="1934">
          <cell r="C1934">
            <v>0</v>
          </cell>
          <cell r="AL1934">
            <v>0</v>
          </cell>
        </row>
        <row r="1935">
          <cell r="C1935">
            <v>20</v>
          </cell>
          <cell r="E1935">
            <v>10</v>
          </cell>
          <cell r="AL1935">
            <v>504200</v>
          </cell>
        </row>
        <row r="1936">
          <cell r="C1936">
            <v>92</v>
          </cell>
          <cell r="D1936">
            <v>92</v>
          </cell>
          <cell r="E1936">
            <v>82</v>
          </cell>
          <cell r="F1936">
            <v>10</v>
          </cell>
          <cell r="G1936">
            <v>0</v>
          </cell>
          <cell r="AA1936">
            <v>17</v>
          </cell>
          <cell r="AB1936">
            <v>75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11</v>
          </cell>
          <cell r="AJ1936">
            <v>0</v>
          </cell>
        </row>
        <row r="1984">
          <cell r="C1984">
            <v>0</v>
          </cell>
        </row>
        <row r="2021">
          <cell r="I2021">
            <v>169</v>
          </cell>
          <cell r="L2021">
            <v>26</v>
          </cell>
          <cell r="AL2021">
            <v>53316470</v>
          </cell>
        </row>
        <row r="2028">
          <cell r="C2028">
            <v>236</v>
          </cell>
          <cell r="H2028">
            <v>199</v>
          </cell>
          <cell r="I2028">
            <v>169</v>
          </cell>
          <cell r="J2028">
            <v>30</v>
          </cell>
          <cell r="K2028">
            <v>8</v>
          </cell>
          <cell r="L2028">
            <v>26</v>
          </cell>
          <cell r="M2028">
            <v>1</v>
          </cell>
          <cell r="N2028">
            <v>2</v>
          </cell>
          <cell r="P2028">
            <v>0</v>
          </cell>
          <cell r="Q2028">
            <v>74</v>
          </cell>
          <cell r="S2028">
            <v>2</v>
          </cell>
          <cell r="T2028">
            <v>19</v>
          </cell>
          <cell r="V2028">
            <v>0</v>
          </cell>
          <cell r="W2028">
            <v>0</v>
          </cell>
          <cell r="Y2028">
            <v>17</v>
          </cell>
          <cell r="Z2028">
            <v>124</v>
          </cell>
          <cell r="AD2028">
            <v>5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37</v>
          </cell>
        </row>
        <row r="2066">
          <cell r="C2066">
            <v>12</v>
          </cell>
          <cell r="H2066">
            <v>10</v>
          </cell>
          <cell r="I2066">
            <v>9</v>
          </cell>
          <cell r="J2066">
            <v>1</v>
          </cell>
          <cell r="K2066">
            <v>0</v>
          </cell>
          <cell r="L2066">
            <v>2</v>
          </cell>
          <cell r="M2066">
            <v>0</v>
          </cell>
          <cell r="N2066">
            <v>0</v>
          </cell>
          <cell r="P2066">
            <v>0</v>
          </cell>
          <cell r="Q2066">
            <v>6</v>
          </cell>
          <cell r="S2066">
            <v>0</v>
          </cell>
          <cell r="T2066">
            <v>4</v>
          </cell>
          <cell r="V2066">
            <v>0</v>
          </cell>
          <cell r="W2066">
            <v>0</v>
          </cell>
          <cell r="Y2066">
            <v>0</v>
          </cell>
          <cell r="Z2066">
            <v>1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1</v>
          </cell>
          <cell r="AL2066">
            <v>1409890</v>
          </cell>
        </row>
        <row r="2092">
          <cell r="C2092">
            <v>282</v>
          </cell>
          <cell r="D2092">
            <v>282</v>
          </cell>
          <cell r="E2092">
            <v>275</v>
          </cell>
          <cell r="F2092">
            <v>7</v>
          </cell>
          <cell r="G2092">
            <v>0</v>
          </cell>
          <cell r="AA2092">
            <v>83</v>
          </cell>
          <cell r="AB2092">
            <v>15</v>
          </cell>
          <cell r="AC2092">
            <v>184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</row>
        <row r="2095">
          <cell r="C2095">
            <v>0</v>
          </cell>
          <cell r="D2095">
            <v>0</v>
          </cell>
          <cell r="AL2095">
            <v>0</v>
          </cell>
        </row>
        <row r="2096">
          <cell r="C2096">
            <v>0</v>
          </cell>
          <cell r="D2096">
            <v>0</v>
          </cell>
          <cell r="AL2096">
            <v>0</v>
          </cell>
        </row>
        <row r="2097">
          <cell r="C2097">
            <v>0</v>
          </cell>
          <cell r="D2097">
            <v>0</v>
          </cell>
          <cell r="AL2097">
            <v>0</v>
          </cell>
        </row>
        <row r="2098">
          <cell r="C2098">
            <v>0</v>
          </cell>
          <cell r="D2098">
            <v>0</v>
          </cell>
          <cell r="AL2098">
            <v>0</v>
          </cell>
        </row>
        <row r="2099">
          <cell r="C2099">
            <v>0</v>
          </cell>
          <cell r="D2099">
            <v>0</v>
          </cell>
          <cell r="AL2099">
            <v>0</v>
          </cell>
        </row>
        <row r="2100">
          <cell r="C2100">
            <v>0</v>
          </cell>
          <cell r="D2100">
            <v>0</v>
          </cell>
          <cell r="AL2100">
            <v>0</v>
          </cell>
        </row>
        <row r="2101">
          <cell r="C2101">
            <v>30</v>
          </cell>
          <cell r="D2101">
            <v>30</v>
          </cell>
          <cell r="E2101">
            <v>30</v>
          </cell>
          <cell r="AA2101">
            <v>30</v>
          </cell>
          <cell r="AL2101">
            <v>1766700</v>
          </cell>
        </row>
        <row r="2102">
          <cell r="C2102">
            <v>0</v>
          </cell>
          <cell r="D2102">
            <v>0</v>
          </cell>
          <cell r="AL2102">
            <v>0</v>
          </cell>
        </row>
        <row r="2106">
          <cell r="C2106">
            <v>0</v>
          </cell>
        </row>
        <row r="2185">
          <cell r="C2185">
            <v>54</v>
          </cell>
          <cell r="H2185">
            <v>47</v>
          </cell>
          <cell r="I2185">
            <v>27</v>
          </cell>
          <cell r="J2185">
            <v>20</v>
          </cell>
          <cell r="K2185">
            <v>2</v>
          </cell>
          <cell r="L2185">
            <v>2</v>
          </cell>
          <cell r="M2185">
            <v>3</v>
          </cell>
          <cell r="N2185">
            <v>0</v>
          </cell>
          <cell r="P2185">
            <v>3</v>
          </cell>
          <cell r="Q2185">
            <v>27</v>
          </cell>
          <cell r="S2185">
            <v>9</v>
          </cell>
          <cell r="T2185">
            <v>8</v>
          </cell>
          <cell r="V2185">
            <v>0</v>
          </cell>
          <cell r="W2185">
            <v>0</v>
          </cell>
          <cell r="Y2185">
            <v>0</v>
          </cell>
          <cell r="Z2185">
            <v>7</v>
          </cell>
          <cell r="AD2185">
            <v>1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22</v>
          </cell>
          <cell r="AL2185">
            <v>9521110</v>
          </cell>
        </row>
        <row r="2204">
          <cell r="C2204">
            <v>844</v>
          </cell>
          <cell r="D2204">
            <v>844</v>
          </cell>
          <cell r="E2204">
            <v>844</v>
          </cell>
          <cell r="F2204">
            <v>0</v>
          </cell>
          <cell r="G2204">
            <v>0</v>
          </cell>
          <cell r="AA2204">
            <v>761</v>
          </cell>
          <cell r="AB2204">
            <v>40</v>
          </cell>
          <cell r="AC2204">
            <v>43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L2204">
            <v>7885500</v>
          </cell>
        </row>
        <row r="2211"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</row>
        <row r="2212">
          <cell r="C2212">
            <v>844</v>
          </cell>
        </row>
        <row r="2218">
          <cell r="C2218">
            <v>15</v>
          </cell>
          <cell r="H2218">
            <v>14</v>
          </cell>
          <cell r="I2218">
            <v>14</v>
          </cell>
          <cell r="J2218">
            <v>0</v>
          </cell>
          <cell r="K2218">
            <v>0</v>
          </cell>
          <cell r="L2218">
            <v>1</v>
          </cell>
          <cell r="M2218">
            <v>0</v>
          </cell>
          <cell r="N2218">
            <v>0</v>
          </cell>
          <cell r="P2218">
            <v>0</v>
          </cell>
          <cell r="Q2218">
            <v>10</v>
          </cell>
          <cell r="S2218">
            <v>0</v>
          </cell>
          <cell r="T2218">
            <v>0</v>
          </cell>
          <cell r="V2218">
            <v>0</v>
          </cell>
          <cell r="W2218">
            <v>0</v>
          </cell>
          <cell r="Y2218">
            <v>0</v>
          </cell>
          <cell r="Z2218">
            <v>1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L2218">
            <v>2209315</v>
          </cell>
        </row>
        <row r="2253">
          <cell r="C2253">
            <v>42</v>
          </cell>
          <cell r="H2253">
            <v>39</v>
          </cell>
          <cell r="I2253">
            <v>34</v>
          </cell>
          <cell r="J2253">
            <v>5</v>
          </cell>
          <cell r="K2253">
            <v>1</v>
          </cell>
          <cell r="L2253">
            <v>2</v>
          </cell>
          <cell r="M2253">
            <v>0</v>
          </cell>
          <cell r="N2253">
            <v>0</v>
          </cell>
          <cell r="P2253">
            <v>2</v>
          </cell>
          <cell r="Q2253">
            <v>30</v>
          </cell>
          <cell r="S2253">
            <v>0</v>
          </cell>
          <cell r="T2253">
            <v>0</v>
          </cell>
          <cell r="V2253">
            <v>0</v>
          </cell>
          <cell r="W2253">
            <v>0</v>
          </cell>
          <cell r="Y2253">
            <v>1</v>
          </cell>
          <cell r="Z2253">
            <v>7</v>
          </cell>
          <cell r="AD2253">
            <v>1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5</v>
          </cell>
          <cell r="AL2253">
            <v>7543840</v>
          </cell>
        </row>
        <row r="2255">
          <cell r="C2255">
            <v>2</v>
          </cell>
          <cell r="D2255">
            <v>2</v>
          </cell>
          <cell r="E2255">
            <v>2</v>
          </cell>
          <cell r="AA2255">
            <v>2</v>
          </cell>
          <cell r="AL2255">
            <v>236260</v>
          </cell>
        </row>
        <row r="2256">
          <cell r="C2256">
            <v>13</v>
          </cell>
          <cell r="D2256">
            <v>13</v>
          </cell>
          <cell r="E2256">
            <v>13</v>
          </cell>
          <cell r="AA2256">
            <v>13</v>
          </cell>
          <cell r="AL2256">
            <v>1474460</v>
          </cell>
        </row>
        <row r="2257">
          <cell r="C2257">
            <v>0</v>
          </cell>
          <cell r="AL2257">
            <v>0</v>
          </cell>
        </row>
        <row r="2259">
          <cell r="C2259">
            <v>96</v>
          </cell>
          <cell r="H2259">
            <v>94</v>
          </cell>
          <cell r="I2259">
            <v>24</v>
          </cell>
          <cell r="J2259">
            <v>70</v>
          </cell>
          <cell r="K2259">
            <v>2</v>
          </cell>
          <cell r="AJ2259">
            <v>69</v>
          </cell>
          <cell r="AL2259">
            <v>3601680</v>
          </cell>
        </row>
        <row r="2260">
          <cell r="C2260">
            <v>0</v>
          </cell>
          <cell r="H2260">
            <v>0</v>
          </cell>
          <cell r="AL2260">
            <v>0</v>
          </cell>
        </row>
        <row r="2262">
          <cell r="C2262">
            <v>66</v>
          </cell>
          <cell r="E2262">
            <v>57</v>
          </cell>
          <cell r="AL2262">
            <v>8553420</v>
          </cell>
        </row>
        <row r="2263">
          <cell r="C2263">
            <v>1</v>
          </cell>
          <cell r="E2263">
            <v>1</v>
          </cell>
          <cell r="AL2263">
            <v>157880</v>
          </cell>
        </row>
        <row r="2264">
          <cell r="P2264">
            <v>0</v>
          </cell>
          <cell r="Q2264">
            <v>69</v>
          </cell>
          <cell r="S2264">
            <v>0</v>
          </cell>
          <cell r="T2264">
            <v>0</v>
          </cell>
          <cell r="V2264">
            <v>0</v>
          </cell>
          <cell r="W2264">
            <v>0</v>
          </cell>
          <cell r="Y2264">
            <v>0</v>
          </cell>
          <cell r="Z2264">
            <v>27</v>
          </cell>
        </row>
        <row r="2267">
          <cell r="C2267">
            <v>0</v>
          </cell>
        </row>
        <row r="2287">
          <cell r="C2287">
            <v>160</v>
          </cell>
          <cell r="D2287">
            <v>160</v>
          </cell>
          <cell r="E2287">
            <v>160</v>
          </cell>
          <cell r="F2287">
            <v>0</v>
          </cell>
          <cell r="G2287">
            <v>0</v>
          </cell>
          <cell r="AA2287">
            <v>0</v>
          </cell>
          <cell r="AB2287">
            <v>127</v>
          </cell>
          <cell r="AC2287">
            <v>33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</row>
        <row r="2494">
          <cell r="C2494">
            <v>97</v>
          </cell>
          <cell r="H2494">
            <v>92</v>
          </cell>
          <cell r="I2494">
            <v>82</v>
          </cell>
          <cell r="J2494">
            <v>10</v>
          </cell>
          <cell r="K2494">
            <v>4</v>
          </cell>
          <cell r="L2494">
            <v>1</v>
          </cell>
          <cell r="M2494">
            <v>0</v>
          </cell>
          <cell r="N2494">
            <v>0</v>
          </cell>
          <cell r="AD2494">
            <v>10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13</v>
          </cell>
          <cell r="AL2494">
            <v>34730600</v>
          </cell>
        </row>
        <row r="2497">
          <cell r="C2497">
            <v>2</v>
          </cell>
          <cell r="H2497">
            <v>2</v>
          </cell>
        </row>
        <row r="2498">
          <cell r="C2498">
            <v>4</v>
          </cell>
          <cell r="H2498">
            <v>3</v>
          </cell>
        </row>
        <row r="2499">
          <cell r="C2499">
            <v>2</v>
          </cell>
          <cell r="H2499">
            <v>2</v>
          </cell>
        </row>
        <row r="2501">
          <cell r="P2501">
            <v>5</v>
          </cell>
          <cell r="Q2501">
            <v>35</v>
          </cell>
          <cell r="S2501">
            <v>0</v>
          </cell>
          <cell r="T2501">
            <v>3</v>
          </cell>
          <cell r="V2501">
            <v>0</v>
          </cell>
          <cell r="W2501">
            <v>0</v>
          </cell>
          <cell r="Y2501">
            <v>7</v>
          </cell>
          <cell r="Z2501">
            <v>38</v>
          </cell>
        </row>
        <row r="2506">
          <cell r="C2506">
            <v>10</v>
          </cell>
          <cell r="H2506">
            <v>8</v>
          </cell>
          <cell r="I2506">
            <v>8</v>
          </cell>
          <cell r="J2506">
            <v>0</v>
          </cell>
          <cell r="K2506">
            <v>1</v>
          </cell>
          <cell r="L2506">
            <v>1</v>
          </cell>
          <cell r="M2506">
            <v>0</v>
          </cell>
          <cell r="N2506">
            <v>0</v>
          </cell>
          <cell r="P2506">
            <v>0</v>
          </cell>
          <cell r="Q2506">
            <v>0</v>
          </cell>
          <cell r="S2506">
            <v>6</v>
          </cell>
          <cell r="T2506">
            <v>3</v>
          </cell>
          <cell r="V2506">
            <v>0</v>
          </cell>
          <cell r="W2506">
            <v>0</v>
          </cell>
          <cell r="Y2506">
            <v>0</v>
          </cell>
          <cell r="Z2506">
            <v>1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1</v>
          </cell>
          <cell r="AL2506">
            <v>502080</v>
          </cell>
        </row>
        <row r="2518">
          <cell r="C2518">
            <v>5</v>
          </cell>
          <cell r="D2518">
            <v>5</v>
          </cell>
          <cell r="E2518">
            <v>5</v>
          </cell>
          <cell r="F2518">
            <v>0</v>
          </cell>
          <cell r="G2518">
            <v>0</v>
          </cell>
          <cell r="AA2518">
            <v>5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L2518">
            <v>456980</v>
          </cell>
        </row>
        <row r="2573">
          <cell r="C2573">
            <v>0</v>
          </cell>
          <cell r="E2573">
            <v>0</v>
          </cell>
        </row>
        <row r="2576">
          <cell r="C2576">
            <v>37</v>
          </cell>
          <cell r="E2576">
            <v>29</v>
          </cell>
          <cell r="AL2576">
            <v>943950</v>
          </cell>
        </row>
        <row r="2585">
          <cell r="C2585">
            <v>108</v>
          </cell>
          <cell r="E2585">
            <v>37</v>
          </cell>
        </row>
        <row r="2587">
          <cell r="C2587">
            <v>207</v>
          </cell>
          <cell r="E2587">
            <v>207</v>
          </cell>
          <cell r="AL2587">
            <v>4438080</v>
          </cell>
        </row>
        <row r="2588">
          <cell r="C2588">
            <v>276</v>
          </cell>
          <cell r="E2588">
            <v>276</v>
          </cell>
          <cell r="AL2588">
            <v>18621720</v>
          </cell>
        </row>
        <row r="2589">
          <cell r="C2589">
            <v>0</v>
          </cell>
          <cell r="AL2589">
            <v>0</v>
          </cell>
        </row>
        <row r="2590">
          <cell r="C2590">
            <v>232</v>
          </cell>
          <cell r="E2590">
            <v>228</v>
          </cell>
          <cell r="AL2590">
            <v>670320</v>
          </cell>
        </row>
        <row r="2591">
          <cell r="C2591">
            <v>0</v>
          </cell>
          <cell r="AL2591">
            <v>0</v>
          </cell>
        </row>
        <row r="2592">
          <cell r="C2592">
            <v>0</v>
          </cell>
          <cell r="AL2592">
            <v>0</v>
          </cell>
        </row>
        <row r="2593">
          <cell r="C2593">
            <v>0</v>
          </cell>
          <cell r="AL2593">
            <v>0</v>
          </cell>
        </row>
        <row r="2614">
          <cell r="C2614">
            <v>1005</v>
          </cell>
          <cell r="E2614">
            <v>1005</v>
          </cell>
          <cell r="AL2614">
            <v>4974650</v>
          </cell>
        </row>
        <row r="2640">
          <cell r="E2640">
            <v>245</v>
          </cell>
          <cell r="AL2640">
            <v>6520280</v>
          </cell>
        </row>
        <row r="2650">
          <cell r="C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</row>
        <row r="2651">
          <cell r="C2651">
            <v>245</v>
          </cell>
          <cell r="P2651">
            <v>0</v>
          </cell>
          <cell r="Q2651">
            <v>0</v>
          </cell>
          <cell r="S2651">
            <v>0</v>
          </cell>
          <cell r="T2651">
            <v>0</v>
          </cell>
          <cell r="V2651">
            <v>0</v>
          </cell>
          <cell r="W2651">
            <v>0</v>
          </cell>
          <cell r="Y2651">
            <v>0</v>
          </cell>
          <cell r="Z2651">
            <v>0</v>
          </cell>
        </row>
        <row r="2673">
          <cell r="C2673">
            <v>14</v>
          </cell>
          <cell r="E2673">
            <v>14</v>
          </cell>
          <cell r="AL2673">
            <v>498680</v>
          </cell>
        </row>
        <row r="2674">
          <cell r="C2674">
            <v>0</v>
          </cell>
          <cell r="AL2674">
            <v>0</v>
          </cell>
        </row>
        <row r="2677">
          <cell r="C2677">
            <v>68</v>
          </cell>
          <cell r="H2677">
            <v>59</v>
          </cell>
          <cell r="I2677">
            <v>59</v>
          </cell>
          <cell r="J2677">
            <v>0</v>
          </cell>
          <cell r="K2677">
            <v>0</v>
          </cell>
          <cell r="L2677">
            <v>9</v>
          </cell>
          <cell r="M2677">
            <v>0</v>
          </cell>
          <cell r="N2677">
            <v>0</v>
          </cell>
          <cell r="P2677">
            <v>1</v>
          </cell>
          <cell r="Q2677">
            <v>1</v>
          </cell>
          <cell r="S2677">
            <v>0</v>
          </cell>
          <cell r="T2677">
            <v>0</v>
          </cell>
          <cell r="V2677">
            <v>0</v>
          </cell>
          <cell r="W2677">
            <v>0</v>
          </cell>
          <cell r="Y2677">
            <v>0</v>
          </cell>
          <cell r="Z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L2677">
            <v>2655750</v>
          </cell>
        </row>
        <row r="2727">
          <cell r="C2727">
            <v>0</v>
          </cell>
        </row>
        <row r="2730">
          <cell r="C2730">
            <v>531</v>
          </cell>
          <cell r="E2730">
            <v>531</v>
          </cell>
          <cell r="AL2730">
            <v>11931570</v>
          </cell>
        </row>
        <row r="2731">
          <cell r="C2731">
            <v>0</v>
          </cell>
          <cell r="AL2731">
            <v>0</v>
          </cell>
        </row>
        <row r="2734">
          <cell r="C2734">
            <v>0</v>
          </cell>
        </row>
        <row r="2735">
          <cell r="C2735">
            <v>0</v>
          </cell>
        </row>
        <row r="2736">
          <cell r="C2736">
            <v>0</v>
          </cell>
        </row>
        <row r="2737">
          <cell r="C2737">
            <v>0</v>
          </cell>
        </row>
        <row r="2738">
          <cell r="C2738">
            <v>0</v>
          </cell>
        </row>
        <row r="2739">
          <cell r="C2739">
            <v>0</v>
          </cell>
        </row>
        <row r="2740">
          <cell r="C2740">
            <v>0</v>
          </cell>
        </row>
        <row r="2743">
          <cell r="C2743">
            <v>5</v>
          </cell>
          <cell r="E2743">
            <v>5</v>
          </cell>
          <cell r="AL2743">
            <v>40100</v>
          </cell>
        </row>
        <row r="2744">
          <cell r="C2744">
            <v>0</v>
          </cell>
          <cell r="AL2744">
            <v>0</v>
          </cell>
        </row>
        <row r="2745">
          <cell r="C2745">
            <v>0</v>
          </cell>
          <cell r="AL2745">
            <v>0</v>
          </cell>
        </row>
        <row r="2746">
          <cell r="C2746">
            <v>0</v>
          </cell>
          <cell r="AL2746">
            <v>0</v>
          </cell>
        </row>
        <row r="2747">
          <cell r="C2747">
            <v>0</v>
          </cell>
          <cell r="AL2747">
            <v>0</v>
          </cell>
        </row>
        <row r="2750">
          <cell r="C2750">
            <v>0</v>
          </cell>
        </row>
        <row r="2751">
          <cell r="C275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abSelected="1" topLeftCell="A70" zoomScaleNormal="100" workbookViewId="0">
      <selection activeCell="B80" sqref="B80"/>
    </sheetView>
  </sheetViews>
  <sheetFormatPr baseColWidth="10" defaultColWidth="11.42578125" defaultRowHeight="10.5" x14ac:dyDescent="0.15"/>
  <cols>
    <col min="1" max="1" width="15.85546875" style="5" customWidth="1"/>
    <col min="2" max="2" width="63.8554687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9.14062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",[1]NOMBRE!B2," - ","( ",[1]NOMBRE!C2,[1]NOMBRE!D2,[1]NOMBRE!E2,[1]NOMBRE!F2,[1]NOMBRE!G2," )")</f>
        <v>COMUNA:  - (  )</v>
      </c>
      <c r="B2" s="2"/>
    </row>
    <row r="3" spans="1:14" ht="15" customHeight="1" x14ac:dyDescent="0.1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4" ht="15" customHeight="1" x14ac:dyDescent="0.15">
      <c r="A4" s="1" t="str">
        <f>CONCATENATE("MES: ",[1]NOMBRE!B6," - ","( ",[1]NOMBRE!C6,[1]NOMBRE!D6," )")</f>
        <v>MES:  - (  )</v>
      </c>
    </row>
    <row r="5" spans="1:14" s="3" customFormat="1" ht="15" customHeight="1" x14ac:dyDescent="0.15">
      <c r="A5" s="1" t="str">
        <f>CONCATENATE("AÑO: ",[1]NOMBRE!B7)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11258945650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17">
        <f>SUM(C11:C23)</f>
        <v>157110</v>
      </c>
      <c r="D10" s="18">
        <f>SUM(D11:D23)</f>
        <v>153511</v>
      </c>
      <c r="E10" s="19">
        <f>SUM(E11:E23)</f>
        <v>1578813020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20" t="s">
        <v>10</v>
      </c>
      <c r="B11" s="21" t="s">
        <v>11</v>
      </c>
      <c r="C11" s="22">
        <f>SUM(ENERO:DICIEMBRE!C11)</f>
        <v>0</v>
      </c>
      <c r="D11" s="22">
        <f>SUM(ENERO:DICIEMBRE!D11)</f>
        <v>0</v>
      </c>
      <c r="E11" s="22">
        <f>SUM(ENERO:DICIEMBRE!E11)</f>
        <v>0</v>
      </c>
      <c r="F11" s="7"/>
      <c r="G11" s="643">
        <f>SUM(ENERO:DICIEMBRE!G9)</f>
        <v>11258945650</v>
      </c>
      <c r="H11" s="7">
        <f>+G11-G9</f>
        <v>0</v>
      </c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24" t="s">
        <v>12</v>
      </c>
      <c r="B12" s="25" t="s">
        <v>13</v>
      </c>
      <c r="C12" s="22">
        <f>SUM(ENERO:DICIEMBRE!C12)</f>
        <v>0</v>
      </c>
      <c r="D12" s="22">
        <f>SUM(ENERO:DICIEMBRE!D12)</f>
        <v>0</v>
      </c>
      <c r="E12" s="22">
        <f>SUM(ENERO:DICIEMBRE!E12)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24" t="s">
        <v>14</v>
      </c>
      <c r="B13" s="25" t="s">
        <v>15</v>
      </c>
      <c r="C13" s="22">
        <f>SUM(ENERO:DICIEMBRE!C13)</f>
        <v>64010</v>
      </c>
      <c r="D13" s="22">
        <f>SUM(ENERO:DICIEMBRE!D13)</f>
        <v>61260</v>
      </c>
      <c r="E13" s="22">
        <f>SUM(ENERO:DICIEMBRE!E13)</f>
        <v>801893400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24" t="s">
        <v>16</v>
      </c>
      <c r="B14" s="25" t="s">
        <v>17</v>
      </c>
      <c r="C14" s="22">
        <f>SUM(ENERO:DICIEMBRE!C14)</f>
        <v>0</v>
      </c>
      <c r="D14" s="22">
        <f>SUM(ENERO:DICIEMBRE!D14)</f>
        <v>0</v>
      </c>
      <c r="E14" s="22">
        <f>SUM(ENERO:DICIEMBRE!E14)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24" t="s">
        <v>18</v>
      </c>
      <c r="B15" s="25" t="s">
        <v>19</v>
      </c>
      <c r="C15" s="22">
        <f>SUM(ENERO:DICIEMBRE!C15)</f>
        <v>0</v>
      </c>
      <c r="D15" s="22">
        <f>SUM(ENERO:DICIEMBRE!D15)</f>
        <v>0</v>
      </c>
      <c r="E15" s="22">
        <f>SUM(ENERO:DICIEMBRE!E15)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24" t="s">
        <v>20</v>
      </c>
      <c r="B16" s="25" t="s">
        <v>21</v>
      </c>
      <c r="C16" s="22">
        <f>SUM(ENERO:DICIEMBRE!C16)</f>
        <v>0</v>
      </c>
      <c r="D16" s="22">
        <f>SUM(ENERO:DICIEMBRE!D16)</f>
        <v>0</v>
      </c>
      <c r="E16" s="22">
        <f>SUM(ENERO:DICIEMBRE!E16)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24" t="s">
        <v>22</v>
      </c>
      <c r="B17" s="25" t="s">
        <v>23</v>
      </c>
      <c r="C17" s="22">
        <f>SUM(ENERO:DICIEMBRE!C17)</f>
        <v>2431</v>
      </c>
      <c r="D17" s="22">
        <f>SUM(ENERO:DICIEMBRE!D17)</f>
        <v>1582</v>
      </c>
      <c r="E17" s="22">
        <f>SUM(ENERO:DICIEMBRE!E17)</f>
        <v>25960620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24" t="s">
        <v>24</v>
      </c>
      <c r="B18" s="25" t="s">
        <v>25</v>
      </c>
      <c r="C18" s="22">
        <f>SUM(ENERO:DICIEMBRE!C18)</f>
        <v>0</v>
      </c>
      <c r="D18" s="22">
        <f>SUM(ENERO:DICIEMBRE!D18)</f>
        <v>0</v>
      </c>
      <c r="E18" s="22">
        <f>SUM(ENERO:DICIEMBRE!E18)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24" t="s">
        <v>26</v>
      </c>
      <c r="B19" s="25" t="s">
        <v>27</v>
      </c>
      <c r="C19" s="22">
        <f>SUM(ENERO:DICIEMBRE!C19)</f>
        <v>0</v>
      </c>
      <c r="D19" s="22">
        <f>SUM(ENERO:DICIEMBRE!D19)</f>
        <v>0</v>
      </c>
      <c r="E19" s="22">
        <f>SUM(ENERO:DICIEMBRE!E19)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24" t="s">
        <v>28</v>
      </c>
      <c r="B20" s="25" t="s">
        <v>29</v>
      </c>
      <c r="C20" s="22">
        <f>SUM(ENERO:DICIEMBRE!C20)</f>
        <v>0</v>
      </c>
      <c r="D20" s="22">
        <f>SUM(ENERO:DICIEMBRE!D20)</f>
        <v>0</v>
      </c>
      <c r="E20" s="22">
        <f>SUM(ENERO:DICIEMBRE!E20)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24" t="s">
        <v>30</v>
      </c>
      <c r="B21" s="25" t="s">
        <v>31</v>
      </c>
      <c r="C21" s="22">
        <f>SUM(ENERO:DICIEMBRE!C21)</f>
        <v>31932</v>
      </c>
      <c r="D21" s="22">
        <f>SUM(ENERO:DICIEMBRE!D21)</f>
        <v>31932</v>
      </c>
      <c r="E21" s="22">
        <f>SUM(ENERO:DICIEMBRE!E21)</f>
        <v>211070520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24" t="s">
        <v>32</v>
      </c>
      <c r="B22" s="26" t="s">
        <v>33</v>
      </c>
      <c r="C22" s="22">
        <f>SUM(ENERO:DICIEMBRE!C22)</f>
        <v>20044</v>
      </c>
      <c r="D22" s="22">
        <f>SUM(ENERO:DICIEMBRE!D22)</f>
        <v>20044</v>
      </c>
      <c r="E22" s="22">
        <f>SUM(ENERO:DICIEMBRE!E22)</f>
        <v>159149360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24" t="s">
        <v>34</v>
      </c>
      <c r="B23" s="25" t="s">
        <v>35</v>
      </c>
      <c r="C23" s="22">
        <f>SUM(ENERO:DICIEMBRE!C23)</f>
        <v>38693</v>
      </c>
      <c r="D23" s="22">
        <f>SUM(ENERO:DICIEMBRE!D23)</f>
        <v>38693</v>
      </c>
      <c r="E23" s="22">
        <f>SUM(ENERO:DICIEMBRE!E23)</f>
        <v>380739120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27" t="s">
        <v>36</v>
      </c>
      <c r="B24" s="28" t="s">
        <v>37</v>
      </c>
      <c r="C24" s="22">
        <f>SUM(ENERO:DICIEMBRE!C24)</f>
        <v>0</v>
      </c>
      <c r="D24" s="22">
        <f>SUM(ENERO:DICIEMBRE!D24)</f>
        <v>0</v>
      </c>
      <c r="E24" s="22">
        <f>SUM(ENERO:DICIEMBRE!E24)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24" t="s">
        <v>38</v>
      </c>
      <c r="B25" s="25" t="s">
        <v>39</v>
      </c>
      <c r="C25" s="22">
        <f>SUM(ENERO:DICIEMBRE!C25)</f>
        <v>31</v>
      </c>
      <c r="D25" s="22">
        <f>SUM(ENERO:DICIEMBRE!D25)</f>
        <v>31</v>
      </c>
      <c r="E25" s="22">
        <f>SUM(ENERO:DICIEMBRE!E25)</f>
        <v>1031370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29"/>
      <c r="B26" s="30" t="s">
        <v>40</v>
      </c>
      <c r="C26" s="31">
        <f>SUM(C27:C32)</f>
        <v>24777</v>
      </c>
      <c r="D26" s="32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24" t="s">
        <v>41</v>
      </c>
      <c r="B27" s="25" t="s">
        <v>42</v>
      </c>
      <c r="C27" s="22">
        <f>SUM(ENERO:DICIEMBRE!C27)</f>
        <v>0</v>
      </c>
      <c r="D27" s="34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36"/>
      <c r="B28" s="25" t="s">
        <v>43</v>
      </c>
      <c r="C28" s="22">
        <f>SUM(ENERO:DICIEMBRE!C28)</f>
        <v>0</v>
      </c>
      <c r="D28" s="34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24"/>
      <c r="B29" s="25" t="s">
        <v>44</v>
      </c>
      <c r="C29" s="22">
        <f>SUM(ENERO:DICIEMBRE!C29)</f>
        <v>0</v>
      </c>
      <c r="D29" s="34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37"/>
      <c r="B30" s="25" t="s">
        <v>45</v>
      </c>
      <c r="C30" s="22">
        <f>SUM(ENERO:DICIEMBRE!C30)</f>
        <v>0</v>
      </c>
      <c r="D30" s="34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37"/>
      <c r="B31" s="25" t="s">
        <v>46</v>
      </c>
      <c r="C31" s="22">
        <f>SUM(ENERO:DICIEMBRE!C31)</f>
        <v>24777</v>
      </c>
      <c r="D31" s="34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38">
        <v>101308</v>
      </c>
      <c r="B32" s="25" t="s">
        <v>47</v>
      </c>
      <c r="C32" s="22">
        <f>SUM(ENERO:DICIEMBRE!C32)</f>
        <v>0</v>
      </c>
      <c r="D32" s="34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1">
        <f>SUM(C34:C44)</f>
        <v>61094</v>
      </c>
      <c r="D33" s="42">
        <f t="shared" ref="D33:E33" si="0">SUM(D34:D44)</f>
        <v>61033</v>
      </c>
      <c r="E33" s="42">
        <f t="shared" si="0"/>
        <v>129572760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20" t="s">
        <v>49</v>
      </c>
      <c r="B34" s="21" t="s">
        <v>50</v>
      </c>
      <c r="C34" s="22">
        <f>SUM(ENERO:DICIEMBRE!C34)</f>
        <v>30141</v>
      </c>
      <c r="D34" s="22">
        <f>SUM(ENERO:DICIEMBRE!D34)</f>
        <v>30080</v>
      </c>
      <c r="E34" s="22">
        <f>SUM(ENERO:DICIEMBRE!E34)</f>
        <v>38803200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24" t="s">
        <v>51</v>
      </c>
      <c r="B35" s="25" t="s">
        <v>52</v>
      </c>
      <c r="C35" s="22">
        <f>SUM(ENERO:DICIEMBRE!C35)</f>
        <v>0</v>
      </c>
      <c r="D35" s="22">
        <f>SUM(ENERO:DICIEMBRE!D35)</f>
        <v>0</v>
      </c>
      <c r="E35" s="22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24" t="s">
        <v>53</v>
      </c>
      <c r="B36" s="25" t="s">
        <v>54</v>
      </c>
      <c r="C36" s="22">
        <f>SUM(ENERO:DICIEMBRE!C36)</f>
        <v>0</v>
      </c>
      <c r="D36" s="22">
        <f>SUM(ENERO:DICIEMBRE!D36)</f>
        <v>0</v>
      </c>
      <c r="E36" s="22">
        <f>SUM(ENERO:DICIEMBRE!E36)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24" t="s">
        <v>55</v>
      </c>
      <c r="B37" s="25" t="s">
        <v>56</v>
      </c>
      <c r="C37" s="22">
        <f>SUM(ENERO:DICIEMBRE!C37)</f>
        <v>1031</v>
      </c>
      <c r="D37" s="22">
        <f>SUM(ENERO:DICIEMBRE!D37)</f>
        <v>1031</v>
      </c>
      <c r="E37" s="22">
        <f>SUM(ENERO:DICIEMBRE!E37)</f>
        <v>1804250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24" t="s">
        <v>57</v>
      </c>
      <c r="B38" s="25" t="s">
        <v>58</v>
      </c>
      <c r="C38" s="22">
        <f>SUM(ENERO:DICIEMBRE!C38)</f>
        <v>19101</v>
      </c>
      <c r="D38" s="22">
        <f>SUM(ENERO:DICIEMBRE!D38)</f>
        <v>19101</v>
      </c>
      <c r="E38" s="22">
        <f>SUM(ENERO:DICIEMBRE!E38)</f>
        <v>26932410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24" t="s">
        <v>59</v>
      </c>
      <c r="B39" s="25" t="s">
        <v>60</v>
      </c>
      <c r="C39" s="22">
        <f>SUM(ENERO:DICIEMBRE!C39)</f>
        <v>77</v>
      </c>
      <c r="D39" s="22">
        <f>SUM(ENERO:DICIEMBRE!D39)</f>
        <v>77</v>
      </c>
      <c r="E39" s="22">
        <f>SUM(ENERO:DICIEMBRE!E39)</f>
        <v>99330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24" t="s">
        <v>61</v>
      </c>
      <c r="B40" s="25" t="s">
        <v>62</v>
      </c>
      <c r="C40" s="22">
        <f>SUM(ENERO:DICIEMBRE!C40)</f>
        <v>2462</v>
      </c>
      <c r="D40" s="22">
        <f>SUM(ENERO:DICIEMBRE!D40)</f>
        <v>2462</v>
      </c>
      <c r="E40" s="22">
        <f>SUM(ENERO:DICIEMBRE!E40)</f>
        <v>7755300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24" t="s">
        <v>63</v>
      </c>
      <c r="B41" s="25" t="s">
        <v>64</v>
      </c>
      <c r="C41" s="22">
        <f>SUM(ENERO:DICIEMBRE!C41)</f>
        <v>3249</v>
      </c>
      <c r="D41" s="22">
        <f>SUM(ENERO:DICIEMBRE!D41)</f>
        <v>3249</v>
      </c>
      <c r="E41" s="22">
        <f>SUM(ENERO:DICIEMBRE!E41)</f>
        <v>10234350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24" t="s">
        <v>65</v>
      </c>
      <c r="B42" s="25" t="s">
        <v>66</v>
      </c>
      <c r="C42" s="22">
        <f>SUM(ENERO:DICIEMBRE!C42)</f>
        <v>120</v>
      </c>
      <c r="D42" s="22">
        <f>SUM(ENERO:DICIEMBRE!D42)</f>
        <v>120</v>
      </c>
      <c r="E42" s="22">
        <f>SUM(ENERO:DICIEMBRE!E42)</f>
        <v>1502400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24" t="s">
        <v>67</v>
      </c>
      <c r="B43" s="25" t="s">
        <v>68</v>
      </c>
      <c r="C43" s="22">
        <f>SUM(ENERO:DICIEMBRE!C43)</f>
        <v>451</v>
      </c>
      <c r="D43" s="22">
        <f>SUM(ENERO:DICIEMBRE!D43)</f>
        <v>451</v>
      </c>
      <c r="E43" s="22">
        <f>SUM(ENERO:DICIEMBRE!E43)</f>
        <v>6611660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24" t="s">
        <v>69</v>
      </c>
      <c r="B44" s="25" t="s">
        <v>70</v>
      </c>
      <c r="C44" s="22">
        <f>SUM(ENERO:DICIEMBRE!C44)</f>
        <v>4462</v>
      </c>
      <c r="D44" s="22">
        <f>SUM(ENERO:DICIEMBRE!D44)</f>
        <v>4462</v>
      </c>
      <c r="E44" s="22">
        <f>SUM(ENERO:DICIEMBRE!E44)</f>
        <v>35829860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29"/>
      <c r="B45" s="30" t="s">
        <v>40</v>
      </c>
      <c r="C45" s="45">
        <f>SUM(C46:C50)</f>
        <v>3022</v>
      </c>
      <c r="D45" s="45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25" t="s">
        <v>71</v>
      </c>
      <c r="C46" s="22">
        <f>SUM(ENERO:DICIEMBRE!C46)</f>
        <v>2691</v>
      </c>
      <c r="D46" s="48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25" t="s">
        <v>72</v>
      </c>
      <c r="C47" s="22">
        <f>SUM(ENERO:DICIEMBRE!C47)</f>
        <v>331</v>
      </c>
      <c r="D47" s="48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25" t="s">
        <v>73</v>
      </c>
      <c r="C48" s="22">
        <f>SUM(ENERO:DICIEMBRE!C48)</f>
        <v>0</v>
      </c>
      <c r="D48" s="48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25" t="s">
        <v>74</v>
      </c>
      <c r="C49" s="22">
        <f>SUM(ENERO:DICIEMBRE!C49)</f>
        <v>0</v>
      </c>
      <c r="D49" s="48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51" t="s">
        <v>75</v>
      </c>
      <c r="C50" s="22">
        <f>SUM(ENERO:DICIEMBRE!C50)</f>
        <v>0</v>
      </c>
      <c r="D50" s="48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1">
        <f>SUM(C52:C53)</f>
        <v>0</v>
      </c>
      <c r="D51" s="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20" t="s">
        <v>77</v>
      </c>
      <c r="B52" s="21" t="s">
        <v>78</v>
      </c>
      <c r="C52" s="22">
        <f>SUM(ENERO:DICIEMBRE!C52)</f>
        <v>0</v>
      </c>
      <c r="D52" s="22">
        <f>SUM(ENERO:DICIEMBRE!D52)</f>
        <v>0</v>
      </c>
      <c r="E52" s="22">
        <f>SUM(ENERO:DICIEMBRE!E52)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24" t="s">
        <v>79</v>
      </c>
      <c r="B53" s="25" t="s">
        <v>80</v>
      </c>
      <c r="C53" s="22">
        <f>SUM(ENERO:DICIEMBRE!C53)</f>
        <v>0</v>
      </c>
      <c r="D53" s="22">
        <f>SUM(ENERO:DICIEMBRE!D53)</f>
        <v>0</v>
      </c>
      <c r="E53" s="22">
        <f>SUM(ENERO:DICIEMBRE!E53)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29"/>
      <c r="B54" s="55" t="s">
        <v>81</v>
      </c>
      <c r="C54" s="56">
        <f>C55</f>
        <v>0</v>
      </c>
      <c r="D54" s="56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24" t="s">
        <v>82</v>
      </c>
      <c r="B55" s="51" t="s">
        <v>83</v>
      </c>
      <c r="C55" s="22">
        <f>SUM(ENERO:DICIEMBRE!C55)</f>
        <v>0</v>
      </c>
      <c r="D55" s="48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1">
        <f>SUM(C57:C60)</f>
        <v>17367</v>
      </c>
      <c r="D56" s="42">
        <f>SUM(D57:D60)</f>
        <v>17367</v>
      </c>
      <c r="E56" s="52">
        <f>SUM(E57:E60)</f>
        <v>34168630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20" t="s">
        <v>85</v>
      </c>
      <c r="B57" s="21" t="s">
        <v>86</v>
      </c>
      <c r="C57" s="22">
        <f>SUM(ENERO:DICIEMBRE!C57)</f>
        <v>505</v>
      </c>
      <c r="D57" s="22">
        <f>SUM(ENERO:DICIEMBRE!D57)</f>
        <v>505</v>
      </c>
      <c r="E57" s="22">
        <f>SUM(ENERO:DICIEMBRE!E57)</f>
        <v>2136150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24" t="s">
        <v>87</v>
      </c>
      <c r="B58" s="25" t="s">
        <v>88</v>
      </c>
      <c r="C58" s="22">
        <f>SUM(ENERO:DICIEMBRE!C58)</f>
        <v>12195</v>
      </c>
      <c r="D58" s="22">
        <f>SUM(ENERO:DICIEMBRE!D58)</f>
        <v>12195</v>
      </c>
      <c r="E58" s="22">
        <f>SUM(ENERO:DICIEMBRE!E58)</f>
        <v>28414350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24" t="s">
        <v>89</v>
      </c>
      <c r="B59" s="25" t="s">
        <v>90</v>
      </c>
      <c r="C59" s="22">
        <f>SUM(ENERO:DICIEMBRE!C59)</f>
        <v>188</v>
      </c>
      <c r="D59" s="22">
        <f>SUM(ENERO:DICIEMBRE!D59)</f>
        <v>188</v>
      </c>
      <c r="E59" s="22">
        <f>SUM(ENERO:DICIEMBRE!E59)</f>
        <v>438040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24" t="s">
        <v>91</v>
      </c>
      <c r="B60" s="25" t="s">
        <v>92</v>
      </c>
      <c r="C60" s="22">
        <f>SUM(ENERO:DICIEMBRE!C60)</f>
        <v>4479</v>
      </c>
      <c r="D60" s="22">
        <f>SUM(ENERO:DICIEMBRE!D60)</f>
        <v>4479</v>
      </c>
      <c r="E60" s="22">
        <f>SUM(ENERO:DICIEMBRE!E60)</f>
        <v>3180090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59"/>
      <c r="B61" s="55" t="s">
        <v>93</v>
      </c>
      <c r="C61" s="60">
        <f>C62</f>
        <v>0</v>
      </c>
      <c r="D61" s="56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38"/>
      <c r="B62" s="51" t="s">
        <v>94</v>
      </c>
      <c r="C62" s="22">
        <f>SUM(ENERO:DICIEMBRE!C62)</f>
        <v>0</v>
      </c>
      <c r="D62" s="48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1">
        <f>SUM(C64:C66)</f>
        <v>9353</v>
      </c>
      <c r="D63" s="42">
        <f>SUM(D64:D66)</f>
        <v>9353</v>
      </c>
      <c r="E63" s="52">
        <f>SUM(E64:E66)</f>
        <v>14950820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20" t="s">
        <v>96</v>
      </c>
      <c r="B64" s="21" t="s">
        <v>97</v>
      </c>
      <c r="C64" s="22">
        <f>SUM(ENERO:DICIEMBRE!C64)</f>
        <v>4458</v>
      </c>
      <c r="D64" s="22">
        <f>SUM(ENERO:DICIEMBRE!D64)</f>
        <v>4458</v>
      </c>
      <c r="E64" s="22">
        <f>SUM(ENERO:DICIEMBRE!E64)</f>
        <v>9005160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24" t="s">
        <v>98</v>
      </c>
      <c r="B65" s="25" t="s">
        <v>99</v>
      </c>
      <c r="C65" s="22">
        <f>SUM(ENERO:DICIEMBRE!C65)</f>
        <v>311</v>
      </c>
      <c r="D65" s="22">
        <f>SUM(ENERO:DICIEMBRE!D65)</f>
        <v>311</v>
      </c>
      <c r="E65" s="22">
        <f>SUM(ENERO:DICIEMBRE!E65)</f>
        <v>628220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24" t="s">
        <v>100</v>
      </c>
      <c r="B66" s="25" t="s">
        <v>101</v>
      </c>
      <c r="C66" s="22">
        <f>SUM(ENERO:DICIEMBRE!C66)</f>
        <v>4584</v>
      </c>
      <c r="D66" s="22">
        <f>SUM(ENERO:DICIEMBRE!D66)</f>
        <v>4584</v>
      </c>
      <c r="E66" s="22">
        <f>SUM(ENERO:DICIEMBRE!E66)</f>
        <v>5317440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29"/>
      <c r="B67" s="30" t="s">
        <v>102</v>
      </c>
      <c r="C67" s="61">
        <f>SUM(C68:C69)</f>
        <v>336</v>
      </c>
      <c r="D67" s="61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25" t="s">
        <v>103</v>
      </c>
      <c r="C68" s="22">
        <f>SUM(ENERO:DICIEMBRE!C68)</f>
        <v>336</v>
      </c>
      <c r="D68" s="48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51" t="s">
        <v>104</v>
      </c>
      <c r="C69" s="22">
        <f>SUM(ENERO:DICIEMBRE!C69)</f>
        <v>0</v>
      </c>
      <c r="D69" s="64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1">
        <f>SUM(C10+C24+C25+C26+C33+C45+C51+C54+C56+C61+C63+C67)</f>
        <v>273090</v>
      </c>
      <c r="D70" s="41">
        <f>SUM(D10+D24+D25+D26+D33+D45+D51+D54+D56+D61+D63+D67)</f>
        <v>241295</v>
      </c>
      <c r="E70" s="41">
        <f>SUM(E10+E24+E25+E26+E33+E45+E51+E54+E56+E61+E63+E67)</f>
        <v>1758536600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1">
        <f>SUM(C74:C79,C83:C85)</f>
        <v>1091993</v>
      </c>
      <c r="D73" s="68">
        <f>SUM(D74:D78,D79,D83:D85)</f>
        <v>1076537</v>
      </c>
      <c r="E73" s="69">
        <f>SUM(E74:E78,E79,E83:E85)</f>
        <v>1798473520</v>
      </c>
    </row>
    <row r="74" spans="1:14" ht="15" customHeight="1" x14ac:dyDescent="0.15">
      <c r="A74" s="71" t="s">
        <v>109</v>
      </c>
      <c r="B74" s="72" t="s">
        <v>110</v>
      </c>
      <c r="C74" s="22">
        <f>SUM(ENERO:DICIEMBRE!C74)</f>
        <v>496654</v>
      </c>
      <c r="D74" s="22">
        <f>SUM(ENERO:DICIEMBRE!D74)</f>
        <v>487884</v>
      </c>
      <c r="E74" s="22">
        <f>SUM(ENERO:DICIEMBRE!E74)</f>
        <v>566443090</v>
      </c>
    </row>
    <row r="75" spans="1:14" ht="15" customHeight="1" x14ac:dyDescent="0.15">
      <c r="A75" s="74" t="s">
        <v>111</v>
      </c>
      <c r="B75" s="75" t="s">
        <v>112</v>
      </c>
      <c r="C75" s="22">
        <f>SUM(ENERO:DICIEMBRE!C75)</f>
        <v>431932</v>
      </c>
      <c r="D75" s="22">
        <f>SUM(ENERO:DICIEMBRE!D75)</f>
        <v>426662</v>
      </c>
      <c r="E75" s="22">
        <f>SUM(ENERO:DICIEMBRE!E75)</f>
        <v>654194940</v>
      </c>
    </row>
    <row r="76" spans="1:14" ht="15" customHeight="1" x14ac:dyDescent="0.15">
      <c r="A76" s="74" t="s">
        <v>113</v>
      </c>
      <c r="B76" s="75" t="s">
        <v>114</v>
      </c>
      <c r="C76" s="22">
        <f>SUM(ENERO:DICIEMBRE!C76)</f>
        <v>26086</v>
      </c>
      <c r="D76" s="22">
        <f>SUM(ENERO:DICIEMBRE!D76)</f>
        <v>25892</v>
      </c>
      <c r="E76" s="22">
        <f>SUM(ENERO:DICIEMBRE!E76)</f>
        <v>105883200</v>
      </c>
    </row>
    <row r="77" spans="1:14" ht="15" customHeight="1" x14ac:dyDescent="0.15">
      <c r="A77" s="74" t="s">
        <v>115</v>
      </c>
      <c r="B77" s="75" t="s">
        <v>116</v>
      </c>
      <c r="C77" s="22">
        <f>SUM(ENERO:DICIEMBRE!C77)</f>
        <v>0</v>
      </c>
      <c r="D77" s="22">
        <f>SUM(ENERO:DICIEMBRE!D77)</f>
        <v>0</v>
      </c>
      <c r="E77" s="22">
        <f>SUM(ENERO:DICIEMBRE!E77)</f>
        <v>0</v>
      </c>
    </row>
    <row r="78" spans="1:14" ht="15" customHeight="1" x14ac:dyDescent="0.15">
      <c r="A78" s="74" t="s">
        <v>117</v>
      </c>
      <c r="B78" s="77" t="s">
        <v>118</v>
      </c>
      <c r="C78" s="22">
        <f>SUM(ENERO:DICIEMBRE!C78)</f>
        <v>35062</v>
      </c>
      <c r="D78" s="22">
        <f>SUM(ENERO:DICIEMBRE!D78)</f>
        <v>34561</v>
      </c>
      <c r="E78" s="22">
        <f>SUM(ENERO:DICIEMBRE!E78)</f>
        <v>191277670</v>
      </c>
    </row>
    <row r="79" spans="1:14" ht="15" customHeight="1" x14ac:dyDescent="0.15">
      <c r="A79" s="862" t="s">
        <v>119</v>
      </c>
      <c r="B79" s="79" t="s">
        <v>120</v>
      </c>
      <c r="C79" s="80">
        <f>SUM(C80:C82)</f>
        <v>72782</v>
      </c>
      <c r="D79" s="80">
        <f>SUM(D80:D82)</f>
        <v>72245</v>
      </c>
      <c r="E79" s="81">
        <f>SUM(E80:E82)</f>
        <v>239425940</v>
      </c>
    </row>
    <row r="80" spans="1:14" ht="15" customHeight="1" x14ac:dyDescent="0.15">
      <c r="A80" s="862"/>
      <c r="B80" s="82" t="s">
        <v>121</v>
      </c>
      <c r="C80" s="22">
        <f>SUM(ENERO:DICIEMBRE!C80)</f>
        <v>56929</v>
      </c>
      <c r="D80" s="22">
        <f>SUM(ENERO:DICIEMBRE!D80)</f>
        <v>56492</v>
      </c>
      <c r="E80" s="22">
        <f>SUM(ENERO:DICIEMBRE!E80)</f>
        <v>164364710</v>
      </c>
    </row>
    <row r="81" spans="1:5" ht="15" customHeight="1" x14ac:dyDescent="0.15">
      <c r="A81" s="862"/>
      <c r="B81" s="84" t="s">
        <v>122</v>
      </c>
      <c r="C81" s="22">
        <f>SUM(ENERO:DICIEMBRE!C81)</f>
        <v>275</v>
      </c>
      <c r="D81" s="22">
        <f>SUM(ENERO:DICIEMBRE!D81)</f>
        <v>274</v>
      </c>
      <c r="E81" s="22">
        <f>SUM(ENERO:DICIEMBRE!E81)</f>
        <v>862760</v>
      </c>
    </row>
    <row r="82" spans="1:5" ht="15" customHeight="1" x14ac:dyDescent="0.15">
      <c r="A82" s="862"/>
      <c r="B82" s="84" t="s">
        <v>123</v>
      </c>
      <c r="C82" s="22">
        <f>SUM(ENERO:DICIEMBRE!C82)</f>
        <v>15578</v>
      </c>
      <c r="D82" s="22">
        <f>SUM(ENERO:DICIEMBRE!D82)</f>
        <v>15479</v>
      </c>
      <c r="E82" s="22">
        <f>SUM(ENERO:DICIEMBRE!E82)</f>
        <v>74198470</v>
      </c>
    </row>
    <row r="83" spans="1:5" ht="15" customHeight="1" x14ac:dyDescent="0.15">
      <c r="A83" s="74" t="s">
        <v>124</v>
      </c>
      <c r="B83" s="75" t="s">
        <v>125</v>
      </c>
      <c r="C83" s="22">
        <f>SUM(ENERO:DICIEMBRE!C83)</f>
        <v>7</v>
      </c>
      <c r="D83" s="22">
        <f>SUM(ENERO:DICIEMBRE!D83)</f>
        <v>7</v>
      </c>
      <c r="E83" s="22">
        <f>SUM(ENERO:DICIEMBRE!E83)</f>
        <v>13930</v>
      </c>
    </row>
    <row r="84" spans="1:5" s="86" customFormat="1" ht="15" customHeight="1" x14ac:dyDescent="0.15">
      <c r="A84" s="74" t="s">
        <v>126</v>
      </c>
      <c r="B84" s="75" t="s">
        <v>127</v>
      </c>
      <c r="C84" s="22">
        <f>SUM(ENERO:DICIEMBRE!C84)</f>
        <v>1783</v>
      </c>
      <c r="D84" s="22">
        <f>SUM(ENERO:DICIEMBRE!D84)</f>
        <v>1758</v>
      </c>
      <c r="E84" s="22">
        <f>SUM(ENERO:DICIEMBRE!E84)</f>
        <v>3002360</v>
      </c>
    </row>
    <row r="85" spans="1:5" ht="15" customHeight="1" x14ac:dyDescent="0.15">
      <c r="A85" s="74" t="s">
        <v>128</v>
      </c>
      <c r="B85" s="75" t="s">
        <v>129</v>
      </c>
      <c r="C85" s="22">
        <f>SUM(ENERO:DICIEMBRE!C85)</f>
        <v>27687</v>
      </c>
      <c r="D85" s="22">
        <f>SUM(ENERO:DICIEMBRE!D85)</f>
        <v>27528</v>
      </c>
      <c r="E85" s="22">
        <f>SUM(ENERO:DICIEMBRE!E85)</f>
        <v>38232390</v>
      </c>
    </row>
    <row r="86" spans="1:5" s="3" customFormat="1" ht="15" customHeight="1" x14ac:dyDescent="0.15">
      <c r="A86" s="846" t="s">
        <v>130</v>
      </c>
      <c r="B86" s="847"/>
      <c r="C86" s="80">
        <f>+C87+C88+C89+C90+C94+C95</f>
        <v>69786</v>
      </c>
      <c r="D86" s="80">
        <f>+D87+D88+D89+D90+D94</f>
        <v>69222</v>
      </c>
      <c r="E86" s="81">
        <f>+E87+E88+E89+E90+E94</f>
        <v>1386663930</v>
      </c>
    </row>
    <row r="87" spans="1:5" ht="15" customHeight="1" x14ac:dyDescent="0.15">
      <c r="A87" s="87" t="s">
        <v>131</v>
      </c>
      <c r="B87" s="88" t="s">
        <v>132</v>
      </c>
      <c r="C87" s="22">
        <f>SUM(ENERO:DICIEMBRE!C87)</f>
        <v>40188</v>
      </c>
      <c r="D87" s="22">
        <f>SUM(ENERO:DICIEMBRE!D87)</f>
        <v>39822</v>
      </c>
      <c r="E87" s="22">
        <f>SUM(ENERO:DICIEMBRE!E87)</f>
        <v>354353460</v>
      </c>
    </row>
    <row r="88" spans="1:5" ht="15" customHeight="1" x14ac:dyDescent="0.15">
      <c r="A88" s="74" t="s">
        <v>133</v>
      </c>
      <c r="B88" s="75" t="s">
        <v>134</v>
      </c>
      <c r="C88" s="22">
        <f>SUM(ENERO:DICIEMBRE!C88)</f>
        <v>37</v>
      </c>
      <c r="D88" s="22">
        <f>SUM(ENERO:DICIEMBRE!D88)</f>
        <v>37</v>
      </c>
      <c r="E88" s="22">
        <f>SUM(ENERO:DICIEMBRE!E88)</f>
        <v>980630</v>
      </c>
    </row>
    <row r="89" spans="1:5" ht="15" customHeight="1" x14ac:dyDescent="0.15">
      <c r="A89" s="74" t="s">
        <v>135</v>
      </c>
      <c r="B89" s="75" t="s">
        <v>136</v>
      </c>
      <c r="C89" s="22">
        <f>SUM(ENERO:DICIEMBRE!C89)</f>
        <v>14569</v>
      </c>
      <c r="D89" s="22">
        <f>SUM(ENERO:DICIEMBRE!D89)</f>
        <v>14513</v>
      </c>
      <c r="E89" s="22">
        <f>SUM(ENERO:DICIEMBRE!E89)</f>
        <v>794531090</v>
      </c>
    </row>
    <row r="90" spans="1:5" ht="15" customHeight="1" x14ac:dyDescent="0.15">
      <c r="A90" s="862" t="s">
        <v>113</v>
      </c>
      <c r="B90" s="75" t="s">
        <v>137</v>
      </c>
      <c r="C90" s="22">
        <f>SUM(ENERO:DICIEMBRE!C90)</f>
        <v>14975</v>
      </c>
      <c r="D90" s="22">
        <f>SUM(ENERO:DICIEMBRE!D90)</f>
        <v>14850</v>
      </c>
      <c r="E90" s="22">
        <f>SUM(ENERO:DICIEMBRE!E90)</f>
        <v>236798750</v>
      </c>
    </row>
    <row r="91" spans="1:5" ht="15" customHeight="1" x14ac:dyDescent="0.15">
      <c r="A91" s="862"/>
      <c r="B91" s="84" t="s">
        <v>138</v>
      </c>
      <c r="C91" s="22">
        <f>SUM(ENERO:DICIEMBRE!C91)</f>
        <v>10060</v>
      </c>
      <c r="D91" s="22">
        <f>SUM(ENERO:DICIEMBRE!D91)</f>
        <v>9935</v>
      </c>
      <c r="E91" s="22">
        <f>SUM(ENERO:DICIEMBRE!E91)</f>
        <v>174621710</v>
      </c>
    </row>
    <row r="92" spans="1:5" ht="15" customHeight="1" x14ac:dyDescent="0.15">
      <c r="A92" s="862"/>
      <c r="B92" s="84" t="s">
        <v>139</v>
      </c>
      <c r="C92" s="22">
        <f>SUM(ENERO:DICIEMBRE!C92)</f>
        <v>2816</v>
      </c>
      <c r="D92" s="22">
        <f>SUM(ENERO:DICIEMBRE!D92)</f>
        <v>2816</v>
      </c>
      <c r="E92" s="22">
        <f>SUM(ENERO:DICIEMBRE!E92)</f>
        <v>16670720</v>
      </c>
    </row>
    <row r="93" spans="1:5" ht="15" customHeight="1" x14ac:dyDescent="0.15">
      <c r="A93" s="862"/>
      <c r="B93" s="84" t="s">
        <v>140</v>
      </c>
      <c r="C93" s="22">
        <f>SUM(ENERO:DICIEMBRE!C93)</f>
        <v>2099</v>
      </c>
      <c r="D93" s="22">
        <f>SUM(ENERO:DICIEMBRE!D93)</f>
        <v>2099</v>
      </c>
      <c r="E93" s="22">
        <f>SUM(ENERO:DICIEMBRE!E93)</f>
        <v>45506320</v>
      </c>
    </row>
    <row r="94" spans="1:5" ht="15" customHeight="1" x14ac:dyDescent="0.15">
      <c r="A94" s="74" t="s">
        <v>115</v>
      </c>
      <c r="B94" s="75" t="s">
        <v>141</v>
      </c>
      <c r="C94" s="22">
        <f>SUM(ENERO:DICIEMBRE!C94)</f>
        <v>0</v>
      </c>
      <c r="D94" s="22">
        <f>SUM(ENERO:DICIEMBRE!D94)</f>
        <v>0</v>
      </c>
      <c r="E94" s="22">
        <f>SUM(ENERO:DICIEMBRE!E94)</f>
        <v>0</v>
      </c>
    </row>
    <row r="95" spans="1:5" s="90" customFormat="1" ht="15" customHeight="1" x14ac:dyDescent="0.15">
      <c r="A95" s="74"/>
      <c r="B95" s="75" t="s">
        <v>142</v>
      </c>
      <c r="C95" s="22">
        <f>SUM(ENERO:DICIEMBRE!C95)</f>
        <v>17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22">
        <f>SUM(ENERO:DICIEMBRE!C96)</f>
        <v>0</v>
      </c>
      <c r="D96" s="22">
        <f>SUM(ENERO:DICIEMBRE!D96)</f>
        <v>0</v>
      </c>
      <c r="E96" s="22">
        <f>SUM(ENERO:DICIEMBRE!E96)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20" t="s">
        <v>146</v>
      </c>
      <c r="B99" s="72" t="s">
        <v>147</v>
      </c>
      <c r="C99" s="22">
        <f>SUM(ENERO:DICIEMBRE!C99)</f>
        <v>0</v>
      </c>
      <c r="D99" s="22">
        <f>SUM(ENERO:DICIEMBRE!D99)</f>
        <v>0</v>
      </c>
      <c r="E99" s="22">
        <f>SUM(ENERO:DICIEMBRE!E99)</f>
        <v>0</v>
      </c>
    </row>
    <row r="100" spans="1:8" s="93" customFormat="1" ht="15" customHeight="1" x14ac:dyDescent="0.15">
      <c r="A100" s="24">
        <v>2001</v>
      </c>
      <c r="B100" s="75" t="s">
        <v>148</v>
      </c>
      <c r="C100" s="22">
        <f>SUM(ENERO:DICIEMBRE!C100)</f>
        <v>15088</v>
      </c>
      <c r="D100" s="22">
        <f>SUM(ENERO:DICIEMBRE!D100)</f>
        <v>13028</v>
      </c>
      <c r="E100" s="22">
        <f>SUM(ENERO:DICIEMBRE!E100)</f>
        <v>144736900</v>
      </c>
    </row>
    <row r="101" spans="1:8" s="93" customFormat="1" ht="15" customHeight="1" x14ac:dyDescent="0.15">
      <c r="A101" s="38" t="s">
        <v>149</v>
      </c>
      <c r="B101" s="95" t="s">
        <v>150</v>
      </c>
      <c r="C101" s="22">
        <f>SUM(ENERO:DICIEMBRE!C101)</f>
        <v>48</v>
      </c>
      <c r="D101" s="22">
        <f>SUM(ENERO:DICIEMBRE!D101)</f>
        <v>45</v>
      </c>
      <c r="E101" s="22">
        <f>SUM(ENERO:DICIEMBRE!E101)</f>
        <v>3772960</v>
      </c>
    </row>
    <row r="102" spans="1:8" s="93" customFormat="1" ht="15" customHeight="1" x14ac:dyDescent="0.15">
      <c r="A102" s="66"/>
      <c r="B102" s="96" t="s">
        <v>151</v>
      </c>
      <c r="C102" s="97">
        <f>SUM(C99:C101)</f>
        <v>15136</v>
      </c>
      <c r="D102" s="97">
        <f>SUM(D99:D101)</f>
        <v>13073</v>
      </c>
      <c r="E102" s="98">
        <f>SUM(E99:E101)</f>
        <v>148509860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20" t="s">
        <v>156</v>
      </c>
      <c r="B105" s="72" t="s">
        <v>157</v>
      </c>
      <c r="C105" s="22">
        <f>SUM(ENERO:DICIEMBRE!C105)</f>
        <v>34</v>
      </c>
      <c r="D105" s="22">
        <f>SUM(ENERO:DICIEMBRE!D105)</f>
        <v>18</v>
      </c>
      <c r="E105" s="22">
        <f>SUM(ENERO:DICIEMBRE!E105)</f>
        <v>18</v>
      </c>
      <c r="F105" s="22">
        <f>SUM(ENERO:DICIEMBRE!F105)</f>
        <v>0</v>
      </c>
      <c r="G105" s="104"/>
      <c r="H105" s="22">
        <f>SUM(ENERO:DICIEMBRE!H105)</f>
        <v>3336970</v>
      </c>
    </row>
    <row r="106" spans="1:8" s="93" customFormat="1" ht="15" customHeight="1" x14ac:dyDescent="0.15">
      <c r="A106" s="24" t="s">
        <v>158</v>
      </c>
      <c r="B106" s="75" t="s">
        <v>159</v>
      </c>
      <c r="C106" s="22">
        <f>SUM(ENERO:DICIEMBRE!C106)</f>
        <v>1722</v>
      </c>
      <c r="D106" s="22">
        <f>SUM(ENERO:DICIEMBRE!D106)</f>
        <v>1577</v>
      </c>
      <c r="E106" s="22">
        <f>SUM(ENERO:DICIEMBRE!E106)</f>
        <v>1577</v>
      </c>
      <c r="F106" s="22">
        <f>SUM(ENERO:DICIEMBRE!F106)</f>
        <v>59</v>
      </c>
      <c r="G106" s="105"/>
      <c r="H106" s="22">
        <f>SUM(ENERO:DICIEMBRE!H106)</f>
        <v>627169085</v>
      </c>
    </row>
    <row r="107" spans="1:8" s="93" customFormat="1" ht="15" customHeight="1" x14ac:dyDescent="0.15">
      <c r="A107" s="24" t="s">
        <v>160</v>
      </c>
      <c r="B107" s="75" t="s">
        <v>161</v>
      </c>
      <c r="C107" s="22">
        <f>SUM(ENERO:DICIEMBRE!C107)</f>
        <v>879</v>
      </c>
      <c r="D107" s="22">
        <f>SUM(ENERO:DICIEMBRE!D107)</f>
        <v>611</v>
      </c>
      <c r="E107" s="22">
        <f>SUM(ENERO:DICIEMBRE!E107)</f>
        <v>611</v>
      </c>
      <c r="F107" s="22">
        <f>SUM(ENERO:DICIEMBRE!F107)</f>
        <v>96</v>
      </c>
      <c r="G107" s="105"/>
      <c r="H107" s="22">
        <f>SUM(ENERO:DICIEMBRE!H107)</f>
        <v>75732865</v>
      </c>
    </row>
    <row r="108" spans="1:8" s="93" customFormat="1" ht="15" customHeight="1" x14ac:dyDescent="0.15">
      <c r="A108" s="24" t="s">
        <v>162</v>
      </c>
      <c r="B108" s="75" t="s">
        <v>163</v>
      </c>
      <c r="C108" s="22">
        <f>SUM(ENERO:DICIEMBRE!C108)</f>
        <v>178</v>
      </c>
      <c r="D108" s="22">
        <f>SUM(ENERO:DICIEMBRE!D108)</f>
        <v>132</v>
      </c>
      <c r="E108" s="22">
        <f>SUM(ENERO:DICIEMBRE!E108)</f>
        <v>132</v>
      </c>
      <c r="F108" s="22">
        <f>SUM(ENERO:DICIEMBRE!F108)</f>
        <v>38</v>
      </c>
      <c r="G108" s="105"/>
      <c r="H108" s="22">
        <f>SUM(ENERO:DICIEMBRE!H108)</f>
        <v>19917965</v>
      </c>
    </row>
    <row r="109" spans="1:8" s="93" customFormat="1" ht="15" customHeight="1" x14ac:dyDescent="0.15">
      <c r="A109" s="24" t="s">
        <v>164</v>
      </c>
      <c r="B109" s="75" t="s">
        <v>165</v>
      </c>
      <c r="C109" s="22">
        <f>SUM(ENERO:DICIEMBRE!C109)</f>
        <v>476</v>
      </c>
      <c r="D109" s="22">
        <f>SUM(ENERO:DICIEMBRE!D109)</f>
        <v>349</v>
      </c>
      <c r="E109" s="22">
        <f>SUM(ENERO:DICIEMBRE!E109)</f>
        <v>349</v>
      </c>
      <c r="F109" s="22">
        <f>SUM(ENERO:DICIEMBRE!F109)</f>
        <v>108</v>
      </c>
      <c r="G109" s="105"/>
      <c r="H109" s="22">
        <f>SUM(ENERO:DICIEMBRE!H109)</f>
        <v>24247400</v>
      </c>
    </row>
    <row r="110" spans="1:8" s="93" customFormat="1" ht="15" customHeight="1" x14ac:dyDescent="0.15">
      <c r="A110" s="24" t="s">
        <v>166</v>
      </c>
      <c r="B110" s="75" t="s">
        <v>167</v>
      </c>
      <c r="C110" s="22">
        <f>SUM(ENERO:DICIEMBRE!C110)</f>
        <v>866</v>
      </c>
      <c r="D110" s="22">
        <f>SUM(ENERO:DICIEMBRE!D110)</f>
        <v>569</v>
      </c>
      <c r="E110" s="22">
        <f>SUM(ENERO:DICIEMBRE!E110)</f>
        <v>569</v>
      </c>
      <c r="F110" s="22">
        <f>SUM(ENERO:DICIEMBRE!F110)</f>
        <v>148</v>
      </c>
      <c r="G110" s="105"/>
      <c r="H110" s="22">
        <f>SUM(ENERO:DICIEMBRE!H110)</f>
        <v>41222640</v>
      </c>
    </row>
    <row r="111" spans="1:8" s="93" customFormat="1" ht="15" customHeight="1" x14ac:dyDescent="0.15">
      <c r="A111" s="24" t="s">
        <v>168</v>
      </c>
      <c r="B111" s="75" t="s">
        <v>169</v>
      </c>
      <c r="C111" s="22">
        <f>SUM(ENERO:DICIEMBRE!C111)</f>
        <v>89</v>
      </c>
      <c r="D111" s="22">
        <f>SUM(ENERO:DICIEMBRE!D111)</f>
        <v>50</v>
      </c>
      <c r="E111" s="22">
        <f>SUM(ENERO:DICIEMBRE!E111)</f>
        <v>50</v>
      </c>
      <c r="F111" s="22">
        <f>SUM(ENERO:DICIEMBRE!F111)</f>
        <v>16</v>
      </c>
      <c r="G111" s="105"/>
      <c r="H111" s="22">
        <f>SUM(ENERO:DICIEMBRE!H111)</f>
        <v>19588975</v>
      </c>
    </row>
    <row r="112" spans="1:8" s="93" customFormat="1" ht="15" customHeight="1" x14ac:dyDescent="0.15">
      <c r="A112" s="24" t="s">
        <v>170</v>
      </c>
      <c r="B112" s="75" t="s">
        <v>171</v>
      </c>
      <c r="C112" s="22">
        <f>SUM(ENERO:DICIEMBRE!C112)</f>
        <v>71</v>
      </c>
      <c r="D112" s="22">
        <f>SUM(ENERO:DICIEMBRE!D112)</f>
        <v>60</v>
      </c>
      <c r="E112" s="22">
        <f>SUM(ENERO:DICIEMBRE!E112)</f>
        <v>60</v>
      </c>
      <c r="F112" s="22">
        <f>SUM(ENERO:DICIEMBRE!F112)</f>
        <v>8</v>
      </c>
      <c r="G112" s="105"/>
      <c r="H112" s="22">
        <f>SUM(ENERO:DICIEMBRE!H112)</f>
        <v>12778690</v>
      </c>
    </row>
    <row r="113" spans="1:12" s="93" customFormat="1" ht="15" customHeight="1" x14ac:dyDescent="0.15">
      <c r="A113" s="24" t="s">
        <v>172</v>
      </c>
      <c r="B113" s="75" t="s">
        <v>173</v>
      </c>
      <c r="C113" s="22">
        <f>SUM(ENERO:DICIEMBRE!C113)</f>
        <v>2539</v>
      </c>
      <c r="D113" s="22">
        <f>SUM(ENERO:DICIEMBRE!D113)</f>
        <v>1768</v>
      </c>
      <c r="E113" s="22">
        <f>SUM(ENERO:DICIEMBRE!E113)</f>
        <v>1768</v>
      </c>
      <c r="F113" s="22">
        <f>SUM(ENERO:DICIEMBRE!F113)</f>
        <v>288</v>
      </c>
      <c r="G113" s="105"/>
      <c r="H113" s="22">
        <f>SUM(ENERO:DICIEMBRE!H113)</f>
        <v>539338210</v>
      </c>
    </row>
    <row r="114" spans="1:12" s="93" customFormat="1" ht="15" customHeight="1" x14ac:dyDescent="0.15">
      <c r="A114" s="24" t="s">
        <v>174</v>
      </c>
      <c r="B114" s="75" t="s">
        <v>175</v>
      </c>
      <c r="C114" s="22">
        <f>SUM(ENERO:DICIEMBRE!C114)</f>
        <v>150</v>
      </c>
      <c r="D114" s="22">
        <f>SUM(ENERO:DICIEMBRE!D114)</f>
        <v>89</v>
      </c>
      <c r="E114" s="22">
        <f>SUM(ENERO:DICIEMBRE!E114)</f>
        <v>89</v>
      </c>
      <c r="F114" s="22">
        <f>SUM(ENERO:DICIEMBRE!F114)</f>
        <v>7</v>
      </c>
      <c r="G114" s="105"/>
      <c r="H114" s="22">
        <f>SUM(ENERO:DICIEMBRE!H114)</f>
        <v>14094585</v>
      </c>
    </row>
    <row r="115" spans="1:12" s="93" customFormat="1" ht="15" customHeight="1" x14ac:dyDescent="0.15">
      <c r="A115" s="24" t="s">
        <v>176</v>
      </c>
      <c r="B115" s="75" t="s">
        <v>177</v>
      </c>
      <c r="C115" s="22">
        <f>SUM(ENERO:DICIEMBRE!C115)</f>
        <v>791</v>
      </c>
      <c r="D115" s="22">
        <f>SUM(ENERO:DICIEMBRE!D115)</f>
        <v>454</v>
      </c>
      <c r="E115" s="22">
        <f>SUM(ENERO:DICIEMBRE!E115)</f>
        <v>454</v>
      </c>
      <c r="F115" s="22">
        <f>SUM(ENERO:DICIEMBRE!F115)</f>
        <v>62</v>
      </c>
      <c r="G115" s="105"/>
      <c r="H115" s="22">
        <f>SUM(ENERO:DICIEMBRE!H115)</f>
        <v>128068870</v>
      </c>
    </row>
    <row r="116" spans="1:12" s="93" customFormat="1" ht="15" customHeight="1" x14ac:dyDescent="0.15">
      <c r="A116" s="24" t="s">
        <v>178</v>
      </c>
      <c r="B116" s="75" t="s">
        <v>179</v>
      </c>
      <c r="C116" s="22">
        <f>SUM(ENERO:DICIEMBRE!C116)</f>
        <v>111</v>
      </c>
      <c r="D116" s="22">
        <f>SUM(ENERO:DICIEMBRE!D116)</f>
        <v>101</v>
      </c>
      <c r="E116" s="22">
        <f>SUM(ENERO:DICIEMBRE!E116)</f>
        <v>101</v>
      </c>
      <c r="F116" s="22">
        <f>SUM(ENERO:DICIEMBRE!F116)</f>
        <v>3</v>
      </c>
      <c r="G116" s="105"/>
      <c r="H116" s="22">
        <f>SUM(ENERO:DICIEMBRE!H116)</f>
        <v>24214735</v>
      </c>
    </row>
    <row r="117" spans="1:12" s="93" customFormat="1" ht="15" customHeight="1" x14ac:dyDescent="0.15">
      <c r="A117" s="24" t="s">
        <v>180</v>
      </c>
      <c r="B117" s="75" t="s">
        <v>181</v>
      </c>
      <c r="C117" s="22">
        <f>SUM(ENERO:DICIEMBRE!C117)</f>
        <v>729</v>
      </c>
      <c r="D117" s="22">
        <f>SUM(ENERO:DICIEMBRE!D117)</f>
        <v>426</v>
      </c>
      <c r="E117" s="22">
        <f>SUM(ENERO:DICIEMBRE!E117)</f>
        <v>426</v>
      </c>
      <c r="F117" s="22">
        <f>SUM(ENERO:DICIEMBRE!F117)</f>
        <v>82</v>
      </c>
      <c r="G117" s="105"/>
      <c r="H117" s="22">
        <f>SUM(ENERO:DICIEMBRE!H117)</f>
        <v>94985670</v>
      </c>
    </row>
    <row r="118" spans="1:12" s="106" customFormat="1" ht="15" customHeight="1" x14ac:dyDescent="0.15">
      <c r="A118" s="24" t="s">
        <v>182</v>
      </c>
      <c r="B118" s="75" t="s">
        <v>183</v>
      </c>
      <c r="C118" s="22">
        <f>SUM(ENERO:DICIEMBRE!C118)</f>
        <v>1209</v>
      </c>
      <c r="D118" s="22">
        <f>SUM(ENERO:DICIEMBRE!D118)</f>
        <v>376</v>
      </c>
      <c r="E118" s="22">
        <f>SUM(ENERO:DICIEMBRE!E118)</f>
        <v>376</v>
      </c>
      <c r="F118" s="22">
        <f>SUM(ENERO:DICIEMBRE!F118)</f>
        <v>0</v>
      </c>
      <c r="G118" s="105"/>
      <c r="H118" s="22">
        <f>SUM(ENERO:DICIEMBRE!H118)</f>
        <v>56571140</v>
      </c>
    </row>
    <row r="119" spans="1:12" s="106" customFormat="1" ht="15" customHeight="1" x14ac:dyDescent="0.15">
      <c r="A119" s="24"/>
      <c r="B119" s="107" t="s">
        <v>184</v>
      </c>
      <c r="C119" s="22">
        <f>SUM(ENERO:DICIEMBRE!C119)</f>
        <v>1208</v>
      </c>
      <c r="D119" s="22">
        <f>SUM(ENERO:DICIEMBRE!D119)</f>
        <v>375</v>
      </c>
      <c r="E119" s="22">
        <f>SUM(ENERO:DICIEMBRE!E119)</f>
        <v>375</v>
      </c>
      <c r="F119" s="22">
        <f>SUM(ENERO:DICIEMBRE!F119)</f>
        <v>0</v>
      </c>
      <c r="G119" s="105"/>
      <c r="H119" s="22">
        <f>SUM(ENERO:DICIEMBRE!H119)</f>
        <v>56276250</v>
      </c>
    </row>
    <row r="120" spans="1:12" s="106" customFormat="1" ht="15" customHeight="1" x14ac:dyDescent="0.15">
      <c r="A120" s="24"/>
      <c r="B120" s="107" t="s">
        <v>185</v>
      </c>
      <c r="C120" s="22">
        <f>SUM(ENERO:DICIEMBRE!C120)</f>
        <v>1</v>
      </c>
      <c r="D120" s="22">
        <f>SUM(ENERO:DICIEMBRE!D120)</f>
        <v>1</v>
      </c>
      <c r="E120" s="22">
        <f>SUM(ENERO:DICIEMBRE!E120)</f>
        <v>1</v>
      </c>
      <c r="F120" s="22">
        <f>SUM(ENERO:DICIEMBRE!F120)</f>
        <v>0</v>
      </c>
      <c r="G120" s="105"/>
      <c r="H120" s="22">
        <f>SUM(ENERO:DICIEMBRE!H120)</f>
        <v>294890</v>
      </c>
    </row>
    <row r="121" spans="1:12" s="106" customFormat="1" ht="15" customHeight="1" x14ac:dyDescent="0.15">
      <c r="A121" s="24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24" t="s">
        <v>187</v>
      </c>
      <c r="B122" s="75" t="s">
        <v>188</v>
      </c>
      <c r="C122" s="22">
        <f>SUM(ENERO:DICIEMBRE!C122)</f>
        <v>1034</v>
      </c>
      <c r="D122" s="22">
        <f>SUM(ENERO:DICIEMBRE!D122)</f>
        <v>850</v>
      </c>
      <c r="E122" s="22">
        <f>SUM(ENERO:DICIEMBRE!E122)</f>
        <v>850</v>
      </c>
      <c r="F122" s="22">
        <f>SUM(ENERO:DICIEMBRE!F122)</f>
        <v>45</v>
      </c>
      <c r="G122" s="105"/>
      <c r="H122" s="22">
        <f>SUM(ENERO:DICIEMBRE!H122)</f>
        <v>238996900</v>
      </c>
    </row>
    <row r="123" spans="1:12" s="93" customFormat="1" ht="15" customHeight="1" x14ac:dyDescent="0.15">
      <c r="A123" s="38">
        <v>2106</v>
      </c>
      <c r="B123" s="95" t="s">
        <v>189</v>
      </c>
      <c r="C123" s="22">
        <f>SUM(ENERO:DICIEMBRE!C123)</f>
        <v>200</v>
      </c>
      <c r="D123" s="22">
        <f>SUM(ENERO:DICIEMBRE!D123)</f>
        <v>116</v>
      </c>
      <c r="E123" s="22">
        <f>SUM(ENERO:DICIEMBRE!E123)</f>
        <v>116</v>
      </c>
      <c r="F123" s="22">
        <f>SUM(ENERO:DICIEMBRE!F123)</f>
        <v>73</v>
      </c>
      <c r="G123" s="22">
        <f>SUM(ENERO:DICIEMBRE!G123)</f>
        <v>200</v>
      </c>
      <c r="H123" s="22">
        <f>SUM(ENERO:DICIEMBRE!H123)</f>
        <v>5929170</v>
      </c>
    </row>
    <row r="124" spans="1:12" s="93" customFormat="1" ht="15" customHeight="1" x14ac:dyDescent="0.15">
      <c r="A124" s="108"/>
      <c r="B124" s="96" t="s">
        <v>190</v>
      </c>
      <c r="C124" s="80">
        <f>SUM(C105:C118)+C122+C123</f>
        <v>11078</v>
      </c>
      <c r="D124" s="80">
        <f>SUM(D105:D118)+D122+D123</f>
        <v>7546</v>
      </c>
      <c r="E124" s="80">
        <f>SUM(E105:E118)+E122+E123</f>
        <v>7546</v>
      </c>
      <c r="F124" s="80">
        <f>SUM(F105:F118)+F122+F123</f>
        <v>1033</v>
      </c>
      <c r="G124" s="22">
        <f>SUM(ENERO:DICIEMBRE!G124)</f>
        <v>200</v>
      </c>
      <c r="H124" s="81">
        <f>SUM(H105:H118)+H122+H123</f>
        <v>1926193870</v>
      </c>
    </row>
    <row r="125" spans="1:12" s="12" customFormat="1" ht="24.95" customHeight="1" x14ac:dyDescent="0.15">
      <c r="A125" s="857" t="s">
        <v>191</v>
      </c>
      <c r="B125" s="850"/>
      <c r="C125" s="109"/>
      <c r="D125" s="109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111" t="s">
        <v>192</v>
      </c>
      <c r="C127" s="41"/>
      <c r="D127" s="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20" t="s">
        <v>193</v>
      </c>
      <c r="B128" s="72" t="s">
        <v>194</v>
      </c>
      <c r="C128" s="22">
        <f>SUM(ENERO:DICIEMBRE!C128)</f>
        <v>62551</v>
      </c>
      <c r="D128" s="22">
        <f>SUM(ENERO:DICIEMBRE!D128)</f>
        <v>58580</v>
      </c>
      <c r="E128" s="22">
        <f>SUM(ENERO:DICIEMBRE!E128)</f>
        <v>2251229400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24" t="s">
        <v>195</v>
      </c>
      <c r="B129" s="75" t="s">
        <v>196</v>
      </c>
      <c r="C129" s="22">
        <f>SUM(ENERO:DICIEMBRE!C129)</f>
        <v>0</v>
      </c>
      <c r="D129" s="22">
        <f>SUM(ENERO:DICIEMBRE!D129)</f>
        <v>0</v>
      </c>
      <c r="E129" s="22">
        <f>SUM(ENERO:DICIEMBRE!E129)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24" t="s">
        <v>197</v>
      </c>
      <c r="B130" s="75" t="s">
        <v>198</v>
      </c>
      <c r="C130" s="22">
        <f>SUM(ENERO:DICIEMBRE!C130)</f>
        <v>0</v>
      </c>
      <c r="D130" s="22">
        <f>SUM(ENERO:DICIEMBRE!D130)</f>
        <v>0</v>
      </c>
      <c r="E130" s="22">
        <f>SUM(ENERO:DICIEMBRE!E130)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24" t="s">
        <v>199</v>
      </c>
      <c r="B131" s="75" t="s">
        <v>200</v>
      </c>
      <c r="C131" s="22">
        <f>SUM(ENERO:DICIEMBRE!C131)</f>
        <v>2520</v>
      </c>
      <c r="D131" s="22">
        <f>SUM(ENERO:DICIEMBRE!D131)</f>
        <v>2499</v>
      </c>
      <c r="E131" s="22">
        <f>SUM(ENERO:DICIEMBRE!E131)</f>
        <v>399240240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24" t="s">
        <v>201</v>
      </c>
      <c r="B132" s="75" t="s">
        <v>202</v>
      </c>
      <c r="C132" s="22">
        <f>SUM(ENERO:DICIEMBRE!C132)</f>
        <v>0</v>
      </c>
      <c r="D132" s="22">
        <f>SUM(ENERO:DICIEMBRE!D132)</f>
        <v>0</v>
      </c>
      <c r="E132" s="22">
        <f>SUM(ENERO:DICIEMBRE!E132)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24" t="s">
        <v>203</v>
      </c>
      <c r="B133" s="75" t="s">
        <v>204</v>
      </c>
      <c r="C133" s="22">
        <f>SUM(ENERO:DICIEMBRE!C133)</f>
        <v>0</v>
      </c>
      <c r="D133" s="22">
        <f>SUM(ENERO:DICIEMBRE!D133)</f>
        <v>0</v>
      </c>
      <c r="E133" s="22">
        <f>SUM(ENERO:DICIEMBRE!E133)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24" t="s">
        <v>205</v>
      </c>
      <c r="B134" s="75" t="s">
        <v>206</v>
      </c>
      <c r="C134" s="22">
        <f>SUM(ENERO:DICIEMBRE!C134)</f>
        <v>3078</v>
      </c>
      <c r="D134" s="22">
        <f>SUM(ENERO:DICIEMBRE!D134)</f>
        <v>3057</v>
      </c>
      <c r="E134" s="22">
        <f>SUM(ENERO:DICIEMBRE!E134)</f>
        <v>235908690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24" t="s">
        <v>207</v>
      </c>
      <c r="B135" s="75" t="s">
        <v>208</v>
      </c>
      <c r="C135" s="22">
        <f>SUM(ENERO:DICIEMBRE!C135)</f>
        <v>1612</v>
      </c>
      <c r="D135" s="22">
        <f>SUM(ENERO:DICIEMBRE!D135)</f>
        <v>1602</v>
      </c>
      <c r="E135" s="22">
        <f>SUM(ENERO:DICIEMBRE!E135)</f>
        <v>123626340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24" t="s">
        <v>209</v>
      </c>
      <c r="B136" s="75" t="s">
        <v>210</v>
      </c>
      <c r="C136" s="22">
        <f>SUM(ENERO:DICIEMBRE!C136)</f>
        <v>0</v>
      </c>
      <c r="D136" s="22">
        <f>SUM(ENERO:DICIEMBRE!D136)</f>
        <v>0</v>
      </c>
      <c r="E136" s="22">
        <f>SUM(ENERO:DICIEMBRE!E136)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24" t="s">
        <v>211</v>
      </c>
      <c r="B137" s="75" t="s">
        <v>212</v>
      </c>
      <c r="C137" s="22">
        <f>SUM(ENERO:DICIEMBRE!C137)</f>
        <v>1501</v>
      </c>
      <c r="D137" s="22">
        <f>SUM(ENERO:DICIEMBRE!D137)</f>
        <v>1492</v>
      </c>
      <c r="E137" s="22">
        <f>SUM(ENERO:DICIEMBRE!E137)</f>
        <v>103291160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24" t="s">
        <v>213</v>
      </c>
      <c r="B138" s="75" t="s">
        <v>214</v>
      </c>
      <c r="C138" s="22">
        <f>SUM(ENERO:DICIEMBRE!C138)</f>
        <v>0</v>
      </c>
      <c r="D138" s="22">
        <f>SUM(ENERO:DICIEMBRE!D138)</f>
        <v>0</v>
      </c>
      <c r="E138" s="22">
        <f>SUM(ENERO:DICIEMBRE!E138)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24" t="s">
        <v>215</v>
      </c>
      <c r="B139" s="75" t="s">
        <v>216</v>
      </c>
      <c r="C139" s="22">
        <f>SUM(ENERO:DICIEMBRE!C139)</f>
        <v>0</v>
      </c>
      <c r="D139" s="22">
        <f>SUM(ENERO:DICIEMBRE!D139)</f>
        <v>0</v>
      </c>
      <c r="E139" s="22">
        <f>SUM(ENERO:DICIEMBRE!E139)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38" t="s">
        <v>217</v>
      </c>
      <c r="B140" s="95" t="s">
        <v>218</v>
      </c>
      <c r="C140" s="22">
        <f>SUM(ENERO:DICIEMBRE!C140)</f>
        <v>0</v>
      </c>
      <c r="D140" s="22">
        <f>SUM(ENERO:DICIEMBRE!D140)</f>
        <v>0</v>
      </c>
      <c r="E140" s="22">
        <f>SUM(ENERO:DICIEMBRE!E140)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108"/>
      <c r="B141" s="96" t="s">
        <v>219</v>
      </c>
      <c r="C141" s="115">
        <f>SUM(C128:C140)</f>
        <v>71262</v>
      </c>
      <c r="D141" s="115">
        <f>SUM(D128:D140)</f>
        <v>67230</v>
      </c>
      <c r="E141" s="81">
        <f>SUM(E128:E140)</f>
        <v>3113295830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108"/>
      <c r="B142" s="116" t="s">
        <v>220</v>
      </c>
      <c r="C142" s="115">
        <f>SUM(C143:C152)</f>
        <v>10807</v>
      </c>
      <c r="D142" s="115">
        <f>SUM(D143:D152)</f>
        <v>10281</v>
      </c>
      <c r="E142" s="81">
        <f>SUM(E143:E152)</f>
        <v>59284580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20" t="s">
        <v>221</v>
      </c>
      <c r="B143" s="72" t="s">
        <v>222</v>
      </c>
      <c r="C143" s="22">
        <f>SUM(ENERO:DICIEMBRE!C143)</f>
        <v>0</v>
      </c>
      <c r="D143" s="22">
        <f>SUM(ENERO:DICIEMBRE!D143)</f>
        <v>0</v>
      </c>
      <c r="E143" s="22">
        <f>SUM(ENERO:DICIEMBRE!E143)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24" t="s">
        <v>223</v>
      </c>
      <c r="B144" s="75" t="s">
        <v>224</v>
      </c>
      <c r="C144" s="22">
        <f>SUM(ENERO:DICIEMBRE!C144)</f>
        <v>0</v>
      </c>
      <c r="D144" s="22">
        <f>SUM(ENERO:DICIEMBRE!D144)</f>
        <v>0</v>
      </c>
      <c r="E144" s="22">
        <f>SUM(ENERO:DICIEMBRE!E144)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24" t="s">
        <v>225</v>
      </c>
      <c r="B145" s="75" t="s">
        <v>226</v>
      </c>
      <c r="C145" s="22">
        <f>SUM(ENERO:DICIEMBRE!C145)</f>
        <v>0</v>
      </c>
      <c r="D145" s="22">
        <f>SUM(ENERO:DICIEMBRE!D145)</f>
        <v>0</v>
      </c>
      <c r="E145" s="22">
        <f>SUM(ENERO:DICIEMBRE!E145)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24" t="s">
        <v>227</v>
      </c>
      <c r="B146" s="75" t="s">
        <v>228</v>
      </c>
      <c r="C146" s="22">
        <f>SUM(ENERO:DICIEMBRE!C146)</f>
        <v>10394</v>
      </c>
      <c r="D146" s="22">
        <f>SUM(ENERO:DICIEMBRE!D146)</f>
        <v>9893</v>
      </c>
      <c r="E146" s="22">
        <f>SUM(ENERO:DICIEMBRE!E146)</f>
        <v>56390100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24" t="s">
        <v>229</v>
      </c>
      <c r="B147" s="75" t="s">
        <v>230</v>
      </c>
      <c r="C147" s="22">
        <f>SUM(ENERO:DICIEMBRE!C147)</f>
        <v>0</v>
      </c>
      <c r="D147" s="22">
        <f>SUM(ENERO:DICIEMBRE!D147)</f>
        <v>0</v>
      </c>
      <c r="E147" s="22">
        <f>SUM(ENERO:DICIEMBRE!E147)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24" t="s">
        <v>231</v>
      </c>
      <c r="B148" s="75" t="s">
        <v>232</v>
      </c>
      <c r="C148" s="22">
        <f>SUM(ENERO:DICIEMBRE!C148)</f>
        <v>0</v>
      </c>
      <c r="D148" s="22">
        <f>SUM(ENERO:DICIEMBRE!D148)</f>
        <v>0</v>
      </c>
      <c r="E148" s="22">
        <f>SUM(ENERO:DICIEMBRE!E148)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24" t="s">
        <v>233</v>
      </c>
      <c r="B149" s="75" t="s">
        <v>234</v>
      </c>
      <c r="C149" s="22">
        <f>SUM(ENERO:DICIEMBRE!C149)</f>
        <v>0</v>
      </c>
      <c r="D149" s="22">
        <f>SUM(ENERO:DICIEMBRE!D149)</f>
        <v>0</v>
      </c>
      <c r="E149" s="22">
        <f>SUM(ENERO:DICIEMBRE!E149)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24" t="s">
        <v>235</v>
      </c>
      <c r="B150" s="75" t="s">
        <v>236</v>
      </c>
      <c r="C150" s="22">
        <f>SUM(ENERO:DICIEMBRE!C150)</f>
        <v>413</v>
      </c>
      <c r="D150" s="22">
        <f>SUM(ENERO:DICIEMBRE!D150)</f>
        <v>388</v>
      </c>
      <c r="E150" s="22">
        <f>SUM(ENERO:DICIEMBRE!E150)</f>
        <v>2894480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24" t="s">
        <v>237</v>
      </c>
      <c r="B151" s="75" t="s">
        <v>238</v>
      </c>
      <c r="C151" s="22">
        <f>SUM(ENERO:DICIEMBRE!C151)</f>
        <v>0</v>
      </c>
      <c r="D151" s="22">
        <f>SUM(ENERO:DICIEMBRE!D151)</f>
        <v>0</v>
      </c>
      <c r="E151" s="22">
        <f>SUM(ENERO:DICIEMBRE!E151)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38" t="s">
        <v>239</v>
      </c>
      <c r="B152" s="95" t="s">
        <v>240</v>
      </c>
      <c r="C152" s="22">
        <f>SUM(ENERO:DICIEMBRE!C152)</f>
        <v>0</v>
      </c>
      <c r="D152" s="22">
        <f>SUM(ENERO:DICIEMBRE!D152)</f>
        <v>0</v>
      </c>
      <c r="E152" s="22">
        <f>SUM(ENERO:DICIEMBRE!E152)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117"/>
      <c r="B153" s="118" t="s">
        <v>241</v>
      </c>
      <c r="C153" s="119">
        <f>SUM(C154:C158)</f>
        <v>0</v>
      </c>
      <c r="D153" s="119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38">
        <v>203211</v>
      </c>
      <c r="B154" s="95" t="s">
        <v>242</v>
      </c>
      <c r="C154" s="22">
        <f>SUM(ENERO:DICIEMBRE!C154)</f>
        <v>0</v>
      </c>
      <c r="D154" s="121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123" t="s">
        <v>243</v>
      </c>
      <c r="B155" s="124" t="s">
        <v>244</v>
      </c>
      <c r="C155" s="22">
        <f>SUM(ENERO:DICIEMBRE!C155)</f>
        <v>0</v>
      </c>
      <c r="D155" s="125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123" t="s">
        <v>245</v>
      </c>
      <c r="B156" s="124" t="s">
        <v>246</v>
      </c>
      <c r="C156" s="22">
        <f>SUM(ENERO:DICIEMBRE!C156)</f>
        <v>0</v>
      </c>
      <c r="D156" s="125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123" t="s">
        <v>247</v>
      </c>
      <c r="B157" s="124" t="s">
        <v>248</v>
      </c>
      <c r="C157" s="22">
        <f>SUM(ENERO:DICIEMBRE!C157)</f>
        <v>0</v>
      </c>
      <c r="D157" s="125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123" t="s">
        <v>249</v>
      </c>
      <c r="B158" s="124" t="s">
        <v>250</v>
      </c>
      <c r="C158" s="22">
        <f>SUM(ENERO:DICIEMBRE!C158)</f>
        <v>0</v>
      </c>
      <c r="D158" s="125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108"/>
      <c r="B159" s="127" t="s">
        <v>251</v>
      </c>
      <c r="C159" s="128">
        <f>(C141+C142+C153)</f>
        <v>82069</v>
      </c>
      <c r="D159" s="128">
        <f>(D141+D142)</f>
        <v>77511</v>
      </c>
      <c r="E159" s="81">
        <f>(E141+E142)</f>
        <v>3172580410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109"/>
      <c r="D160" s="109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20" t="s">
        <v>253</v>
      </c>
      <c r="B162" s="72" t="s">
        <v>254</v>
      </c>
      <c r="C162" s="22">
        <f>SUM(ENERO:DICIEMBRE!C162)</f>
        <v>3859</v>
      </c>
      <c r="D162" s="22">
        <f>SUM(ENERO:DICIEMBRE!D162)</f>
        <v>3859</v>
      </c>
      <c r="E162" s="22">
        <f>SUM(ENERO:DICIEMBRE!E162)</f>
        <v>3395920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38" t="s">
        <v>255</v>
      </c>
      <c r="B163" s="95" t="s">
        <v>256</v>
      </c>
      <c r="C163" s="22">
        <f>SUM(ENERO:DICIEMBRE!C163)</f>
        <v>0</v>
      </c>
      <c r="D163" s="22">
        <f>SUM(ENERO:DICIEMBRE!D163)</f>
        <v>0</v>
      </c>
      <c r="E163" s="22">
        <f>SUM(ENERO:DICIEMBRE!E163)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132">
        <f>SUM(C162:C163)</f>
        <v>3859</v>
      </c>
      <c r="D164" s="132">
        <f>SUM(D162:D163)</f>
        <v>3859</v>
      </c>
      <c r="E164" s="133">
        <f>SUM(E162:E163)</f>
        <v>3395920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135"/>
      <c r="D165" s="135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20">
        <v>1101004</v>
      </c>
      <c r="B167" s="72" t="s">
        <v>259</v>
      </c>
      <c r="C167" s="22">
        <f>SUM(ENERO:DICIEMBRE!C167)</f>
        <v>233</v>
      </c>
      <c r="D167" s="22">
        <f>SUM(ENERO:DICIEMBRE!D167)</f>
        <v>231</v>
      </c>
      <c r="E167" s="22">
        <f>SUM(ENERO:DICIEMBRE!E167)</f>
        <v>3834600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24">
        <v>1101006</v>
      </c>
      <c r="B168" s="75" t="s">
        <v>260</v>
      </c>
      <c r="C168" s="22">
        <f>SUM(ENERO:DICIEMBRE!C168)</f>
        <v>0</v>
      </c>
      <c r="D168" s="22">
        <f>SUM(ENERO:DICIEMBRE!D168)</f>
        <v>0</v>
      </c>
      <c r="E168" s="22">
        <f>SUM(ENERO:DICIEMBRE!E168)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24" t="s">
        <v>261</v>
      </c>
      <c r="B169" s="75" t="s">
        <v>262</v>
      </c>
      <c r="C169" s="22">
        <f>SUM(ENERO:DICIEMBRE!C169)</f>
        <v>12181</v>
      </c>
      <c r="D169" s="22">
        <f>SUM(ENERO:DICIEMBRE!D169)</f>
        <v>12056</v>
      </c>
      <c r="E169" s="22">
        <f>SUM(ENERO:DICIEMBRE!E169)</f>
        <v>68598640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24" t="s">
        <v>263</v>
      </c>
      <c r="B170" s="75" t="s">
        <v>264</v>
      </c>
      <c r="C170" s="22">
        <f>SUM(ENERO:DICIEMBRE!C170)</f>
        <v>232</v>
      </c>
      <c r="D170" s="22">
        <f>SUM(ENERO:DICIEMBRE!D170)</f>
        <v>232</v>
      </c>
      <c r="E170" s="22">
        <f>SUM(ENERO:DICIEMBRE!E170)</f>
        <v>3716640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24" t="s">
        <v>265</v>
      </c>
      <c r="B171" s="75" t="s">
        <v>266</v>
      </c>
      <c r="C171" s="22">
        <f>SUM(ENERO:DICIEMBRE!C171)</f>
        <v>580</v>
      </c>
      <c r="D171" s="22">
        <f>SUM(ENERO:DICIEMBRE!D171)</f>
        <v>578</v>
      </c>
      <c r="E171" s="22">
        <f>SUM(ENERO:DICIEMBRE!E171)</f>
        <v>15704260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24" t="s">
        <v>267</v>
      </c>
      <c r="B172" s="75" t="s">
        <v>268</v>
      </c>
      <c r="C172" s="22">
        <f>SUM(ENERO:DICIEMBRE!C172)</f>
        <v>0</v>
      </c>
      <c r="D172" s="22">
        <f>SUM(ENERO:DICIEMBRE!D172)</f>
        <v>0</v>
      </c>
      <c r="E172" s="22">
        <f>SUM(ENERO:DICIEMBRE!E172)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24" t="s">
        <v>269</v>
      </c>
      <c r="B173" s="75" t="s">
        <v>270</v>
      </c>
      <c r="C173" s="22">
        <f>SUM(ENERO:DICIEMBRE!C173)</f>
        <v>1493</v>
      </c>
      <c r="D173" s="22">
        <f>SUM(ENERO:DICIEMBRE!D173)</f>
        <v>1377</v>
      </c>
      <c r="E173" s="22">
        <f>SUM(ENERO:DICIEMBRE!E173)</f>
        <v>79604370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24" t="s">
        <v>271</v>
      </c>
      <c r="B174" s="75" t="s">
        <v>272</v>
      </c>
      <c r="C174" s="22">
        <f>SUM(ENERO:DICIEMBRE!C174)</f>
        <v>0</v>
      </c>
      <c r="D174" s="22">
        <f>SUM(ENERO:DICIEMBRE!D174)</f>
        <v>0</v>
      </c>
      <c r="E174" s="22">
        <f>SUM(ENERO:DICIEMBRE!E174)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24" t="s">
        <v>273</v>
      </c>
      <c r="B175" s="75" t="s">
        <v>274</v>
      </c>
      <c r="C175" s="22">
        <f>SUM(ENERO:DICIEMBRE!C175)</f>
        <v>0</v>
      </c>
      <c r="D175" s="22">
        <f>SUM(ENERO:DICIEMBRE!D175)</f>
        <v>0</v>
      </c>
      <c r="E175" s="22">
        <f>SUM(ENERO:DICIEMBRE!E175)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24" t="s">
        <v>275</v>
      </c>
      <c r="B176" s="75" t="s">
        <v>276</v>
      </c>
      <c r="C176" s="22">
        <f>SUM(ENERO:DICIEMBRE!C176)</f>
        <v>0</v>
      </c>
      <c r="D176" s="22">
        <f>SUM(ENERO:DICIEMBRE!D176)</f>
        <v>0</v>
      </c>
      <c r="E176" s="22">
        <f>SUM(ENERO:DICIEMBRE!E176)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24" t="s">
        <v>277</v>
      </c>
      <c r="B177" s="75" t="s">
        <v>278</v>
      </c>
      <c r="C177" s="22">
        <f>SUM(ENERO:DICIEMBRE!C177)</f>
        <v>0</v>
      </c>
      <c r="D177" s="22">
        <f>SUM(ENERO:DICIEMBRE!D177)</f>
        <v>0</v>
      </c>
      <c r="E177" s="22">
        <f>SUM(ENERO:DICIEMBRE!E177)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24" t="s">
        <v>279</v>
      </c>
      <c r="B178" s="75" t="s">
        <v>280</v>
      </c>
      <c r="C178" s="22">
        <f>SUM(ENERO:DICIEMBRE!C178)</f>
        <v>0</v>
      </c>
      <c r="D178" s="22">
        <f>SUM(ENERO:DICIEMBRE!D178)</f>
        <v>0</v>
      </c>
      <c r="E178" s="22">
        <f>SUM(ENERO:DICIEMBRE!E178)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24" t="s">
        <v>281</v>
      </c>
      <c r="B179" s="75" t="s">
        <v>282</v>
      </c>
      <c r="C179" s="22">
        <f>SUM(ENERO:DICIEMBRE!C179)</f>
        <v>0</v>
      </c>
      <c r="D179" s="22">
        <f>SUM(ENERO:DICIEMBRE!D179)</f>
        <v>0</v>
      </c>
      <c r="E179" s="22">
        <f>SUM(ENERO:DICIEMBRE!E179)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24" t="s">
        <v>283</v>
      </c>
      <c r="B180" s="75" t="s">
        <v>284</v>
      </c>
      <c r="C180" s="22">
        <f>SUM(ENERO:DICIEMBRE!C180)</f>
        <v>0</v>
      </c>
      <c r="D180" s="22">
        <f>SUM(ENERO:DICIEMBRE!D180)</f>
        <v>0</v>
      </c>
      <c r="E180" s="22">
        <f>SUM(ENERO:DICIEMBRE!E180)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24" t="s">
        <v>285</v>
      </c>
      <c r="B181" s="75" t="s">
        <v>286</v>
      </c>
      <c r="C181" s="22">
        <f>SUM(ENERO:DICIEMBRE!C181)</f>
        <v>0</v>
      </c>
      <c r="D181" s="22">
        <f>SUM(ENERO:DICIEMBRE!D181)</f>
        <v>0</v>
      </c>
      <c r="E181" s="22">
        <f>SUM(ENERO:DICIEMBRE!E181)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24" t="s">
        <v>287</v>
      </c>
      <c r="B182" s="75" t="s">
        <v>288</v>
      </c>
      <c r="C182" s="22">
        <f>SUM(ENERO:DICIEMBRE!C182)</f>
        <v>0</v>
      </c>
      <c r="D182" s="22">
        <f>SUM(ENERO:DICIEMBRE!D182)</f>
        <v>0</v>
      </c>
      <c r="E182" s="22">
        <f>SUM(ENERO:DICIEMBRE!E182)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24" t="s">
        <v>289</v>
      </c>
      <c r="B183" s="75" t="s">
        <v>290</v>
      </c>
      <c r="C183" s="22">
        <f>SUM(ENERO:DICIEMBRE!C183)</f>
        <v>0</v>
      </c>
      <c r="D183" s="22">
        <f>SUM(ENERO:DICIEMBRE!D183)</f>
        <v>0</v>
      </c>
      <c r="E183" s="22">
        <f>SUM(ENERO:DICIEMBRE!E183)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24" t="s">
        <v>291</v>
      </c>
      <c r="B184" s="75" t="s">
        <v>292</v>
      </c>
      <c r="C184" s="22">
        <f>SUM(ENERO:DICIEMBRE!C184)</f>
        <v>0</v>
      </c>
      <c r="D184" s="22">
        <f>SUM(ENERO:DICIEMBRE!D184)</f>
        <v>0</v>
      </c>
      <c r="E184" s="22">
        <f>SUM(ENERO:DICIEMBRE!E184)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24" t="s">
        <v>293</v>
      </c>
      <c r="B185" s="75" t="s">
        <v>294</v>
      </c>
      <c r="C185" s="22">
        <f>SUM(ENERO:DICIEMBRE!C185)</f>
        <v>0</v>
      </c>
      <c r="D185" s="22">
        <f>SUM(ENERO:DICIEMBRE!D185)</f>
        <v>0</v>
      </c>
      <c r="E185" s="22">
        <f>SUM(ENERO:DICIEMBRE!E185)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24" t="s">
        <v>295</v>
      </c>
      <c r="B186" s="75" t="s">
        <v>296</v>
      </c>
      <c r="C186" s="22">
        <f>SUM(ENERO:DICIEMBRE!C186)</f>
        <v>0</v>
      </c>
      <c r="D186" s="22">
        <f>SUM(ENERO:DICIEMBRE!D186)</f>
        <v>0</v>
      </c>
      <c r="E186" s="22">
        <f>SUM(ENERO:DICIEMBRE!E186)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24" t="s">
        <v>297</v>
      </c>
      <c r="B187" s="75" t="s">
        <v>298</v>
      </c>
      <c r="C187" s="22">
        <f>SUM(ENERO:DICIEMBRE!C187)</f>
        <v>0</v>
      </c>
      <c r="D187" s="22">
        <f>SUM(ENERO:DICIEMBRE!D187)</f>
        <v>0</v>
      </c>
      <c r="E187" s="22">
        <f>SUM(ENERO:DICIEMBRE!E187)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24" t="s">
        <v>299</v>
      </c>
      <c r="B188" s="75" t="s">
        <v>300</v>
      </c>
      <c r="C188" s="22">
        <f>SUM(ENERO:DICIEMBRE!C188)</f>
        <v>0</v>
      </c>
      <c r="D188" s="22">
        <f>SUM(ENERO:DICIEMBRE!D188)</f>
        <v>0</v>
      </c>
      <c r="E188" s="22">
        <f>SUM(ENERO:DICIEMBRE!E188)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24" t="s">
        <v>301</v>
      </c>
      <c r="B189" s="75" t="s">
        <v>302</v>
      </c>
      <c r="C189" s="22">
        <f>SUM(ENERO:DICIEMBRE!C189)</f>
        <v>0</v>
      </c>
      <c r="D189" s="22">
        <f>SUM(ENERO:DICIEMBRE!D189)</f>
        <v>0</v>
      </c>
      <c r="E189" s="22">
        <f>SUM(ENERO:DICIEMBRE!E189)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24" t="s">
        <v>303</v>
      </c>
      <c r="B190" s="75" t="s">
        <v>304</v>
      </c>
      <c r="C190" s="22">
        <f>SUM(ENERO:DICIEMBRE!C190)</f>
        <v>1</v>
      </c>
      <c r="D190" s="22">
        <f>SUM(ENERO:DICIEMBRE!D190)</f>
        <v>1</v>
      </c>
      <c r="E190" s="22">
        <f>SUM(ENERO:DICIEMBRE!E190)</f>
        <v>162390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24" t="s">
        <v>305</v>
      </c>
      <c r="B191" s="75" t="s">
        <v>306</v>
      </c>
      <c r="C191" s="22">
        <f>SUM(ENERO:DICIEMBRE!C191)</f>
        <v>0</v>
      </c>
      <c r="D191" s="22">
        <f>SUM(ENERO:DICIEMBRE!D191)</f>
        <v>0</v>
      </c>
      <c r="E191" s="22">
        <f>SUM(ENERO:DICIEMBRE!E191)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24" t="s">
        <v>307</v>
      </c>
      <c r="B192" s="75" t="s">
        <v>308</v>
      </c>
      <c r="C192" s="22">
        <f>SUM(ENERO:DICIEMBRE!C192)</f>
        <v>0</v>
      </c>
      <c r="D192" s="22">
        <f>SUM(ENERO:DICIEMBRE!D192)</f>
        <v>0</v>
      </c>
      <c r="E192" s="22">
        <f>SUM(ENERO:DICIEMBRE!E192)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24">
        <v>1801001</v>
      </c>
      <c r="B193" s="75" t="s">
        <v>309</v>
      </c>
      <c r="C193" s="22">
        <f>SUM(ENERO:DICIEMBRE!C193)</f>
        <v>1096</v>
      </c>
      <c r="D193" s="22">
        <f>SUM(ENERO:DICIEMBRE!D193)</f>
        <v>1088</v>
      </c>
      <c r="E193" s="22">
        <f>SUM(ENERO:DICIEMBRE!E193)</f>
        <v>42693120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24">
        <v>1801003</v>
      </c>
      <c r="B194" s="75" t="s">
        <v>310</v>
      </c>
      <c r="C194" s="22">
        <f>SUM(ENERO:DICIEMBRE!C194)</f>
        <v>0</v>
      </c>
      <c r="D194" s="22">
        <f>SUM(ENERO:DICIEMBRE!D194)</f>
        <v>0</v>
      </c>
      <c r="E194" s="22">
        <f>SUM(ENERO:DICIEMBRE!E194)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24">
        <v>1801006</v>
      </c>
      <c r="B195" s="75" t="s">
        <v>311</v>
      </c>
      <c r="C195" s="22">
        <f>SUM(ENERO:DICIEMBRE!C195)</f>
        <v>315</v>
      </c>
      <c r="D195" s="22">
        <f>SUM(ENERO:DICIEMBRE!D195)</f>
        <v>215</v>
      </c>
      <c r="E195" s="22">
        <f>SUM(ENERO:DICIEMBRE!E195)</f>
        <v>10840300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24">
        <v>1401001</v>
      </c>
      <c r="B196" s="75" t="s">
        <v>312</v>
      </c>
      <c r="C196" s="22">
        <f>SUM(ENERO:DICIEMBRE!C196)</f>
        <v>36</v>
      </c>
      <c r="D196" s="22">
        <f>SUM(ENERO:DICIEMBRE!D196)</f>
        <v>1</v>
      </c>
      <c r="E196" s="22">
        <f>SUM(ENERO:DICIEMBRE!E196)</f>
        <v>10610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24">
        <v>1101113</v>
      </c>
      <c r="B197" s="75" t="s">
        <v>313</v>
      </c>
      <c r="C197" s="22">
        <f>SUM(ENERO:DICIEMBRE!C197)</f>
        <v>0</v>
      </c>
      <c r="D197" s="22">
        <f>SUM(ENERO:DICIEMBRE!D197)</f>
        <v>0</v>
      </c>
      <c r="E197" s="22">
        <f>SUM(ENERO:DICIEMBRE!E197)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24">
        <v>1101140</v>
      </c>
      <c r="B198" s="75" t="s">
        <v>314</v>
      </c>
      <c r="C198" s="22">
        <f>SUM(ENERO:DICIEMBRE!C198)</f>
        <v>0</v>
      </c>
      <c r="D198" s="22">
        <f>SUM(ENERO:DICIEMBRE!D198)</f>
        <v>0</v>
      </c>
      <c r="E198" s="22">
        <f>SUM(ENERO:DICIEMBRE!E198)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24">
        <v>1101141</v>
      </c>
      <c r="B199" s="75" t="s">
        <v>315</v>
      </c>
      <c r="C199" s="22">
        <f>SUM(ENERO:DICIEMBRE!C199)</f>
        <v>3</v>
      </c>
      <c r="D199" s="22">
        <f>SUM(ENERO:DICIEMBRE!D199)</f>
        <v>3</v>
      </c>
      <c r="E199" s="22">
        <f>SUM(ENERO:DICIEMBRE!E199)</f>
        <v>778410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38">
        <v>1101142</v>
      </c>
      <c r="B200" s="95" t="s">
        <v>316</v>
      </c>
      <c r="C200" s="22">
        <f>SUM(ENERO:DICIEMBRE!C200)</f>
        <v>28</v>
      </c>
      <c r="D200" s="22">
        <f>SUM(ENERO:DICIEMBRE!D200)</f>
        <v>28</v>
      </c>
      <c r="E200" s="22">
        <f>SUM(ENERO:DICIEMBRE!E200)</f>
        <v>33129040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108"/>
      <c r="B201" s="96" t="s">
        <v>317</v>
      </c>
      <c r="C201" s="138">
        <f>SUM(C167:C200)</f>
        <v>16198</v>
      </c>
      <c r="D201" s="138">
        <f>SUM(D167:D200)</f>
        <v>15810</v>
      </c>
      <c r="E201" s="139">
        <f>SUM(E167:E200)</f>
        <v>259072380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142"/>
      <c r="D202" s="142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20"/>
      <c r="B204" s="144" t="s">
        <v>319</v>
      </c>
      <c r="C204" s="22">
        <f>SUM(ENERO:DICIEMBRE!C204)</f>
        <v>0</v>
      </c>
      <c r="D204" s="145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24"/>
      <c r="B205" s="147" t="s">
        <v>320</v>
      </c>
      <c r="C205" s="22">
        <f>SUM(ENERO:DICIEMBRE!C205)</f>
        <v>0</v>
      </c>
      <c r="D205" s="121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24"/>
      <c r="B206" s="147" t="s">
        <v>321</v>
      </c>
      <c r="C206" s="22">
        <f>SUM(ENERO:DICIEMBRE!C206)</f>
        <v>0</v>
      </c>
      <c r="D206" s="121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24"/>
      <c r="B207" s="147" t="s">
        <v>322</v>
      </c>
      <c r="C207" s="22">
        <f>SUM(ENERO:DICIEMBRE!C207)</f>
        <v>0</v>
      </c>
      <c r="D207" s="121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24"/>
      <c r="B208" s="147" t="s">
        <v>323</v>
      </c>
      <c r="C208" s="22">
        <f>SUM(ENERO:DICIEMBRE!C208)</f>
        <v>0</v>
      </c>
      <c r="D208" s="121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24"/>
      <c r="B209" s="147" t="s">
        <v>324</v>
      </c>
      <c r="C209" s="22">
        <f>SUM(ENERO:DICIEMBRE!C209)</f>
        <v>0</v>
      </c>
      <c r="D209" s="121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38"/>
      <c r="B210" s="148" t="s">
        <v>325</v>
      </c>
      <c r="C210" s="22">
        <f>SUM(ENERO:DICIEMBRE!C210)</f>
        <v>0</v>
      </c>
      <c r="D210" s="149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108"/>
      <c r="B211" s="151" t="s">
        <v>105</v>
      </c>
      <c r="C211" s="152">
        <f>SUM(C204:C210)</f>
        <v>0</v>
      </c>
      <c r="D211" s="15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153"/>
      <c r="D212" s="15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20" t="s">
        <v>328</v>
      </c>
      <c r="B214" s="144" t="s">
        <v>329</v>
      </c>
      <c r="C214" s="22">
        <f>SUM(ENERO:DICIEMBRE!C214)</f>
        <v>89</v>
      </c>
      <c r="D214" s="22">
        <f>SUM(ENERO:DICIEMBRE!D214)</f>
        <v>89</v>
      </c>
      <c r="E214" s="22">
        <f>SUM(ENERO:DICIEMBRE!E214)</f>
        <v>713780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24" t="s">
        <v>330</v>
      </c>
      <c r="B215" s="147" t="s">
        <v>331</v>
      </c>
      <c r="C215" s="22">
        <f>SUM(ENERO:DICIEMBRE!C215)</f>
        <v>0</v>
      </c>
      <c r="D215" s="22">
        <f>SUM(ENERO:DICIEMBRE!D215)</f>
        <v>0</v>
      </c>
      <c r="E215" s="22">
        <f>SUM(ENERO:DICIEMBRE!E215)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24" t="s">
        <v>332</v>
      </c>
      <c r="B216" s="147" t="s">
        <v>333</v>
      </c>
      <c r="C216" s="22">
        <f>SUM(ENERO:DICIEMBRE!C216)</f>
        <v>0</v>
      </c>
      <c r="D216" s="22">
        <f>SUM(ENERO:DICIEMBRE!D216)</f>
        <v>0</v>
      </c>
      <c r="E216" s="22">
        <f>SUM(ENERO:DICIEMBRE!E216)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24" t="s">
        <v>334</v>
      </c>
      <c r="B217" s="147" t="s">
        <v>335</v>
      </c>
      <c r="C217" s="22">
        <f>SUM(ENERO:DICIEMBRE!C217)</f>
        <v>0</v>
      </c>
      <c r="D217" s="22">
        <f>SUM(ENERO:DICIEMBRE!D217)</f>
        <v>0</v>
      </c>
      <c r="E217" s="22">
        <f>SUM(ENERO:DICIEMBRE!E217)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38" t="s">
        <v>336</v>
      </c>
      <c r="B218" s="148" t="s">
        <v>337</v>
      </c>
      <c r="C218" s="22">
        <f>SUM(ENERO:DICIEMBRE!C218)</f>
        <v>0</v>
      </c>
      <c r="D218" s="22">
        <f>SUM(ENERO:DICIEMBRE!D218)</f>
        <v>0</v>
      </c>
      <c r="E218" s="22">
        <f>SUM(ENERO:DICIEMBRE!E218)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108"/>
      <c r="B219" s="157" t="s">
        <v>338</v>
      </c>
      <c r="C219" s="158">
        <f>SUM(C214:C218)</f>
        <v>89</v>
      </c>
      <c r="D219" s="158">
        <f>SUM(D214:D218)</f>
        <v>89</v>
      </c>
      <c r="E219" s="139">
        <f>SUM(E214:E218)</f>
        <v>713780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159"/>
      <c r="D220" s="159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20" t="s">
        <v>341</v>
      </c>
      <c r="B222" s="144" t="s">
        <v>342</v>
      </c>
      <c r="C222" s="22">
        <f>SUM(ENERO:DICIEMBRE!C222)</f>
        <v>1903</v>
      </c>
      <c r="D222" s="22">
        <f>SUM(ENERO:DICIEMBRE!D222)</f>
        <v>1903</v>
      </c>
      <c r="E222" s="22">
        <f>SUM(ENERO:DICIEMBRE!E222)</f>
        <v>40800320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24" t="s">
        <v>343</v>
      </c>
      <c r="B223" s="147" t="s">
        <v>344</v>
      </c>
      <c r="C223" s="22">
        <f>SUM(ENERO:DICIEMBRE!C223)</f>
        <v>3212</v>
      </c>
      <c r="D223" s="22">
        <f>SUM(ENERO:DICIEMBRE!D223)</f>
        <v>3212</v>
      </c>
      <c r="E223" s="22">
        <f>SUM(ENERO:DICIEMBRE!E223)</f>
        <v>216713640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24" t="s">
        <v>345</v>
      </c>
      <c r="B224" s="147" t="s">
        <v>346</v>
      </c>
      <c r="C224" s="22">
        <f>SUM(ENERO:DICIEMBRE!C224)</f>
        <v>0</v>
      </c>
      <c r="D224" s="22">
        <f>SUM(ENERO:DICIEMBRE!D224)</f>
        <v>0</v>
      </c>
      <c r="E224" s="22">
        <f>SUM(ENERO:DICIEMBRE!E224)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24" t="s">
        <v>347</v>
      </c>
      <c r="B225" s="147" t="s">
        <v>348</v>
      </c>
      <c r="C225" s="22">
        <f>SUM(ENERO:DICIEMBRE!C225)</f>
        <v>2922</v>
      </c>
      <c r="D225" s="22">
        <f>SUM(ENERO:DICIEMBRE!D225)</f>
        <v>2904</v>
      </c>
      <c r="E225" s="22">
        <f>SUM(ENERO:DICIEMBRE!E225)</f>
        <v>8537760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24" t="s">
        <v>349</v>
      </c>
      <c r="B226" s="147" t="s">
        <v>350</v>
      </c>
      <c r="C226" s="22">
        <f>SUM(ENERO:DICIEMBRE!C226)</f>
        <v>0</v>
      </c>
      <c r="D226" s="22">
        <f>SUM(ENERO:DICIEMBRE!D226)</f>
        <v>0</v>
      </c>
      <c r="E226" s="22">
        <f>SUM(ENERO:DICIEMBRE!E226)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24" t="s">
        <v>351</v>
      </c>
      <c r="B227" s="147" t="s">
        <v>352</v>
      </c>
      <c r="C227" s="22">
        <f>SUM(ENERO:DICIEMBRE!C227)</f>
        <v>0</v>
      </c>
      <c r="D227" s="22">
        <f>SUM(ENERO:DICIEMBRE!D227)</f>
        <v>0</v>
      </c>
      <c r="E227" s="22">
        <f>SUM(ENERO:DICIEMBRE!E227)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38" t="s">
        <v>353</v>
      </c>
      <c r="B228" s="148" t="s">
        <v>354</v>
      </c>
      <c r="C228" s="22">
        <f>SUM(ENERO:DICIEMBRE!C228)</f>
        <v>0</v>
      </c>
      <c r="D228" s="22">
        <f>SUM(ENERO:DICIEMBRE!D228)</f>
        <v>0</v>
      </c>
      <c r="E228" s="22">
        <f>SUM(ENERO:DICIEMBRE!E228)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108"/>
      <c r="B229" s="157" t="s">
        <v>355</v>
      </c>
      <c r="C229" s="163">
        <f>SUM(C222:C228)</f>
        <v>8037</v>
      </c>
      <c r="D229" s="163">
        <f>SUM(D222:D228)</f>
        <v>8019</v>
      </c>
      <c r="E229" s="139">
        <f>SUM(E222:E228)</f>
        <v>266051720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164"/>
      <c r="D230" s="164"/>
      <c r="E230" s="136"/>
      <c r="F230" s="165"/>
      <c r="G230" s="165"/>
      <c r="H230" s="165"/>
      <c r="I230" s="165"/>
      <c r="J230" s="165"/>
      <c r="K230" s="165"/>
      <c r="L230" s="165"/>
      <c r="M230" s="165"/>
      <c r="N230" s="165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169"/>
      <c r="G231" s="169"/>
      <c r="H231" s="169"/>
      <c r="I231" s="169"/>
      <c r="J231" s="169"/>
      <c r="K231" s="169"/>
      <c r="L231" s="169"/>
      <c r="M231" s="169"/>
      <c r="N231" s="169"/>
      <c r="O231" s="170"/>
      <c r="V231" s="171"/>
    </row>
    <row r="232" spans="1:22" ht="15" customHeight="1" x14ac:dyDescent="0.15">
      <c r="A232" s="20" t="s">
        <v>357</v>
      </c>
      <c r="B232" s="144" t="s">
        <v>358</v>
      </c>
      <c r="C232" s="22">
        <f>SUM(ENERO:DICIEMBRE!C232)</f>
        <v>856</v>
      </c>
      <c r="D232" s="22">
        <f>SUM(ENERO:DICIEMBRE!D232)</f>
        <v>774</v>
      </c>
      <c r="E232" s="22">
        <f>SUM(ENERO:DICIEMBRE!E232)</f>
        <v>116146440</v>
      </c>
      <c r="F232" s="169"/>
      <c r="G232" s="169"/>
      <c r="H232" s="169"/>
      <c r="I232" s="169"/>
      <c r="J232" s="169"/>
      <c r="K232" s="169"/>
      <c r="L232" s="169"/>
      <c r="M232" s="169"/>
      <c r="N232" s="169"/>
      <c r="O232" s="170"/>
      <c r="V232" s="171"/>
    </row>
    <row r="233" spans="1:22" ht="15" customHeight="1" x14ac:dyDescent="0.15">
      <c r="A233" s="38" t="s">
        <v>359</v>
      </c>
      <c r="B233" s="148" t="s">
        <v>360</v>
      </c>
      <c r="C233" s="22">
        <f>SUM(ENERO:DICIEMBRE!C233)</f>
        <v>20</v>
      </c>
      <c r="D233" s="22">
        <f>SUM(ENERO:DICIEMBRE!D233)</f>
        <v>15</v>
      </c>
      <c r="E233" s="22">
        <f>SUM(ENERO:DICIEMBRE!E233)</f>
        <v>2368200</v>
      </c>
      <c r="F233" s="169"/>
      <c r="G233" s="169"/>
      <c r="H233" s="169"/>
      <c r="I233" s="169"/>
      <c r="J233" s="169"/>
      <c r="K233" s="169"/>
      <c r="L233" s="169"/>
      <c r="M233" s="169"/>
      <c r="N233" s="169"/>
      <c r="O233" s="170"/>
      <c r="V233" s="171"/>
    </row>
    <row r="234" spans="1:22" ht="15" customHeight="1" x14ac:dyDescent="0.15">
      <c r="A234" s="123">
        <v>2004003</v>
      </c>
      <c r="B234" s="148" t="s">
        <v>361</v>
      </c>
      <c r="C234" s="22">
        <f>SUM(ENERO:DICIEMBRE!C234)</f>
        <v>0</v>
      </c>
      <c r="D234" s="149"/>
      <c r="E234" s="65"/>
      <c r="F234" s="169"/>
      <c r="G234" s="169"/>
      <c r="H234" s="169"/>
      <c r="I234" s="169"/>
      <c r="J234" s="169"/>
      <c r="K234" s="169"/>
      <c r="L234" s="169"/>
      <c r="M234" s="169"/>
      <c r="N234" s="169"/>
      <c r="O234" s="170"/>
      <c r="V234" s="171"/>
    </row>
    <row r="235" spans="1:22" ht="15" customHeight="1" x14ac:dyDescent="0.15">
      <c r="A235" s="108"/>
      <c r="B235" s="157" t="s">
        <v>362</v>
      </c>
      <c r="C235" s="158">
        <f>SUM(C232:C234)</f>
        <v>876</v>
      </c>
      <c r="D235" s="158">
        <f>SUM(D232:D234)</f>
        <v>789</v>
      </c>
      <c r="E235" s="139">
        <f>SUM(E232:E234)</f>
        <v>118514640</v>
      </c>
      <c r="F235" s="169"/>
      <c r="G235" s="169"/>
      <c r="H235" s="169"/>
      <c r="I235" s="169"/>
      <c r="J235" s="169"/>
      <c r="K235" s="169"/>
      <c r="L235" s="169"/>
      <c r="M235" s="169"/>
      <c r="N235" s="169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172"/>
      <c r="D236" s="172"/>
      <c r="E236" s="136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70"/>
    </row>
    <row r="238" spans="1:22" ht="15" customHeight="1" x14ac:dyDescent="0.15">
      <c r="A238" s="20" t="s">
        <v>365</v>
      </c>
      <c r="B238" s="144" t="s">
        <v>366</v>
      </c>
      <c r="C238" s="22">
        <f>SUM(ENERO:DICIEMBRE!C238)</f>
        <v>13100</v>
      </c>
      <c r="D238" s="22">
        <f>SUM(ENERO:DICIEMBRE!D238)</f>
        <v>13100</v>
      </c>
      <c r="E238" s="22">
        <f>SUM(ENERO:DICIEMBRE!E238)</f>
        <v>63627970</v>
      </c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70"/>
    </row>
    <row r="239" spans="1:22" ht="15" customHeight="1" x14ac:dyDescent="0.15">
      <c r="A239" s="24" t="s">
        <v>367</v>
      </c>
      <c r="B239" s="147" t="s">
        <v>368</v>
      </c>
      <c r="C239" s="22">
        <f>SUM(ENERO:DICIEMBRE!C239)</f>
        <v>4040</v>
      </c>
      <c r="D239" s="22">
        <f>SUM(ENERO:DICIEMBRE!D239)</f>
        <v>4019</v>
      </c>
      <c r="E239" s="22">
        <f>SUM(ENERO:DICIEMBRE!E239)</f>
        <v>112163000</v>
      </c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70"/>
    </row>
    <row r="240" spans="1:22" ht="15" customHeight="1" x14ac:dyDescent="0.15">
      <c r="A240" s="24" t="s">
        <v>369</v>
      </c>
      <c r="B240" s="147" t="s">
        <v>370</v>
      </c>
      <c r="C240" s="22">
        <f>SUM(ENERO:DICIEMBRE!C240)</f>
        <v>1046</v>
      </c>
      <c r="D240" s="22">
        <f>SUM(ENERO:DICIEMBRE!D240)</f>
        <v>792</v>
      </c>
      <c r="E240" s="22">
        <f>SUM(ENERO:DICIEMBRE!E240)</f>
        <v>34978750</v>
      </c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70"/>
    </row>
    <row r="241" spans="1:17" ht="15" customHeight="1" x14ac:dyDescent="0.15">
      <c r="A241" s="38"/>
      <c r="B241" s="148" t="s">
        <v>371</v>
      </c>
      <c r="C241" s="22">
        <f>SUM(ENERO:DICIEMBRE!C241)</f>
        <v>4</v>
      </c>
      <c r="D241" s="149"/>
      <c r="E241" s="65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70"/>
    </row>
    <row r="242" spans="1:17" ht="15" customHeight="1" x14ac:dyDescent="0.15">
      <c r="A242" s="108"/>
      <c r="B242" s="157" t="s">
        <v>372</v>
      </c>
      <c r="C242" s="174">
        <f>SUM(C238:C241)</f>
        <v>18190</v>
      </c>
      <c r="D242" s="174">
        <f>SUM(D238:D240)</f>
        <v>17911</v>
      </c>
      <c r="E242" s="175">
        <f>SUM(E238:E240)</f>
        <v>210769720</v>
      </c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70"/>
    </row>
    <row r="243" spans="1:17" ht="15" customHeight="1" x14ac:dyDescent="0.15">
      <c r="A243" s="859" t="s">
        <v>373</v>
      </c>
      <c r="B243" s="859"/>
      <c r="C243" s="176"/>
      <c r="D243" s="176"/>
      <c r="E243" s="177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70"/>
    </row>
    <row r="245" spans="1:17" ht="15" customHeight="1" x14ac:dyDescent="0.15">
      <c r="A245" s="20">
        <v>1901023</v>
      </c>
      <c r="B245" s="144" t="s">
        <v>374</v>
      </c>
      <c r="C245" s="22">
        <f>SUM(ENERO:DICIEMBRE!C245)</f>
        <v>0</v>
      </c>
      <c r="D245" s="22">
        <f>SUM(ENERO:DICIEMBRE!D245)</f>
        <v>0</v>
      </c>
      <c r="E245" s="22">
        <f>SUM(ENERO:DICIEMBRE!E245)</f>
        <v>0</v>
      </c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70"/>
    </row>
    <row r="246" spans="1:17" ht="15" customHeight="1" x14ac:dyDescent="0.15">
      <c r="A246" s="24">
        <v>1901024</v>
      </c>
      <c r="B246" s="147" t="s">
        <v>375</v>
      </c>
      <c r="C246" s="22">
        <f>SUM(ENERO:DICIEMBRE!C246)</f>
        <v>0</v>
      </c>
      <c r="D246" s="22">
        <f>SUM(ENERO:DICIEMBRE!D246)</f>
        <v>0</v>
      </c>
      <c r="E246" s="22">
        <f>SUM(ENERO:DICIEMBRE!E246)</f>
        <v>0</v>
      </c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70"/>
    </row>
    <row r="247" spans="1:17" ht="15" customHeight="1" x14ac:dyDescent="0.15">
      <c r="A247" s="24" t="s">
        <v>376</v>
      </c>
      <c r="B247" s="147" t="s">
        <v>377</v>
      </c>
      <c r="C247" s="22">
        <f>SUM(ENERO:DICIEMBRE!C247)</f>
        <v>0</v>
      </c>
      <c r="D247" s="22">
        <f>SUM(ENERO:DICIEMBRE!D247)</f>
        <v>0</v>
      </c>
      <c r="E247" s="22">
        <f>SUM(ENERO:DICIEMBRE!E247)</f>
        <v>0</v>
      </c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70"/>
    </row>
    <row r="248" spans="1:17" ht="15" customHeight="1" x14ac:dyDescent="0.15">
      <c r="A248" s="24" t="s">
        <v>378</v>
      </c>
      <c r="B248" s="147" t="s">
        <v>379</v>
      </c>
      <c r="C248" s="22">
        <f>SUM(ENERO:DICIEMBRE!C248)</f>
        <v>0</v>
      </c>
      <c r="D248" s="22">
        <f>SUM(ENERO:DICIEMBRE!D248)</f>
        <v>0</v>
      </c>
      <c r="E248" s="22">
        <f>SUM(ENERO:DICIEMBRE!E248)</f>
        <v>0</v>
      </c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70"/>
    </row>
    <row r="249" spans="1:17" ht="15" customHeight="1" x14ac:dyDescent="0.15">
      <c r="A249" s="24">
        <v>1901126</v>
      </c>
      <c r="B249" s="147" t="s">
        <v>380</v>
      </c>
      <c r="C249" s="22">
        <f>SUM(ENERO:DICIEMBRE!C249)</f>
        <v>0</v>
      </c>
      <c r="D249" s="22">
        <f>SUM(ENERO:DICIEMBRE!D249)</f>
        <v>0</v>
      </c>
      <c r="E249" s="22">
        <f>SUM(ENERO:DICIEMBRE!E249)</f>
        <v>0</v>
      </c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70"/>
    </row>
    <row r="250" spans="1:17" ht="15" customHeight="1" x14ac:dyDescent="0.15">
      <c r="A250" s="24" t="s">
        <v>381</v>
      </c>
      <c r="B250" s="147" t="s">
        <v>382</v>
      </c>
      <c r="C250" s="22">
        <f>SUM(ENERO:DICIEMBRE!C250)</f>
        <v>0</v>
      </c>
      <c r="D250" s="22">
        <f>SUM(ENERO:DICIEMBRE!D250)</f>
        <v>0</v>
      </c>
      <c r="E250" s="22">
        <f>SUM(ENERO:DICIEMBRE!E250)</f>
        <v>0</v>
      </c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70"/>
    </row>
    <row r="251" spans="1:17" ht="15" customHeight="1" x14ac:dyDescent="0.15">
      <c r="A251" s="24" t="s">
        <v>383</v>
      </c>
      <c r="B251" s="147" t="s">
        <v>384</v>
      </c>
      <c r="C251" s="22">
        <f>SUM(ENERO:DICIEMBRE!C251)</f>
        <v>30</v>
      </c>
      <c r="D251" s="22">
        <f>SUM(ENERO:DICIEMBRE!D251)</f>
        <v>30</v>
      </c>
      <c r="E251" s="22">
        <f>SUM(ENERO:DICIEMBRE!E251)</f>
        <v>1766700</v>
      </c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70"/>
    </row>
    <row r="252" spans="1:17" ht="15" customHeight="1" x14ac:dyDescent="0.15">
      <c r="A252" s="38">
        <v>1901029</v>
      </c>
      <c r="B252" s="148" t="s">
        <v>385</v>
      </c>
      <c r="C252" s="22">
        <f>SUM(ENERO:DICIEMBRE!C252)</f>
        <v>0</v>
      </c>
      <c r="D252" s="22">
        <f>SUM(ENERO:DICIEMBRE!D252)</f>
        <v>0</v>
      </c>
      <c r="E252" s="22">
        <f>SUM(ENERO:DICIEMBRE!E252)</f>
        <v>0</v>
      </c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70"/>
    </row>
    <row r="253" spans="1:17" ht="15" customHeight="1" x14ac:dyDescent="0.15">
      <c r="A253" s="123"/>
      <c r="B253" s="181" t="s">
        <v>386</v>
      </c>
      <c r="C253" s="182">
        <f>SUM(C245:C252)</f>
        <v>30</v>
      </c>
      <c r="D253" s="182">
        <f>SUM(D245:D252)</f>
        <v>30</v>
      </c>
      <c r="E253" s="175">
        <f>SUM(E245:E252)</f>
        <v>1766700</v>
      </c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70"/>
    </row>
    <row r="254" spans="1:17" ht="15" customHeight="1" x14ac:dyDescent="0.15">
      <c r="A254" s="183"/>
      <c r="B254" s="184"/>
      <c r="C254" s="176"/>
      <c r="D254" s="176"/>
      <c r="E254" s="177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70"/>
    </row>
    <row r="255" spans="1:17" s="161" customFormat="1" ht="24.95" customHeight="1" x14ac:dyDescent="0.15">
      <c r="A255" s="850" t="s">
        <v>387</v>
      </c>
      <c r="B255" s="850"/>
      <c r="C255" s="164"/>
      <c r="D255" s="164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20"/>
      <c r="B257" s="144" t="s">
        <v>388</v>
      </c>
      <c r="C257" s="22">
        <f>SUM(ENERO:DICIEMBRE!C257)</f>
        <v>0</v>
      </c>
      <c r="D257" s="185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24"/>
      <c r="B258" s="147" t="s">
        <v>389</v>
      </c>
      <c r="C258" s="22">
        <f>SUM(ENERO:DICIEMBRE!C258)</f>
        <v>0</v>
      </c>
      <c r="D258" s="34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24"/>
      <c r="B259" s="147" t="s">
        <v>390</v>
      </c>
      <c r="C259" s="22">
        <f>SUM(ENERO:DICIEMBRE!C259)</f>
        <v>0</v>
      </c>
      <c r="D259" s="34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24"/>
      <c r="B260" s="147" t="s">
        <v>391</v>
      </c>
      <c r="C260" s="22">
        <f>SUM(ENERO:DICIEMBRE!C260)</f>
        <v>0</v>
      </c>
      <c r="D260" s="34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24"/>
      <c r="B261" s="147" t="s">
        <v>392</v>
      </c>
      <c r="C261" s="22">
        <f>SUM(ENERO:DICIEMBRE!C261)</f>
        <v>0</v>
      </c>
      <c r="D261" s="34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24"/>
      <c r="B262" s="147" t="s">
        <v>393</v>
      </c>
      <c r="C262" s="22">
        <f>SUM(ENERO:DICIEMBRE!C262)</f>
        <v>0</v>
      </c>
      <c r="D262" s="34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24"/>
      <c r="B263" s="147" t="s">
        <v>394</v>
      </c>
      <c r="C263" s="22">
        <f>SUM(ENERO:DICIEMBRE!C263)</f>
        <v>0</v>
      </c>
      <c r="D263" s="34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24"/>
      <c r="B264" s="147" t="s">
        <v>395</v>
      </c>
      <c r="C264" s="22">
        <f>SUM(ENERO:DICIEMBRE!C264)</f>
        <v>0</v>
      </c>
      <c r="D264" s="34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24"/>
      <c r="B265" s="147" t="s">
        <v>396</v>
      </c>
      <c r="C265" s="22">
        <f>SUM(ENERO:DICIEMBRE!C265)</f>
        <v>0</v>
      </c>
      <c r="D265" s="34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24"/>
      <c r="B266" s="147" t="s">
        <v>397</v>
      </c>
      <c r="C266" s="22">
        <f>SUM(ENERO:DICIEMBRE!C266)</f>
        <v>0</v>
      </c>
      <c r="D266" s="34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24">
        <v>1802100</v>
      </c>
      <c r="B267" s="147" t="s">
        <v>398</v>
      </c>
      <c r="C267" s="22">
        <f>SUM(ENERO:DICIEMBRE!C267)</f>
        <v>0</v>
      </c>
      <c r="D267" s="34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24"/>
      <c r="B268" s="147" t="s">
        <v>399</v>
      </c>
      <c r="C268" s="22">
        <f>SUM(ENERO:DICIEMBRE!C268)</f>
        <v>0</v>
      </c>
      <c r="D268" s="34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24">
        <v>1902003</v>
      </c>
      <c r="B269" s="147" t="s">
        <v>400</v>
      </c>
      <c r="C269" s="22">
        <f>SUM(ENERO:DICIEMBRE!C269)</f>
        <v>0</v>
      </c>
      <c r="D269" s="34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38"/>
      <c r="B270" s="148" t="s">
        <v>401</v>
      </c>
      <c r="C270" s="22">
        <f>SUM(ENERO:DICIEMBRE!C270)</f>
        <v>0</v>
      </c>
      <c r="D270" s="187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108"/>
      <c r="B271" s="157" t="s">
        <v>402</v>
      </c>
      <c r="C271" s="188">
        <f>SUM(C257:C270)</f>
        <v>0</v>
      </c>
      <c r="D271" s="188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191"/>
      <c r="D272" s="191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20" t="s">
        <v>405</v>
      </c>
      <c r="B274" s="144" t="s">
        <v>406</v>
      </c>
      <c r="C274" s="22">
        <f>SUM(ENERO:DICIEMBRE!C274)</f>
        <v>4640</v>
      </c>
      <c r="D274" s="22">
        <f>SUM(ENERO:DICIEMBRE!D274)</f>
        <v>4640</v>
      </c>
      <c r="E274" s="22">
        <f>SUM(ENERO:DICIEMBRE!E274)</f>
        <v>104260800</v>
      </c>
    </row>
    <row r="275" spans="1:20" s="93" customFormat="1" ht="15" customHeight="1" x14ac:dyDescent="0.15">
      <c r="A275" s="38" t="s">
        <v>407</v>
      </c>
      <c r="B275" s="148" t="s">
        <v>408</v>
      </c>
      <c r="C275" s="22">
        <f>SUM(ENERO:DICIEMBRE!C275)</f>
        <v>0</v>
      </c>
      <c r="D275" s="22">
        <f>SUM(ENERO:DICIEMBRE!D275)</f>
        <v>0</v>
      </c>
      <c r="E275" s="22">
        <f>SUM(ENERO:DICIEMBRE!E275)</f>
        <v>0</v>
      </c>
    </row>
    <row r="276" spans="1:20" s="93" customFormat="1" ht="15" customHeight="1" x14ac:dyDescent="0.15">
      <c r="A276" s="108"/>
      <c r="B276" s="148" t="s">
        <v>409</v>
      </c>
      <c r="C276" s="80">
        <f>SUM(C274:C275)</f>
        <v>4640</v>
      </c>
      <c r="D276" s="80">
        <f>SUM(D274:D275)</f>
        <v>4640</v>
      </c>
      <c r="E276" s="175">
        <f>SUM(E274:E275)</f>
        <v>104260800</v>
      </c>
    </row>
    <row r="277" spans="1:20" s="93" customFormat="1" ht="24.95" customHeight="1" x14ac:dyDescent="0.15">
      <c r="A277" s="140" t="s">
        <v>410</v>
      </c>
      <c r="B277" s="134"/>
      <c r="C277" s="172"/>
      <c r="D277" s="172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108" t="s">
        <v>411</v>
      </c>
      <c r="B279" s="148" t="s">
        <v>412</v>
      </c>
      <c r="C279" s="22">
        <f>SUM(ENERO:DICIEMBRE!C279)</f>
        <v>14002</v>
      </c>
      <c r="D279" s="22">
        <f>SUM(ENERO:DICIEMBRE!D279)</f>
        <v>13753</v>
      </c>
      <c r="E279" s="22">
        <f>SUM(ENERO:DICIEMBRE!E279)</f>
        <v>105208500</v>
      </c>
    </row>
    <row r="280" spans="1:20" s="93" customFormat="1" ht="15" customHeight="1" x14ac:dyDescent="0.15">
      <c r="A280" s="108" t="s">
        <v>411</v>
      </c>
      <c r="B280" s="148" t="s">
        <v>413</v>
      </c>
      <c r="C280" s="22">
        <f>SUM(ENERO:DICIEMBRE!C280)</f>
        <v>0</v>
      </c>
      <c r="D280" s="187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759" t="s">
        <v>421</v>
      </c>
      <c r="P283" s="760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749" t="s">
        <v>432</v>
      </c>
      <c r="P284" s="750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749"/>
      <c r="P285" s="750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198">
        <f>+C287+C288+C289+C290+C291+C292+C296+C297+C298</f>
        <v>1091993</v>
      </c>
      <c r="D286" s="198">
        <f t="shared" ref="D286:Q286" si="1">+D287+D288+D289+D290+D291+D292+D296+D297+D298</f>
        <v>1076537</v>
      </c>
      <c r="E286" s="198">
        <f t="shared" si="1"/>
        <v>1076537</v>
      </c>
      <c r="F286" s="198">
        <f t="shared" si="1"/>
        <v>0</v>
      </c>
      <c r="G286" s="198">
        <f t="shared" si="1"/>
        <v>15456</v>
      </c>
      <c r="H286" s="198">
        <f t="shared" si="1"/>
        <v>408993</v>
      </c>
      <c r="I286" s="198">
        <f t="shared" si="1"/>
        <v>319018</v>
      </c>
      <c r="J286" s="198">
        <f t="shared" si="1"/>
        <v>363982</v>
      </c>
      <c r="K286" s="198">
        <f t="shared" si="1"/>
        <v>0</v>
      </c>
      <c r="L286" s="198">
        <f t="shared" si="1"/>
        <v>0</v>
      </c>
      <c r="M286" s="198">
        <f t="shared" si="1"/>
        <v>0</v>
      </c>
      <c r="N286" s="198">
        <f t="shared" si="1"/>
        <v>0</v>
      </c>
      <c r="O286" s="198">
        <f t="shared" si="1"/>
        <v>42</v>
      </c>
      <c r="P286" s="198">
        <f t="shared" si="1"/>
        <v>4414</v>
      </c>
      <c r="Q286" s="198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22">
        <f>SUM(ENERO:DICIEMBRE!C287)</f>
        <v>496654</v>
      </c>
      <c r="D287" s="22">
        <f>SUM(ENERO:DICIEMBRE!D287)</f>
        <v>487884</v>
      </c>
      <c r="E287" s="22">
        <f>SUM(ENERO:DICIEMBRE!E287)</f>
        <v>487884</v>
      </c>
      <c r="F287" s="22">
        <f>SUM(ENERO:DICIEMBRE!F287)</f>
        <v>0</v>
      </c>
      <c r="G287" s="22">
        <f>SUM(ENERO:DICIEMBRE!G287)</f>
        <v>8770</v>
      </c>
      <c r="H287" s="22">
        <f>SUM(ENERO:DICIEMBRE!H287)</f>
        <v>207073</v>
      </c>
      <c r="I287" s="22">
        <f>SUM(ENERO:DICIEMBRE!I287)</f>
        <v>96623</v>
      </c>
      <c r="J287" s="22">
        <f>SUM(ENERO:DICIEMBRE!J287)</f>
        <v>192958</v>
      </c>
      <c r="K287" s="22">
        <f>SUM(ENERO:DICIEMBRE!K287)</f>
        <v>0</v>
      </c>
      <c r="L287" s="22">
        <f>SUM(ENERO:DICIEMBRE!L287)</f>
        <v>0</v>
      </c>
      <c r="M287" s="22">
        <f>SUM(ENERO:DICIEMBRE!M287)</f>
        <v>0</v>
      </c>
      <c r="N287" s="22">
        <f>SUM(ENERO:DICIEMBRE!N287)</f>
        <v>0</v>
      </c>
      <c r="O287" s="22">
        <f>SUM(ENERO:DICIEMBRE!O287)</f>
        <v>0</v>
      </c>
      <c r="P287" s="22">
        <f>SUM(ENERO:DICIEMBRE!P287)</f>
        <v>493</v>
      </c>
      <c r="Q287" s="22">
        <f>SUM(ENERO:DICIEMBRE!Q287)</f>
        <v>0</v>
      </c>
      <c r="R287" s="199"/>
      <c r="S287" s="202"/>
      <c r="T287" s="202"/>
    </row>
    <row r="288" spans="1:20" ht="15" customHeight="1" x14ac:dyDescent="0.15">
      <c r="A288" s="74" t="s">
        <v>111</v>
      </c>
      <c r="B288" s="203" t="s">
        <v>112</v>
      </c>
      <c r="C288" s="22">
        <f>SUM(ENERO:DICIEMBRE!C288)</f>
        <v>431932</v>
      </c>
      <c r="D288" s="22">
        <f>SUM(ENERO:DICIEMBRE!D288)</f>
        <v>426662</v>
      </c>
      <c r="E288" s="22">
        <f>SUM(ENERO:DICIEMBRE!E288)</f>
        <v>426662</v>
      </c>
      <c r="F288" s="22">
        <f>SUM(ENERO:DICIEMBRE!F288)</f>
        <v>0</v>
      </c>
      <c r="G288" s="22">
        <f>SUM(ENERO:DICIEMBRE!G288)</f>
        <v>5270</v>
      </c>
      <c r="H288" s="22">
        <f>SUM(ENERO:DICIEMBRE!H288)</f>
        <v>158669</v>
      </c>
      <c r="I288" s="22">
        <f>SUM(ENERO:DICIEMBRE!I288)</f>
        <v>130148</v>
      </c>
      <c r="J288" s="22">
        <f>SUM(ENERO:DICIEMBRE!J288)</f>
        <v>143115</v>
      </c>
      <c r="K288" s="22">
        <f>SUM(ENERO:DICIEMBRE!K288)</f>
        <v>0</v>
      </c>
      <c r="L288" s="22">
        <f>SUM(ENERO:DICIEMBRE!L288)</f>
        <v>0</v>
      </c>
      <c r="M288" s="22">
        <f>SUM(ENERO:DICIEMBRE!M288)</f>
        <v>0</v>
      </c>
      <c r="N288" s="22">
        <f>SUM(ENERO:DICIEMBRE!N288)</f>
        <v>0</v>
      </c>
      <c r="O288" s="22">
        <f>SUM(ENERO:DICIEMBRE!O288)</f>
        <v>0</v>
      </c>
      <c r="P288" s="22">
        <f>SUM(ENERO:DICIEMBRE!P288)</f>
        <v>630</v>
      </c>
      <c r="Q288" s="22">
        <f>SUM(ENERO:DICIEMBRE!Q288)</f>
        <v>0</v>
      </c>
      <c r="R288" s="199"/>
      <c r="S288" s="202"/>
      <c r="T288" s="202"/>
    </row>
    <row r="289" spans="1:20" ht="15" customHeight="1" x14ac:dyDescent="0.15">
      <c r="A289" s="74" t="s">
        <v>113</v>
      </c>
      <c r="B289" s="203" t="s">
        <v>114</v>
      </c>
      <c r="C289" s="22">
        <f>SUM(ENERO:DICIEMBRE!C289)</f>
        <v>26086</v>
      </c>
      <c r="D289" s="22">
        <f>SUM(ENERO:DICIEMBRE!D289)</f>
        <v>25892</v>
      </c>
      <c r="E289" s="22">
        <f>SUM(ENERO:DICIEMBRE!E289)</f>
        <v>25892</v>
      </c>
      <c r="F289" s="22">
        <f>SUM(ENERO:DICIEMBRE!F289)</f>
        <v>0</v>
      </c>
      <c r="G289" s="22">
        <f>SUM(ENERO:DICIEMBRE!G289)</f>
        <v>194</v>
      </c>
      <c r="H289" s="22">
        <f>SUM(ENERO:DICIEMBRE!H289)</f>
        <v>2425</v>
      </c>
      <c r="I289" s="22">
        <f>SUM(ENERO:DICIEMBRE!I289)</f>
        <v>23283</v>
      </c>
      <c r="J289" s="22">
        <f>SUM(ENERO:DICIEMBRE!J289)</f>
        <v>378</v>
      </c>
      <c r="K289" s="22">
        <f>SUM(ENERO:DICIEMBRE!K289)</f>
        <v>0</v>
      </c>
      <c r="L289" s="22">
        <f>SUM(ENERO:DICIEMBRE!L289)</f>
        <v>0</v>
      </c>
      <c r="M289" s="22">
        <f>SUM(ENERO:DICIEMBRE!M289)</f>
        <v>0</v>
      </c>
      <c r="N289" s="22">
        <f>SUM(ENERO:DICIEMBRE!N289)</f>
        <v>0</v>
      </c>
      <c r="O289" s="22">
        <f>SUM(ENERO:DICIEMBRE!O289)</f>
        <v>0</v>
      </c>
      <c r="P289" s="22">
        <f>SUM(ENERO:DICIEMBRE!P289)</f>
        <v>681</v>
      </c>
      <c r="Q289" s="22">
        <f>SUM(ENERO:DICIEMBRE!Q289)</f>
        <v>0</v>
      </c>
      <c r="R289" s="199"/>
      <c r="S289" s="202"/>
      <c r="T289" s="202"/>
    </row>
    <row r="290" spans="1:20" ht="15" customHeight="1" x14ac:dyDescent="0.15">
      <c r="A290" s="74" t="s">
        <v>115</v>
      </c>
      <c r="B290" s="203" t="s">
        <v>116</v>
      </c>
      <c r="C290" s="22">
        <f>SUM(ENERO:DICIEMBRE!C290)</f>
        <v>0</v>
      </c>
      <c r="D290" s="22">
        <f>SUM(ENERO:DICIEMBRE!D290)</f>
        <v>0</v>
      </c>
      <c r="E290" s="22">
        <f>SUM(ENERO:DICIEMBRE!E290)</f>
        <v>0</v>
      </c>
      <c r="F290" s="22">
        <f>SUM(ENERO:DICIEMBRE!F290)</f>
        <v>0</v>
      </c>
      <c r="G290" s="22">
        <f>SUM(ENERO:DICIEMBRE!G290)</f>
        <v>0</v>
      </c>
      <c r="H290" s="22">
        <f>SUM(ENERO:DICIEMBRE!H290)</f>
        <v>0</v>
      </c>
      <c r="I290" s="22">
        <f>SUM(ENERO:DICIEMBRE!I290)</f>
        <v>0</v>
      </c>
      <c r="J290" s="22">
        <f>SUM(ENERO:DICIEMBRE!J290)</f>
        <v>0</v>
      </c>
      <c r="K290" s="22">
        <f>SUM(ENERO:DICIEMBRE!K290)</f>
        <v>0</v>
      </c>
      <c r="L290" s="22">
        <f>SUM(ENERO:DICIEMBRE!L290)</f>
        <v>0</v>
      </c>
      <c r="M290" s="22">
        <f>SUM(ENERO:DICIEMBRE!M290)</f>
        <v>0</v>
      </c>
      <c r="N290" s="22">
        <f>SUM(ENERO:DICIEMBRE!N290)</f>
        <v>0</v>
      </c>
      <c r="O290" s="22">
        <f>SUM(ENERO:DICIEMBRE!O290)</f>
        <v>18</v>
      </c>
      <c r="P290" s="22">
        <f>SUM(ENERO:DICIEMBRE!P290)</f>
        <v>0</v>
      </c>
      <c r="Q290" s="22">
        <f>SUM(ENERO:DICIEMBRE!Q290)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22">
        <f>SUM(ENERO:DICIEMBRE!C291)</f>
        <v>35062</v>
      </c>
      <c r="D291" s="22">
        <f>SUM(ENERO:DICIEMBRE!D291)</f>
        <v>34561</v>
      </c>
      <c r="E291" s="22">
        <f>SUM(ENERO:DICIEMBRE!E291)</f>
        <v>34561</v>
      </c>
      <c r="F291" s="22">
        <f>SUM(ENERO:DICIEMBRE!F291)</f>
        <v>0</v>
      </c>
      <c r="G291" s="22">
        <f>SUM(ENERO:DICIEMBRE!G291)</f>
        <v>501</v>
      </c>
      <c r="H291" s="22">
        <f>SUM(ENERO:DICIEMBRE!H291)</f>
        <v>14043</v>
      </c>
      <c r="I291" s="22">
        <f>SUM(ENERO:DICIEMBRE!I291)</f>
        <v>6468</v>
      </c>
      <c r="J291" s="22">
        <f>SUM(ENERO:DICIEMBRE!J291)</f>
        <v>14551</v>
      </c>
      <c r="K291" s="22">
        <f>SUM(ENERO:DICIEMBRE!K291)</f>
        <v>0</v>
      </c>
      <c r="L291" s="22">
        <f>SUM(ENERO:DICIEMBRE!L291)</f>
        <v>0</v>
      </c>
      <c r="M291" s="22">
        <f>SUM(ENERO:DICIEMBRE!M291)</f>
        <v>0</v>
      </c>
      <c r="N291" s="22">
        <f>SUM(ENERO:DICIEMBRE!N291)</f>
        <v>0</v>
      </c>
      <c r="O291" s="22">
        <f>SUM(ENERO:DICIEMBRE!O291)</f>
        <v>1</v>
      </c>
      <c r="P291" s="22">
        <f>SUM(ENERO:DICIEMBRE!P291)</f>
        <v>2049</v>
      </c>
      <c r="Q291" s="22">
        <f>SUM(ENERO:DICIEMBRE!Q291)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206">
        <f>SUM(C293:C295)</f>
        <v>72782</v>
      </c>
      <c r="D292" s="207">
        <f>SUM(D293:D295)</f>
        <v>72245</v>
      </c>
      <c r="E292" s="208">
        <f t="shared" ref="E292:Q292" si="2">SUM(E293:E295)</f>
        <v>72245</v>
      </c>
      <c r="F292" s="209">
        <f t="shared" si="2"/>
        <v>0</v>
      </c>
      <c r="G292" s="210">
        <f t="shared" si="2"/>
        <v>537</v>
      </c>
      <c r="H292" s="210">
        <f t="shared" si="2"/>
        <v>21536</v>
      </c>
      <c r="I292" s="210">
        <f t="shared" si="2"/>
        <v>47029</v>
      </c>
      <c r="J292" s="210">
        <f t="shared" si="2"/>
        <v>4217</v>
      </c>
      <c r="K292" s="210">
        <f t="shared" si="2"/>
        <v>0</v>
      </c>
      <c r="L292" s="210">
        <f t="shared" si="2"/>
        <v>0</v>
      </c>
      <c r="M292" s="210">
        <f t="shared" si="2"/>
        <v>0</v>
      </c>
      <c r="N292" s="210">
        <f t="shared" si="2"/>
        <v>0</v>
      </c>
      <c r="O292" s="210">
        <f t="shared" si="2"/>
        <v>19</v>
      </c>
      <c r="P292" s="210">
        <f t="shared" si="2"/>
        <v>538</v>
      </c>
      <c r="Q292" s="211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22">
        <f>SUM(ENERO:DICIEMBRE!C293)</f>
        <v>56929</v>
      </c>
      <c r="D293" s="22">
        <f>SUM(ENERO:DICIEMBRE!D293)</f>
        <v>56492</v>
      </c>
      <c r="E293" s="22">
        <f>SUM(ENERO:DICIEMBRE!E293)</f>
        <v>56492</v>
      </c>
      <c r="F293" s="22">
        <f>SUM(ENERO:DICIEMBRE!F293)</f>
        <v>0</v>
      </c>
      <c r="G293" s="22">
        <f>SUM(ENERO:DICIEMBRE!G293)</f>
        <v>437</v>
      </c>
      <c r="H293" s="22">
        <f>SUM(ENERO:DICIEMBRE!H293)</f>
        <v>17572</v>
      </c>
      <c r="I293" s="22">
        <f>SUM(ENERO:DICIEMBRE!I293)</f>
        <v>36149</v>
      </c>
      <c r="J293" s="22">
        <f>SUM(ENERO:DICIEMBRE!J293)</f>
        <v>3208</v>
      </c>
      <c r="K293" s="22">
        <f>SUM(ENERO:DICIEMBRE!K293)</f>
        <v>0</v>
      </c>
      <c r="L293" s="22">
        <f>SUM(ENERO:DICIEMBRE!L293)</f>
        <v>0</v>
      </c>
      <c r="M293" s="22">
        <f>SUM(ENERO:DICIEMBRE!M293)</f>
        <v>0</v>
      </c>
      <c r="N293" s="22">
        <f>SUM(ENERO:DICIEMBRE!N293)</f>
        <v>0</v>
      </c>
      <c r="O293" s="22">
        <f>SUM(ENERO:DICIEMBRE!O293)</f>
        <v>0</v>
      </c>
      <c r="P293" s="22">
        <f>SUM(ENERO:DICIEMBRE!P293)</f>
        <v>18</v>
      </c>
      <c r="Q293" s="22">
        <f>SUM(ENERO:DICIEMBRE!Q293)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22">
        <f>SUM(ENERO:DICIEMBRE!C294)</f>
        <v>275</v>
      </c>
      <c r="D294" s="22">
        <f>SUM(ENERO:DICIEMBRE!D294)</f>
        <v>274</v>
      </c>
      <c r="E294" s="22">
        <f>SUM(ENERO:DICIEMBRE!E294)</f>
        <v>274</v>
      </c>
      <c r="F294" s="22">
        <f>SUM(ENERO:DICIEMBRE!F294)</f>
        <v>0</v>
      </c>
      <c r="G294" s="22">
        <f>SUM(ENERO:DICIEMBRE!G294)</f>
        <v>1</v>
      </c>
      <c r="H294" s="22">
        <f>SUM(ENERO:DICIEMBRE!H294)</f>
        <v>22</v>
      </c>
      <c r="I294" s="22">
        <f>SUM(ENERO:DICIEMBRE!I294)</f>
        <v>250</v>
      </c>
      <c r="J294" s="22">
        <f>SUM(ENERO:DICIEMBRE!J294)</f>
        <v>3</v>
      </c>
      <c r="K294" s="22">
        <f>SUM(ENERO:DICIEMBRE!K294)</f>
        <v>0</v>
      </c>
      <c r="L294" s="22">
        <f>SUM(ENERO:DICIEMBRE!L294)</f>
        <v>0</v>
      </c>
      <c r="M294" s="22">
        <f>SUM(ENERO:DICIEMBRE!M294)</f>
        <v>0</v>
      </c>
      <c r="N294" s="22">
        <f>SUM(ENERO:DICIEMBRE!N294)</f>
        <v>0</v>
      </c>
      <c r="O294" s="22">
        <f>SUM(ENERO:DICIEMBRE!O294)</f>
        <v>19</v>
      </c>
      <c r="P294" s="22">
        <f>SUM(ENERO:DICIEMBRE!P294)</f>
        <v>3</v>
      </c>
      <c r="Q294" s="22">
        <f>SUM(ENERO:DICIEMBRE!Q294)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22">
        <f>SUM(ENERO:DICIEMBRE!C295)</f>
        <v>15578</v>
      </c>
      <c r="D295" s="22">
        <f>SUM(ENERO:DICIEMBRE!D295)</f>
        <v>15479</v>
      </c>
      <c r="E295" s="22">
        <f>SUM(ENERO:DICIEMBRE!E295)</f>
        <v>15479</v>
      </c>
      <c r="F295" s="22">
        <f>SUM(ENERO:DICIEMBRE!F295)</f>
        <v>0</v>
      </c>
      <c r="G295" s="22">
        <f>SUM(ENERO:DICIEMBRE!G295)</f>
        <v>99</v>
      </c>
      <c r="H295" s="22">
        <f>SUM(ENERO:DICIEMBRE!H295)</f>
        <v>3942</v>
      </c>
      <c r="I295" s="22">
        <f>SUM(ENERO:DICIEMBRE!I295)</f>
        <v>10630</v>
      </c>
      <c r="J295" s="22">
        <f>SUM(ENERO:DICIEMBRE!J295)</f>
        <v>1006</v>
      </c>
      <c r="K295" s="22">
        <f>SUM(ENERO:DICIEMBRE!K295)</f>
        <v>0</v>
      </c>
      <c r="L295" s="22">
        <f>SUM(ENERO:DICIEMBRE!L295)</f>
        <v>0</v>
      </c>
      <c r="M295" s="22">
        <f>SUM(ENERO:DICIEMBRE!M295)</f>
        <v>0</v>
      </c>
      <c r="N295" s="22">
        <f>SUM(ENERO:DICIEMBRE!N295)</f>
        <v>0</v>
      </c>
      <c r="O295" s="22">
        <f>SUM(ENERO:DICIEMBRE!O295)</f>
        <v>0</v>
      </c>
      <c r="P295" s="22">
        <f>SUM(ENERO:DICIEMBRE!P295)</f>
        <v>517</v>
      </c>
      <c r="Q295" s="22">
        <f>SUM(ENERO:DICIEMBRE!Q295)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22">
        <f>SUM(ENERO:DICIEMBRE!C296)</f>
        <v>7</v>
      </c>
      <c r="D296" s="22">
        <f>SUM(ENERO:DICIEMBRE!D296)</f>
        <v>7</v>
      </c>
      <c r="E296" s="22">
        <f>SUM(ENERO:DICIEMBRE!E296)</f>
        <v>7</v>
      </c>
      <c r="F296" s="22">
        <f>SUM(ENERO:DICIEMBRE!F296)</f>
        <v>0</v>
      </c>
      <c r="G296" s="22">
        <f>SUM(ENERO:DICIEMBRE!G296)</f>
        <v>0</v>
      </c>
      <c r="H296" s="22">
        <f>SUM(ENERO:DICIEMBRE!H296)</f>
        <v>0</v>
      </c>
      <c r="I296" s="22">
        <f>SUM(ENERO:DICIEMBRE!I296)</f>
        <v>0</v>
      </c>
      <c r="J296" s="22">
        <f>SUM(ENERO:DICIEMBRE!J296)</f>
        <v>7</v>
      </c>
      <c r="K296" s="22">
        <f>SUM(ENERO:DICIEMBRE!K296)</f>
        <v>0</v>
      </c>
      <c r="L296" s="22">
        <f>SUM(ENERO:DICIEMBRE!L296)</f>
        <v>0</v>
      </c>
      <c r="M296" s="22">
        <f>SUM(ENERO:DICIEMBRE!M296)</f>
        <v>0</v>
      </c>
      <c r="N296" s="22">
        <f>SUM(ENERO:DICIEMBRE!N296)</f>
        <v>0</v>
      </c>
      <c r="O296" s="22">
        <f>SUM(ENERO:DICIEMBRE!O296)</f>
        <v>0</v>
      </c>
      <c r="P296" s="22">
        <f>SUM(ENERO:DICIEMBRE!P296)</f>
        <v>0</v>
      </c>
      <c r="Q296" s="22">
        <f>SUM(ENERO:DICIEMBRE!Q296)</f>
        <v>0</v>
      </c>
      <c r="R296" s="199"/>
      <c r="S296" s="202"/>
      <c r="T296" s="202"/>
    </row>
    <row r="297" spans="1:20" s="86" customFormat="1" ht="15" customHeight="1" x14ac:dyDescent="0.15">
      <c r="A297" s="74" t="s">
        <v>126</v>
      </c>
      <c r="B297" s="75" t="s">
        <v>127</v>
      </c>
      <c r="C297" s="22">
        <f>SUM(ENERO:DICIEMBRE!C297)</f>
        <v>1783</v>
      </c>
      <c r="D297" s="22">
        <f>SUM(ENERO:DICIEMBRE!D297)</f>
        <v>1758</v>
      </c>
      <c r="E297" s="22">
        <f>SUM(ENERO:DICIEMBRE!E297)</f>
        <v>1758</v>
      </c>
      <c r="F297" s="22">
        <f>SUM(ENERO:DICIEMBRE!F297)</f>
        <v>0</v>
      </c>
      <c r="G297" s="22">
        <f>SUM(ENERO:DICIEMBRE!G297)</f>
        <v>25</v>
      </c>
      <c r="H297" s="22">
        <f>SUM(ENERO:DICIEMBRE!H297)</f>
        <v>819</v>
      </c>
      <c r="I297" s="22">
        <f>SUM(ENERO:DICIEMBRE!I297)</f>
        <v>414</v>
      </c>
      <c r="J297" s="22">
        <f>SUM(ENERO:DICIEMBRE!J297)</f>
        <v>550</v>
      </c>
      <c r="K297" s="22">
        <f>SUM(ENERO:DICIEMBRE!K297)</f>
        <v>0</v>
      </c>
      <c r="L297" s="22">
        <f>SUM(ENERO:DICIEMBRE!L297)</f>
        <v>0</v>
      </c>
      <c r="M297" s="22">
        <f>SUM(ENERO:DICIEMBRE!M297)</f>
        <v>0</v>
      </c>
      <c r="N297" s="22">
        <f>SUM(ENERO:DICIEMBRE!N297)</f>
        <v>0</v>
      </c>
      <c r="O297" s="22">
        <f>SUM(ENERO:DICIEMBRE!O297)</f>
        <v>4</v>
      </c>
      <c r="P297" s="22">
        <f>SUM(ENERO:DICIEMBRE!P297)</f>
        <v>15</v>
      </c>
      <c r="Q297" s="22">
        <f>SUM(ENERO:DICIEMBRE!Q297)</f>
        <v>0</v>
      </c>
      <c r="R297" s="199"/>
      <c r="S297" s="202"/>
      <c r="T297" s="202"/>
    </row>
    <row r="298" spans="1:20" ht="15" customHeight="1" x14ac:dyDescent="0.15">
      <c r="A298" s="74" t="s">
        <v>128</v>
      </c>
      <c r="B298" s="75" t="s">
        <v>129</v>
      </c>
      <c r="C298" s="22">
        <f>SUM(ENERO:DICIEMBRE!C298)</f>
        <v>27687</v>
      </c>
      <c r="D298" s="22">
        <f>SUM(ENERO:DICIEMBRE!D298)</f>
        <v>27528</v>
      </c>
      <c r="E298" s="22">
        <f>SUM(ENERO:DICIEMBRE!E298)</f>
        <v>27528</v>
      </c>
      <c r="F298" s="22">
        <f>SUM(ENERO:DICIEMBRE!F298)</f>
        <v>0</v>
      </c>
      <c r="G298" s="22">
        <f>SUM(ENERO:DICIEMBRE!G298)</f>
        <v>159</v>
      </c>
      <c r="H298" s="22">
        <f>SUM(ENERO:DICIEMBRE!H298)</f>
        <v>4428</v>
      </c>
      <c r="I298" s="22">
        <f>SUM(ENERO:DICIEMBRE!I298)</f>
        <v>15053</v>
      </c>
      <c r="J298" s="22">
        <f>SUM(ENERO:DICIEMBRE!J298)</f>
        <v>8206</v>
      </c>
      <c r="K298" s="22">
        <f>SUM(ENERO:DICIEMBRE!K298)</f>
        <v>0</v>
      </c>
      <c r="L298" s="22">
        <f>SUM(ENERO:DICIEMBRE!L298)</f>
        <v>0</v>
      </c>
      <c r="M298" s="22">
        <f>SUM(ENERO:DICIEMBRE!M298)</f>
        <v>0</v>
      </c>
      <c r="N298" s="22">
        <f>SUM(ENERO:DICIEMBRE!N298)</f>
        <v>0</v>
      </c>
      <c r="O298" s="22">
        <f>SUM(ENERO:DICIEMBRE!O298)</f>
        <v>0</v>
      </c>
      <c r="P298" s="22">
        <f>SUM(ENERO:DICIEMBRE!P298)</f>
        <v>8</v>
      </c>
      <c r="Q298" s="22">
        <f>SUM(ENERO:DICIEMBRE!Q298)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214">
        <f t="shared" ref="C299:Q299" si="3">+C300+C301+C302+C303+C307+C308</f>
        <v>69786</v>
      </c>
      <c r="D299" s="215">
        <f t="shared" si="3"/>
        <v>69241</v>
      </c>
      <c r="E299" s="208">
        <f t="shared" si="3"/>
        <v>69239</v>
      </c>
      <c r="F299" s="209">
        <f t="shared" si="3"/>
        <v>2</v>
      </c>
      <c r="G299" s="210">
        <f t="shared" si="3"/>
        <v>545</v>
      </c>
      <c r="H299" s="208">
        <f t="shared" si="3"/>
        <v>11491</v>
      </c>
      <c r="I299" s="216">
        <f t="shared" si="3"/>
        <v>24602</v>
      </c>
      <c r="J299" s="209">
        <f t="shared" si="3"/>
        <v>33693</v>
      </c>
      <c r="K299" s="208">
        <f t="shared" si="3"/>
        <v>33</v>
      </c>
      <c r="L299" s="216">
        <f t="shared" si="3"/>
        <v>0</v>
      </c>
      <c r="M299" s="209">
        <f t="shared" si="3"/>
        <v>0</v>
      </c>
      <c r="N299" s="209">
        <f t="shared" si="3"/>
        <v>0</v>
      </c>
      <c r="O299" s="217">
        <f t="shared" si="3"/>
        <v>4</v>
      </c>
      <c r="P299" s="218">
        <f t="shared" si="3"/>
        <v>151</v>
      </c>
      <c r="Q299" s="219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22">
        <f>SUM(ENERO:DICIEMBRE!C300)</f>
        <v>40188</v>
      </c>
      <c r="D300" s="22">
        <f>SUM(ENERO:DICIEMBRE!D300)</f>
        <v>39824</v>
      </c>
      <c r="E300" s="22">
        <f>SUM(ENERO:DICIEMBRE!E300)</f>
        <v>39822</v>
      </c>
      <c r="F300" s="22">
        <f>SUM(ENERO:DICIEMBRE!F300)</f>
        <v>2</v>
      </c>
      <c r="G300" s="22">
        <f>SUM(ENERO:DICIEMBRE!G300)</f>
        <v>364</v>
      </c>
      <c r="H300" s="22">
        <f>SUM(ENERO:DICIEMBRE!H300)</f>
        <v>4071</v>
      </c>
      <c r="I300" s="22">
        <f>SUM(ENERO:DICIEMBRE!I300)</f>
        <v>12547</v>
      </c>
      <c r="J300" s="22">
        <f>SUM(ENERO:DICIEMBRE!J300)</f>
        <v>23570</v>
      </c>
      <c r="K300" s="22">
        <f>SUM(ENERO:DICIEMBRE!K300)</f>
        <v>13</v>
      </c>
      <c r="L300" s="22">
        <f>SUM(ENERO:DICIEMBRE!L300)</f>
        <v>0</v>
      </c>
      <c r="M300" s="22">
        <f>SUM(ENERO:DICIEMBRE!M300)</f>
        <v>0</v>
      </c>
      <c r="N300" s="22">
        <f>SUM(ENERO:DICIEMBRE!N300)</f>
        <v>0</v>
      </c>
      <c r="O300" s="22">
        <f>SUM(ENERO:DICIEMBRE!O300)</f>
        <v>0</v>
      </c>
      <c r="P300" s="22">
        <f>SUM(ENERO:DICIEMBRE!P300)</f>
        <v>14</v>
      </c>
      <c r="Q300" s="22">
        <f>SUM(ENERO:DICIEMBRE!Q300)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22">
        <f>SUM(ENERO:DICIEMBRE!C301)</f>
        <v>37</v>
      </c>
      <c r="D301" s="22">
        <f>SUM(ENERO:DICIEMBRE!D301)</f>
        <v>37</v>
      </c>
      <c r="E301" s="22">
        <f>SUM(ENERO:DICIEMBRE!E301)</f>
        <v>37</v>
      </c>
      <c r="F301" s="22">
        <f>SUM(ENERO:DICIEMBRE!F301)</f>
        <v>0</v>
      </c>
      <c r="G301" s="22">
        <f>SUM(ENERO:DICIEMBRE!G301)</f>
        <v>0</v>
      </c>
      <c r="H301" s="22">
        <f>SUM(ENERO:DICIEMBRE!H301)</f>
        <v>1</v>
      </c>
      <c r="I301" s="22">
        <f>SUM(ENERO:DICIEMBRE!I301)</f>
        <v>36</v>
      </c>
      <c r="J301" s="22">
        <f>SUM(ENERO:DICIEMBRE!J301)</f>
        <v>0</v>
      </c>
      <c r="K301" s="22">
        <f>SUM(ENERO:DICIEMBRE!K301)</f>
        <v>0</v>
      </c>
      <c r="L301" s="22">
        <f>SUM(ENERO:DICIEMBRE!L301)</f>
        <v>0</v>
      </c>
      <c r="M301" s="22">
        <f>SUM(ENERO:DICIEMBRE!M301)</f>
        <v>0</v>
      </c>
      <c r="N301" s="22">
        <f>SUM(ENERO:DICIEMBRE!N301)</f>
        <v>0</v>
      </c>
      <c r="O301" s="22">
        <f>SUM(ENERO:DICIEMBRE!O301)</f>
        <v>0</v>
      </c>
      <c r="P301" s="22">
        <f>SUM(ENERO:DICIEMBRE!P301)</f>
        <v>0</v>
      </c>
      <c r="Q301" s="22">
        <f>SUM(ENERO:DICIEMBRE!Q301)</f>
        <v>0</v>
      </c>
      <c r="R301" s="199"/>
      <c r="S301" s="202"/>
      <c r="T301" s="202"/>
    </row>
    <row r="302" spans="1:20" ht="15" customHeight="1" x14ac:dyDescent="0.15">
      <c r="A302" s="222" t="s">
        <v>135</v>
      </c>
      <c r="B302" s="223" t="s">
        <v>136</v>
      </c>
      <c r="C302" s="22">
        <f>SUM(ENERO:DICIEMBRE!C302)</f>
        <v>14569</v>
      </c>
      <c r="D302" s="22">
        <f>SUM(ENERO:DICIEMBRE!D302)</f>
        <v>14513</v>
      </c>
      <c r="E302" s="22">
        <f>SUM(ENERO:DICIEMBRE!E302)</f>
        <v>14513</v>
      </c>
      <c r="F302" s="22">
        <f>SUM(ENERO:DICIEMBRE!F302)</f>
        <v>0</v>
      </c>
      <c r="G302" s="22">
        <f>SUM(ENERO:DICIEMBRE!G302)</f>
        <v>56</v>
      </c>
      <c r="H302" s="22">
        <f>SUM(ENERO:DICIEMBRE!H302)</f>
        <v>2311</v>
      </c>
      <c r="I302" s="22">
        <f>SUM(ENERO:DICIEMBRE!I302)</f>
        <v>3492</v>
      </c>
      <c r="J302" s="22">
        <f>SUM(ENERO:DICIEMBRE!J302)</f>
        <v>8766</v>
      </c>
      <c r="K302" s="22">
        <f>SUM(ENERO:DICIEMBRE!K302)</f>
        <v>4</v>
      </c>
      <c r="L302" s="22">
        <f>SUM(ENERO:DICIEMBRE!L302)</f>
        <v>0</v>
      </c>
      <c r="M302" s="22">
        <f>SUM(ENERO:DICIEMBRE!M302)</f>
        <v>0</v>
      </c>
      <c r="N302" s="22">
        <f>SUM(ENERO:DICIEMBRE!N302)</f>
        <v>0</v>
      </c>
      <c r="O302" s="22">
        <f>SUM(ENERO:DICIEMBRE!O302)</f>
        <v>0</v>
      </c>
      <c r="P302" s="22">
        <f>SUM(ENERO:DICIEMBRE!P302)</f>
        <v>29</v>
      </c>
      <c r="Q302" s="22">
        <f>SUM(ENERO:DICIEMBRE!Q302)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224">
        <f>SUM(C304:C306)</f>
        <v>14975</v>
      </c>
      <c r="D303" s="635">
        <f>SUM(D304:D306)</f>
        <v>14850</v>
      </c>
      <c r="E303" s="636">
        <f t="shared" ref="E303:P303" si="4">SUM(E304:E306)</f>
        <v>14850</v>
      </c>
      <c r="F303" s="637">
        <f t="shared" si="4"/>
        <v>0</v>
      </c>
      <c r="G303" s="638">
        <f t="shared" si="4"/>
        <v>125</v>
      </c>
      <c r="H303" s="636">
        <f t="shared" si="4"/>
        <v>5108</v>
      </c>
      <c r="I303" s="639">
        <f t="shared" si="4"/>
        <v>8510</v>
      </c>
      <c r="J303" s="637">
        <f t="shared" si="4"/>
        <v>1357</v>
      </c>
      <c r="K303" s="636">
        <f t="shared" si="4"/>
        <v>16</v>
      </c>
      <c r="L303" s="639">
        <f t="shared" si="4"/>
        <v>0</v>
      </c>
      <c r="M303" s="637">
        <f t="shared" si="4"/>
        <v>0</v>
      </c>
      <c r="N303" s="637">
        <f>SUM(N304:N306)</f>
        <v>0</v>
      </c>
      <c r="O303" s="640">
        <f t="shared" si="4"/>
        <v>0</v>
      </c>
      <c r="P303" s="641">
        <f t="shared" si="4"/>
        <v>32</v>
      </c>
      <c r="Q303" s="642">
        <f>SUM(Q304:Q306)</f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22">
        <f>SUM(ENERO:DICIEMBRE!C304)</f>
        <v>10060</v>
      </c>
      <c r="D304" s="22">
        <f>SUM(ENERO:DICIEMBRE!D304)</f>
        <v>9935</v>
      </c>
      <c r="E304" s="22">
        <f>SUM(ENERO:DICIEMBRE!E304)</f>
        <v>9935</v>
      </c>
      <c r="F304" s="22">
        <f>SUM(ENERO:DICIEMBRE!F304)</f>
        <v>0</v>
      </c>
      <c r="G304" s="22">
        <f>SUM(ENERO:DICIEMBRE!G304)</f>
        <v>125</v>
      </c>
      <c r="H304" s="22">
        <f>SUM(ENERO:DICIEMBRE!H304)</f>
        <v>4108</v>
      </c>
      <c r="I304" s="22">
        <f>SUM(ENERO:DICIEMBRE!I304)</f>
        <v>5189</v>
      </c>
      <c r="J304" s="22">
        <f>SUM(ENERO:DICIEMBRE!J304)</f>
        <v>763</v>
      </c>
      <c r="K304" s="22">
        <f>SUM(ENERO:DICIEMBRE!K304)</f>
        <v>16</v>
      </c>
      <c r="L304" s="22">
        <f>SUM(ENERO:DICIEMBRE!L304)</f>
        <v>0</v>
      </c>
      <c r="M304" s="22">
        <f>SUM(ENERO:DICIEMBRE!M304)</f>
        <v>0</v>
      </c>
      <c r="N304" s="22">
        <f>SUM(ENERO:DICIEMBRE!N304)</f>
        <v>0</v>
      </c>
      <c r="O304" s="22">
        <f>SUM(ENERO:DICIEMBRE!O304)</f>
        <v>0</v>
      </c>
      <c r="P304" s="22">
        <f>SUM(ENERO:DICIEMBRE!P304)</f>
        <v>32</v>
      </c>
      <c r="Q304" s="22">
        <f>SUM(ENERO:DICIEMBRE!Q304)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22">
        <f>SUM(ENERO:DICIEMBRE!C305)</f>
        <v>2816</v>
      </c>
      <c r="D305" s="22">
        <f>SUM(ENERO:DICIEMBRE!D305)</f>
        <v>2816</v>
      </c>
      <c r="E305" s="22">
        <f>SUM(ENERO:DICIEMBRE!E305)</f>
        <v>2816</v>
      </c>
      <c r="F305" s="22">
        <f>SUM(ENERO:DICIEMBRE!F305)</f>
        <v>0</v>
      </c>
      <c r="G305" s="22">
        <f>SUM(ENERO:DICIEMBRE!G305)</f>
        <v>0</v>
      </c>
      <c r="H305" s="22">
        <f>SUM(ENERO:DICIEMBRE!H305)</f>
        <v>0</v>
      </c>
      <c r="I305" s="22">
        <f>SUM(ENERO:DICIEMBRE!I305)</f>
        <v>2815</v>
      </c>
      <c r="J305" s="22">
        <f>SUM(ENERO:DICIEMBRE!J305)</f>
        <v>1</v>
      </c>
      <c r="K305" s="22">
        <f>SUM(ENERO:DICIEMBRE!K305)</f>
        <v>0</v>
      </c>
      <c r="L305" s="22">
        <f>SUM(ENERO:DICIEMBRE!L305)</f>
        <v>0</v>
      </c>
      <c r="M305" s="22">
        <f>SUM(ENERO:DICIEMBRE!M305)</f>
        <v>0</v>
      </c>
      <c r="N305" s="22">
        <f>SUM(ENERO:DICIEMBRE!N305)</f>
        <v>0</v>
      </c>
      <c r="O305" s="22">
        <f>SUM(ENERO:DICIEMBRE!O305)</f>
        <v>0</v>
      </c>
      <c r="P305" s="22">
        <f>SUM(ENERO:DICIEMBRE!P305)</f>
        <v>0</v>
      </c>
      <c r="Q305" s="22">
        <f>SUM(ENERO:DICIEMBRE!Q305)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22">
        <f>SUM(ENERO:DICIEMBRE!C306)</f>
        <v>2099</v>
      </c>
      <c r="D306" s="22">
        <f>SUM(ENERO:DICIEMBRE!D306)</f>
        <v>2099</v>
      </c>
      <c r="E306" s="22">
        <f>SUM(ENERO:DICIEMBRE!E306)</f>
        <v>2099</v>
      </c>
      <c r="F306" s="22">
        <f>SUM(ENERO:DICIEMBRE!F306)</f>
        <v>0</v>
      </c>
      <c r="G306" s="22">
        <f>SUM(ENERO:DICIEMBRE!G306)</f>
        <v>0</v>
      </c>
      <c r="H306" s="22">
        <f>SUM(ENERO:DICIEMBRE!H306)</f>
        <v>1000</v>
      </c>
      <c r="I306" s="22">
        <f>SUM(ENERO:DICIEMBRE!I306)</f>
        <v>506</v>
      </c>
      <c r="J306" s="22">
        <f>SUM(ENERO:DICIEMBRE!J306)</f>
        <v>593</v>
      </c>
      <c r="K306" s="22">
        <f>SUM(ENERO:DICIEMBRE!K306)</f>
        <v>0</v>
      </c>
      <c r="L306" s="22">
        <f>SUM(ENERO:DICIEMBRE!L306)</f>
        <v>0</v>
      </c>
      <c r="M306" s="22">
        <f>SUM(ENERO:DICIEMBRE!M306)</f>
        <v>0</v>
      </c>
      <c r="N306" s="22">
        <f>SUM(ENERO:DICIEMBRE!N306)</f>
        <v>0</v>
      </c>
      <c r="O306" s="22">
        <f>SUM(ENERO:DICIEMBRE!O306)</f>
        <v>0</v>
      </c>
      <c r="P306" s="22">
        <f>SUM(ENERO:DICIEMBRE!P306)</f>
        <v>0</v>
      </c>
      <c r="Q306" s="22">
        <f>SUM(ENERO:DICIEMBRE!Q306)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22">
        <f>SUM(ENERO:DICIEMBRE!C307)</f>
        <v>0</v>
      </c>
      <c r="D307" s="22">
        <f>SUM(ENERO:DICIEMBRE!D307)</f>
        <v>0</v>
      </c>
      <c r="E307" s="22">
        <f>SUM(ENERO:DICIEMBRE!E307)</f>
        <v>0</v>
      </c>
      <c r="F307" s="22">
        <f>SUM(ENERO:DICIEMBRE!F307)</f>
        <v>0</v>
      </c>
      <c r="G307" s="22">
        <f>SUM(ENERO:DICIEMBRE!G307)</f>
        <v>0</v>
      </c>
      <c r="H307" s="22">
        <f>SUM(ENERO:DICIEMBRE!H307)</f>
        <v>0</v>
      </c>
      <c r="I307" s="22">
        <f>SUM(ENERO:DICIEMBRE!I307)</f>
        <v>0</v>
      </c>
      <c r="J307" s="22">
        <f>SUM(ENERO:DICIEMBRE!J307)</f>
        <v>0</v>
      </c>
      <c r="K307" s="22">
        <f>SUM(ENERO:DICIEMBRE!K307)</f>
        <v>0</v>
      </c>
      <c r="L307" s="22">
        <f>SUM(ENERO:DICIEMBRE!L307)</f>
        <v>0</v>
      </c>
      <c r="M307" s="22">
        <f>SUM(ENERO:DICIEMBRE!M307)</f>
        <v>0</v>
      </c>
      <c r="N307" s="22">
        <f>SUM(ENERO:DICIEMBRE!N307)</f>
        <v>0</v>
      </c>
      <c r="O307" s="22">
        <f>SUM(ENERO:DICIEMBRE!O307)</f>
        <v>4</v>
      </c>
      <c r="P307" s="22">
        <f>SUM(ENERO:DICIEMBRE!P307)</f>
        <v>76</v>
      </c>
      <c r="Q307" s="22">
        <f>SUM(ENERO:DICIEMBRE!Q307)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22">
        <f>SUM(ENERO:DICIEMBRE!C308)</f>
        <v>17</v>
      </c>
      <c r="D308" s="22">
        <f>SUM(ENERO:DICIEMBRE!D308)</f>
        <v>17</v>
      </c>
      <c r="E308" s="22">
        <f>SUM(ENERO:DICIEMBRE!E308)</f>
        <v>17</v>
      </c>
      <c r="F308" s="22">
        <f>SUM(ENERO:DICIEMBRE!F308)</f>
        <v>0</v>
      </c>
      <c r="G308" s="22">
        <f>SUM(ENERO:DICIEMBRE!G308)</f>
        <v>0</v>
      </c>
      <c r="H308" s="22">
        <f>SUM(ENERO:DICIEMBRE!H308)</f>
        <v>0</v>
      </c>
      <c r="I308" s="22">
        <f>SUM(ENERO:DICIEMBRE!I308)</f>
        <v>17</v>
      </c>
      <c r="J308" s="22">
        <f>SUM(ENERO:DICIEMBRE!J308)</f>
        <v>0</v>
      </c>
      <c r="K308" s="22">
        <f>SUM(ENERO:DICIEMBRE!K308)</f>
        <v>0</v>
      </c>
      <c r="L308" s="22">
        <f>SUM(ENERO:DICIEMBRE!L308)</f>
        <v>0</v>
      </c>
      <c r="M308" s="22">
        <f>SUM(ENERO:DICIEMBRE!M308)</f>
        <v>0</v>
      </c>
      <c r="N308" s="22">
        <f>SUM(ENERO:DICIEMBRE!N308)</f>
        <v>0</v>
      </c>
      <c r="O308" s="22">
        <f>SUM(ENERO:DICIEMBRE!O308)</f>
        <v>0</v>
      </c>
      <c r="P308" s="22">
        <f>SUM(ENERO:DICIEMBRE!P308)</f>
        <v>0</v>
      </c>
      <c r="Q308" s="22">
        <f>SUM(ENERO:DICIEMBRE!Q308)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22">
        <f>SUM(ENERO:DICIEMBRE!C309)</f>
        <v>73152</v>
      </c>
      <c r="D309" s="22">
        <f>SUM(ENERO:DICIEMBRE!D309)</f>
        <v>71456</v>
      </c>
      <c r="E309" s="22">
        <f>SUM(ENERO:DICIEMBRE!E309)</f>
        <v>71336</v>
      </c>
      <c r="F309" s="22">
        <f>SUM(ENERO:DICIEMBRE!F309)</f>
        <v>120</v>
      </c>
      <c r="G309" s="22">
        <f>SUM(ENERO:DICIEMBRE!G309)</f>
        <v>1696</v>
      </c>
      <c r="H309" s="22">
        <f>SUM(ENERO:DICIEMBRE!H309)</f>
        <v>44310</v>
      </c>
      <c r="I309" s="22">
        <f>SUM(ENERO:DICIEMBRE!I309)</f>
        <v>11705</v>
      </c>
      <c r="J309" s="22">
        <f>SUM(ENERO:DICIEMBRE!J309)</f>
        <v>17137</v>
      </c>
      <c r="K309" s="22">
        <f>SUM(ENERO:DICIEMBRE!K309)</f>
        <v>0</v>
      </c>
      <c r="L309" s="22">
        <f>SUM(ENERO:DICIEMBRE!L309)</f>
        <v>0</v>
      </c>
      <c r="M309" s="22">
        <f>SUM(ENERO:DICIEMBRE!M309)</f>
        <v>0</v>
      </c>
      <c r="N309" s="22">
        <f>SUM(ENERO:DICIEMBRE!N309)</f>
        <v>0</v>
      </c>
      <c r="O309" s="22">
        <f>SUM(ENERO:DICIEMBRE!O309)</f>
        <v>0</v>
      </c>
      <c r="P309" s="22">
        <f>SUM(ENERO:DICIEMBRE!P309)</f>
        <v>0</v>
      </c>
      <c r="Q309" s="22">
        <f>SUM(ENERO:DICIEMBRE!Q309)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22">
        <f>SUM(ENERO:DICIEMBRE!C310)</f>
        <v>0</v>
      </c>
      <c r="D310" s="22">
        <f>SUM(ENERO:DICIEMBRE!D310)</f>
        <v>0</v>
      </c>
      <c r="E310" s="22">
        <f>SUM(ENERO:DICIEMBRE!E310)</f>
        <v>0</v>
      </c>
      <c r="F310" s="22">
        <f>SUM(ENERO:DICIEMBRE!F310)</f>
        <v>0</v>
      </c>
      <c r="G310" s="22">
        <f>SUM(ENERO:DICIEMBRE!G310)</f>
        <v>0</v>
      </c>
      <c r="H310" s="22">
        <f>SUM(ENERO:DICIEMBRE!H310)</f>
        <v>0</v>
      </c>
      <c r="I310" s="22">
        <f>SUM(ENERO:DICIEMBRE!I310)</f>
        <v>0</v>
      </c>
      <c r="J310" s="22">
        <f>SUM(ENERO:DICIEMBRE!J310)</f>
        <v>0</v>
      </c>
      <c r="K310" s="22">
        <f>SUM(ENERO:DICIEMBRE!K310)</f>
        <v>0</v>
      </c>
      <c r="L310" s="22">
        <f>SUM(ENERO:DICIEMBRE!L310)</f>
        <v>0</v>
      </c>
      <c r="M310" s="22">
        <f>SUM(ENERO:DICIEMBRE!M310)</f>
        <v>0</v>
      </c>
      <c r="N310" s="22">
        <f>SUM(ENERO:DICIEMBRE!N310)</f>
        <v>0</v>
      </c>
      <c r="O310" s="22">
        <f>SUM(ENERO:DICIEMBRE!O310)</f>
        <v>0</v>
      </c>
      <c r="P310" s="22">
        <f>SUM(ENERO:DICIEMBRE!P310)</f>
        <v>8484</v>
      </c>
      <c r="Q310" s="22">
        <f>SUM(ENERO:DICIEMBRE!Q310)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759" t="s">
        <v>421</v>
      </c>
      <c r="P312" s="760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749" t="s">
        <v>432</v>
      </c>
      <c r="P313" s="750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749"/>
      <c r="P314" s="750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22">
        <f>SUM(ENERO:DICIEMBRE!C317)</f>
        <v>0</v>
      </c>
      <c r="D317" s="22">
        <f>SUM(ENERO:DICIEMBRE!D317)</f>
        <v>0</v>
      </c>
      <c r="E317" s="22">
        <f>SUM(ENERO:DICIEMBRE!E317)</f>
        <v>0</v>
      </c>
      <c r="F317" s="22">
        <f>SUM(ENERO:DICIEMBRE!F317)</f>
        <v>0</v>
      </c>
      <c r="G317" s="22">
        <f>SUM(ENERO:DICIEMBRE!G317)</f>
        <v>0</v>
      </c>
      <c r="H317" s="22">
        <f>SUM(ENERO:DICIEMBRE!H317)</f>
        <v>0</v>
      </c>
      <c r="I317" s="22">
        <f>SUM(ENERO:DICIEMBRE!I317)</f>
        <v>0</v>
      </c>
      <c r="J317" s="22">
        <f>SUM(ENERO:DICIEMBRE!J317)</f>
        <v>0</v>
      </c>
      <c r="K317" s="22">
        <f>SUM(ENERO:DICIEMBRE!K317)</f>
        <v>0</v>
      </c>
      <c r="L317" s="22">
        <f>SUM(ENERO:DICIEMBRE!L317)</f>
        <v>0</v>
      </c>
      <c r="M317" s="22">
        <f>SUM(ENERO:DICIEMBRE!M317)</f>
        <v>0</v>
      </c>
      <c r="N317" s="22">
        <f>SUM(ENERO:DICIEMBRE!N317)</f>
        <v>0</v>
      </c>
      <c r="O317" s="22">
        <f>SUM(ENERO:DICIEMBRE!O317)</f>
        <v>13</v>
      </c>
      <c r="P317" s="22">
        <f>SUM(ENERO:DICIEMBRE!P317)</f>
        <v>170</v>
      </c>
      <c r="Q317" s="22">
        <f>SUM(ENERO:DICIEMBRE!Q317)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22">
        <f>SUM(ENERO:DICIEMBRE!C318)</f>
        <v>0</v>
      </c>
      <c r="D318" s="22">
        <f>SUM(ENERO:DICIEMBRE!D318)</f>
        <v>0</v>
      </c>
      <c r="E318" s="22">
        <f>SUM(ENERO:DICIEMBRE!E318)</f>
        <v>0</v>
      </c>
      <c r="F318" s="22">
        <f>SUM(ENERO:DICIEMBRE!F318)</f>
        <v>0</v>
      </c>
      <c r="G318" s="22">
        <f>SUM(ENERO:DICIEMBRE!G318)</f>
        <v>0</v>
      </c>
      <c r="H318" s="22">
        <f>SUM(ENERO:DICIEMBRE!H318)</f>
        <v>0</v>
      </c>
      <c r="I318" s="22">
        <f>SUM(ENERO:DICIEMBRE!I318)</f>
        <v>0</v>
      </c>
      <c r="J318" s="22">
        <f>SUM(ENERO:DICIEMBRE!J318)</f>
        <v>0</v>
      </c>
      <c r="K318" s="22">
        <f>SUM(ENERO:DICIEMBRE!K318)</f>
        <v>0</v>
      </c>
      <c r="L318" s="22">
        <f>SUM(ENERO:DICIEMBRE!L318)</f>
        <v>0</v>
      </c>
      <c r="M318" s="22">
        <f>SUM(ENERO:DICIEMBRE!M318)</f>
        <v>0</v>
      </c>
      <c r="N318" s="22">
        <f>SUM(ENERO:DICIEMBRE!N318)</f>
        <v>0</v>
      </c>
      <c r="O318" s="22">
        <f>SUM(ENERO:DICIEMBRE!O318)</f>
        <v>0</v>
      </c>
      <c r="P318" s="22">
        <f>SUM(ENERO:DICIEMBRE!P318)</f>
        <v>15</v>
      </c>
      <c r="Q318" s="22">
        <f>SUM(ENERO:DICIEMBRE!Q318)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248"/>
      <c r="D319" s="249"/>
      <c r="E319" s="250"/>
      <c r="F319" s="251"/>
      <c r="G319" s="252"/>
      <c r="H319" s="250"/>
      <c r="I319" s="253"/>
      <c r="J319" s="251"/>
      <c r="K319" s="250"/>
      <c r="L319" s="253"/>
      <c r="M319" s="251"/>
      <c r="N319" s="254"/>
      <c r="O319" s="250"/>
      <c r="P319" s="251"/>
      <c r="Q319" s="249"/>
      <c r="R319" s="199"/>
      <c r="U319" s="202"/>
    </row>
    <row r="320" spans="1:22" ht="15" customHeight="1" x14ac:dyDescent="0.15">
      <c r="A320" s="839" t="s">
        <v>445</v>
      </c>
      <c r="B320" s="840"/>
      <c r="C320" s="22">
        <f>SUM(ENERO:DICIEMBRE!C320)</f>
        <v>0</v>
      </c>
      <c r="D320" s="22">
        <f>SUM(ENERO:DICIEMBRE!D320)</f>
        <v>0</v>
      </c>
      <c r="E320" s="22">
        <f>SUM(ENERO:DICIEMBRE!E320)</f>
        <v>0</v>
      </c>
      <c r="F320" s="22">
        <f>SUM(ENERO:DICIEMBRE!F320)</f>
        <v>0</v>
      </c>
      <c r="G320" s="22">
        <f>SUM(ENERO:DICIEMBRE!G320)</f>
        <v>0</v>
      </c>
      <c r="H320" s="22">
        <f>SUM(ENERO:DICIEMBRE!H320)</f>
        <v>0</v>
      </c>
      <c r="I320" s="22">
        <f>SUM(ENERO:DICIEMBRE!I320)</f>
        <v>0</v>
      </c>
      <c r="J320" s="22">
        <f>SUM(ENERO:DICIEMBRE!J320)</f>
        <v>0</v>
      </c>
      <c r="K320" s="22">
        <f>SUM(ENERO:DICIEMBRE!K320)</f>
        <v>0</v>
      </c>
      <c r="L320" s="22">
        <f>SUM(ENERO:DICIEMBRE!L320)</f>
        <v>0</v>
      </c>
      <c r="M320" s="22">
        <f>SUM(ENERO:DICIEMBRE!M320)</f>
        <v>0</v>
      </c>
      <c r="N320" s="22">
        <f>SUM(ENERO:DICIEMBRE!N320)</f>
        <v>0</v>
      </c>
      <c r="O320" s="22">
        <f>SUM(ENERO:DICIEMBRE!O320)</f>
        <v>0</v>
      </c>
      <c r="P320" s="22">
        <f>SUM(ENERO:DICIEMBRE!P320)</f>
        <v>0</v>
      </c>
      <c r="Q320" s="22">
        <f>SUM(ENERO:DICIEMBRE!Q320)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248"/>
      <c r="D321" s="249"/>
      <c r="E321" s="250"/>
      <c r="F321" s="251"/>
      <c r="G321" s="252"/>
      <c r="H321" s="250"/>
      <c r="I321" s="253"/>
      <c r="J321" s="251"/>
      <c r="K321" s="250"/>
      <c r="L321" s="253"/>
      <c r="M321" s="251"/>
      <c r="N321" s="254"/>
      <c r="O321" s="250"/>
      <c r="P321" s="251"/>
      <c r="Q321" s="249"/>
      <c r="R321" s="199"/>
      <c r="U321" s="202"/>
    </row>
    <row r="322" spans="1:24" ht="15" customHeight="1" x14ac:dyDescent="0.15">
      <c r="A322" s="783" t="s">
        <v>447</v>
      </c>
      <c r="B322" s="828"/>
      <c r="C322" s="22">
        <f>SUM(ENERO:DICIEMBRE!C322)</f>
        <v>0</v>
      </c>
      <c r="D322" s="22">
        <f>SUM(ENERO:DICIEMBRE!D322)</f>
        <v>0</v>
      </c>
      <c r="E322" s="22">
        <f>SUM(ENERO:DICIEMBRE!E322)</f>
        <v>0</v>
      </c>
      <c r="F322" s="22">
        <f>SUM(ENERO:DICIEMBRE!F322)</f>
        <v>0</v>
      </c>
      <c r="G322" s="22">
        <f>SUM(ENERO:DICIEMBRE!G322)</f>
        <v>0</v>
      </c>
      <c r="H322" s="22">
        <f>SUM(ENERO:DICIEMBRE!H322)</f>
        <v>0</v>
      </c>
      <c r="I322" s="22">
        <f>SUM(ENERO:DICIEMBRE!I322)</f>
        <v>0</v>
      </c>
      <c r="J322" s="22">
        <f>SUM(ENERO:DICIEMBRE!J322)</f>
        <v>0</v>
      </c>
      <c r="K322" s="22">
        <f>SUM(ENERO:DICIEMBRE!K322)</f>
        <v>0</v>
      </c>
      <c r="L322" s="22">
        <f>SUM(ENERO:DICIEMBRE!L322)</f>
        <v>0</v>
      </c>
      <c r="M322" s="22">
        <f>SUM(ENERO:DICIEMBRE!M322)</f>
        <v>0</v>
      </c>
      <c r="N322" s="22">
        <f>SUM(ENERO:DICIEMBRE!N322)</f>
        <v>0</v>
      </c>
      <c r="O322" s="22">
        <f>SUM(ENERO:DICIEMBRE!O322)</f>
        <v>0</v>
      </c>
      <c r="P322" s="22">
        <f>SUM(ENERO:DICIEMBRE!P322)</f>
        <v>0</v>
      </c>
      <c r="Q322" s="22">
        <f>SUM(ENERO:DICIEMBRE!Q322)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22">
        <f>SUM(ENERO:DICIEMBRE!C323)</f>
        <v>0</v>
      </c>
      <c r="D323" s="22">
        <f>SUM(ENERO:DICIEMBRE!D323)</f>
        <v>0</v>
      </c>
      <c r="E323" s="22">
        <f>SUM(ENERO:DICIEMBRE!E323)</f>
        <v>0</v>
      </c>
      <c r="F323" s="22">
        <f>SUM(ENERO:DICIEMBRE!F323)</f>
        <v>0</v>
      </c>
      <c r="G323" s="22">
        <f>SUM(ENERO:DICIEMBRE!G323)</f>
        <v>0</v>
      </c>
      <c r="H323" s="22">
        <f>SUM(ENERO:DICIEMBRE!H323)</f>
        <v>0</v>
      </c>
      <c r="I323" s="22">
        <f>SUM(ENERO:DICIEMBRE!I323)</f>
        <v>0</v>
      </c>
      <c r="J323" s="22">
        <f>SUM(ENERO:DICIEMBRE!J323)</f>
        <v>0</v>
      </c>
      <c r="K323" s="22">
        <f>SUM(ENERO:DICIEMBRE!K323)</f>
        <v>0</v>
      </c>
      <c r="L323" s="22">
        <f>SUM(ENERO:DICIEMBRE!L323)</f>
        <v>0</v>
      </c>
      <c r="M323" s="22">
        <f>SUM(ENERO:DICIEMBRE!M323)</f>
        <v>0</v>
      </c>
      <c r="N323" s="22">
        <f>SUM(ENERO:DICIEMBRE!N323)</f>
        <v>0</v>
      </c>
      <c r="O323" s="22">
        <f>SUM(ENERO:DICIEMBRE!O323)</f>
        <v>0</v>
      </c>
      <c r="P323" s="22">
        <f>SUM(ENERO:DICIEMBRE!P323)</f>
        <v>0</v>
      </c>
      <c r="Q323" s="22">
        <f>SUM(ENERO:DICIEMBRE!Q323)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22">
        <f>SUM(ENERO:DICIEMBRE!C324)</f>
        <v>0</v>
      </c>
      <c r="D324" s="22">
        <f>SUM(ENERO:DICIEMBRE!D324)</f>
        <v>0</v>
      </c>
      <c r="E324" s="22">
        <f>SUM(ENERO:DICIEMBRE!E324)</f>
        <v>0</v>
      </c>
      <c r="F324" s="22">
        <f>SUM(ENERO:DICIEMBRE!F324)</f>
        <v>0</v>
      </c>
      <c r="G324" s="22">
        <f>SUM(ENERO:DICIEMBRE!G324)</f>
        <v>0</v>
      </c>
      <c r="H324" s="22">
        <f>SUM(ENERO:DICIEMBRE!H324)</f>
        <v>0</v>
      </c>
      <c r="I324" s="22">
        <f>SUM(ENERO:DICIEMBRE!I324)</f>
        <v>0</v>
      </c>
      <c r="J324" s="22">
        <f>SUM(ENERO:DICIEMBRE!J324)</f>
        <v>0</v>
      </c>
      <c r="K324" s="22">
        <f>SUM(ENERO:DICIEMBRE!K324)</f>
        <v>0</v>
      </c>
      <c r="L324" s="22">
        <f>SUM(ENERO:DICIEMBRE!L324)</f>
        <v>0</v>
      </c>
      <c r="M324" s="22">
        <f>SUM(ENERO:DICIEMBRE!M324)</f>
        <v>0</v>
      </c>
      <c r="N324" s="22">
        <f>SUM(ENERO:DICIEMBRE!N324)</f>
        <v>0</v>
      </c>
      <c r="O324" s="22">
        <f>SUM(ENERO:DICIEMBRE!O324)</f>
        <v>0</v>
      </c>
      <c r="P324" s="22">
        <f>SUM(ENERO:DICIEMBRE!P324)</f>
        <v>0</v>
      </c>
      <c r="Q324" s="22">
        <f>SUM(ENERO:DICIEMBRE!Q324)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257">
        <f>SUM(C317+C318+C320+C322+C323+C324)</f>
        <v>0</v>
      </c>
      <c r="D325" s="257">
        <f t="shared" ref="D325:Q325" si="5">SUM(D317+D318+D320+D322+D323+D324)</f>
        <v>0</v>
      </c>
      <c r="E325" s="257">
        <f t="shared" si="5"/>
        <v>0</v>
      </c>
      <c r="F325" s="257">
        <f t="shared" si="5"/>
        <v>0</v>
      </c>
      <c r="G325" s="257">
        <f t="shared" si="5"/>
        <v>0</v>
      </c>
      <c r="H325" s="257">
        <f t="shared" si="5"/>
        <v>0</v>
      </c>
      <c r="I325" s="257">
        <f t="shared" si="5"/>
        <v>0</v>
      </c>
      <c r="J325" s="257">
        <f t="shared" si="5"/>
        <v>0</v>
      </c>
      <c r="K325" s="257">
        <f t="shared" si="5"/>
        <v>0</v>
      </c>
      <c r="L325" s="257">
        <f t="shared" si="5"/>
        <v>0</v>
      </c>
      <c r="M325" s="257">
        <f t="shared" si="5"/>
        <v>0</v>
      </c>
      <c r="N325" s="257">
        <f t="shared" si="5"/>
        <v>0</v>
      </c>
      <c r="O325" s="257">
        <f t="shared" si="5"/>
        <v>13</v>
      </c>
      <c r="P325" s="257">
        <f t="shared" si="5"/>
        <v>185</v>
      </c>
      <c r="Q325" s="257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1"/>
      <c r="P326" s="261"/>
      <c r="Q326" s="261"/>
      <c r="R326" s="26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759" t="s">
        <v>421</v>
      </c>
      <c r="P327" s="760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749" t="s">
        <v>432</v>
      </c>
      <c r="P328" s="750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749"/>
      <c r="P329" s="750"/>
      <c r="Q329" s="763"/>
    </row>
    <row r="330" spans="1:24" ht="15" customHeight="1" x14ac:dyDescent="0.15">
      <c r="A330" s="264">
        <v>1901023</v>
      </c>
      <c r="B330" s="265" t="s">
        <v>374</v>
      </c>
      <c r="C330" s="22">
        <f>SUM(ENERO:DICIEMBRE!C330)</f>
        <v>0</v>
      </c>
      <c r="D330" s="22">
        <f>SUM(ENERO:DICIEMBRE!D330)</f>
        <v>0</v>
      </c>
      <c r="E330" s="22">
        <f>SUM(ENERO:DICIEMBRE!E330)</f>
        <v>0</v>
      </c>
      <c r="F330" s="22">
        <f>SUM(ENERO:DICIEMBRE!F330)</f>
        <v>0</v>
      </c>
      <c r="G330" s="22">
        <f>SUM(ENERO:DICIEMBRE!G330)</f>
        <v>0</v>
      </c>
      <c r="H330" s="22">
        <f>SUM(ENERO:DICIEMBRE!H330)</f>
        <v>0</v>
      </c>
      <c r="I330" s="22">
        <f>SUM(ENERO:DICIEMBRE!I330)</f>
        <v>0</v>
      </c>
      <c r="J330" s="22">
        <f>SUM(ENERO:DICIEMBRE!J330)</f>
        <v>0</v>
      </c>
      <c r="K330" s="22">
        <f>SUM(ENERO:DICIEMBRE!K330)</f>
        <v>0</v>
      </c>
      <c r="L330" s="22">
        <f>SUM(ENERO:DICIEMBRE!L330)</f>
        <v>0</v>
      </c>
      <c r="M330" s="22">
        <f>SUM(ENERO:DICIEMBRE!M330)</f>
        <v>0</v>
      </c>
      <c r="N330" s="22">
        <f>SUM(ENERO:DICIEMBRE!N330)</f>
        <v>0</v>
      </c>
      <c r="O330" s="22">
        <f>SUM(ENERO:DICIEMBRE!O330)</f>
        <v>0</v>
      </c>
      <c r="P330" s="22">
        <f>SUM(ENERO:DICIEMBRE!P330)</f>
        <v>0</v>
      </c>
      <c r="Q330" s="22">
        <f>SUM(ENERO:DICIEMBRE!Q330)</f>
        <v>0</v>
      </c>
      <c r="R330" s="199"/>
    </row>
    <row r="331" spans="1:24" ht="15" customHeight="1" x14ac:dyDescent="0.15">
      <c r="A331" s="266">
        <v>1901024</v>
      </c>
      <c r="B331" s="267" t="s">
        <v>375</v>
      </c>
      <c r="C331" s="22">
        <f>SUM(ENERO:DICIEMBRE!C331)</f>
        <v>0</v>
      </c>
      <c r="D331" s="22">
        <f>SUM(ENERO:DICIEMBRE!D331)</f>
        <v>0</v>
      </c>
      <c r="E331" s="22">
        <f>SUM(ENERO:DICIEMBRE!E331)</f>
        <v>0</v>
      </c>
      <c r="F331" s="22">
        <f>SUM(ENERO:DICIEMBRE!F331)</f>
        <v>0</v>
      </c>
      <c r="G331" s="22">
        <f>SUM(ENERO:DICIEMBRE!G331)</f>
        <v>0</v>
      </c>
      <c r="H331" s="22">
        <f>SUM(ENERO:DICIEMBRE!H331)</f>
        <v>0</v>
      </c>
      <c r="I331" s="22">
        <f>SUM(ENERO:DICIEMBRE!I331)</f>
        <v>0</v>
      </c>
      <c r="J331" s="22">
        <f>SUM(ENERO:DICIEMBRE!J331)</f>
        <v>0</v>
      </c>
      <c r="K331" s="22">
        <f>SUM(ENERO:DICIEMBRE!K331)</f>
        <v>0</v>
      </c>
      <c r="L331" s="22">
        <f>SUM(ENERO:DICIEMBRE!L331)</f>
        <v>0</v>
      </c>
      <c r="M331" s="22">
        <f>SUM(ENERO:DICIEMBRE!M331)</f>
        <v>0</v>
      </c>
      <c r="N331" s="22">
        <f>SUM(ENERO:DICIEMBRE!N331)</f>
        <v>0</v>
      </c>
      <c r="O331" s="22">
        <f>SUM(ENERO:DICIEMBRE!O331)</f>
        <v>0</v>
      </c>
      <c r="P331" s="22">
        <f>SUM(ENERO:DICIEMBRE!P331)</f>
        <v>0</v>
      </c>
      <c r="Q331" s="22">
        <f>SUM(ENERO:DICIEMBRE!Q331)</f>
        <v>0</v>
      </c>
      <c r="R331" s="199"/>
    </row>
    <row r="332" spans="1:24" ht="15" customHeight="1" x14ac:dyDescent="0.15">
      <c r="A332" s="266">
        <v>1901025</v>
      </c>
      <c r="B332" s="267" t="s">
        <v>455</v>
      </c>
      <c r="C332" s="22">
        <f>SUM(ENERO:DICIEMBRE!C332)</f>
        <v>0</v>
      </c>
      <c r="D332" s="22">
        <f>SUM(ENERO:DICIEMBRE!D332)</f>
        <v>0</v>
      </c>
      <c r="E332" s="22">
        <f>SUM(ENERO:DICIEMBRE!E332)</f>
        <v>0</v>
      </c>
      <c r="F332" s="22">
        <f>SUM(ENERO:DICIEMBRE!F332)</f>
        <v>0</v>
      </c>
      <c r="G332" s="22">
        <f>SUM(ENERO:DICIEMBRE!G332)</f>
        <v>0</v>
      </c>
      <c r="H332" s="22">
        <f>SUM(ENERO:DICIEMBRE!H332)</f>
        <v>0</v>
      </c>
      <c r="I332" s="22">
        <f>SUM(ENERO:DICIEMBRE!I332)</f>
        <v>0</v>
      </c>
      <c r="J332" s="22">
        <f>SUM(ENERO:DICIEMBRE!J332)</f>
        <v>0</v>
      </c>
      <c r="K332" s="22">
        <f>SUM(ENERO:DICIEMBRE!K332)</f>
        <v>0</v>
      </c>
      <c r="L332" s="22">
        <f>SUM(ENERO:DICIEMBRE!L332)</f>
        <v>0</v>
      </c>
      <c r="M332" s="22">
        <f>SUM(ENERO:DICIEMBRE!M332)</f>
        <v>0</v>
      </c>
      <c r="N332" s="22">
        <f>SUM(ENERO:DICIEMBRE!N332)</f>
        <v>0</v>
      </c>
      <c r="O332" s="22">
        <f>SUM(ENERO:DICIEMBRE!O332)</f>
        <v>0</v>
      </c>
      <c r="P332" s="22">
        <f>SUM(ENERO:DICIEMBRE!P332)</f>
        <v>0</v>
      </c>
      <c r="Q332" s="22">
        <f>SUM(ENERO:DICIEMBRE!Q332)</f>
        <v>0</v>
      </c>
      <c r="R332" s="199"/>
    </row>
    <row r="333" spans="1:24" ht="15" customHeight="1" x14ac:dyDescent="0.15">
      <c r="A333" s="266">
        <v>1901026</v>
      </c>
      <c r="B333" s="267" t="s">
        <v>379</v>
      </c>
      <c r="C333" s="22">
        <f>SUM(ENERO:DICIEMBRE!C333)</f>
        <v>0</v>
      </c>
      <c r="D333" s="22">
        <f>SUM(ENERO:DICIEMBRE!D333)</f>
        <v>0</v>
      </c>
      <c r="E333" s="22">
        <f>SUM(ENERO:DICIEMBRE!E333)</f>
        <v>0</v>
      </c>
      <c r="F333" s="22">
        <f>SUM(ENERO:DICIEMBRE!F333)</f>
        <v>0</v>
      </c>
      <c r="G333" s="22">
        <f>SUM(ENERO:DICIEMBRE!G333)</f>
        <v>0</v>
      </c>
      <c r="H333" s="22">
        <f>SUM(ENERO:DICIEMBRE!H333)</f>
        <v>0</v>
      </c>
      <c r="I333" s="22">
        <f>SUM(ENERO:DICIEMBRE!I333)</f>
        <v>0</v>
      </c>
      <c r="J333" s="22">
        <f>SUM(ENERO:DICIEMBRE!J333)</f>
        <v>0</v>
      </c>
      <c r="K333" s="22">
        <f>SUM(ENERO:DICIEMBRE!K333)</f>
        <v>0</v>
      </c>
      <c r="L333" s="22">
        <f>SUM(ENERO:DICIEMBRE!L333)</f>
        <v>0</v>
      </c>
      <c r="M333" s="22">
        <f>SUM(ENERO:DICIEMBRE!M333)</f>
        <v>0</v>
      </c>
      <c r="N333" s="22">
        <f>SUM(ENERO:DICIEMBRE!N333)</f>
        <v>0</v>
      </c>
      <c r="O333" s="22">
        <f>SUM(ENERO:DICIEMBRE!O333)</f>
        <v>0</v>
      </c>
      <c r="P333" s="22">
        <f>SUM(ENERO:DICIEMBRE!P333)</f>
        <v>0</v>
      </c>
      <c r="Q333" s="22">
        <f>SUM(ENERO:DICIEMBRE!Q333)</f>
        <v>0</v>
      </c>
      <c r="R333" s="199"/>
    </row>
    <row r="334" spans="1:24" ht="15" customHeight="1" x14ac:dyDescent="0.15">
      <c r="A334" s="266">
        <v>1901126</v>
      </c>
      <c r="B334" s="267" t="s">
        <v>380</v>
      </c>
      <c r="C334" s="22">
        <f>SUM(ENERO:DICIEMBRE!C334)</f>
        <v>0</v>
      </c>
      <c r="D334" s="22">
        <f>SUM(ENERO:DICIEMBRE!D334)</f>
        <v>0</v>
      </c>
      <c r="E334" s="22">
        <f>SUM(ENERO:DICIEMBRE!E334)</f>
        <v>0</v>
      </c>
      <c r="F334" s="22">
        <f>SUM(ENERO:DICIEMBRE!F334)</f>
        <v>0</v>
      </c>
      <c r="G334" s="22">
        <f>SUM(ENERO:DICIEMBRE!G334)</f>
        <v>0</v>
      </c>
      <c r="H334" s="22">
        <f>SUM(ENERO:DICIEMBRE!H334)</f>
        <v>0</v>
      </c>
      <c r="I334" s="22">
        <f>SUM(ENERO:DICIEMBRE!I334)</f>
        <v>0</v>
      </c>
      <c r="J334" s="22">
        <f>SUM(ENERO:DICIEMBRE!J334)</f>
        <v>0</v>
      </c>
      <c r="K334" s="22">
        <f>SUM(ENERO:DICIEMBRE!K334)</f>
        <v>0</v>
      </c>
      <c r="L334" s="22">
        <f>SUM(ENERO:DICIEMBRE!L334)</f>
        <v>0</v>
      </c>
      <c r="M334" s="22">
        <f>SUM(ENERO:DICIEMBRE!M334)</f>
        <v>0</v>
      </c>
      <c r="N334" s="22">
        <f>SUM(ENERO:DICIEMBRE!N334)</f>
        <v>0</v>
      </c>
      <c r="O334" s="22">
        <f>SUM(ENERO:DICIEMBRE!O334)</f>
        <v>0</v>
      </c>
      <c r="P334" s="22">
        <f>SUM(ENERO:DICIEMBRE!P334)</f>
        <v>0</v>
      </c>
      <c r="Q334" s="22">
        <f>SUM(ENERO:DICIEMBRE!Q334)</f>
        <v>0</v>
      </c>
      <c r="R334" s="199"/>
    </row>
    <row r="335" spans="1:24" ht="15" customHeight="1" x14ac:dyDescent="0.15">
      <c r="A335" s="266">
        <v>1901027</v>
      </c>
      <c r="B335" s="267" t="s">
        <v>456</v>
      </c>
      <c r="C335" s="22">
        <f>SUM(ENERO:DICIEMBRE!C335)</f>
        <v>0</v>
      </c>
      <c r="D335" s="22">
        <f>SUM(ENERO:DICIEMBRE!D335)</f>
        <v>0</v>
      </c>
      <c r="E335" s="22">
        <f>SUM(ENERO:DICIEMBRE!E335)</f>
        <v>0</v>
      </c>
      <c r="F335" s="22">
        <f>SUM(ENERO:DICIEMBRE!F335)</f>
        <v>0</v>
      </c>
      <c r="G335" s="22">
        <f>SUM(ENERO:DICIEMBRE!G335)</f>
        <v>0</v>
      </c>
      <c r="H335" s="22">
        <f>SUM(ENERO:DICIEMBRE!H335)</f>
        <v>0</v>
      </c>
      <c r="I335" s="22">
        <f>SUM(ENERO:DICIEMBRE!I335)</f>
        <v>0</v>
      </c>
      <c r="J335" s="22">
        <f>SUM(ENERO:DICIEMBRE!J335)</f>
        <v>0</v>
      </c>
      <c r="K335" s="22">
        <f>SUM(ENERO:DICIEMBRE!K335)</f>
        <v>0</v>
      </c>
      <c r="L335" s="22">
        <f>SUM(ENERO:DICIEMBRE!L335)</f>
        <v>0</v>
      </c>
      <c r="M335" s="22">
        <f>SUM(ENERO:DICIEMBRE!M335)</f>
        <v>0</v>
      </c>
      <c r="N335" s="22">
        <f>SUM(ENERO:DICIEMBRE!N335)</f>
        <v>0</v>
      </c>
      <c r="O335" s="22">
        <f>SUM(ENERO:DICIEMBRE!O335)</f>
        <v>0</v>
      </c>
      <c r="P335" s="22">
        <f>SUM(ENERO:DICIEMBRE!P335)</f>
        <v>0</v>
      </c>
      <c r="Q335" s="22">
        <f>SUM(ENERO:DICIEMBRE!Q335)</f>
        <v>0</v>
      </c>
      <c r="R335" s="199"/>
    </row>
    <row r="336" spans="1:24" ht="15" customHeight="1" x14ac:dyDescent="0.15">
      <c r="A336" s="266">
        <v>1901028</v>
      </c>
      <c r="B336" s="267" t="s">
        <v>384</v>
      </c>
      <c r="C336" s="22">
        <f>SUM(ENERO:DICIEMBRE!C336)</f>
        <v>30</v>
      </c>
      <c r="D336" s="22">
        <f>SUM(ENERO:DICIEMBRE!D336)</f>
        <v>30</v>
      </c>
      <c r="E336" s="22">
        <f>SUM(ENERO:DICIEMBRE!E336)</f>
        <v>30</v>
      </c>
      <c r="F336" s="22">
        <f>SUM(ENERO:DICIEMBRE!F336)</f>
        <v>0</v>
      </c>
      <c r="G336" s="22">
        <f>SUM(ENERO:DICIEMBRE!G336)</f>
        <v>0</v>
      </c>
      <c r="H336" s="22">
        <f>SUM(ENERO:DICIEMBRE!H336)</f>
        <v>30</v>
      </c>
      <c r="I336" s="22">
        <f>SUM(ENERO:DICIEMBRE!I336)</f>
        <v>0</v>
      </c>
      <c r="J336" s="22">
        <f>SUM(ENERO:DICIEMBRE!J336)</f>
        <v>0</v>
      </c>
      <c r="K336" s="22">
        <f>SUM(ENERO:DICIEMBRE!K336)</f>
        <v>0</v>
      </c>
      <c r="L336" s="22">
        <f>SUM(ENERO:DICIEMBRE!L336)</f>
        <v>0</v>
      </c>
      <c r="M336" s="22">
        <f>SUM(ENERO:DICIEMBRE!M336)</f>
        <v>0</v>
      </c>
      <c r="N336" s="22">
        <f>SUM(ENERO:DICIEMBRE!N336)</f>
        <v>0</v>
      </c>
      <c r="O336" s="22">
        <f>SUM(ENERO:DICIEMBRE!O336)</f>
        <v>0</v>
      </c>
      <c r="P336" s="22">
        <f>SUM(ENERO:DICIEMBRE!P336)</f>
        <v>0</v>
      </c>
      <c r="Q336" s="22">
        <f>SUM(ENERO:DICIEMBRE!Q336)</f>
        <v>0</v>
      </c>
      <c r="R336" s="199"/>
    </row>
    <row r="337" spans="1:18" ht="15" customHeight="1" x14ac:dyDescent="0.15">
      <c r="A337" s="268">
        <v>1901029</v>
      </c>
      <c r="B337" s="269" t="s">
        <v>385</v>
      </c>
      <c r="C337" s="22">
        <f>SUM(ENERO:DICIEMBRE!C337)</f>
        <v>0</v>
      </c>
      <c r="D337" s="22">
        <f>SUM(ENERO:DICIEMBRE!D337)</f>
        <v>0</v>
      </c>
      <c r="E337" s="22">
        <f>SUM(ENERO:DICIEMBRE!E337)</f>
        <v>0</v>
      </c>
      <c r="F337" s="22">
        <f>SUM(ENERO:DICIEMBRE!F337)</f>
        <v>0</v>
      </c>
      <c r="G337" s="22">
        <f>SUM(ENERO:DICIEMBRE!G337)</f>
        <v>0</v>
      </c>
      <c r="H337" s="22">
        <f>SUM(ENERO:DICIEMBRE!H337)</f>
        <v>0</v>
      </c>
      <c r="I337" s="22">
        <f>SUM(ENERO:DICIEMBRE!I337)</f>
        <v>0</v>
      </c>
      <c r="J337" s="22">
        <f>SUM(ENERO:DICIEMBRE!J337)</f>
        <v>0</v>
      </c>
      <c r="K337" s="22">
        <f>SUM(ENERO:DICIEMBRE!K337)</f>
        <v>0</v>
      </c>
      <c r="L337" s="22">
        <f>SUM(ENERO:DICIEMBRE!L337)</f>
        <v>0</v>
      </c>
      <c r="M337" s="22">
        <f>SUM(ENERO:DICIEMBRE!M337)</f>
        <v>0</v>
      </c>
      <c r="N337" s="22">
        <f>SUM(ENERO:DICIEMBRE!N337)</f>
        <v>0</v>
      </c>
      <c r="O337" s="22">
        <f>SUM(ENERO:DICIEMBRE!O337)</f>
        <v>0</v>
      </c>
      <c r="P337" s="22">
        <f>SUM(ENERO:DICIEMBRE!P337)</f>
        <v>0</v>
      </c>
      <c r="Q337" s="22">
        <f>SUM(ENERO:DICIEMBRE!Q337)</f>
        <v>0</v>
      </c>
      <c r="R337" s="199"/>
    </row>
    <row r="338" spans="1:18" s="210" customFormat="1" ht="15" customHeight="1" x14ac:dyDescent="0.15">
      <c r="A338" s="800" t="s">
        <v>416</v>
      </c>
      <c r="B338" s="801"/>
      <c r="C338" s="270">
        <f>SUM(C330:C337)</f>
        <v>30</v>
      </c>
      <c r="D338" s="271">
        <f>SUM(D330:D337)</f>
        <v>30</v>
      </c>
      <c r="E338" s="272">
        <f t="shared" ref="E338:Q338" si="6">SUM(E330:E337)</f>
        <v>30</v>
      </c>
      <c r="F338" s="272">
        <f t="shared" si="6"/>
        <v>0</v>
      </c>
      <c r="G338" s="272">
        <f t="shared" si="6"/>
        <v>0</v>
      </c>
      <c r="H338" s="272">
        <f t="shared" si="6"/>
        <v>30</v>
      </c>
      <c r="I338" s="272">
        <f t="shared" si="6"/>
        <v>0</v>
      </c>
      <c r="J338" s="272">
        <f t="shared" si="6"/>
        <v>0</v>
      </c>
      <c r="K338" s="272">
        <f t="shared" si="6"/>
        <v>0</v>
      </c>
      <c r="L338" s="272">
        <f t="shared" si="6"/>
        <v>0</v>
      </c>
      <c r="M338" s="272">
        <f t="shared" si="6"/>
        <v>0</v>
      </c>
      <c r="N338" s="272">
        <f t="shared" si="6"/>
        <v>0</v>
      </c>
      <c r="O338" s="272">
        <f t="shared" si="6"/>
        <v>0</v>
      </c>
      <c r="P338" s="257">
        <f t="shared" si="6"/>
        <v>0</v>
      </c>
      <c r="Q338" s="257">
        <f t="shared" si="6"/>
        <v>0</v>
      </c>
      <c r="R338" s="199"/>
    </row>
    <row r="339" spans="1:18" ht="24.95" customHeight="1" x14ac:dyDescent="0.15">
      <c r="A339" s="802" t="s">
        <v>457</v>
      </c>
      <c r="B339" s="802"/>
      <c r="C339" s="273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5"/>
      <c r="O339" s="169"/>
      <c r="P339" s="169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794" t="s">
        <v>421</v>
      </c>
      <c r="Q340" s="795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796"/>
      <c r="Q341" s="797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278" t="s">
        <v>454</v>
      </c>
      <c r="H342" s="276" t="s">
        <v>434</v>
      </c>
      <c r="I342" s="277" t="s">
        <v>435</v>
      </c>
      <c r="J342" s="278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282" t="s">
        <v>432</v>
      </c>
      <c r="Q342" s="283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22">
        <f>SUM(ENERO:DICIEMBRE!C343)</f>
        <v>34</v>
      </c>
      <c r="D343" s="22">
        <f>SUM(ENERO:DICIEMBRE!D343)</f>
        <v>31</v>
      </c>
      <c r="E343" s="22">
        <f>SUM(ENERO:DICIEMBRE!E343)</f>
        <v>18</v>
      </c>
      <c r="F343" s="22">
        <f>SUM(ENERO:DICIEMBRE!F343)</f>
        <v>13</v>
      </c>
      <c r="G343" s="22">
        <f>SUM(ENERO:DICIEMBRE!G343)</f>
        <v>2</v>
      </c>
      <c r="H343" s="22">
        <f>SUM(ENERO:DICIEMBRE!H343)</f>
        <v>0</v>
      </c>
      <c r="I343" s="22">
        <f>SUM(ENERO:DICIEMBRE!I343)</f>
        <v>0</v>
      </c>
      <c r="J343" s="22">
        <f>SUM(ENERO:DICIEMBRE!J343)</f>
        <v>1</v>
      </c>
      <c r="K343" s="286"/>
      <c r="L343" s="22">
        <f>SUM(ENERO:DICIEMBRE!L343)</f>
        <v>0</v>
      </c>
      <c r="M343" s="22">
        <f>SUM(ENERO:DICIEMBRE!M343)</f>
        <v>0</v>
      </c>
      <c r="N343" s="22">
        <f>SUM(ENERO:DICIEMBRE!N343)</f>
        <v>0</v>
      </c>
      <c r="O343" s="22">
        <f>SUM(ENERO:DICIEMBRE!O343)</f>
        <v>0</v>
      </c>
      <c r="P343" s="22">
        <f>SUM(ENERO:DICIEMBRE!P343)</f>
        <v>0</v>
      </c>
      <c r="Q343" s="22">
        <f>SUM(ENERO:DICIEMBRE!Q343)</f>
        <v>1</v>
      </c>
      <c r="R343" s="22">
        <f>SUM(ENERO:DICIEMBRE!R343)</f>
        <v>14</v>
      </c>
    </row>
    <row r="344" spans="1:18" ht="15" customHeight="1" x14ac:dyDescent="0.15">
      <c r="A344" s="287" t="s">
        <v>465</v>
      </c>
      <c r="B344" s="288" t="s">
        <v>466</v>
      </c>
      <c r="C344" s="22">
        <f>SUM(ENERO:DICIEMBRE!C344)</f>
        <v>1722</v>
      </c>
      <c r="D344" s="22">
        <f>SUM(ENERO:DICIEMBRE!D344)</f>
        <v>1655</v>
      </c>
      <c r="E344" s="22">
        <f>SUM(ENERO:DICIEMBRE!E344)</f>
        <v>1577</v>
      </c>
      <c r="F344" s="22">
        <f>SUM(ENERO:DICIEMBRE!F344)</f>
        <v>78</v>
      </c>
      <c r="G344" s="22">
        <f>SUM(ENERO:DICIEMBRE!G344)</f>
        <v>6</v>
      </c>
      <c r="H344" s="22">
        <f>SUM(ENERO:DICIEMBRE!H344)</f>
        <v>59</v>
      </c>
      <c r="I344" s="22">
        <f>SUM(ENERO:DICIEMBRE!I344)</f>
        <v>2</v>
      </c>
      <c r="J344" s="22">
        <f>SUM(ENERO:DICIEMBRE!J344)</f>
        <v>0</v>
      </c>
      <c r="K344" s="22">
        <f>SUM(ENERO:DICIEMBRE!K344)</f>
        <v>695</v>
      </c>
      <c r="L344" s="22">
        <f>SUM(ENERO:DICIEMBRE!L344)</f>
        <v>13</v>
      </c>
      <c r="M344" s="22">
        <f>SUM(ENERO:DICIEMBRE!M344)</f>
        <v>608</v>
      </c>
      <c r="N344" s="22">
        <f>SUM(ENERO:DICIEMBRE!N344)</f>
        <v>1</v>
      </c>
      <c r="O344" s="22">
        <f>SUM(ENERO:DICIEMBRE!O344)</f>
        <v>30</v>
      </c>
      <c r="P344" s="22">
        <f>SUM(ENERO:DICIEMBRE!P344)</f>
        <v>1</v>
      </c>
      <c r="Q344" s="22">
        <f>SUM(ENERO:DICIEMBRE!Q344)</f>
        <v>1</v>
      </c>
      <c r="R344" s="22">
        <f>SUM(ENERO:DICIEMBRE!R344)</f>
        <v>84</v>
      </c>
    </row>
    <row r="345" spans="1:18" ht="15" customHeight="1" x14ac:dyDescent="0.15">
      <c r="A345" s="287" t="s">
        <v>113</v>
      </c>
      <c r="B345" s="288" t="s">
        <v>467</v>
      </c>
      <c r="C345" s="22">
        <f>SUM(ENERO:DICIEMBRE!C345)</f>
        <v>879</v>
      </c>
      <c r="D345" s="22">
        <f>SUM(ENERO:DICIEMBRE!D345)</f>
        <v>727</v>
      </c>
      <c r="E345" s="22">
        <f>SUM(ENERO:DICIEMBRE!E345)</f>
        <v>611</v>
      </c>
      <c r="F345" s="22">
        <f>SUM(ENERO:DICIEMBRE!F345)</f>
        <v>116</v>
      </c>
      <c r="G345" s="22">
        <f>SUM(ENERO:DICIEMBRE!G345)</f>
        <v>18</v>
      </c>
      <c r="H345" s="22">
        <f>SUM(ENERO:DICIEMBRE!H345)</f>
        <v>96</v>
      </c>
      <c r="I345" s="22">
        <f>SUM(ENERO:DICIEMBRE!I345)</f>
        <v>37</v>
      </c>
      <c r="J345" s="22">
        <f>SUM(ENERO:DICIEMBRE!J345)</f>
        <v>1</v>
      </c>
      <c r="K345" s="22">
        <f>SUM(ENERO:DICIEMBRE!K345)</f>
        <v>314</v>
      </c>
      <c r="L345" s="22">
        <f>SUM(ENERO:DICIEMBRE!L345)</f>
        <v>49</v>
      </c>
      <c r="M345" s="22">
        <f>SUM(ENERO:DICIEMBRE!M345)</f>
        <v>0</v>
      </c>
      <c r="N345" s="22">
        <f>SUM(ENERO:DICIEMBRE!N345)</f>
        <v>0</v>
      </c>
      <c r="O345" s="22">
        <f>SUM(ENERO:DICIEMBRE!O345)</f>
        <v>0</v>
      </c>
      <c r="P345" s="22">
        <f>SUM(ENERO:DICIEMBRE!P345)</f>
        <v>0</v>
      </c>
      <c r="Q345" s="22">
        <f>SUM(ENERO:DICIEMBRE!Q345)</f>
        <v>0</v>
      </c>
      <c r="R345" s="22">
        <f>SUM(ENERO:DICIEMBRE!R345)</f>
        <v>129</v>
      </c>
    </row>
    <row r="346" spans="1:18" ht="15" customHeight="1" x14ac:dyDescent="0.15">
      <c r="A346" s="287" t="s">
        <v>115</v>
      </c>
      <c r="B346" s="288" t="s">
        <v>468</v>
      </c>
      <c r="C346" s="22">
        <f>SUM(ENERO:DICIEMBRE!C346)</f>
        <v>178</v>
      </c>
      <c r="D346" s="22">
        <f>SUM(ENERO:DICIEMBRE!D346)</f>
        <v>138</v>
      </c>
      <c r="E346" s="22">
        <f>SUM(ENERO:DICIEMBRE!E346)</f>
        <v>132</v>
      </c>
      <c r="F346" s="22">
        <f>SUM(ENERO:DICIEMBRE!F346)</f>
        <v>6</v>
      </c>
      <c r="G346" s="22">
        <f>SUM(ENERO:DICIEMBRE!G346)</f>
        <v>2</v>
      </c>
      <c r="H346" s="22">
        <f>SUM(ENERO:DICIEMBRE!H346)</f>
        <v>38</v>
      </c>
      <c r="I346" s="22">
        <f>SUM(ENERO:DICIEMBRE!I346)</f>
        <v>0</v>
      </c>
      <c r="J346" s="22">
        <f>SUM(ENERO:DICIEMBRE!J346)</f>
        <v>0</v>
      </c>
      <c r="K346" s="22">
        <f>SUM(ENERO:DICIEMBRE!K346)</f>
        <v>72</v>
      </c>
      <c r="L346" s="22">
        <f>SUM(ENERO:DICIEMBRE!L346)</f>
        <v>0</v>
      </c>
      <c r="M346" s="22">
        <f>SUM(ENERO:DICIEMBRE!M346)</f>
        <v>0</v>
      </c>
      <c r="N346" s="22">
        <f>SUM(ENERO:DICIEMBRE!N346)</f>
        <v>0</v>
      </c>
      <c r="O346" s="22">
        <f>SUM(ENERO:DICIEMBRE!O346)</f>
        <v>0</v>
      </c>
      <c r="P346" s="22">
        <f>SUM(ENERO:DICIEMBRE!P346)</f>
        <v>0</v>
      </c>
      <c r="Q346" s="22">
        <f>SUM(ENERO:DICIEMBRE!Q346)</f>
        <v>0</v>
      </c>
      <c r="R346" s="22">
        <f>SUM(ENERO:DICIEMBRE!R346)</f>
        <v>8</v>
      </c>
    </row>
    <row r="347" spans="1:18" ht="15" customHeight="1" x14ac:dyDescent="0.15">
      <c r="A347" s="287" t="s">
        <v>117</v>
      </c>
      <c r="B347" s="288" t="s">
        <v>469</v>
      </c>
      <c r="C347" s="22">
        <f>SUM(ENERO:DICIEMBRE!C347)</f>
        <v>476</v>
      </c>
      <c r="D347" s="22">
        <f>SUM(ENERO:DICIEMBRE!D347)</f>
        <v>354</v>
      </c>
      <c r="E347" s="22">
        <f>SUM(ENERO:DICIEMBRE!E347)</f>
        <v>349</v>
      </c>
      <c r="F347" s="22">
        <f>SUM(ENERO:DICIEMBRE!F347)</f>
        <v>5</v>
      </c>
      <c r="G347" s="22">
        <f>SUM(ENERO:DICIEMBRE!G347)</f>
        <v>10</v>
      </c>
      <c r="H347" s="22">
        <f>SUM(ENERO:DICIEMBRE!H347)</f>
        <v>108</v>
      </c>
      <c r="I347" s="22">
        <f>SUM(ENERO:DICIEMBRE!I347)</f>
        <v>1</v>
      </c>
      <c r="J347" s="22">
        <f>SUM(ENERO:DICIEMBRE!J347)</f>
        <v>3</v>
      </c>
      <c r="K347" s="22">
        <f>SUM(ENERO:DICIEMBRE!K347)</f>
        <v>408</v>
      </c>
      <c r="L347" s="22">
        <f>SUM(ENERO:DICIEMBRE!L347)</f>
        <v>0</v>
      </c>
      <c r="M347" s="22">
        <f>SUM(ENERO:DICIEMBRE!M347)</f>
        <v>0</v>
      </c>
      <c r="N347" s="22">
        <f>SUM(ENERO:DICIEMBRE!N347)</f>
        <v>0</v>
      </c>
      <c r="O347" s="22">
        <f>SUM(ENERO:DICIEMBRE!O347)</f>
        <v>0</v>
      </c>
      <c r="P347" s="22">
        <f>SUM(ENERO:DICIEMBRE!P347)</f>
        <v>0</v>
      </c>
      <c r="Q347" s="22">
        <f>SUM(ENERO:DICIEMBRE!Q347)</f>
        <v>0</v>
      </c>
      <c r="R347" s="22">
        <f>SUM(ENERO:DICIEMBRE!R347)</f>
        <v>5</v>
      </c>
    </row>
    <row r="348" spans="1:18" ht="15" customHeight="1" x14ac:dyDescent="0.15">
      <c r="A348" s="287" t="s">
        <v>470</v>
      </c>
      <c r="B348" s="288" t="s">
        <v>471</v>
      </c>
      <c r="C348" s="22">
        <f>SUM(ENERO:DICIEMBRE!C348)</f>
        <v>866</v>
      </c>
      <c r="D348" s="22">
        <f>SUM(ENERO:DICIEMBRE!D348)</f>
        <v>681</v>
      </c>
      <c r="E348" s="22">
        <f>SUM(ENERO:DICIEMBRE!E348)</f>
        <v>569</v>
      </c>
      <c r="F348" s="22">
        <f>SUM(ENERO:DICIEMBRE!F348)</f>
        <v>112</v>
      </c>
      <c r="G348" s="22">
        <f>SUM(ENERO:DICIEMBRE!G348)</f>
        <v>28</v>
      </c>
      <c r="H348" s="22">
        <f>SUM(ENERO:DICIEMBRE!H348)</f>
        <v>148</v>
      </c>
      <c r="I348" s="22">
        <f>SUM(ENERO:DICIEMBRE!I348)</f>
        <v>4</v>
      </c>
      <c r="J348" s="22">
        <f>SUM(ENERO:DICIEMBRE!J348)</f>
        <v>5</v>
      </c>
      <c r="K348" s="22">
        <f>SUM(ENERO:DICIEMBRE!K348)</f>
        <v>861</v>
      </c>
      <c r="L348" s="22">
        <f>SUM(ENERO:DICIEMBRE!L348)</f>
        <v>2</v>
      </c>
      <c r="M348" s="22">
        <f>SUM(ENERO:DICIEMBRE!M348)</f>
        <v>0</v>
      </c>
      <c r="N348" s="22">
        <f>SUM(ENERO:DICIEMBRE!N348)</f>
        <v>1</v>
      </c>
      <c r="O348" s="22">
        <f>SUM(ENERO:DICIEMBRE!O348)</f>
        <v>0</v>
      </c>
      <c r="P348" s="22">
        <f>SUM(ENERO:DICIEMBRE!P348)</f>
        <v>0</v>
      </c>
      <c r="Q348" s="22">
        <f>SUM(ENERO:DICIEMBRE!Q348)</f>
        <v>0</v>
      </c>
      <c r="R348" s="22">
        <f>SUM(ENERO:DICIEMBRE!R348)</f>
        <v>129</v>
      </c>
    </row>
    <row r="349" spans="1:18" ht="15" customHeight="1" x14ac:dyDescent="0.15">
      <c r="A349" s="287" t="s">
        <v>124</v>
      </c>
      <c r="B349" s="288" t="s">
        <v>472</v>
      </c>
      <c r="C349" s="22">
        <f>SUM(ENERO:DICIEMBRE!C349)</f>
        <v>89</v>
      </c>
      <c r="D349" s="22">
        <f>SUM(ENERO:DICIEMBRE!D349)</f>
        <v>71</v>
      </c>
      <c r="E349" s="22">
        <f>SUM(ENERO:DICIEMBRE!E349)</f>
        <v>50</v>
      </c>
      <c r="F349" s="22">
        <f>SUM(ENERO:DICIEMBRE!F349)</f>
        <v>21</v>
      </c>
      <c r="G349" s="22">
        <f>SUM(ENERO:DICIEMBRE!G349)</f>
        <v>0</v>
      </c>
      <c r="H349" s="22">
        <f>SUM(ENERO:DICIEMBRE!H349)</f>
        <v>16</v>
      </c>
      <c r="I349" s="22">
        <f>SUM(ENERO:DICIEMBRE!I349)</f>
        <v>2</v>
      </c>
      <c r="J349" s="22">
        <f>SUM(ENERO:DICIEMBRE!J349)</f>
        <v>0</v>
      </c>
      <c r="K349" s="22">
        <f>SUM(ENERO:DICIEMBRE!K349)</f>
        <v>12</v>
      </c>
      <c r="L349" s="22">
        <f>SUM(ENERO:DICIEMBRE!L349)</f>
        <v>0</v>
      </c>
      <c r="M349" s="22">
        <f>SUM(ENERO:DICIEMBRE!M349)</f>
        <v>0</v>
      </c>
      <c r="N349" s="22">
        <f>SUM(ENERO:DICIEMBRE!N349)</f>
        <v>0</v>
      </c>
      <c r="O349" s="22">
        <f>SUM(ENERO:DICIEMBRE!O349)</f>
        <v>0</v>
      </c>
      <c r="P349" s="22">
        <f>SUM(ENERO:DICIEMBRE!P349)</f>
        <v>0</v>
      </c>
      <c r="Q349" s="22">
        <f>SUM(ENERO:DICIEMBRE!Q349)</f>
        <v>0</v>
      </c>
      <c r="R349" s="22">
        <f>SUM(ENERO:DICIEMBRE!R349)</f>
        <v>20</v>
      </c>
    </row>
    <row r="350" spans="1:18" ht="15" customHeight="1" x14ac:dyDescent="0.15">
      <c r="A350" s="287" t="s">
        <v>473</v>
      </c>
      <c r="B350" s="288" t="s">
        <v>474</v>
      </c>
      <c r="C350" s="22">
        <f>SUM(ENERO:DICIEMBRE!C350)</f>
        <v>71</v>
      </c>
      <c r="D350" s="22">
        <f>SUM(ENERO:DICIEMBRE!D350)</f>
        <v>60</v>
      </c>
      <c r="E350" s="22">
        <f>SUM(ENERO:DICIEMBRE!E350)</f>
        <v>60</v>
      </c>
      <c r="F350" s="22">
        <f>SUM(ENERO:DICIEMBRE!F350)</f>
        <v>0</v>
      </c>
      <c r="G350" s="22">
        <f>SUM(ENERO:DICIEMBRE!G350)</f>
        <v>2</v>
      </c>
      <c r="H350" s="22">
        <f>SUM(ENERO:DICIEMBRE!H350)</f>
        <v>8</v>
      </c>
      <c r="I350" s="22">
        <f>SUM(ENERO:DICIEMBRE!I350)</f>
        <v>0</v>
      </c>
      <c r="J350" s="22">
        <f>SUM(ENERO:DICIEMBRE!J350)</f>
        <v>1</v>
      </c>
      <c r="K350" s="22">
        <f>SUM(ENERO:DICIEMBRE!K350)</f>
        <v>26</v>
      </c>
      <c r="L350" s="22">
        <f>SUM(ENERO:DICIEMBRE!L350)</f>
        <v>0</v>
      </c>
      <c r="M350" s="22">
        <f>SUM(ENERO:DICIEMBRE!M350)</f>
        <v>0</v>
      </c>
      <c r="N350" s="22">
        <f>SUM(ENERO:DICIEMBRE!N350)</f>
        <v>0</v>
      </c>
      <c r="O350" s="22">
        <f>SUM(ENERO:DICIEMBRE!O350)</f>
        <v>0</v>
      </c>
      <c r="P350" s="22">
        <f>SUM(ENERO:DICIEMBRE!P350)</f>
        <v>0</v>
      </c>
      <c r="Q350" s="22">
        <f>SUM(ENERO:DICIEMBRE!Q350)</f>
        <v>0</v>
      </c>
      <c r="R350" s="22">
        <f>SUM(ENERO:DICIEMBRE!R350)</f>
        <v>1</v>
      </c>
    </row>
    <row r="351" spans="1:18" ht="15" customHeight="1" x14ac:dyDescent="0.15">
      <c r="A351" s="287" t="s">
        <v>475</v>
      </c>
      <c r="B351" s="288" t="s">
        <v>476</v>
      </c>
      <c r="C351" s="22">
        <f>SUM(ENERO:DICIEMBRE!C351)</f>
        <v>2539</v>
      </c>
      <c r="D351" s="22">
        <f>SUM(ENERO:DICIEMBRE!D351)</f>
        <v>2119</v>
      </c>
      <c r="E351" s="22">
        <f>SUM(ENERO:DICIEMBRE!E351)</f>
        <v>1768</v>
      </c>
      <c r="F351" s="22">
        <f>SUM(ENERO:DICIEMBRE!F351)</f>
        <v>351</v>
      </c>
      <c r="G351" s="22">
        <f>SUM(ENERO:DICIEMBRE!G351)</f>
        <v>87</v>
      </c>
      <c r="H351" s="22">
        <f>SUM(ENERO:DICIEMBRE!H351)</f>
        <v>288</v>
      </c>
      <c r="I351" s="22">
        <f>SUM(ENERO:DICIEMBRE!I351)</f>
        <v>35</v>
      </c>
      <c r="J351" s="22">
        <f>SUM(ENERO:DICIEMBRE!J351)</f>
        <v>10</v>
      </c>
      <c r="K351" s="289"/>
      <c r="L351" s="22">
        <f>SUM(ENERO:DICIEMBRE!L351)</f>
        <v>6</v>
      </c>
      <c r="M351" s="22">
        <f>SUM(ENERO:DICIEMBRE!M351)</f>
        <v>1</v>
      </c>
      <c r="N351" s="22">
        <f>SUM(ENERO:DICIEMBRE!N351)</f>
        <v>0</v>
      </c>
      <c r="O351" s="22">
        <f>SUM(ENERO:DICIEMBRE!O351)</f>
        <v>8</v>
      </c>
      <c r="P351" s="22">
        <f>SUM(ENERO:DICIEMBRE!P351)</f>
        <v>0</v>
      </c>
      <c r="Q351" s="22">
        <f>SUM(ENERO:DICIEMBRE!Q351)</f>
        <v>0</v>
      </c>
      <c r="R351" s="22">
        <f>SUM(ENERO:DICIEMBRE!R351)</f>
        <v>383</v>
      </c>
    </row>
    <row r="352" spans="1:18" ht="15" customHeight="1" x14ac:dyDescent="0.15">
      <c r="A352" s="287" t="s">
        <v>477</v>
      </c>
      <c r="B352" s="288" t="s">
        <v>478</v>
      </c>
      <c r="C352" s="22">
        <f>SUM(ENERO:DICIEMBRE!C352)</f>
        <v>150</v>
      </c>
      <c r="D352" s="22">
        <f>SUM(ENERO:DICIEMBRE!D352)</f>
        <v>128</v>
      </c>
      <c r="E352" s="22">
        <f>SUM(ENERO:DICIEMBRE!E352)</f>
        <v>89</v>
      </c>
      <c r="F352" s="22">
        <f>SUM(ENERO:DICIEMBRE!F352)</f>
        <v>39</v>
      </c>
      <c r="G352" s="22">
        <f>SUM(ENERO:DICIEMBRE!G352)</f>
        <v>11</v>
      </c>
      <c r="H352" s="22">
        <f>SUM(ENERO:DICIEMBRE!H352)</f>
        <v>7</v>
      </c>
      <c r="I352" s="22">
        <f>SUM(ENERO:DICIEMBRE!I352)</f>
        <v>4</v>
      </c>
      <c r="J352" s="22">
        <f>SUM(ENERO:DICIEMBRE!J352)</f>
        <v>0</v>
      </c>
      <c r="K352" s="22">
        <f>SUM(ENERO:DICIEMBRE!K352)</f>
        <v>21</v>
      </c>
      <c r="L352" s="22">
        <f>SUM(ENERO:DICIEMBRE!L352)</f>
        <v>0</v>
      </c>
      <c r="M352" s="22">
        <f>SUM(ENERO:DICIEMBRE!M352)</f>
        <v>0</v>
      </c>
      <c r="N352" s="22">
        <f>SUM(ENERO:DICIEMBRE!N352)</f>
        <v>0</v>
      </c>
      <c r="O352" s="22">
        <f>SUM(ENERO:DICIEMBRE!O352)</f>
        <v>0</v>
      </c>
      <c r="P352" s="22">
        <f>SUM(ENERO:DICIEMBRE!P352)</f>
        <v>0</v>
      </c>
      <c r="Q352" s="22">
        <f>SUM(ENERO:DICIEMBRE!Q352)</f>
        <v>0</v>
      </c>
      <c r="R352" s="22">
        <f>SUM(ENERO:DICIEMBRE!R352)</f>
        <v>32</v>
      </c>
    </row>
    <row r="353" spans="1:28" ht="15" customHeight="1" x14ac:dyDescent="0.15">
      <c r="A353" s="287" t="s">
        <v>479</v>
      </c>
      <c r="B353" s="288" t="s">
        <v>480</v>
      </c>
      <c r="C353" s="22">
        <f>SUM(ENERO:DICIEMBRE!C353)</f>
        <v>791</v>
      </c>
      <c r="D353" s="22">
        <f>SUM(ENERO:DICIEMBRE!D353)</f>
        <v>683</v>
      </c>
      <c r="E353" s="22">
        <f>SUM(ENERO:DICIEMBRE!E353)</f>
        <v>454</v>
      </c>
      <c r="F353" s="22">
        <f>SUM(ENERO:DICIEMBRE!F353)</f>
        <v>229</v>
      </c>
      <c r="G353" s="22">
        <f>SUM(ENERO:DICIEMBRE!G353)</f>
        <v>24</v>
      </c>
      <c r="H353" s="22">
        <f>SUM(ENERO:DICIEMBRE!H353)</f>
        <v>62</v>
      </c>
      <c r="I353" s="22">
        <f>SUM(ENERO:DICIEMBRE!I353)</f>
        <v>20</v>
      </c>
      <c r="J353" s="22">
        <f>SUM(ENERO:DICIEMBRE!J353)</f>
        <v>2</v>
      </c>
      <c r="K353" s="22">
        <f>SUM(ENERO:DICIEMBRE!K353)</f>
        <v>2</v>
      </c>
      <c r="L353" s="22">
        <f>SUM(ENERO:DICIEMBRE!L353)</f>
        <v>2</v>
      </c>
      <c r="M353" s="22">
        <f>SUM(ENERO:DICIEMBRE!M353)</f>
        <v>20</v>
      </c>
      <c r="N353" s="22">
        <f>SUM(ENERO:DICIEMBRE!N353)</f>
        <v>0</v>
      </c>
      <c r="O353" s="22">
        <f>SUM(ENERO:DICIEMBRE!O353)</f>
        <v>0</v>
      </c>
      <c r="P353" s="22">
        <f>SUM(ENERO:DICIEMBRE!P353)</f>
        <v>0</v>
      </c>
      <c r="Q353" s="22">
        <f>SUM(ENERO:DICIEMBRE!Q353)</f>
        <v>0</v>
      </c>
      <c r="R353" s="22">
        <f>SUM(ENERO:DICIEMBRE!R353)</f>
        <v>242</v>
      </c>
    </row>
    <row r="354" spans="1:28" ht="15" customHeight="1" x14ac:dyDescent="0.15">
      <c r="A354" s="287" t="s">
        <v>481</v>
      </c>
      <c r="B354" s="288" t="s">
        <v>482</v>
      </c>
      <c r="C354" s="22">
        <f>SUM(ENERO:DICIEMBRE!C354)</f>
        <v>111</v>
      </c>
      <c r="D354" s="22">
        <f>SUM(ENERO:DICIEMBRE!D354)</f>
        <v>108</v>
      </c>
      <c r="E354" s="22">
        <f>SUM(ENERO:DICIEMBRE!E354)</f>
        <v>101</v>
      </c>
      <c r="F354" s="22">
        <f>SUM(ENERO:DICIEMBRE!F354)</f>
        <v>7</v>
      </c>
      <c r="G354" s="22">
        <f>SUM(ENERO:DICIEMBRE!G354)</f>
        <v>0</v>
      </c>
      <c r="H354" s="22">
        <f>SUM(ENERO:DICIEMBRE!H354)</f>
        <v>3</v>
      </c>
      <c r="I354" s="22">
        <f>SUM(ENERO:DICIEMBRE!I354)</f>
        <v>0</v>
      </c>
      <c r="J354" s="22">
        <f>SUM(ENERO:DICIEMBRE!J354)</f>
        <v>0</v>
      </c>
      <c r="K354" s="22">
        <f>SUM(ENERO:DICIEMBRE!K354)</f>
        <v>11</v>
      </c>
      <c r="L354" s="22">
        <f>SUM(ENERO:DICIEMBRE!L354)</f>
        <v>0</v>
      </c>
      <c r="M354" s="22">
        <f>SUM(ENERO:DICIEMBRE!M354)</f>
        <v>0</v>
      </c>
      <c r="N354" s="22">
        <f>SUM(ENERO:DICIEMBRE!N354)</f>
        <v>0</v>
      </c>
      <c r="O354" s="22">
        <f>SUM(ENERO:DICIEMBRE!O354)</f>
        <v>0</v>
      </c>
      <c r="P354" s="22">
        <f>SUM(ENERO:DICIEMBRE!P354)</f>
        <v>0</v>
      </c>
      <c r="Q354" s="22">
        <f>SUM(ENERO:DICIEMBRE!Q354)</f>
        <v>0</v>
      </c>
      <c r="R354" s="22">
        <f>SUM(ENERO:DICIEMBRE!R354)</f>
        <v>6</v>
      </c>
    </row>
    <row r="355" spans="1:28" ht="15" customHeight="1" x14ac:dyDescent="0.15">
      <c r="A355" s="287" t="s">
        <v>483</v>
      </c>
      <c r="B355" s="288" t="s">
        <v>484</v>
      </c>
      <c r="C355" s="22">
        <f>SUM(ENERO:DICIEMBRE!C355)</f>
        <v>729</v>
      </c>
      <c r="D355" s="22">
        <f>SUM(ENERO:DICIEMBRE!D355)</f>
        <v>578</v>
      </c>
      <c r="E355" s="22">
        <f>SUM(ENERO:DICIEMBRE!E355)</f>
        <v>426</v>
      </c>
      <c r="F355" s="22">
        <f>SUM(ENERO:DICIEMBRE!F355)</f>
        <v>152</v>
      </c>
      <c r="G355" s="22">
        <f>SUM(ENERO:DICIEMBRE!G355)</f>
        <v>9</v>
      </c>
      <c r="H355" s="22">
        <f>SUM(ENERO:DICIEMBRE!H355)</f>
        <v>82</v>
      </c>
      <c r="I355" s="22">
        <f>SUM(ENERO:DICIEMBRE!I355)</f>
        <v>57</v>
      </c>
      <c r="J355" s="22">
        <f>SUM(ENERO:DICIEMBRE!J355)</f>
        <v>3</v>
      </c>
      <c r="K355" s="22">
        <f>SUM(ENERO:DICIEMBRE!K355)</f>
        <v>18</v>
      </c>
      <c r="L355" s="22">
        <f>SUM(ENERO:DICIEMBRE!L355)</f>
        <v>1</v>
      </c>
      <c r="M355" s="22">
        <f>SUM(ENERO:DICIEMBRE!M355)</f>
        <v>0</v>
      </c>
      <c r="N355" s="22">
        <f>SUM(ENERO:DICIEMBRE!N355)</f>
        <v>0</v>
      </c>
      <c r="O355" s="22">
        <f>SUM(ENERO:DICIEMBRE!O355)</f>
        <v>0</v>
      </c>
      <c r="P355" s="22">
        <f>SUM(ENERO:DICIEMBRE!P355)</f>
        <v>0</v>
      </c>
      <c r="Q355" s="22">
        <f>SUM(ENERO:DICIEMBRE!Q355)</f>
        <v>0</v>
      </c>
      <c r="R355" s="22">
        <f>SUM(ENERO:DICIEMBRE!R355)</f>
        <v>160</v>
      </c>
    </row>
    <row r="356" spans="1:28" ht="15" customHeight="1" x14ac:dyDescent="0.15">
      <c r="A356" s="290" t="s">
        <v>485</v>
      </c>
      <c r="B356" s="288" t="s">
        <v>486</v>
      </c>
      <c r="C356" s="22">
        <f>SUM(ENERO:DICIEMBRE!C356)</f>
        <v>1209</v>
      </c>
      <c r="D356" s="22">
        <f>SUM(ENERO:DICIEMBRE!D356)</f>
        <v>1179</v>
      </c>
      <c r="E356" s="22">
        <f>SUM(ENERO:DICIEMBRE!E356)</f>
        <v>376</v>
      </c>
      <c r="F356" s="22">
        <f>SUM(ENERO:DICIEMBRE!F356)</f>
        <v>803</v>
      </c>
      <c r="G356" s="22">
        <f>SUM(ENERO:DICIEMBRE!G356)</f>
        <v>30</v>
      </c>
      <c r="H356" s="22">
        <f>SUM(ENERO:DICIEMBRE!H356)</f>
        <v>0</v>
      </c>
      <c r="I356" s="22">
        <f>SUM(ENERO:DICIEMBRE!I356)</f>
        <v>0</v>
      </c>
      <c r="J356" s="22">
        <f>SUM(ENERO:DICIEMBRE!J356)</f>
        <v>0</v>
      </c>
      <c r="K356" s="289"/>
      <c r="L356" s="22">
        <f>SUM(ENERO:DICIEMBRE!L356)</f>
        <v>2</v>
      </c>
      <c r="M356" s="22">
        <f>SUM(ENERO:DICIEMBRE!M356)</f>
        <v>2</v>
      </c>
      <c r="N356" s="22">
        <f>SUM(ENERO:DICIEMBRE!N356)</f>
        <v>0</v>
      </c>
      <c r="O356" s="22">
        <f>SUM(ENERO:DICIEMBRE!O356)</f>
        <v>0</v>
      </c>
      <c r="P356" s="22">
        <f>SUM(ENERO:DICIEMBRE!P356)</f>
        <v>6</v>
      </c>
      <c r="Q356" s="22">
        <f>SUM(ENERO:DICIEMBRE!Q356)</f>
        <v>0</v>
      </c>
      <c r="R356" s="22">
        <f>SUM(ENERO:DICIEMBRE!R356)</f>
        <v>767</v>
      </c>
    </row>
    <row r="357" spans="1:28" ht="15" customHeight="1" x14ac:dyDescent="0.15">
      <c r="A357" s="291"/>
      <c r="B357" s="107" t="s">
        <v>184</v>
      </c>
      <c r="C357" s="22">
        <f>SUM(ENERO:DICIEMBRE!C357)</f>
        <v>1208</v>
      </c>
      <c r="D357" s="22">
        <f>SUM(ENERO:DICIEMBRE!D357)</f>
        <v>1178</v>
      </c>
      <c r="E357" s="22">
        <f>SUM(ENERO:DICIEMBRE!E357)</f>
        <v>375</v>
      </c>
      <c r="F357" s="22">
        <f>SUM(ENERO:DICIEMBRE!F357)</f>
        <v>803</v>
      </c>
      <c r="G357" s="22">
        <f>SUM(ENERO:DICIEMBRE!G357)</f>
        <v>30</v>
      </c>
      <c r="H357" s="22">
        <f>SUM(ENERO:DICIEMBRE!H357)</f>
        <v>0</v>
      </c>
      <c r="I357" s="22">
        <f>SUM(ENERO:DICIEMBRE!I357)</f>
        <v>0</v>
      </c>
      <c r="J357" s="22">
        <f>SUM(ENERO:DICIEMBRE!J357)</f>
        <v>0</v>
      </c>
      <c r="K357" s="289"/>
      <c r="L357" s="22">
        <f>SUM(ENERO:DICIEMBRE!L357)</f>
        <v>2</v>
      </c>
      <c r="M357" s="22">
        <f>SUM(ENERO:DICIEMBRE!M357)</f>
        <v>2</v>
      </c>
      <c r="N357" s="22">
        <f>SUM(ENERO:DICIEMBRE!N357)</f>
        <v>0</v>
      </c>
      <c r="O357" s="22">
        <f>SUM(ENERO:DICIEMBRE!O357)</f>
        <v>0</v>
      </c>
      <c r="P357" s="22">
        <f>SUM(ENERO:DICIEMBRE!P357)</f>
        <v>6</v>
      </c>
      <c r="Q357" s="22">
        <f>SUM(ENERO:DICIEMBRE!Q357)</f>
        <v>0</v>
      </c>
      <c r="R357" s="22">
        <f>SUM(ENERO:DICIEMBRE!R357)</f>
        <v>767</v>
      </c>
    </row>
    <row r="358" spans="1:28" ht="15" customHeight="1" x14ac:dyDescent="0.15">
      <c r="A358" s="291"/>
      <c r="B358" s="107" t="s">
        <v>185</v>
      </c>
      <c r="C358" s="22">
        <f>SUM(ENERO:DICIEMBRE!C358)</f>
        <v>1</v>
      </c>
      <c r="D358" s="22">
        <f>SUM(ENERO:DICIEMBRE!D358)</f>
        <v>1</v>
      </c>
      <c r="E358" s="22">
        <f>SUM(ENERO:DICIEMBRE!E358)</f>
        <v>1</v>
      </c>
      <c r="F358" s="22">
        <f>SUM(ENERO:DICIEMBRE!F358)</f>
        <v>0</v>
      </c>
      <c r="G358" s="22">
        <f>SUM(ENERO:DICIEMBRE!G358)</f>
        <v>0</v>
      </c>
      <c r="H358" s="22">
        <f>SUM(ENERO:DICIEMBRE!H358)</f>
        <v>0</v>
      </c>
      <c r="I358" s="22">
        <f>SUM(ENERO:DICIEMBRE!I358)</f>
        <v>0</v>
      </c>
      <c r="J358" s="22">
        <f>SUM(ENERO:DICIEMBRE!J358)</f>
        <v>0</v>
      </c>
      <c r="K358" s="289"/>
      <c r="L358" s="22">
        <f>SUM(ENERO:DICIEMBRE!L358)</f>
        <v>0</v>
      </c>
      <c r="M358" s="22">
        <f>SUM(ENERO:DICIEMBRE!M358)</f>
        <v>0</v>
      </c>
      <c r="N358" s="22">
        <f>SUM(ENERO:DICIEMBRE!N358)</f>
        <v>0</v>
      </c>
      <c r="O358" s="22">
        <f>SUM(ENERO:DICIEMBRE!O358)</f>
        <v>0</v>
      </c>
      <c r="P358" s="22">
        <f>SUM(ENERO:DICIEMBRE!P358)</f>
        <v>0</v>
      </c>
      <c r="Q358" s="22">
        <f>SUM(ENERO:DICIEMBRE!Q358)</f>
        <v>0</v>
      </c>
      <c r="R358" s="22">
        <f>SUM(ENERO:DICIEMBRE!R358)</f>
        <v>0</v>
      </c>
    </row>
    <row r="359" spans="1:28" ht="15" customHeight="1" x14ac:dyDescent="0.15">
      <c r="A359" s="291"/>
      <c r="B359" s="107" t="s">
        <v>186</v>
      </c>
      <c r="C359" s="292"/>
      <c r="D359" s="292"/>
      <c r="E359" s="292"/>
      <c r="F359" s="292"/>
      <c r="G359" s="292"/>
      <c r="H359" s="292"/>
      <c r="I359" s="292"/>
      <c r="J359" s="292"/>
      <c r="K359" s="289"/>
      <c r="L359" s="292"/>
      <c r="M359" s="292"/>
      <c r="N359" s="292"/>
      <c r="O359" s="292"/>
      <c r="P359" s="292"/>
      <c r="Q359" s="292"/>
      <c r="R359" s="292"/>
    </row>
    <row r="360" spans="1:28" ht="15" customHeight="1" x14ac:dyDescent="0.15">
      <c r="A360" s="287" t="s">
        <v>487</v>
      </c>
      <c r="B360" s="288" t="s">
        <v>488</v>
      </c>
      <c r="C360" s="22">
        <f>SUM(ENERO:DICIEMBRE!C360)</f>
        <v>1034</v>
      </c>
      <c r="D360" s="22">
        <f>SUM(ENERO:DICIEMBRE!D360)</f>
        <v>961</v>
      </c>
      <c r="E360" s="22">
        <f>SUM(ENERO:DICIEMBRE!E360)</f>
        <v>850</v>
      </c>
      <c r="F360" s="22">
        <f>SUM(ENERO:DICIEMBRE!F360)</f>
        <v>111</v>
      </c>
      <c r="G360" s="22">
        <f>SUM(ENERO:DICIEMBRE!G360)</f>
        <v>28</v>
      </c>
      <c r="H360" s="22">
        <f>SUM(ENERO:DICIEMBRE!H360)</f>
        <v>45</v>
      </c>
      <c r="I360" s="22">
        <f>SUM(ENERO:DICIEMBRE!I360)</f>
        <v>0</v>
      </c>
      <c r="J360" s="22">
        <f>SUM(ENERO:DICIEMBRE!J360)</f>
        <v>0</v>
      </c>
      <c r="K360" s="22">
        <f>SUM(ENERO:DICIEMBRE!K360)</f>
        <v>99</v>
      </c>
      <c r="L360" s="22">
        <f>SUM(ENERO:DICIEMBRE!L360)</f>
        <v>11</v>
      </c>
      <c r="M360" s="22">
        <f>SUM(ENERO:DICIEMBRE!M360)</f>
        <v>2</v>
      </c>
      <c r="N360" s="22">
        <f>SUM(ENERO:DICIEMBRE!N360)</f>
        <v>0</v>
      </c>
      <c r="O360" s="22">
        <f>SUM(ENERO:DICIEMBRE!O360)</f>
        <v>1</v>
      </c>
      <c r="P360" s="22">
        <f>SUM(ENERO:DICIEMBRE!P360)</f>
        <v>0</v>
      </c>
      <c r="Q360" s="22">
        <f>SUM(ENERO:DICIEMBRE!Q360)</f>
        <v>0</v>
      </c>
      <c r="R360" s="22">
        <f>SUM(ENERO:DICIEMBRE!R360)</f>
        <v>133</v>
      </c>
    </row>
    <row r="361" spans="1:28" ht="15" customHeight="1" x14ac:dyDescent="0.15">
      <c r="A361" s="287" t="s">
        <v>489</v>
      </c>
      <c r="B361" s="288" t="s">
        <v>490</v>
      </c>
      <c r="C361" s="22">
        <f>SUM(ENERO:DICIEMBRE!C361)</f>
        <v>1067</v>
      </c>
      <c r="D361" s="22">
        <f>SUM(ENERO:DICIEMBRE!D361)</f>
        <v>812</v>
      </c>
      <c r="E361" s="22">
        <f>SUM(ENERO:DICIEMBRE!E361)</f>
        <v>810</v>
      </c>
      <c r="F361" s="22">
        <f>SUM(ENERO:DICIEMBRE!F361)</f>
        <v>2</v>
      </c>
      <c r="G361" s="22">
        <f>SUM(ENERO:DICIEMBRE!G361)</f>
        <v>0</v>
      </c>
      <c r="H361" s="22">
        <f>SUM(ENERO:DICIEMBRE!H361)</f>
        <v>254</v>
      </c>
      <c r="I361" s="22">
        <f>SUM(ENERO:DICIEMBRE!I361)</f>
        <v>0</v>
      </c>
      <c r="J361" s="22">
        <f>SUM(ENERO:DICIEMBRE!J361)</f>
        <v>1</v>
      </c>
      <c r="K361" s="22">
        <f>SUM(ENERO:DICIEMBRE!K361)</f>
        <v>1015</v>
      </c>
      <c r="L361" s="22">
        <f>SUM(ENERO:DICIEMBRE!L361)</f>
        <v>0</v>
      </c>
      <c r="M361" s="22">
        <f>SUM(ENERO:DICIEMBRE!M361)</f>
        <v>0</v>
      </c>
      <c r="N361" s="22">
        <f>SUM(ENERO:DICIEMBRE!N361)</f>
        <v>0</v>
      </c>
      <c r="O361" s="22">
        <f>SUM(ENERO:DICIEMBRE!O361)</f>
        <v>0</v>
      </c>
      <c r="P361" s="22">
        <f>SUM(ENERO:DICIEMBRE!P361)</f>
        <v>0</v>
      </c>
      <c r="Q361" s="22">
        <f>SUM(ENERO:DICIEMBRE!Q361)</f>
        <v>0</v>
      </c>
      <c r="R361" s="22">
        <f>SUM(ENERO:DICIEMBRE!R361)</f>
        <v>1</v>
      </c>
    </row>
    <row r="362" spans="1:28" ht="15" customHeight="1" x14ac:dyDescent="0.15">
      <c r="A362" s="293" t="s">
        <v>489</v>
      </c>
      <c r="B362" s="294" t="s">
        <v>491</v>
      </c>
      <c r="C362" s="22">
        <f>SUM(ENERO:DICIEMBRE!C362)</f>
        <v>200</v>
      </c>
      <c r="D362" s="22">
        <f>SUM(ENERO:DICIEMBRE!D362)</f>
        <v>125</v>
      </c>
      <c r="E362" s="22">
        <f>SUM(ENERO:DICIEMBRE!E362)</f>
        <v>116</v>
      </c>
      <c r="F362" s="22">
        <f>SUM(ENERO:DICIEMBRE!F362)</f>
        <v>9</v>
      </c>
      <c r="G362" s="22">
        <f>SUM(ENERO:DICIEMBRE!G362)</f>
        <v>2</v>
      </c>
      <c r="H362" s="22">
        <f>SUM(ENERO:DICIEMBRE!H362)</f>
        <v>73</v>
      </c>
      <c r="I362" s="22">
        <f>SUM(ENERO:DICIEMBRE!I362)</f>
        <v>0</v>
      </c>
      <c r="J362" s="22">
        <f>SUM(ENERO:DICIEMBRE!J362)</f>
        <v>0</v>
      </c>
      <c r="K362" s="295"/>
      <c r="L362" s="22">
        <f>SUM(ENERO:DICIEMBRE!L362)</f>
        <v>0</v>
      </c>
      <c r="M362" s="22">
        <f>SUM(ENERO:DICIEMBRE!M362)</f>
        <v>0</v>
      </c>
      <c r="N362" s="22">
        <f>SUM(ENERO:DICIEMBRE!N362)</f>
        <v>0</v>
      </c>
      <c r="O362" s="22">
        <f>SUM(ENERO:DICIEMBRE!O362)</f>
        <v>0</v>
      </c>
      <c r="P362" s="22">
        <f>SUM(ENERO:DICIEMBRE!P362)</f>
        <v>0</v>
      </c>
      <c r="Q362" s="22">
        <f>SUM(ENERO:DICIEMBRE!Q362)</f>
        <v>0</v>
      </c>
      <c r="R362" s="22">
        <f>SUM(ENERO:DICIEMBRE!R362)</f>
        <v>11</v>
      </c>
    </row>
    <row r="363" spans="1:28" s="3" customFormat="1" ht="15" customHeight="1" x14ac:dyDescent="0.15">
      <c r="A363" s="737" t="s">
        <v>492</v>
      </c>
      <c r="B363" s="737"/>
      <c r="C363" s="270">
        <f t="shared" ref="C363:J363" si="7">SUM(C343:C356)+C360+C361+C362</f>
        <v>12145</v>
      </c>
      <c r="D363" s="270">
        <f t="shared" si="7"/>
        <v>10410</v>
      </c>
      <c r="E363" s="270">
        <f t="shared" si="7"/>
        <v>8356</v>
      </c>
      <c r="F363" s="270">
        <f t="shared" si="7"/>
        <v>2054</v>
      </c>
      <c r="G363" s="270">
        <f t="shared" si="7"/>
        <v>259</v>
      </c>
      <c r="H363" s="270">
        <f t="shared" si="7"/>
        <v>1287</v>
      </c>
      <c r="I363" s="270">
        <f t="shared" si="7"/>
        <v>162</v>
      </c>
      <c r="J363" s="270">
        <f t="shared" si="7"/>
        <v>27</v>
      </c>
      <c r="K363" s="270">
        <f>SUM(K344:K350)+K360+K361+K352+K353+K354+K355</f>
        <v>3554</v>
      </c>
      <c r="L363" s="270">
        <f t="shared" ref="L363:R363" si="8">SUM(L343:L356)+L360+L361+L362</f>
        <v>86</v>
      </c>
      <c r="M363" s="270">
        <f t="shared" si="8"/>
        <v>633</v>
      </c>
      <c r="N363" s="270">
        <f t="shared" si="8"/>
        <v>2</v>
      </c>
      <c r="O363" s="270">
        <f t="shared" si="8"/>
        <v>39</v>
      </c>
      <c r="P363" s="270">
        <f t="shared" si="8"/>
        <v>7</v>
      </c>
      <c r="Q363" s="270">
        <f t="shared" si="8"/>
        <v>2</v>
      </c>
      <c r="R363" s="270">
        <f t="shared" si="8"/>
        <v>2125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282" t="s">
        <v>498</v>
      </c>
      <c r="H365" s="282" t="s">
        <v>499</v>
      </c>
      <c r="I365" s="282" t="s">
        <v>500</v>
      </c>
      <c r="J365" s="296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297" t="s">
        <v>496</v>
      </c>
      <c r="H366" s="297" t="s">
        <v>497</v>
      </c>
      <c r="I366" s="297" t="s">
        <v>496</v>
      </c>
      <c r="J366" s="298" t="s">
        <v>497</v>
      </c>
    </row>
    <row r="367" spans="1:28" ht="15" customHeight="1" x14ac:dyDescent="0.15">
      <c r="A367" s="783" t="s">
        <v>501</v>
      </c>
      <c r="B367" s="784"/>
      <c r="C367" s="299">
        <f>SUM(E367,F367)</f>
        <v>3712</v>
      </c>
      <c r="D367" s="22">
        <f>SUM(ENERO:DICIEMBRE!D367)</f>
        <v>1992</v>
      </c>
      <c r="E367" s="22">
        <f>SUM(ENERO:DICIEMBRE!E367)</f>
        <v>513</v>
      </c>
      <c r="F367" s="22">
        <f>SUM(ENERO:DICIEMBRE!F367)</f>
        <v>3199</v>
      </c>
      <c r="G367" s="22">
        <f>SUM(ENERO:DICIEMBRE!G367)</f>
        <v>0</v>
      </c>
      <c r="H367" s="22">
        <f>SUM(ENERO:DICIEMBRE!H367)</f>
        <v>0</v>
      </c>
      <c r="I367" s="22">
        <f>SUM(ENERO:DICIEMBRE!I367)</f>
        <v>0</v>
      </c>
      <c r="J367" s="22">
        <f>SUM(ENERO:DICIEMBRE!J367)</f>
        <v>0</v>
      </c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301">
        <f>SUM(E368,F368)</f>
        <v>1997</v>
      </c>
      <c r="D368" s="22">
        <f>SUM(ENERO:DICIEMBRE!D368)</f>
        <v>1777</v>
      </c>
      <c r="E368" s="22">
        <f>SUM(ENERO:DICIEMBRE!E368)</f>
        <v>493</v>
      </c>
      <c r="F368" s="22">
        <f>SUM(ENERO:DICIEMBRE!F368)</f>
        <v>1504</v>
      </c>
      <c r="G368" s="22">
        <f>SUM(ENERO:DICIEMBRE!G368)</f>
        <v>0</v>
      </c>
      <c r="H368" s="22">
        <f>SUM(ENERO:DICIEMBRE!H368)</f>
        <v>0</v>
      </c>
      <c r="I368" s="22">
        <f>SUM(ENERO:DICIEMBRE!I368)</f>
        <v>0</v>
      </c>
      <c r="J368" s="22">
        <f>SUM(ENERO:DICIEMBRE!J368)</f>
        <v>0</v>
      </c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299">
        <f>SUM(E369,F369)</f>
        <v>2825</v>
      </c>
      <c r="D369" s="22">
        <f>SUM(ENERO:DICIEMBRE!D369)</f>
        <v>2525</v>
      </c>
      <c r="E369" s="22">
        <f>SUM(ENERO:DICIEMBRE!E369)</f>
        <v>307</v>
      </c>
      <c r="F369" s="22">
        <f>SUM(ENERO:DICIEMBRE!F369)</f>
        <v>2518</v>
      </c>
      <c r="G369" s="22">
        <f>SUM(ENERO:DICIEMBRE!G369)</f>
        <v>0</v>
      </c>
      <c r="H369" s="22">
        <f>SUM(ENERO:DICIEMBRE!H369)</f>
        <v>0</v>
      </c>
      <c r="I369" s="22">
        <f>SUM(ENERO:DICIEMBRE!I369)</f>
        <v>0</v>
      </c>
      <c r="J369" s="22">
        <f>SUM(ENERO:DICIEMBRE!J369)</f>
        <v>0</v>
      </c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304">
        <f>SUM(E370,F370)</f>
        <v>56</v>
      </c>
      <c r="D370" s="22">
        <f>SUM(ENERO:DICIEMBRE!D370)</f>
        <v>54</v>
      </c>
      <c r="E370" s="22">
        <f>SUM(ENERO:DICIEMBRE!E370)</f>
        <v>24</v>
      </c>
      <c r="F370" s="22">
        <f>SUM(ENERO:DICIEMBRE!F370)</f>
        <v>32</v>
      </c>
      <c r="G370" s="22">
        <f>SUM(ENERO:DICIEMBRE!G370)</f>
        <v>0</v>
      </c>
      <c r="H370" s="22">
        <f>SUM(ENERO:DICIEMBRE!H370)</f>
        <v>0</v>
      </c>
      <c r="I370" s="22">
        <f>SUM(ENERO:DICIEMBRE!I370)</f>
        <v>0</v>
      </c>
      <c r="J370" s="22">
        <f>SUM(ENERO:DICIEMBRE!J370)</f>
        <v>0</v>
      </c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70"/>
    </row>
    <row r="373" spans="1:28" ht="20.25" customHeight="1" x14ac:dyDescent="0.15">
      <c r="A373" s="733"/>
      <c r="B373" s="734"/>
      <c r="C373" s="780"/>
      <c r="D373" s="774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70"/>
    </row>
    <row r="374" spans="1:28" ht="15" customHeight="1" x14ac:dyDescent="0.15">
      <c r="A374" s="775" t="s">
        <v>508</v>
      </c>
      <c r="B374" s="776"/>
      <c r="C374" s="22">
        <f>SUM(ENERO:DICIEMBRE!C374)</f>
        <v>31</v>
      </c>
      <c r="D374" s="22">
        <f>SUM(ENERO:DICIEMBRE!D374)</f>
        <v>29</v>
      </c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70"/>
    </row>
    <row r="375" spans="1:28" ht="15" customHeight="1" x14ac:dyDescent="0.15">
      <c r="A375" s="777" t="s">
        <v>509</v>
      </c>
      <c r="B375" s="777"/>
      <c r="C375" s="22">
        <f>SUM(ENERO:DICIEMBRE!C375)</f>
        <v>43</v>
      </c>
      <c r="D375" s="22">
        <f>SUM(ENERO:DICIEMBRE!D375)</f>
        <v>43</v>
      </c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70"/>
    </row>
    <row r="376" spans="1:28" ht="24.95" customHeight="1" x14ac:dyDescent="0.15">
      <c r="A376" s="778" t="s">
        <v>510</v>
      </c>
      <c r="B376" s="778"/>
      <c r="C376" s="306"/>
      <c r="D376" s="307"/>
      <c r="E376" s="307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759" t="s">
        <v>421</v>
      </c>
      <c r="P377" s="760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749" t="s">
        <v>432</v>
      </c>
      <c r="P378" s="750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749"/>
      <c r="P379" s="750"/>
      <c r="Q379" s="763"/>
    </row>
    <row r="380" spans="1:28" ht="15" customHeight="1" x14ac:dyDescent="0.15">
      <c r="A380" s="714" t="s">
        <v>512</v>
      </c>
      <c r="B380" s="308" t="s">
        <v>513</v>
      </c>
      <c r="C380" s="22">
        <f>SUM(ENERO:DICIEMBRE!C380)</f>
        <v>264</v>
      </c>
      <c r="D380" s="22">
        <f>SUM(ENERO:DICIEMBRE!D380)</f>
        <v>262</v>
      </c>
      <c r="E380" s="22">
        <f>SUM(ENERO:DICIEMBRE!E380)</f>
        <v>262</v>
      </c>
      <c r="F380" s="22">
        <f>SUM(ENERO:DICIEMBRE!F380)</f>
        <v>0</v>
      </c>
      <c r="G380" s="22">
        <f>SUM(ENERO:DICIEMBRE!G380)</f>
        <v>2</v>
      </c>
      <c r="H380" s="22">
        <f>SUM(ENERO:DICIEMBRE!H380)</f>
        <v>90</v>
      </c>
      <c r="I380" s="22">
        <f>SUM(ENERO:DICIEMBRE!I380)</f>
        <v>174</v>
      </c>
      <c r="J380" s="22">
        <f>SUM(ENERO:DICIEMBRE!J380)</f>
        <v>0</v>
      </c>
      <c r="K380" s="22">
        <f>SUM(ENERO:DICIEMBRE!K380)</f>
        <v>0</v>
      </c>
      <c r="L380" s="22">
        <f>SUM(ENERO:DICIEMBRE!L380)</f>
        <v>0</v>
      </c>
      <c r="M380" s="22">
        <f>SUM(ENERO:DICIEMBRE!M380)</f>
        <v>0</v>
      </c>
      <c r="N380" s="22">
        <f>SUM(ENERO:DICIEMBRE!N380)</f>
        <v>0</v>
      </c>
      <c r="O380" s="22">
        <f>SUM(ENERO:DICIEMBRE!O380)</f>
        <v>0</v>
      </c>
      <c r="P380" s="22">
        <f>SUM(ENERO:DICIEMBRE!P380)</f>
        <v>1</v>
      </c>
      <c r="Q380" s="22">
        <f>SUM(ENERO:DICIEMBRE!Q380)</f>
        <v>0</v>
      </c>
    </row>
    <row r="381" spans="1:28" ht="15" customHeight="1" x14ac:dyDescent="0.15">
      <c r="A381" s="742"/>
      <c r="B381" s="310" t="s">
        <v>514</v>
      </c>
      <c r="C381" s="22">
        <f>SUM(ENERO:DICIEMBRE!C381)</f>
        <v>19</v>
      </c>
      <c r="D381" s="22">
        <f>SUM(ENERO:DICIEMBRE!D381)</f>
        <v>19</v>
      </c>
      <c r="E381" s="22">
        <f>SUM(ENERO:DICIEMBRE!E381)</f>
        <v>19</v>
      </c>
      <c r="F381" s="22">
        <f>SUM(ENERO:DICIEMBRE!F381)</f>
        <v>0</v>
      </c>
      <c r="G381" s="22">
        <f>SUM(ENERO:DICIEMBRE!G381)</f>
        <v>0</v>
      </c>
      <c r="H381" s="22">
        <f>SUM(ENERO:DICIEMBRE!H381)</f>
        <v>11</v>
      </c>
      <c r="I381" s="22">
        <f>SUM(ENERO:DICIEMBRE!I381)</f>
        <v>6</v>
      </c>
      <c r="J381" s="22">
        <f>SUM(ENERO:DICIEMBRE!J381)</f>
        <v>2</v>
      </c>
      <c r="K381" s="22">
        <f>SUM(ENERO:DICIEMBRE!K381)</f>
        <v>0</v>
      </c>
      <c r="L381" s="22">
        <f>SUM(ENERO:DICIEMBRE!L381)</f>
        <v>0</v>
      </c>
      <c r="M381" s="22">
        <f>SUM(ENERO:DICIEMBRE!M381)</f>
        <v>0</v>
      </c>
      <c r="N381" s="22">
        <f>SUM(ENERO:DICIEMBRE!N381)</f>
        <v>0</v>
      </c>
      <c r="O381" s="22">
        <f>SUM(ENERO:DICIEMBRE!O381)</f>
        <v>0</v>
      </c>
      <c r="P381" s="22">
        <f>SUM(ENERO:DICIEMBRE!P381)</f>
        <v>3</v>
      </c>
      <c r="Q381" s="22">
        <f>SUM(ENERO:DICIEMBRE!Q381)</f>
        <v>0</v>
      </c>
    </row>
    <row r="382" spans="1:28" ht="15" customHeight="1" x14ac:dyDescent="0.15">
      <c r="A382" s="715"/>
      <c r="B382" s="312" t="s">
        <v>416</v>
      </c>
      <c r="C382" s="313">
        <f>SUM(C380:C381)</f>
        <v>283</v>
      </c>
      <c r="D382" s="314">
        <f>SUM(D380:D381)</f>
        <v>281</v>
      </c>
      <c r="E382" s="315">
        <f t="shared" ref="E382:Q382" si="9">SUM(E380:E381)</f>
        <v>281</v>
      </c>
      <c r="F382" s="316">
        <f t="shared" si="9"/>
        <v>0</v>
      </c>
      <c r="G382" s="317">
        <f t="shared" si="9"/>
        <v>2</v>
      </c>
      <c r="H382" s="318">
        <f t="shared" si="9"/>
        <v>101</v>
      </c>
      <c r="I382" s="319">
        <f t="shared" si="9"/>
        <v>180</v>
      </c>
      <c r="J382" s="316">
        <f t="shared" si="9"/>
        <v>2</v>
      </c>
      <c r="K382" s="315">
        <f t="shared" si="9"/>
        <v>0</v>
      </c>
      <c r="L382" s="319">
        <f t="shared" si="9"/>
        <v>0</v>
      </c>
      <c r="M382" s="316">
        <f t="shared" si="9"/>
        <v>0</v>
      </c>
      <c r="N382" s="316">
        <f t="shared" si="9"/>
        <v>0</v>
      </c>
      <c r="O382" s="315">
        <f t="shared" si="9"/>
        <v>0</v>
      </c>
      <c r="P382" s="316">
        <f t="shared" si="9"/>
        <v>4</v>
      </c>
      <c r="Q382" s="320">
        <f t="shared" si="9"/>
        <v>0</v>
      </c>
    </row>
    <row r="383" spans="1:28" ht="15" customHeight="1" x14ac:dyDescent="0.15">
      <c r="A383" s="714" t="s">
        <v>515</v>
      </c>
      <c r="B383" s="321" t="s">
        <v>513</v>
      </c>
      <c r="C383" s="22">
        <f>SUM(ENERO:DICIEMBRE!C383)</f>
        <v>0</v>
      </c>
      <c r="D383" s="22">
        <f>SUM(ENERO:DICIEMBRE!D383)</f>
        <v>0</v>
      </c>
      <c r="E383" s="22">
        <f>SUM(ENERO:DICIEMBRE!E383)</f>
        <v>0</v>
      </c>
      <c r="F383" s="22">
        <f>SUM(ENERO:DICIEMBRE!F383)</f>
        <v>0</v>
      </c>
      <c r="G383" s="22">
        <f>SUM(ENERO:DICIEMBRE!G383)</f>
        <v>0</v>
      </c>
      <c r="H383" s="22">
        <f>SUM(ENERO:DICIEMBRE!H383)</f>
        <v>0</v>
      </c>
      <c r="I383" s="22">
        <f>SUM(ENERO:DICIEMBRE!I383)</f>
        <v>0</v>
      </c>
      <c r="J383" s="22">
        <f>SUM(ENERO:DICIEMBRE!J383)</f>
        <v>0</v>
      </c>
      <c r="K383" s="22">
        <f>SUM(ENERO:DICIEMBRE!K383)</f>
        <v>0</v>
      </c>
      <c r="L383" s="22">
        <f>SUM(ENERO:DICIEMBRE!L383)</f>
        <v>0</v>
      </c>
      <c r="M383" s="22">
        <f>SUM(ENERO:DICIEMBRE!M383)</f>
        <v>0</v>
      </c>
      <c r="N383" s="22">
        <f>SUM(ENERO:DICIEMBRE!N383)</f>
        <v>0</v>
      </c>
      <c r="O383" s="22">
        <f>SUM(ENERO:DICIEMBRE!O383)</f>
        <v>0</v>
      </c>
      <c r="P383" s="22">
        <f>SUM(ENERO:DICIEMBRE!P383)</f>
        <v>0</v>
      </c>
      <c r="Q383" s="22">
        <f>SUM(ENERO:DICIEMBRE!Q383)</f>
        <v>0</v>
      </c>
    </row>
    <row r="384" spans="1:28" ht="15" customHeight="1" x14ac:dyDescent="0.15">
      <c r="A384" s="742"/>
      <c r="B384" s="324" t="s">
        <v>514</v>
      </c>
      <c r="C384" s="22">
        <f>SUM(ENERO:DICIEMBRE!C384)</f>
        <v>23695</v>
      </c>
      <c r="D384" s="22">
        <f>SUM(ENERO:DICIEMBRE!D384)</f>
        <v>23693</v>
      </c>
      <c r="E384" s="22">
        <f>SUM(ENERO:DICIEMBRE!E384)</f>
        <v>23687</v>
      </c>
      <c r="F384" s="22">
        <f>SUM(ENERO:DICIEMBRE!F384)</f>
        <v>6</v>
      </c>
      <c r="G384" s="22">
        <f>SUM(ENERO:DICIEMBRE!G384)</f>
        <v>2</v>
      </c>
      <c r="H384" s="22">
        <f>SUM(ENERO:DICIEMBRE!H384)</f>
        <v>327</v>
      </c>
      <c r="I384" s="22">
        <f>SUM(ENERO:DICIEMBRE!I384)</f>
        <v>23368</v>
      </c>
      <c r="J384" s="22">
        <f>SUM(ENERO:DICIEMBRE!J384)</f>
        <v>0</v>
      </c>
      <c r="K384" s="22">
        <f>SUM(ENERO:DICIEMBRE!K384)</f>
        <v>1</v>
      </c>
      <c r="L384" s="22">
        <f>SUM(ENERO:DICIEMBRE!L384)</f>
        <v>2</v>
      </c>
      <c r="M384" s="22">
        <f>SUM(ENERO:DICIEMBRE!M384)</f>
        <v>0</v>
      </c>
      <c r="N384" s="22">
        <f>SUM(ENERO:DICIEMBRE!N384)</f>
        <v>0</v>
      </c>
      <c r="O384" s="22">
        <f>SUM(ENERO:DICIEMBRE!O384)</f>
        <v>0</v>
      </c>
      <c r="P384" s="22">
        <f>SUM(ENERO:DICIEMBRE!P384)</f>
        <v>5</v>
      </c>
      <c r="Q384" s="22">
        <f>SUM(ENERO:DICIEMBRE!Q384)</f>
        <v>6</v>
      </c>
    </row>
    <row r="385" spans="1:17" ht="15" customHeight="1" x14ac:dyDescent="0.15">
      <c r="A385" s="715"/>
      <c r="B385" s="312" t="s">
        <v>416</v>
      </c>
      <c r="C385" s="325">
        <f>SUM(C383:C384)</f>
        <v>23695</v>
      </c>
      <c r="D385" s="325">
        <f t="shared" ref="D385:Q385" si="10">SUM(D383:D384)</f>
        <v>23693</v>
      </c>
      <c r="E385" s="325">
        <f t="shared" si="10"/>
        <v>23687</v>
      </c>
      <c r="F385" s="325">
        <f t="shared" si="10"/>
        <v>6</v>
      </c>
      <c r="G385" s="325">
        <f t="shared" si="10"/>
        <v>2</v>
      </c>
      <c r="H385" s="325">
        <f t="shared" si="10"/>
        <v>327</v>
      </c>
      <c r="I385" s="325">
        <f t="shared" si="10"/>
        <v>23368</v>
      </c>
      <c r="J385" s="325">
        <f t="shared" si="10"/>
        <v>0</v>
      </c>
      <c r="K385" s="325">
        <f t="shared" si="10"/>
        <v>1</v>
      </c>
      <c r="L385" s="325">
        <f t="shared" si="10"/>
        <v>2</v>
      </c>
      <c r="M385" s="325">
        <f t="shared" si="10"/>
        <v>0</v>
      </c>
      <c r="N385" s="325">
        <f t="shared" si="10"/>
        <v>0</v>
      </c>
      <c r="O385" s="325">
        <f t="shared" si="10"/>
        <v>0</v>
      </c>
      <c r="P385" s="325">
        <f t="shared" si="10"/>
        <v>5</v>
      </c>
      <c r="Q385" s="326">
        <f t="shared" si="10"/>
        <v>6</v>
      </c>
    </row>
    <row r="386" spans="1:17" ht="33" customHeight="1" x14ac:dyDescent="0.15">
      <c r="A386" s="222" t="s">
        <v>516</v>
      </c>
      <c r="B386" s="324" t="s">
        <v>514</v>
      </c>
      <c r="C386" s="22">
        <f>SUM(ENERO:DICIEMBRE!C386)</f>
        <v>6014</v>
      </c>
      <c r="D386" s="22">
        <f>SUM(ENERO:DICIEMBRE!D386)</f>
        <v>6013</v>
      </c>
      <c r="E386" s="22">
        <f>SUM(ENERO:DICIEMBRE!E386)</f>
        <v>6011</v>
      </c>
      <c r="F386" s="22">
        <f>SUM(ENERO:DICIEMBRE!F386)</f>
        <v>2</v>
      </c>
      <c r="G386" s="22">
        <f>SUM(ENERO:DICIEMBRE!G386)</f>
        <v>1</v>
      </c>
      <c r="H386" s="22">
        <f>SUM(ENERO:DICIEMBRE!H386)</f>
        <v>276</v>
      </c>
      <c r="I386" s="22">
        <f>SUM(ENERO:DICIEMBRE!I386)</f>
        <v>5690</v>
      </c>
      <c r="J386" s="22">
        <f>SUM(ENERO:DICIEMBRE!J386)</f>
        <v>48</v>
      </c>
      <c r="K386" s="22">
        <f>SUM(ENERO:DICIEMBRE!K386)</f>
        <v>0</v>
      </c>
      <c r="L386" s="22">
        <f>SUM(ENERO:DICIEMBRE!L386)</f>
        <v>0</v>
      </c>
      <c r="M386" s="22">
        <f>SUM(ENERO:DICIEMBRE!M386)</f>
        <v>0</v>
      </c>
      <c r="N386" s="22">
        <f>SUM(ENERO:DICIEMBRE!N386)</f>
        <v>0</v>
      </c>
      <c r="O386" s="22">
        <f>SUM(ENERO:DICIEMBRE!O386)</f>
        <v>0</v>
      </c>
      <c r="P386" s="22">
        <f>SUM(ENERO:DICIEMBRE!P386)</f>
        <v>0</v>
      </c>
      <c r="Q386" s="22">
        <f>SUM(ENERO:DICIEMBRE!Q386)</f>
        <v>3</v>
      </c>
    </row>
    <row r="387" spans="1:17" ht="24.75" customHeight="1" x14ac:dyDescent="0.15">
      <c r="A387" s="222" t="s">
        <v>517</v>
      </c>
      <c r="B387" s="323" t="s">
        <v>513</v>
      </c>
      <c r="C387" s="22">
        <f>SUM(ENERO:DICIEMBRE!C387)</f>
        <v>36</v>
      </c>
      <c r="D387" s="22">
        <f>SUM(ENERO:DICIEMBRE!D387)</f>
        <v>32</v>
      </c>
      <c r="E387" s="22">
        <f>SUM(ENERO:DICIEMBRE!E387)</f>
        <v>1</v>
      </c>
      <c r="F387" s="22">
        <f>SUM(ENERO:DICIEMBRE!F387)</f>
        <v>0</v>
      </c>
      <c r="G387" s="22">
        <f>SUM(ENERO:DICIEMBRE!G387)</f>
        <v>4</v>
      </c>
      <c r="H387" s="22">
        <f>SUM(ENERO:DICIEMBRE!H387)</f>
        <v>0</v>
      </c>
      <c r="I387" s="22">
        <f>SUM(ENERO:DICIEMBRE!I387)</f>
        <v>36</v>
      </c>
      <c r="J387" s="22">
        <f>SUM(ENERO:DICIEMBRE!J387)</f>
        <v>0</v>
      </c>
      <c r="K387" s="22">
        <f>SUM(ENERO:DICIEMBRE!K387)</f>
        <v>0</v>
      </c>
      <c r="L387" s="22">
        <f>SUM(ENERO:DICIEMBRE!L387)</f>
        <v>0</v>
      </c>
      <c r="M387" s="22">
        <f>SUM(ENERO:DICIEMBRE!M387)</f>
        <v>0</v>
      </c>
      <c r="N387" s="22">
        <f>SUM(ENERO:DICIEMBRE!N387)</f>
        <v>0</v>
      </c>
      <c r="O387" s="22">
        <f>SUM(ENERO:DICIEMBRE!O387)</f>
        <v>0</v>
      </c>
      <c r="P387" s="22">
        <f>SUM(ENERO:DICIEMBRE!P387)</f>
        <v>0</v>
      </c>
      <c r="Q387" s="22">
        <f>SUM(ENERO:DICIEMBRE!Q387)</f>
        <v>0</v>
      </c>
    </row>
    <row r="388" spans="1:17" ht="33" customHeight="1" x14ac:dyDescent="0.15">
      <c r="A388" s="327" t="s">
        <v>518</v>
      </c>
      <c r="B388" s="324" t="s">
        <v>514</v>
      </c>
      <c r="C388" s="22">
        <f>SUM(ENERO:DICIEMBRE!C388)</f>
        <v>23011</v>
      </c>
      <c r="D388" s="22">
        <f>SUM(ENERO:DICIEMBRE!D388)</f>
        <v>23009</v>
      </c>
      <c r="E388" s="22">
        <f>SUM(ENERO:DICIEMBRE!E388)</f>
        <v>23004</v>
      </c>
      <c r="F388" s="22">
        <f>SUM(ENERO:DICIEMBRE!F388)</f>
        <v>5</v>
      </c>
      <c r="G388" s="22">
        <f>SUM(ENERO:DICIEMBRE!G388)</f>
        <v>2</v>
      </c>
      <c r="H388" s="22">
        <f>SUM(ENERO:DICIEMBRE!H388)</f>
        <v>22619</v>
      </c>
      <c r="I388" s="22">
        <f>SUM(ENERO:DICIEMBRE!I388)</f>
        <v>392</v>
      </c>
      <c r="J388" s="22">
        <f>SUM(ENERO:DICIEMBRE!J388)</f>
        <v>0</v>
      </c>
      <c r="K388" s="22">
        <f>SUM(ENERO:DICIEMBRE!K388)</f>
        <v>0</v>
      </c>
      <c r="L388" s="22">
        <f>SUM(ENERO:DICIEMBRE!L388)</f>
        <v>0</v>
      </c>
      <c r="M388" s="22">
        <f>SUM(ENERO:DICIEMBRE!M388)</f>
        <v>0</v>
      </c>
      <c r="N388" s="22">
        <f>SUM(ENERO:DICIEMBRE!N388)</f>
        <v>0</v>
      </c>
      <c r="O388" s="22">
        <f>SUM(ENERO:DICIEMBRE!O388)</f>
        <v>0</v>
      </c>
      <c r="P388" s="22">
        <f>SUM(ENERO:DICIEMBRE!P388)</f>
        <v>0</v>
      </c>
      <c r="Q388" s="22">
        <f>SUM(ENERO:DICIEMBRE!Q388)</f>
        <v>7</v>
      </c>
    </row>
    <row r="389" spans="1:17" ht="15" customHeight="1" x14ac:dyDescent="0.15">
      <c r="A389" s="714" t="s">
        <v>519</v>
      </c>
      <c r="B389" s="328" t="s">
        <v>513</v>
      </c>
      <c r="C389" s="22">
        <f>SUM(ENERO:DICIEMBRE!C389)</f>
        <v>14487</v>
      </c>
      <c r="D389" s="22">
        <f>SUM(ENERO:DICIEMBRE!D389)</f>
        <v>14262</v>
      </c>
      <c r="E389" s="22">
        <f>SUM(ENERO:DICIEMBRE!E389)</f>
        <v>14244</v>
      </c>
      <c r="F389" s="22">
        <f>SUM(ENERO:DICIEMBRE!F389)</f>
        <v>18</v>
      </c>
      <c r="G389" s="22">
        <f>SUM(ENERO:DICIEMBRE!G389)</f>
        <v>225</v>
      </c>
      <c r="H389" s="22">
        <f>SUM(ENERO:DICIEMBRE!H389)</f>
        <v>6381</v>
      </c>
      <c r="I389" s="22">
        <f>SUM(ENERO:DICIEMBRE!I389)</f>
        <v>5823</v>
      </c>
      <c r="J389" s="22">
        <f>SUM(ENERO:DICIEMBRE!J389)</f>
        <v>2283</v>
      </c>
      <c r="K389" s="22">
        <f>SUM(ENERO:DICIEMBRE!K389)</f>
        <v>0</v>
      </c>
      <c r="L389" s="22">
        <f>SUM(ENERO:DICIEMBRE!L389)</f>
        <v>0</v>
      </c>
      <c r="M389" s="22">
        <f>SUM(ENERO:DICIEMBRE!M389)</f>
        <v>0</v>
      </c>
      <c r="N389" s="22">
        <f>SUM(ENERO:DICIEMBRE!N389)</f>
        <v>0</v>
      </c>
      <c r="O389" s="22">
        <f>SUM(ENERO:DICIEMBRE!O389)</f>
        <v>0</v>
      </c>
      <c r="P389" s="22">
        <f>SUM(ENERO:DICIEMBRE!P389)</f>
        <v>0</v>
      </c>
      <c r="Q389" s="22">
        <f>SUM(ENERO:DICIEMBRE!Q389)</f>
        <v>0</v>
      </c>
    </row>
    <row r="390" spans="1:17" ht="15" customHeight="1" x14ac:dyDescent="0.15">
      <c r="A390" s="742"/>
      <c r="B390" s="310" t="s">
        <v>514</v>
      </c>
      <c r="C390" s="22">
        <f>SUM(ENERO:DICIEMBRE!C390)</f>
        <v>353353</v>
      </c>
      <c r="D390" s="22">
        <f>SUM(ENERO:DICIEMBRE!D390)</f>
        <v>349428</v>
      </c>
      <c r="E390" s="22">
        <f>SUM(ENERO:DICIEMBRE!E390)</f>
        <v>345754</v>
      </c>
      <c r="F390" s="22">
        <f>SUM(ENERO:DICIEMBRE!F390)</f>
        <v>3674</v>
      </c>
      <c r="G390" s="22">
        <f>SUM(ENERO:DICIEMBRE!G390)</f>
        <v>3925</v>
      </c>
      <c r="H390" s="22">
        <f>SUM(ENERO:DICIEMBRE!H390)</f>
        <v>325276</v>
      </c>
      <c r="I390" s="22">
        <f>SUM(ENERO:DICIEMBRE!I390)</f>
        <v>8985</v>
      </c>
      <c r="J390" s="22">
        <f>SUM(ENERO:DICIEMBRE!J390)</f>
        <v>19092</v>
      </c>
      <c r="K390" s="22">
        <f>SUM(ENERO:DICIEMBRE!K390)</f>
        <v>0</v>
      </c>
      <c r="L390" s="22">
        <f>SUM(ENERO:DICIEMBRE!L390)</f>
        <v>1</v>
      </c>
      <c r="M390" s="22">
        <f>SUM(ENERO:DICIEMBRE!M390)</f>
        <v>0</v>
      </c>
      <c r="N390" s="22">
        <f>SUM(ENERO:DICIEMBRE!N390)</f>
        <v>0</v>
      </c>
      <c r="O390" s="22">
        <f>SUM(ENERO:DICIEMBRE!O390)</f>
        <v>0</v>
      </c>
      <c r="P390" s="22">
        <f>SUM(ENERO:DICIEMBRE!P390)</f>
        <v>0</v>
      </c>
      <c r="Q390" s="22">
        <f>SUM(ENERO:DICIEMBRE!Q390)</f>
        <v>0</v>
      </c>
    </row>
    <row r="391" spans="1:17" ht="15" customHeight="1" x14ac:dyDescent="0.15">
      <c r="A391" s="715"/>
      <c r="B391" s="312" t="s">
        <v>416</v>
      </c>
      <c r="C391" s="313">
        <f t="shared" ref="C391:Q391" si="11">SUM(C389:C390)</f>
        <v>367840</v>
      </c>
      <c r="D391" s="314">
        <f t="shared" si="11"/>
        <v>363690</v>
      </c>
      <c r="E391" s="315">
        <f t="shared" si="11"/>
        <v>359998</v>
      </c>
      <c r="F391" s="316">
        <f t="shared" si="11"/>
        <v>3692</v>
      </c>
      <c r="G391" s="317">
        <f t="shared" si="11"/>
        <v>4150</v>
      </c>
      <c r="H391" s="318">
        <f t="shared" si="11"/>
        <v>331657</v>
      </c>
      <c r="I391" s="319">
        <f t="shared" si="11"/>
        <v>14808</v>
      </c>
      <c r="J391" s="316">
        <f t="shared" si="11"/>
        <v>21375</v>
      </c>
      <c r="K391" s="315">
        <f t="shared" si="11"/>
        <v>0</v>
      </c>
      <c r="L391" s="319">
        <f t="shared" si="11"/>
        <v>1</v>
      </c>
      <c r="M391" s="316">
        <f t="shared" si="11"/>
        <v>0</v>
      </c>
      <c r="N391" s="316">
        <f>SUM(N389:N390)</f>
        <v>0</v>
      </c>
      <c r="O391" s="315">
        <f t="shared" si="11"/>
        <v>0</v>
      </c>
      <c r="P391" s="316">
        <f t="shared" si="11"/>
        <v>0</v>
      </c>
      <c r="Q391" s="320">
        <f t="shared" si="11"/>
        <v>0</v>
      </c>
    </row>
    <row r="392" spans="1:17" ht="15" customHeight="1" x14ac:dyDescent="0.15">
      <c r="A392" s="742" t="s">
        <v>520</v>
      </c>
      <c r="B392" s="328" t="s">
        <v>513</v>
      </c>
      <c r="C392" s="22">
        <f>SUM(ENERO:DICIEMBRE!C392)</f>
        <v>1411</v>
      </c>
      <c r="D392" s="22">
        <f>SUM(ENERO:DICIEMBRE!D392)</f>
        <v>1313</v>
      </c>
      <c r="E392" s="22">
        <f>SUM(ENERO:DICIEMBRE!E392)</f>
        <v>1303</v>
      </c>
      <c r="F392" s="22">
        <f>SUM(ENERO:DICIEMBRE!F392)</f>
        <v>10</v>
      </c>
      <c r="G392" s="22">
        <f>SUM(ENERO:DICIEMBRE!G392)</f>
        <v>98</v>
      </c>
      <c r="H392" s="22">
        <f>SUM(ENERO:DICIEMBRE!H392)</f>
        <v>153</v>
      </c>
      <c r="I392" s="22">
        <f>SUM(ENERO:DICIEMBRE!I392)</f>
        <v>1255</v>
      </c>
      <c r="J392" s="22">
        <f>SUM(ENERO:DICIEMBRE!J392)</f>
        <v>3</v>
      </c>
      <c r="K392" s="22">
        <f>SUM(ENERO:DICIEMBRE!K392)</f>
        <v>0</v>
      </c>
      <c r="L392" s="22">
        <f>SUM(ENERO:DICIEMBRE!L392)</f>
        <v>0</v>
      </c>
      <c r="M392" s="22">
        <f>SUM(ENERO:DICIEMBRE!M392)</f>
        <v>0</v>
      </c>
      <c r="N392" s="22">
        <f>SUM(ENERO:DICIEMBRE!N392)</f>
        <v>0</v>
      </c>
      <c r="O392" s="22">
        <f>SUM(ENERO:DICIEMBRE!O392)</f>
        <v>0</v>
      </c>
      <c r="P392" s="22">
        <f>SUM(ENERO:DICIEMBRE!P392)</f>
        <v>11</v>
      </c>
      <c r="Q392" s="22">
        <f>SUM(ENERO:DICIEMBRE!Q392)</f>
        <v>0</v>
      </c>
    </row>
    <row r="393" spans="1:17" ht="15" customHeight="1" x14ac:dyDescent="0.15">
      <c r="A393" s="742"/>
      <c r="B393" s="310" t="s">
        <v>514</v>
      </c>
      <c r="C393" s="22">
        <f>SUM(ENERO:DICIEMBRE!C393)</f>
        <v>3341</v>
      </c>
      <c r="D393" s="22">
        <f>SUM(ENERO:DICIEMBRE!D393)</f>
        <v>3292</v>
      </c>
      <c r="E393" s="22">
        <f>SUM(ENERO:DICIEMBRE!E393)</f>
        <v>3283</v>
      </c>
      <c r="F393" s="22">
        <f>SUM(ENERO:DICIEMBRE!F393)</f>
        <v>9</v>
      </c>
      <c r="G393" s="22">
        <f>SUM(ENERO:DICIEMBRE!G393)</f>
        <v>49</v>
      </c>
      <c r="H393" s="22">
        <f>SUM(ENERO:DICIEMBRE!H393)</f>
        <v>1727</v>
      </c>
      <c r="I393" s="22">
        <f>SUM(ENERO:DICIEMBRE!I393)</f>
        <v>1261</v>
      </c>
      <c r="J393" s="22">
        <f>SUM(ENERO:DICIEMBRE!J393)</f>
        <v>353</v>
      </c>
      <c r="K393" s="22">
        <f>SUM(ENERO:DICIEMBRE!K393)</f>
        <v>0</v>
      </c>
      <c r="L393" s="22">
        <f>SUM(ENERO:DICIEMBRE!L393)</f>
        <v>0</v>
      </c>
      <c r="M393" s="22">
        <f>SUM(ENERO:DICIEMBRE!M393)</f>
        <v>0</v>
      </c>
      <c r="N393" s="22">
        <f>SUM(ENERO:DICIEMBRE!N393)</f>
        <v>0</v>
      </c>
      <c r="O393" s="22">
        <f>SUM(ENERO:DICIEMBRE!O393)</f>
        <v>0</v>
      </c>
      <c r="P393" s="22">
        <f>SUM(ENERO:DICIEMBRE!P393)</f>
        <v>12</v>
      </c>
      <c r="Q393" s="22">
        <f>SUM(ENERO:DICIEMBRE!Q393)</f>
        <v>0</v>
      </c>
    </row>
    <row r="394" spans="1:17" ht="15" customHeight="1" x14ac:dyDescent="0.15">
      <c r="A394" s="742"/>
      <c r="B394" s="312" t="s">
        <v>416</v>
      </c>
      <c r="C394" s="313">
        <f t="shared" ref="C394:Q394" si="12">SUM(C392:C393)</f>
        <v>4752</v>
      </c>
      <c r="D394" s="314">
        <f t="shared" si="12"/>
        <v>4605</v>
      </c>
      <c r="E394" s="315">
        <f t="shared" si="12"/>
        <v>4586</v>
      </c>
      <c r="F394" s="316">
        <f t="shared" si="12"/>
        <v>19</v>
      </c>
      <c r="G394" s="317">
        <f t="shared" si="12"/>
        <v>147</v>
      </c>
      <c r="H394" s="318">
        <f t="shared" si="12"/>
        <v>1880</v>
      </c>
      <c r="I394" s="319">
        <f t="shared" si="12"/>
        <v>2516</v>
      </c>
      <c r="J394" s="316">
        <f t="shared" si="12"/>
        <v>356</v>
      </c>
      <c r="K394" s="315">
        <f t="shared" si="12"/>
        <v>0</v>
      </c>
      <c r="L394" s="319">
        <f t="shared" si="12"/>
        <v>0</v>
      </c>
      <c r="M394" s="316">
        <f t="shared" si="12"/>
        <v>0</v>
      </c>
      <c r="N394" s="316">
        <f t="shared" si="12"/>
        <v>0</v>
      </c>
      <c r="O394" s="315">
        <f t="shared" si="12"/>
        <v>0</v>
      </c>
      <c r="P394" s="316">
        <f t="shared" si="12"/>
        <v>23</v>
      </c>
      <c r="Q394" s="320">
        <f t="shared" si="12"/>
        <v>0</v>
      </c>
    </row>
    <row r="395" spans="1:17" ht="24" customHeight="1" x14ac:dyDescent="0.15">
      <c r="A395" s="331" t="s">
        <v>521</v>
      </c>
      <c r="B395" s="310" t="s">
        <v>514</v>
      </c>
      <c r="C395" s="22">
        <f>SUM(ENERO:DICIEMBRE!C395)</f>
        <v>4866</v>
      </c>
      <c r="D395" s="22">
        <f>SUM(ENERO:DICIEMBRE!D395)</f>
        <v>3977</v>
      </c>
      <c r="E395" s="22">
        <f>SUM(ENERO:DICIEMBRE!E395)</f>
        <v>3965</v>
      </c>
      <c r="F395" s="22">
        <f>SUM(ENERO:DICIEMBRE!F395)</f>
        <v>12</v>
      </c>
      <c r="G395" s="22">
        <f>SUM(ENERO:DICIEMBRE!G395)</f>
        <v>889</v>
      </c>
      <c r="H395" s="22">
        <f>SUM(ENERO:DICIEMBRE!H395)</f>
        <v>2602</v>
      </c>
      <c r="I395" s="22">
        <f>SUM(ENERO:DICIEMBRE!I395)</f>
        <v>220</v>
      </c>
      <c r="J395" s="22">
        <f>SUM(ENERO:DICIEMBRE!J395)</f>
        <v>2044</v>
      </c>
      <c r="K395" s="22">
        <f>SUM(ENERO:DICIEMBRE!K395)</f>
        <v>1</v>
      </c>
      <c r="L395" s="22">
        <f>SUM(ENERO:DICIEMBRE!L395)</f>
        <v>0</v>
      </c>
      <c r="M395" s="22">
        <f>SUM(ENERO:DICIEMBRE!M395)</f>
        <v>0</v>
      </c>
      <c r="N395" s="22">
        <f>SUM(ENERO:DICIEMBRE!N395)</f>
        <v>0</v>
      </c>
      <c r="O395" s="22">
        <f>SUM(ENERO:DICIEMBRE!O395)</f>
        <v>0</v>
      </c>
      <c r="P395" s="22">
        <f>SUM(ENERO:DICIEMBRE!P395)</f>
        <v>0</v>
      </c>
      <c r="Q395" s="22">
        <f>SUM(ENERO:DICIEMBRE!Q395)</f>
        <v>4</v>
      </c>
    </row>
    <row r="396" spans="1:17" ht="15" customHeight="1" x14ac:dyDescent="0.15">
      <c r="A396" s="731" t="s">
        <v>522</v>
      </c>
      <c r="B396" s="323" t="s">
        <v>523</v>
      </c>
      <c r="C396" s="22">
        <f>SUM(ENERO:DICIEMBRE!C396)</f>
        <v>15087</v>
      </c>
      <c r="D396" s="22">
        <f>SUM(ENERO:DICIEMBRE!D396)</f>
        <v>13055</v>
      </c>
      <c r="E396" s="22">
        <f>SUM(ENERO:DICIEMBRE!E396)</f>
        <v>13027</v>
      </c>
      <c r="F396" s="22">
        <f>SUM(ENERO:DICIEMBRE!F396)</f>
        <v>28</v>
      </c>
      <c r="G396" s="22">
        <f>SUM(ENERO:DICIEMBRE!G396)</f>
        <v>2032</v>
      </c>
      <c r="H396" s="22">
        <f>SUM(ENERO:DICIEMBRE!H396)</f>
        <v>13184</v>
      </c>
      <c r="I396" s="22">
        <f>SUM(ENERO:DICIEMBRE!I396)</f>
        <v>1510</v>
      </c>
      <c r="J396" s="22">
        <f>SUM(ENERO:DICIEMBRE!J396)</f>
        <v>393</v>
      </c>
      <c r="K396" s="22">
        <f>SUM(ENERO:DICIEMBRE!K396)</f>
        <v>1</v>
      </c>
      <c r="L396" s="22">
        <f>SUM(ENERO:DICIEMBRE!L396)</f>
        <v>0</v>
      </c>
      <c r="M396" s="22">
        <f>SUM(ENERO:DICIEMBRE!M396)</f>
        <v>0</v>
      </c>
      <c r="N396" s="22">
        <f>SUM(ENERO:DICIEMBRE!N396)</f>
        <v>0</v>
      </c>
      <c r="O396" s="22">
        <f>SUM(ENERO:DICIEMBRE!O396)</f>
        <v>0</v>
      </c>
      <c r="P396" s="22">
        <f>SUM(ENERO:DICIEMBRE!P396)</f>
        <v>0</v>
      </c>
      <c r="Q396" s="22">
        <f>SUM(ENERO:DICIEMBRE!Q396)</f>
        <v>32</v>
      </c>
    </row>
    <row r="397" spans="1:17" ht="15" customHeight="1" x14ac:dyDescent="0.15">
      <c r="A397" s="743"/>
      <c r="B397" s="332" t="s">
        <v>514</v>
      </c>
      <c r="C397" s="22">
        <f>SUM(ENERO:DICIEMBRE!C397)</f>
        <v>0</v>
      </c>
      <c r="D397" s="22">
        <f>SUM(ENERO:DICIEMBRE!D397)</f>
        <v>0</v>
      </c>
      <c r="E397" s="22">
        <f>SUM(ENERO:DICIEMBRE!E397)</f>
        <v>0</v>
      </c>
      <c r="F397" s="22">
        <f>SUM(ENERO:DICIEMBRE!F397)</f>
        <v>0</v>
      </c>
      <c r="G397" s="22">
        <f>SUM(ENERO:DICIEMBRE!G397)</f>
        <v>0</v>
      </c>
      <c r="H397" s="22">
        <f>SUM(ENERO:DICIEMBRE!H397)</f>
        <v>0</v>
      </c>
      <c r="I397" s="22">
        <f>SUM(ENERO:DICIEMBRE!I397)</f>
        <v>0</v>
      </c>
      <c r="J397" s="22">
        <f>SUM(ENERO:DICIEMBRE!J397)</f>
        <v>0</v>
      </c>
      <c r="K397" s="22">
        <f>SUM(ENERO:DICIEMBRE!K397)</f>
        <v>0</v>
      </c>
      <c r="L397" s="22">
        <f>SUM(ENERO:DICIEMBRE!L397)</f>
        <v>0</v>
      </c>
      <c r="M397" s="22">
        <f>SUM(ENERO:DICIEMBRE!M397)</f>
        <v>0</v>
      </c>
      <c r="N397" s="22">
        <f>SUM(ENERO:DICIEMBRE!N397)</f>
        <v>0</v>
      </c>
      <c r="O397" s="22">
        <f>SUM(ENERO:DICIEMBRE!O397)</f>
        <v>0</v>
      </c>
      <c r="P397" s="22">
        <f>SUM(ENERO:DICIEMBRE!P397)</f>
        <v>0</v>
      </c>
      <c r="Q397" s="22">
        <f>SUM(ENERO:DICIEMBRE!Q397)</f>
        <v>0</v>
      </c>
    </row>
    <row r="398" spans="1:17" ht="15" customHeight="1" x14ac:dyDescent="0.15">
      <c r="A398" s="733"/>
      <c r="B398" s="312" t="s">
        <v>416</v>
      </c>
      <c r="C398" s="333">
        <f>SUM(C396:C397)</f>
        <v>15087</v>
      </c>
      <c r="D398" s="333">
        <f t="shared" ref="D398:Q398" si="13">SUM(D396:D397)</f>
        <v>13055</v>
      </c>
      <c r="E398" s="333">
        <f t="shared" si="13"/>
        <v>13027</v>
      </c>
      <c r="F398" s="333">
        <f t="shared" si="13"/>
        <v>28</v>
      </c>
      <c r="G398" s="333">
        <f t="shared" si="13"/>
        <v>2032</v>
      </c>
      <c r="H398" s="333">
        <f t="shared" si="13"/>
        <v>13184</v>
      </c>
      <c r="I398" s="333">
        <f t="shared" si="13"/>
        <v>1510</v>
      </c>
      <c r="J398" s="333">
        <f t="shared" si="13"/>
        <v>393</v>
      </c>
      <c r="K398" s="333">
        <f t="shared" si="13"/>
        <v>1</v>
      </c>
      <c r="L398" s="333">
        <f t="shared" si="13"/>
        <v>0</v>
      </c>
      <c r="M398" s="333">
        <f t="shared" si="13"/>
        <v>0</v>
      </c>
      <c r="N398" s="333">
        <f t="shared" si="13"/>
        <v>0</v>
      </c>
      <c r="O398" s="333">
        <f t="shared" si="13"/>
        <v>0</v>
      </c>
      <c r="P398" s="333">
        <f t="shared" si="13"/>
        <v>0</v>
      </c>
      <c r="Q398" s="314">
        <f t="shared" si="13"/>
        <v>32</v>
      </c>
    </row>
    <row r="399" spans="1:17" ht="15" customHeight="1" x14ac:dyDescent="0.15">
      <c r="A399" s="714" t="s">
        <v>524</v>
      </c>
      <c r="B399" s="328" t="s">
        <v>513</v>
      </c>
      <c r="C399" s="22">
        <f>SUM(ENERO:DICIEMBRE!C399)</f>
        <v>48</v>
      </c>
      <c r="D399" s="22">
        <f>SUM(ENERO:DICIEMBRE!D399)</f>
        <v>48</v>
      </c>
      <c r="E399" s="22">
        <f>SUM(ENERO:DICIEMBRE!E399)</f>
        <v>45</v>
      </c>
      <c r="F399" s="22">
        <f>SUM(ENERO:DICIEMBRE!F399)</f>
        <v>3</v>
      </c>
      <c r="G399" s="22">
        <f>SUM(ENERO:DICIEMBRE!G399)</f>
        <v>0</v>
      </c>
      <c r="H399" s="22">
        <f>SUM(ENERO:DICIEMBRE!H399)</f>
        <v>37</v>
      </c>
      <c r="I399" s="22">
        <f>SUM(ENERO:DICIEMBRE!I399)</f>
        <v>9</v>
      </c>
      <c r="J399" s="22">
        <f>SUM(ENERO:DICIEMBRE!J399)</f>
        <v>2</v>
      </c>
      <c r="K399" s="22">
        <f>SUM(ENERO:DICIEMBRE!K399)</f>
        <v>0</v>
      </c>
      <c r="L399" s="22">
        <f>SUM(ENERO:DICIEMBRE!L399)</f>
        <v>1</v>
      </c>
      <c r="M399" s="22">
        <f>SUM(ENERO:DICIEMBRE!M399)</f>
        <v>0</v>
      </c>
      <c r="N399" s="22">
        <f>SUM(ENERO:DICIEMBRE!N399)</f>
        <v>0</v>
      </c>
      <c r="O399" s="22">
        <f>SUM(ENERO:DICIEMBRE!O399)</f>
        <v>0</v>
      </c>
      <c r="P399" s="22">
        <f>SUM(ENERO:DICIEMBRE!P399)</f>
        <v>0</v>
      </c>
      <c r="Q399" s="22">
        <f>SUM(ENERO:DICIEMBRE!Q399)</f>
        <v>1</v>
      </c>
    </row>
    <row r="400" spans="1:17" ht="15" customHeight="1" x14ac:dyDescent="0.15">
      <c r="A400" s="742"/>
      <c r="B400" s="310" t="s">
        <v>514</v>
      </c>
      <c r="C400" s="22">
        <f>SUM(ENERO:DICIEMBRE!C400)</f>
        <v>2337</v>
      </c>
      <c r="D400" s="22">
        <f>SUM(ENERO:DICIEMBRE!D400)</f>
        <v>2337</v>
      </c>
      <c r="E400" s="22">
        <f>SUM(ENERO:DICIEMBRE!E400)</f>
        <v>2337</v>
      </c>
      <c r="F400" s="22">
        <f>SUM(ENERO:DICIEMBRE!F400)</f>
        <v>0</v>
      </c>
      <c r="G400" s="22">
        <f>SUM(ENERO:DICIEMBRE!G400)</f>
        <v>0</v>
      </c>
      <c r="H400" s="22">
        <f>SUM(ENERO:DICIEMBRE!H400)</f>
        <v>0</v>
      </c>
      <c r="I400" s="22">
        <f>SUM(ENERO:DICIEMBRE!I400)</f>
        <v>1840</v>
      </c>
      <c r="J400" s="22">
        <f>SUM(ENERO:DICIEMBRE!J400)</f>
        <v>497</v>
      </c>
      <c r="K400" s="22">
        <f>SUM(ENERO:DICIEMBRE!K400)</f>
        <v>0</v>
      </c>
      <c r="L400" s="22">
        <f>SUM(ENERO:DICIEMBRE!L400)</f>
        <v>0</v>
      </c>
      <c r="M400" s="22">
        <f>SUM(ENERO:DICIEMBRE!M400)</f>
        <v>0</v>
      </c>
      <c r="N400" s="22">
        <f>SUM(ENERO:DICIEMBRE!N400)</f>
        <v>0</v>
      </c>
      <c r="O400" s="22">
        <f>SUM(ENERO:DICIEMBRE!O400)</f>
        <v>0</v>
      </c>
      <c r="P400" s="22">
        <f>SUM(ENERO:DICIEMBRE!P400)</f>
        <v>0</v>
      </c>
      <c r="Q400" s="22">
        <f>SUM(ENERO:DICIEMBRE!Q400)</f>
        <v>0</v>
      </c>
    </row>
    <row r="401" spans="1:19" ht="15" customHeight="1" x14ac:dyDescent="0.15">
      <c r="A401" s="715"/>
      <c r="B401" s="312" t="s">
        <v>416</v>
      </c>
      <c r="C401" s="313">
        <f t="shared" ref="C401:Q401" si="14">SUM(C399:C400)</f>
        <v>2385</v>
      </c>
      <c r="D401" s="314">
        <f t="shared" si="14"/>
        <v>2385</v>
      </c>
      <c r="E401" s="315">
        <f t="shared" si="14"/>
        <v>2382</v>
      </c>
      <c r="F401" s="316">
        <f t="shared" si="14"/>
        <v>3</v>
      </c>
      <c r="G401" s="317">
        <f t="shared" si="14"/>
        <v>0</v>
      </c>
      <c r="H401" s="318">
        <f t="shared" si="14"/>
        <v>37</v>
      </c>
      <c r="I401" s="319">
        <f t="shared" si="14"/>
        <v>1849</v>
      </c>
      <c r="J401" s="316">
        <f t="shared" si="14"/>
        <v>499</v>
      </c>
      <c r="K401" s="315">
        <f t="shared" si="14"/>
        <v>0</v>
      </c>
      <c r="L401" s="319">
        <f t="shared" si="14"/>
        <v>1</v>
      </c>
      <c r="M401" s="316">
        <f t="shared" si="14"/>
        <v>0</v>
      </c>
      <c r="N401" s="316">
        <f t="shared" si="14"/>
        <v>0</v>
      </c>
      <c r="O401" s="315">
        <f t="shared" si="14"/>
        <v>0</v>
      </c>
      <c r="P401" s="316">
        <f t="shared" si="14"/>
        <v>0</v>
      </c>
      <c r="Q401" s="320">
        <f t="shared" si="14"/>
        <v>1</v>
      </c>
    </row>
    <row r="402" spans="1:19" ht="26.25" customHeight="1" x14ac:dyDescent="0.15">
      <c r="A402" s="334" t="s">
        <v>525</v>
      </c>
      <c r="B402" s="310" t="s">
        <v>514</v>
      </c>
      <c r="C402" s="22">
        <f>SUM(ENERO:DICIEMBRE!C402)</f>
        <v>73254</v>
      </c>
      <c r="D402" s="22">
        <f>SUM(ENERO:DICIEMBRE!D402)</f>
        <v>73254</v>
      </c>
      <c r="E402" s="22">
        <f>SUM(ENERO:DICIEMBRE!E402)</f>
        <v>73254</v>
      </c>
      <c r="F402" s="22">
        <f>SUM(ENERO:DICIEMBRE!F402)</f>
        <v>0</v>
      </c>
      <c r="G402" s="22">
        <f>SUM(ENERO:DICIEMBRE!G402)</f>
        <v>0</v>
      </c>
      <c r="H402" s="22">
        <f>SUM(ENERO:DICIEMBRE!H402)</f>
        <v>27677</v>
      </c>
      <c r="I402" s="22">
        <f>SUM(ENERO:DICIEMBRE!I402)</f>
        <v>45577</v>
      </c>
      <c r="J402" s="22">
        <f>SUM(ENERO:DICIEMBRE!J402)</f>
        <v>0</v>
      </c>
      <c r="K402" s="22">
        <f>SUM(ENERO:DICIEMBRE!K402)</f>
        <v>0</v>
      </c>
      <c r="L402" s="22">
        <f>SUM(ENERO:DICIEMBRE!L402)</f>
        <v>0</v>
      </c>
      <c r="M402" s="22">
        <f>SUM(ENERO:DICIEMBRE!M402)</f>
        <v>0</v>
      </c>
      <c r="N402" s="22">
        <f>SUM(ENERO:DICIEMBRE!N402)</f>
        <v>0</v>
      </c>
      <c r="O402" s="22">
        <f>SUM(ENERO:DICIEMBRE!O402)</f>
        <v>0</v>
      </c>
      <c r="P402" s="22">
        <f>SUM(ENERO:DICIEMBRE!P402)</f>
        <v>74</v>
      </c>
      <c r="Q402" s="22">
        <f>SUM(ENERO:DICIEMBRE!Q402)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31333</v>
      </c>
      <c r="D403" s="330">
        <f>+D380+D387+D389+D392+D396+D399</f>
        <v>28972</v>
      </c>
      <c r="E403" s="330">
        <f>+E380+E387+E389+E392+E396+E399</f>
        <v>28882</v>
      </c>
      <c r="F403" s="330">
        <f>+F380+F387+F389+F392+F396+F399</f>
        <v>59</v>
      </c>
      <c r="G403" s="330">
        <f>+G380+G387+G389+G392+G396+G399</f>
        <v>2361</v>
      </c>
      <c r="H403" s="330">
        <f t="shared" ref="H403:Q403" si="15">+H380+H387+H389+H392+H396+H399</f>
        <v>19845</v>
      </c>
      <c r="I403" s="330">
        <f t="shared" si="15"/>
        <v>8807</v>
      </c>
      <c r="J403" s="330">
        <f t="shared" si="15"/>
        <v>2681</v>
      </c>
      <c r="K403" s="330">
        <f t="shared" si="15"/>
        <v>1</v>
      </c>
      <c r="L403" s="330">
        <f t="shared" si="15"/>
        <v>1</v>
      </c>
      <c r="M403" s="330">
        <f t="shared" si="15"/>
        <v>0</v>
      </c>
      <c r="N403" s="330">
        <f t="shared" si="15"/>
        <v>0</v>
      </c>
      <c r="O403" s="330">
        <f t="shared" si="15"/>
        <v>0</v>
      </c>
      <c r="P403" s="330">
        <f t="shared" si="15"/>
        <v>12</v>
      </c>
      <c r="Q403" s="337">
        <f t="shared" si="15"/>
        <v>33</v>
      </c>
    </row>
    <row r="404" spans="1:19" ht="15" customHeight="1" x14ac:dyDescent="0.15">
      <c r="A404" s="737"/>
      <c r="B404" s="338" t="s">
        <v>514</v>
      </c>
      <c r="C404" s="338">
        <f>D404+G404</f>
        <v>489890</v>
      </c>
      <c r="D404" s="329">
        <f>+D381+D384+D386+D388+D390+D393+D395+D400+D402</f>
        <v>485022</v>
      </c>
      <c r="E404" s="329">
        <f>+E381+E384+E386+E388+E390+E393+E395+E400+E402</f>
        <v>481314</v>
      </c>
      <c r="F404" s="329">
        <f>+F381+F384+F386+F388+F390+F393+F395+F400+F402</f>
        <v>3708</v>
      </c>
      <c r="G404" s="329">
        <f>+G381+G384+G386+G388+G390+G393+G395+G400+G402</f>
        <v>4868</v>
      </c>
      <c r="H404" s="329">
        <f t="shared" ref="H404:Q404" si="16">+H381+H384+H386+H388+H390+H393+H395+H400+H402</f>
        <v>380515</v>
      </c>
      <c r="I404" s="329">
        <f t="shared" si="16"/>
        <v>87339</v>
      </c>
      <c r="J404" s="329">
        <f t="shared" si="16"/>
        <v>22036</v>
      </c>
      <c r="K404" s="329">
        <f t="shared" si="16"/>
        <v>2</v>
      </c>
      <c r="L404" s="329">
        <f t="shared" si="16"/>
        <v>3</v>
      </c>
      <c r="M404" s="329">
        <f t="shared" si="16"/>
        <v>0</v>
      </c>
      <c r="N404" s="329">
        <f t="shared" si="16"/>
        <v>0</v>
      </c>
      <c r="O404" s="329">
        <f t="shared" si="16"/>
        <v>0</v>
      </c>
      <c r="P404" s="329">
        <f t="shared" si="16"/>
        <v>94</v>
      </c>
      <c r="Q404" s="311">
        <f t="shared" si="16"/>
        <v>20</v>
      </c>
    </row>
    <row r="405" spans="1:19" ht="15" customHeight="1" x14ac:dyDescent="0.15">
      <c r="A405" s="737"/>
      <c r="B405" s="339" t="s">
        <v>527</v>
      </c>
      <c r="C405" s="313">
        <f>SUM(C403:C404)</f>
        <v>521223</v>
      </c>
      <c r="D405" s="314">
        <f>SUM(D403:D404)</f>
        <v>513994</v>
      </c>
      <c r="E405" s="315">
        <f>SUM(E403:E404)</f>
        <v>510196</v>
      </c>
      <c r="F405" s="316">
        <f>SUM(F403:F404)</f>
        <v>3767</v>
      </c>
      <c r="G405" s="317">
        <f>SUM(G403:G404)</f>
        <v>7229</v>
      </c>
      <c r="H405" s="317">
        <f t="shared" ref="H405:Q405" si="17">SUM(H403:H404)</f>
        <v>400360</v>
      </c>
      <c r="I405" s="317">
        <f t="shared" si="17"/>
        <v>96146</v>
      </c>
      <c r="J405" s="317">
        <f t="shared" si="17"/>
        <v>24717</v>
      </c>
      <c r="K405" s="317">
        <f t="shared" si="17"/>
        <v>3</v>
      </c>
      <c r="L405" s="317">
        <f t="shared" si="17"/>
        <v>4</v>
      </c>
      <c r="M405" s="317">
        <f t="shared" si="17"/>
        <v>0</v>
      </c>
      <c r="N405" s="317">
        <f>SUM(N403:N404)</f>
        <v>0</v>
      </c>
      <c r="O405" s="317">
        <f t="shared" si="17"/>
        <v>0</v>
      </c>
      <c r="P405" s="317">
        <f t="shared" si="17"/>
        <v>106</v>
      </c>
      <c r="Q405" s="340">
        <f t="shared" si="17"/>
        <v>53</v>
      </c>
    </row>
    <row r="406" spans="1:19" ht="27.75" customHeight="1" x14ac:dyDescent="0.15">
      <c r="A406" s="341" t="s">
        <v>528</v>
      </c>
      <c r="B406" s="342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4"/>
      <c r="Q406" s="344"/>
      <c r="R406" s="344"/>
      <c r="S406" s="343"/>
    </row>
    <row r="407" spans="1:19" ht="39.75" customHeight="1" x14ac:dyDescent="0.15">
      <c r="A407" s="738" t="s">
        <v>529</v>
      </c>
      <c r="B407" s="739"/>
      <c r="C407" s="345" t="s">
        <v>416</v>
      </c>
      <c r="D407" s="346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344"/>
      <c r="N407" s="344"/>
      <c r="O407" s="344"/>
    </row>
    <row r="408" spans="1:19" ht="15" customHeight="1" x14ac:dyDescent="0.2">
      <c r="A408" s="740" t="s">
        <v>530</v>
      </c>
      <c r="B408" s="741"/>
      <c r="C408" s="22">
        <f>SUM(ENERO:DICIEMBRE!C408)</f>
        <v>7</v>
      </c>
      <c r="D408" s="22">
        <f>SUM(ENERO:DICIEMBRE!D408)</f>
        <v>7</v>
      </c>
      <c r="E408" s="347"/>
      <c r="F408" s="343"/>
      <c r="G408" s="343"/>
      <c r="H408" s="343"/>
      <c r="I408" s="343"/>
      <c r="J408" s="343"/>
      <c r="K408" s="343"/>
      <c r="L408" s="343"/>
      <c r="M408" s="344"/>
      <c r="N408" s="344"/>
      <c r="O408" s="344"/>
    </row>
    <row r="409" spans="1:19" ht="15" customHeight="1" x14ac:dyDescent="0.15">
      <c r="A409" s="735" t="s">
        <v>531</v>
      </c>
      <c r="B409" s="736"/>
      <c r="C409" s="22">
        <f>SUM(ENERO:DICIEMBRE!C409)</f>
        <v>532</v>
      </c>
      <c r="D409" s="22">
        <f>SUM(ENERO:DICIEMBRE!D409)</f>
        <v>428</v>
      </c>
      <c r="E409" s="22">
        <f>SUM(ENERO:DICIEMBRE!E409)</f>
        <v>13931400</v>
      </c>
      <c r="F409" s="343"/>
      <c r="G409" s="343"/>
      <c r="H409" s="343"/>
      <c r="I409" s="343"/>
      <c r="J409" s="343"/>
      <c r="K409" s="343"/>
      <c r="L409" s="343"/>
      <c r="M409" s="344"/>
      <c r="N409" s="344"/>
      <c r="O409" s="344"/>
    </row>
    <row r="410" spans="1:19" ht="15" customHeight="1" x14ac:dyDescent="0.2">
      <c r="A410" s="735" t="s">
        <v>532</v>
      </c>
      <c r="B410" s="736"/>
      <c r="C410" s="22">
        <f>SUM(ENERO:DICIEMBRE!C410)</f>
        <v>1169</v>
      </c>
      <c r="D410" s="22">
        <f>SUM(ENERO:DICIEMBRE!D410)</f>
        <v>1097</v>
      </c>
      <c r="E410" s="348"/>
      <c r="F410" s="343"/>
      <c r="G410" s="343"/>
      <c r="H410" s="343"/>
      <c r="I410" s="343"/>
      <c r="J410" s="343"/>
      <c r="K410" s="343"/>
      <c r="L410" s="343"/>
      <c r="M410" s="344"/>
      <c r="N410" s="344"/>
      <c r="O410" s="344"/>
    </row>
    <row r="411" spans="1:19" ht="15" customHeight="1" x14ac:dyDescent="0.15">
      <c r="A411" s="735" t="s">
        <v>533</v>
      </c>
      <c r="B411" s="736"/>
      <c r="C411" s="22">
        <f>SUM(ENERO:DICIEMBRE!C411)</f>
        <v>8009</v>
      </c>
      <c r="D411" s="22">
        <f>SUM(ENERO:DICIEMBRE!D411)</f>
        <v>7701</v>
      </c>
      <c r="E411" s="22">
        <f>SUM(ENERO:DICIEMBRE!E411)</f>
        <v>5929770</v>
      </c>
      <c r="F411" s="343"/>
      <c r="G411" s="343"/>
      <c r="H411" s="343"/>
      <c r="I411" s="343"/>
      <c r="J411" s="343"/>
      <c r="K411" s="343"/>
      <c r="L411" s="343"/>
      <c r="M411" s="344"/>
      <c r="N411" s="344"/>
      <c r="O411" s="344"/>
    </row>
    <row r="412" spans="1:19" ht="15" customHeight="1" x14ac:dyDescent="0.2">
      <c r="A412" s="735" t="s">
        <v>534</v>
      </c>
      <c r="B412" s="736"/>
      <c r="C412" s="22">
        <f>SUM(ENERO:DICIEMBRE!C412)</f>
        <v>0</v>
      </c>
      <c r="D412" s="22">
        <f>SUM(ENERO:DICIEMBRE!D412)</f>
        <v>0</v>
      </c>
      <c r="E412" s="348"/>
      <c r="F412" s="343"/>
      <c r="G412" s="343"/>
      <c r="H412" s="343"/>
      <c r="I412" s="343"/>
      <c r="J412" s="343"/>
      <c r="K412" s="343"/>
      <c r="L412" s="343"/>
      <c r="M412" s="344"/>
      <c r="N412" s="344"/>
      <c r="O412" s="344"/>
    </row>
    <row r="413" spans="1:19" ht="15" customHeight="1" x14ac:dyDescent="0.15">
      <c r="A413" s="735" t="s">
        <v>535</v>
      </c>
      <c r="B413" s="736"/>
      <c r="C413" s="22">
        <f>SUM(ENERO:DICIEMBRE!C413)</f>
        <v>4694</v>
      </c>
      <c r="D413" s="22">
        <f>SUM(ENERO:DICIEMBRE!D413)</f>
        <v>4694</v>
      </c>
      <c r="E413" s="22">
        <f>SUM(ENERO:DICIEMBRE!E413)</f>
        <v>82098060</v>
      </c>
      <c r="F413" s="343"/>
      <c r="G413" s="343"/>
      <c r="H413" s="343"/>
      <c r="I413" s="343"/>
      <c r="J413" s="343"/>
      <c r="K413" s="343"/>
      <c r="L413" s="343"/>
      <c r="M413" s="344"/>
      <c r="N413" s="344"/>
      <c r="O413" s="344"/>
    </row>
    <row r="414" spans="1:19" ht="15" customHeight="1" x14ac:dyDescent="0.15">
      <c r="A414" s="735" t="s">
        <v>536</v>
      </c>
      <c r="B414" s="736"/>
      <c r="C414" s="22">
        <f>SUM(ENERO:DICIEMBRE!C414)</f>
        <v>1534</v>
      </c>
      <c r="D414" s="22">
        <f>SUM(ENERO:DICIEMBRE!D414)</f>
        <v>1488</v>
      </c>
      <c r="E414" s="22">
        <f>SUM(ENERO:DICIEMBRE!E414)</f>
        <v>59772960</v>
      </c>
      <c r="F414" s="343"/>
      <c r="G414" s="343"/>
      <c r="H414" s="343"/>
      <c r="I414" s="343"/>
      <c r="J414" s="343"/>
      <c r="K414" s="343"/>
      <c r="L414" s="343"/>
      <c r="M414" s="344"/>
      <c r="N414" s="344"/>
      <c r="O414" s="344"/>
    </row>
    <row r="415" spans="1:19" ht="15" customHeight="1" x14ac:dyDescent="0.15">
      <c r="A415" s="735" t="s">
        <v>537</v>
      </c>
      <c r="B415" s="736"/>
      <c r="C415" s="22">
        <f>SUM(ENERO:DICIEMBRE!C415)</f>
        <v>0</v>
      </c>
      <c r="D415" s="22">
        <f>SUM(ENERO:DICIEMBRE!D415)</f>
        <v>0</v>
      </c>
      <c r="E415" s="22">
        <f>SUM(ENERO:DICIEMBRE!E415)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15">
      <c r="A416" s="735" t="s">
        <v>538</v>
      </c>
      <c r="B416" s="736"/>
      <c r="C416" s="22">
        <f>SUM(ENERO:DICIEMBRE!C416)</f>
        <v>74262</v>
      </c>
      <c r="D416" s="22">
        <f>SUM(ENERO:DICIEMBRE!D416)</f>
        <v>74262</v>
      </c>
      <c r="E416" s="22">
        <f>SUM(ENERO:DICIEMBRE!E416)</f>
        <v>173030460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22">
        <f>SUM(ENERO:DICIEMBRE!C417)</f>
        <v>0</v>
      </c>
      <c r="D417" s="22">
        <f>SUM(ENERO:DICIEMBRE!D417)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351">
        <f>SUM(C408:C417)</f>
        <v>90207</v>
      </c>
      <c r="D418" s="352">
        <f>SUM(D408:D417)</f>
        <v>89677</v>
      </c>
      <c r="E418" s="353">
        <f>SUM(E408:E417)</f>
        <v>334762650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345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22">
        <f>SUM(ENERO:DICIEMBRE!C421)</f>
        <v>139106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307"/>
      <c r="E422" s="307"/>
      <c r="F422" s="307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365" t="s">
        <v>416</v>
      </c>
      <c r="D423" s="307"/>
      <c r="E423" s="307"/>
      <c r="F423" s="307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22">
        <f>SUM(ENERO:DICIEMBRE!C424)</f>
        <v>0</v>
      </c>
      <c r="D424" s="366"/>
      <c r="E424" s="307"/>
      <c r="F424" s="307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22">
        <f>SUM(ENERO:DICIEMBRE!C425)</f>
        <v>16223</v>
      </c>
      <c r="D425" s="366"/>
      <c r="E425" s="307"/>
      <c r="F425" s="307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22">
        <f>SUM(ENERO:DICIEMBRE!C426)</f>
        <v>357196</v>
      </c>
      <c r="D426" s="366"/>
      <c r="E426" s="307"/>
      <c r="F426" s="307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3">
        <f>SUM(ENERO:DICIEMBRE!D430)</f>
        <v>0</v>
      </c>
      <c r="E430" s="373">
        <f>SUM(ENERO:DICIEMBRE!E430)</f>
        <v>0</v>
      </c>
      <c r="F430" s="373">
        <f>SUM(ENERO:DICIEMBRE!F430)</f>
        <v>0</v>
      </c>
      <c r="G430" s="373">
        <f>SUM(ENERO:DICIEMBRE!G430)</f>
        <v>0</v>
      </c>
      <c r="H430" s="373">
        <f>SUM(ENERO:DICIEMBRE!H430)</f>
        <v>0</v>
      </c>
      <c r="I430" s="373">
        <f>SUM(ENERO:DICIEMBRE!I430)</f>
        <v>0</v>
      </c>
      <c r="J430" s="373">
        <f>SUM(ENERO:DICIEMBRE!J430)</f>
        <v>0</v>
      </c>
      <c r="K430" s="245" t="str">
        <f>AA430</f>
        <v/>
      </c>
      <c r="L430" s="343"/>
      <c r="M430" s="343"/>
      <c r="N430" s="343"/>
      <c r="O430" s="343"/>
      <c r="P430" s="344"/>
      <c r="Q430" s="344"/>
      <c r="R430" s="344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3">
        <f>SUM(ENERO:DICIEMBRE!D431)</f>
        <v>0</v>
      </c>
      <c r="E431" s="373">
        <f>SUM(ENERO:DICIEMBRE!E431)</f>
        <v>0</v>
      </c>
      <c r="F431" s="373">
        <f>SUM(ENERO:DICIEMBRE!F431)</f>
        <v>0</v>
      </c>
      <c r="G431" s="373">
        <f>SUM(ENERO:DICIEMBRE!G431)</f>
        <v>0</v>
      </c>
      <c r="H431" s="373">
        <f>SUM(ENERO:DICIEMBRE!H431)</f>
        <v>0</v>
      </c>
      <c r="I431" s="373">
        <f>SUM(ENERO:DICIEMBRE!I431)</f>
        <v>0</v>
      </c>
      <c r="J431" s="373">
        <f>SUM(ENERO:DICIEMBRE!J431)</f>
        <v>0</v>
      </c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73">
        <f>SUM(ENERO:DICIEMBRE!D432)</f>
        <v>0</v>
      </c>
      <c r="E432" s="373">
        <f>SUM(ENERO:DICIEMBRE!E432)</f>
        <v>0</v>
      </c>
      <c r="F432" s="384"/>
      <c r="G432" s="384"/>
      <c r="H432" s="384"/>
      <c r="I432" s="385"/>
      <c r="J432" s="373">
        <f>SUM(ENERO:DICIEMBRE!J432)</f>
        <v>0</v>
      </c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388"/>
      <c r="D433" s="388"/>
      <c r="E433" s="388"/>
      <c r="F433" s="388"/>
      <c r="G433" s="388"/>
      <c r="H433" s="388"/>
      <c r="I433" s="388"/>
      <c r="J433" s="388"/>
      <c r="K433" s="388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222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73">
        <f>SUM(ENERO:DICIEMBRE!C435)</f>
        <v>2922</v>
      </c>
      <c r="D435" s="373">
        <f>SUM(ENERO:DICIEMBRE!D435)</f>
        <v>2904</v>
      </c>
      <c r="E435" s="373">
        <f>SUM(ENERO:DICIEMBRE!E435)</f>
        <v>0</v>
      </c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73">
        <f>SUM(ENERO:DICIEMBRE!C436)</f>
        <v>0</v>
      </c>
      <c r="D436" s="373">
        <f>SUM(ENERO:DICIEMBRE!D436)</f>
        <v>0</v>
      </c>
      <c r="E436" s="373">
        <f>SUM(ENERO:DICIEMBRE!E436)</f>
        <v>0</v>
      </c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73">
        <f>SUM(ENERO:DICIEMBRE!C437)</f>
        <v>0</v>
      </c>
      <c r="D437" s="373">
        <f>SUM(ENERO:DICIEMBRE!D437)</f>
        <v>0</v>
      </c>
      <c r="E437" s="373">
        <f>SUM(ENERO:DICIEMBRE!E437)</f>
        <v>0</v>
      </c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405">
        <f>SUM(ENERO:DICIEMBRE!C440)</f>
        <v>0</v>
      </c>
    </row>
    <row r="441" spans="1:28" ht="15" customHeight="1" x14ac:dyDescent="0.15">
      <c r="A441" s="703" t="s">
        <v>573</v>
      </c>
      <c r="B441" s="704"/>
      <c r="C441" s="405">
        <f>SUM(ENERO:DICIEMBRE!C441)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282" t="s">
        <v>498</v>
      </c>
      <c r="K445" s="282" t="s">
        <v>499</v>
      </c>
      <c r="L445" s="282" t="s">
        <v>500</v>
      </c>
      <c r="M445" s="296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409" t="s">
        <v>579</v>
      </c>
      <c r="H446" s="409" t="s">
        <v>580</v>
      </c>
      <c r="I446" s="410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411">
        <f>SUM(E447:F447)</f>
        <v>3</v>
      </c>
      <c r="D447" s="373">
        <f>SUM(ENERO:DICIEMBRE!D447)</f>
        <v>3</v>
      </c>
      <c r="E447" s="373">
        <f>SUM(ENERO:DICIEMBRE!E447)</f>
        <v>0</v>
      </c>
      <c r="F447" s="373">
        <f>SUM(ENERO:DICIEMBRE!F447)</f>
        <v>3</v>
      </c>
      <c r="G447" s="373">
        <f>SUM(ENERO:DICIEMBRE!G447)</f>
        <v>0</v>
      </c>
      <c r="H447" s="373">
        <f>SUM(ENERO:DICIEMBRE!H447)</f>
        <v>3</v>
      </c>
      <c r="I447" s="373">
        <f>SUM(ENERO:DICIEMBRE!I447)</f>
        <v>0</v>
      </c>
      <c r="J447" s="373">
        <f>SUM(ENERO:DICIEMBRE!J447)</f>
        <v>0</v>
      </c>
      <c r="K447" s="373">
        <f>SUM(ENERO:DICIEMBRE!K447)</f>
        <v>0</v>
      </c>
      <c r="L447" s="373">
        <f>SUM(ENERO:DICIEMBRE!L447)</f>
        <v>0</v>
      </c>
      <c r="M447" s="373">
        <f>SUM(ENERO:DICIEMBRE!M447)</f>
        <v>0</v>
      </c>
    </row>
    <row r="448" spans="1:28" ht="15" customHeight="1" x14ac:dyDescent="0.15">
      <c r="A448" s="687" t="s">
        <v>196</v>
      </c>
      <c r="B448" s="688" t="s">
        <v>196</v>
      </c>
      <c r="C448" s="411">
        <f>SUM(E448:F448)</f>
        <v>0</v>
      </c>
      <c r="D448" s="373">
        <f>SUM(ENERO:DICIEMBRE!D448)</f>
        <v>0</v>
      </c>
      <c r="E448" s="373">
        <f>SUM(ENERO:DICIEMBRE!E448)</f>
        <v>0</v>
      </c>
      <c r="F448" s="373">
        <f>SUM(ENERO:DICIEMBRE!F448)</f>
        <v>0</v>
      </c>
      <c r="G448" s="373">
        <f>SUM(ENERO:DICIEMBRE!G448)</f>
        <v>0</v>
      </c>
      <c r="H448" s="373">
        <f>SUM(ENERO:DICIEMBRE!H448)</f>
        <v>0</v>
      </c>
      <c r="I448" s="373">
        <f>SUM(ENERO:DICIEMBRE!I448)</f>
        <v>0</v>
      </c>
      <c r="J448" s="373">
        <f>SUM(ENERO:DICIEMBRE!J448)</f>
        <v>0</v>
      </c>
      <c r="K448" s="373">
        <f>SUM(ENERO:DICIEMBRE!K448)</f>
        <v>0</v>
      </c>
      <c r="L448" s="373">
        <f>SUM(ENERO:DICIEMBRE!L448)</f>
        <v>0</v>
      </c>
      <c r="M448" s="373">
        <f>SUM(ENERO:DICIEMBRE!M448)</f>
        <v>0</v>
      </c>
    </row>
    <row r="449" spans="1:13" ht="15" customHeight="1" x14ac:dyDescent="0.15">
      <c r="A449" s="687" t="s">
        <v>200</v>
      </c>
      <c r="B449" s="688"/>
      <c r="C449" s="411">
        <f>SUM(E449:F449)</f>
        <v>0</v>
      </c>
      <c r="D449" s="373">
        <f>SUM(ENERO:DICIEMBRE!D449)</f>
        <v>0</v>
      </c>
      <c r="E449" s="373">
        <f>SUM(ENERO:DICIEMBRE!E449)</f>
        <v>0</v>
      </c>
      <c r="F449" s="373">
        <f>SUM(ENERO:DICIEMBRE!F449)</f>
        <v>0</v>
      </c>
      <c r="G449" s="373">
        <f>SUM(ENERO:DICIEMBRE!G449)</f>
        <v>0</v>
      </c>
      <c r="H449" s="373">
        <f>SUM(ENERO:DICIEMBRE!H449)</f>
        <v>0</v>
      </c>
      <c r="I449" s="373">
        <f>SUM(ENERO:DICIEMBRE!I449)</f>
        <v>0</v>
      </c>
      <c r="J449" s="373">
        <f>SUM(ENERO:DICIEMBRE!J449)</f>
        <v>0</v>
      </c>
      <c r="K449" s="373">
        <f>SUM(ENERO:DICIEMBRE!K449)</f>
        <v>0</v>
      </c>
      <c r="L449" s="373">
        <f>SUM(ENERO:DICIEMBRE!L449)</f>
        <v>0</v>
      </c>
      <c r="M449" s="373">
        <f>SUM(ENERO:DICIEMBRE!M449)</f>
        <v>0</v>
      </c>
    </row>
    <row r="450" spans="1:13" ht="15" customHeight="1" x14ac:dyDescent="0.15">
      <c r="A450" s="687" t="s">
        <v>206</v>
      </c>
      <c r="B450" s="688"/>
      <c r="C450" s="411">
        <f>SUM(E450:F450)</f>
        <v>0</v>
      </c>
      <c r="D450" s="373">
        <f>SUM(ENERO:DICIEMBRE!D450)</f>
        <v>0</v>
      </c>
      <c r="E450" s="373">
        <f>SUM(ENERO:DICIEMBRE!E450)</f>
        <v>0</v>
      </c>
      <c r="F450" s="373">
        <f>SUM(ENERO:DICIEMBRE!F450)</f>
        <v>0</v>
      </c>
      <c r="G450" s="373">
        <f>SUM(ENERO:DICIEMBRE!G450)</f>
        <v>0</v>
      </c>
      <c r="H450" s="373">
        <f>SUM(ENERO:DICIEMBRE!H450)</f>
        <v>0</v>
      </c>
      <c r="I450" s="373">
        <f>SUM(ENERO:DICIEMBRE!I450)</f>
        <v>0</v>
      </c>
      <c r="J450" s="373">
        <f>SUM(ENERO:DICIEMBRE!J450)</f>
        <v>0</v>
      </c>
      <c r="K450" s="373">
        <f>SUM(ENERO:DICIEMBRE!K450)</f>
        <v>0</v>
      </c>
      <c r="L450" s="373">
        <f>SUM(ENERO:DICIEMBRE!L450)</f>
        <v>0</v>
      </c>
      <c r="M450" s="373">
        <f>SUM(ENERO:DICIEMBRE!M450)</f>
        <v>0</v>
      </c>
    </row>
    <row r="451" spans="1:13" ht="15" customHeight="1" x14ac:dyDescent="0.15">
      <c r="A451" s="687" t="s">
        <v>226</v>
      </c>
      <c r="B451" s="688"/>
      <c r="C451" s="411">
        <f>SUM(E451:F451)</f>
        <v>0</v>
      </c>
      <c r="D451" s="373">
        <f>SUM(ENERO:DICIEMBRE!D451)</f>
        <v>0</v>
      </c>
      <c r="E451" s="373">
        <f>SUM(ENERO:DICIEMBRE!E451)</f>
        <v>0</v>
      </c>
      <c r="F451" s="373">
        <f>SUM(ENERO:DICIEMBRE!F451)</f>
        <v>0</v>
      </c>
      <c r="G451" s="373">
        <f>SUM(ENERO:DICIEMBRE!G451)</f>
        <v>0</v>
      </c>
      <c r="H451" s="373">
        <f>SUM(ENERO:DICIEMBRE!H451)</f>
        <v>0</v>
      </c>
      <c r="I451" s="373">
        <f>SUM(ENERO:DICIEMBRE!I451)</f>
        <v>0</v>
      </c>
      <c r="J451" s="373">
        <f>SUM(ENERO:DICIEMBRE!J451)</f>
        <v>0</v>
      </c>
      <c r="K451" s="373">
        <f>SUM(ENERO:DICIEMBRE!K451)</f>
        <v>0</v>
      </c>
      <c r="L451" s="373">
        <f>SUM(ENERO:DICIEMBRE!L451)</f>
        <v>0</v>
      </c>
      <c r="M451" s="373">
        <f>SUM(ENERO:DICIEMBRE!M451)</f>
        <v>0</v>
      </c>
    </row>
    <row r="452" spans="1:13" ht="15" customHeight="1" x14ac:dyDescent="0.15">
      <c r="A452" s="412"/>
      <c r="B452" s="413" t="s">
        <v>582</v>
      </c>
      <c r="C452" s="411">
        <f t="shared" ref="C452:I452" si="18">SUM(C447:C451)</f>
        <v>3</v>
      </c>
      <c r="D452" s="411">
        <f t="shared" si="18"/>
        <v>3</v>
      </c>
      <c r="E452" s="411">
        <f t="shared" si="18"/>
        <v>0</v>
      </c>
      <c r="F452" s="411">
        <f t="shared" si="18"/>
        <v>3</v>
      </c>
      <c r="G452" s="411">
        <f t="shared" si="18"/>
        <v>0</v>
      </c>
      <c r="H452" s="411">
        <f t="shared" si="18"/>
        <v>3</v>
      </c>
      <c r="I452" s="411">
        <f t="shared" si="18"/>
        <v>0</v>
      </c>
      <c r="J452" s="411">
        <f>SUM(J447:J451)</f>
        <v>0</v>
      </c>
      <c r="K452" s="411">
        <f t="shared" ref="K452" si="19">SUM(K447:K451)</f>
        <v>0</v>
      </c>
      <c r="L452" s="411">
        <f>SUM(L447:L451)</f>
        <v>0</v>
      </c>
      <c r="M452" s="411">
        <f t="shared" ref="M452" si="20">SUM(M447:M451)</f>
        <v>0</v>
      </c>
    </row>
    <row r="453" spans="1:13" ht="24" customHeight="1" x14ac:dyDescent="0.15">
      <c r="A453" s="677" t="s">
        <v>583</v>
      </c>
      <c r="B453" s="678"/>
      <c r="C453" s="411">
        <f>SUM(E453:F453)</f>
        <v>0</v>
      </c>
      <c r="D453" s="373">
        <f>SUM(ENERO:DICIEMBRE!D453)</f>
        <v>0</v>
      </c>
      <c r="E453" s="373">
        <f>SUM(ENERO:DICIEMBRE!E453)</f>
        <v>0</v>
      </c>
      <c r="F453" s="373">
        <f>SUM(ENERO:DICIEMBRE!F453)</f>
        <v>0</v>
      </c>
      <c r="G453" s="373">
        <f>SUM(ENERO:DICIEMBRE!G453)</f>
        <v>0</v>
      </c>
      <c r="H453" s="373">
        <f>SUM(ENERO:DICIEMBRE!H453)</f>
        <v>0</v>
      </c>
      <c r="I453" s="373">
        <f>SUM(ENERO:DICIEMBRE!I453)</f>
        <v>0</v>
      </c>
      <c r="J453" s="373">
        <f>SUM(ENERO:DICIEMBRE!J453)</f>
        <v>0</v>
      </c>
      <c r="K453" s="373">
        <f>SUM(ENERO:DICIEMBRE!K453)</f>
        <v>0</v>
      </c>
      <c r="L453" s="373">
        <f>SUM(ENERO:DICIEMBRE!L453)</f>
        <v>0</v>
      </c>
      <c r="M453" s="373">
        <f>SUM(ENERO:DICIEMBRE!M453)</f>
        <v>0</v>
      </c>
    </row>
    <row r="454" spans="1:13" ht="15" customHeight="1" x14ac:dyDescent="0.15">
      <c r="A454" s="677" t="s">
        <v>584</v>
      </c>
      <c r="B454" s="678"/>
      <c r="C454" s="411">
        <f>SUM(E454:F454)</f>
        <v>0</v>
      </c>
      <c r="D454" s="373">
        <f>SUM(ENERO:DICIEMBRE!D454)</f>
        <v>0</v>
      </c>
      <c r="E454" s="373">
        <f>SUM(ENERO:DICIEMBRE!E454)</f>
        <v>0</v>
      </c>
      <c r="F454" s="373">
        <f>SUM(ENERO:DICIEMBRE!F454)</f>
        <v>0</v>
      </c>
      <c r="G454" s="373">
        <f>SUM(ENERO:DICIEMBRE!G454)</f>
        <v>0</v>
      </c>
      <c r="H454" s="373">
        <f>SUM(ENERO:DICIEMBRE!H454)</f>
        <v>0</v>
      </c>
      <c r="I454" s="373">
        <f>SUM(ENERO:DICIEMBRE!I454)</f>
        <v>0</v>
      </c>
      <c r="J454" s="373">
        <f>SUM(ENERO:DICIEMBRE!J454)</f>
        <v>0</v>
      </c>
      <c r="K454" s="373">
        <f>SUM(ENERO:DICIEMBRE!K454)</f>
        <v>0</v>
      </c>
      <c r="L454" s="373">
        <f>SUM(ENERO:DICIEMBRE!L454)</f>
        <v>0</v>
      </c>
      <c r="M454" s="373">
        <f>SUM(ENERO:DICIEMBRE!M454)</f>
        <v>0</v>
      </c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411">
        <f>SUM(E456:F456)</f>
        <v>0</v>
      </c>
      <c r="D456" s="373">
        <f>SUM(ENERO:DICIEMBRE!D456)</f>
        <v>0</v>
      </c>
      <c r="E456" s="373">
        <f>SUM(ENERO:DICIEMBRE!E456)</f>
        <v>0</v>
      </c>
      <c r="F456" s="373">
        <f>SUM(ENERO:DICIEMBRE!F456)</f>
        <v>0</v>
      </c>
      <c r="G456" s="373">
        <f>SUM(ENERO:DICIEMBRE!G456)</f>
        <v>0</v>
      </c>
      <c r="H456" s="373">
        <f>SUM(ENERO:DICIEMBRE!H456)</f>
        <v>0</v>
      </c>
      <c r="I456" s="373">
        <f>SUM(ENERO:DICIEMBRE!I456)</f>
        <v>0</v>
      </c>
      <c r="J456" s="373">
        <f>SUM(ENERO:DICIEMBRE!J456)</f>
        <v>0</v>
      </c>
      <c r="K456" s="373">
        <f>SUM(ENERO:DICIEMBRE!K456)</f>
        <v>0</v>
      </c>
      <c r="L456" s="373">
        <f>SUM(ENERO:DICIEMBRE!L456)</f>
        <v>0</v>
      </c>
      <c r="M456" s="373">
        <f>SUM(ENERO:DICIEMBRE!M456)</f>
        <v>0</v>
      </c>
    </row>
    <row r="457" spans="1:13" ht="15" customHeight="1" x14ac:dyDescent="0.15">
      <c r="A457" s="685" t="s">
        <v>587</v>
      </c>
      <c r="B457" s="686"/>
      <c r="C457" s="411">
        <f t="shared" ref="C457:M457" si="21">SUM(C453:C456)</f>
        <v>0</v>
      </c>
      <c r="D457" s="411">
        <f t="shared" si="21"/>
        <v>0</v>
      </c>
      <c r="E457" s="411">
        <f t="shared" si="21"/>
        <v>0</v>
      </c>
      <c r="F457" s="411">
        <f t="shared" si="21"/>
        <v>0</v>
      </c>
      <c r="G457" s="411">
        <f t="shared" si="21"/>
        <v>0</v>
      </c>
      <c r="H457" s="411">
        <f t="shared" si="21"/>
        <v>0</v>
      </c>
      <c r="I457" s="411">
        <f t="shared" si="21"/>
        <v>0</v>
      </c>
      <c r="J457" s="411">
        <f t="shared" si="21"/>
        <v>0</v>
      </c>
      <c r="K457" s="411">
        <f t="shared" si="21"/>
        <v>0</v>
      </c>
      <c r="L457" s="411">
        <f t="shared" si="21"/>
        <v>0</v>
      </c>
      <c r="M457" s="411">
        <f t="shared" si="21"/>
        <v>0</v>
      </c>
    </row>
    <row r="458" spans="1:13" ht="15" customHeight="1" x14ac:dyDescent="0.15">
      <c r="A458" s="677" t="s">
        <v>588</v>
      </c>
      <c r="B458" s="678"/>
      <c r="C458" s="411">
        <f t="shared" ref="C458" si="22">SUM(E458:F458)</f>
        <v>0</v>
      </c>
      <c r="D458" s="373">
        <f>SUM(ENERO:DICIEMBRE!D458)</f>
        <v>0</v>
      </c>
      <c r="E458" s="373">
        <f>SUM(ENERO:DICIEMBRE!E458)</f>
        <v>0</v>
      </c>
      <c r="F458" s="373">
        <f>SUM(ENERO:DICIEMBRE!F458)</f>
        <v>0</v>
      </c>
      <c r="G458" s="373">
        <f>SUM(ENERO:DICIEMBRE!G458)</f>
        <v>0</v>
      </c>
      <c r="H458" s="373">
        <f>SUM(ENERO:DICIEMBRE!H458)</f>
        <v>0</v>
      </c>
      <c r="I458" s="373">
        <f>SUM(ENERO:DICIEMBRE!I458)</f>
        <v>0</v>
      </c>
      <c r="J458" s="373">
        <f>SUM(ENERO:DICIEMBRE!J458)</f>
        <v>0</v>
      </c>
      <c r="K458" s="373">
        <f>SUM(ENERO:DICIEMBRE!K458)</f>
        <v>0</v>
      </c>
      <c r="L458" s="373">
        <f>SUM(ENERO:DICIEMBRE!L458)</f>
        <v>0</v>
      </c>
      <c r="M458" s="373">
        <f>SUM(ENERO:DICIEMBRE!M458)</f>
        <v>0</v>
      </c>
    </row>
    <row r="459" spans="1:13" ht="15" customHeight="1" x14ac:dyDescent="0.15">
      <c r="A459" s="677" t="s">
        <v>589</v>
      </c>
      <c r="B459" s="678"/>
      <c r="C459" s="411">
        <f>SUM(E459:F459)</f>
        <v>0</v>
      </c>
      <c r="D459" s="373">
        <f>SUM(ENERO:DICIEMBRE!D459)</f>
        <v>0</v>
      </c>
      <c r="E459" s="373">
        <f>SUM(ENERO:DICIEMBRE!E459)</f>
        <v>0</v>
      </c>
      <c r="F459" s="373">
        <f>SUM(ENERO:DICIEMBRE!F459)</f>
        <v>0</v>
      </c>
      <c r="G459" s="373">
        <f>SUM(ENERO:DICIEMBRE!G459)</f>
        <v>0</v>
      </c>
      <c r="H459" s="373">
        <f>SUM(ENERO:DICIEMBRE!H459)</f>
        <v>0</v>
      </c>
      <c r="I459" s="373">
        <f>SUM(ENERO:DICIEMBRE!I459)</f>
        <v>0</v>
      </c>
      <c r="J459" s="373">
        <f>SUM(ENERO:DICIEMBRE!J459)</f>
        <v>0</v>
      </c>
      <c r="K459" s="373">
        <f>SUM(ENERO:DICIEMBRE!K459)</f>
        <v>0</v>
      </c>
      <c r="L459" s="373">
        <f>SUM(ENERO:DICIEMBRE!L459)</f>
        <v>0</v>
      </c>
      <c r="M459" s="373">
        <f>SUM(ENERO:DICIEMBRE!M459)</f>
        <v>0</v>
      </c>
    </row>
    <row r="460" spans="1:13" ht="15" customHeight="1" x14ac:dyDescent="0.15">
      <c r="A460" s="677" t="s">
        <v>590</v>
      </c>
      <c r="B460" s="678"/>
      <c r="C460" s="411">
        <f>SUM(E460:F460)</f>
        <v>0</v>
      </c>
      <c r="D460" s="373">
        <f>SUM(ENERO:DICIEMBRE!D460)</f>
        <v>0</v>
      </c>
      <c r="E460" s="373">
        <f>SUM(ENERO:DICIEMBRE!E460)</f>
        <v>0</v>
      </c>
      <c r="F460" s="373">
        <f>SUM(ENERO:DICIEMBRE!F460)</f>
        <v>0</v>
      </c>
      <c r="G460" s="373">
        <f>SUM(ENERO:DICIEMBRE!G460)</f>
        <v>0</v>
      </c>
      <c r="H460" s="373">
        <f>SUM(ENERO:DICIEMBRE!H460)</f>
        <v>0</v>
      </c>
      <c r="I460" s="373">
        <f>SUM(ENERO:DICIEMBRE!I460)</f>
        <v>0</v>
      </c>
      <c r="J460" s="373">
        <f>SUM(ENERO:DICIEMBRE!J460)</f>
        <v>0</v>
      </c>
      <c r="K460" s="373">
        <f>SUM(ENERO:DICIEMBRE!K460)</f>
        <v>0</v>
      </c>
      <c r="L460" s="373">
        <f>SUM(ENERO:DICIEMBRE!L460)</f>
        <v>0</v>
      </c>
      <c r="M460" s="373">
        <f>SUM(ENERO:DICIEMBRE!M460)</f>
        <v>0</v>
      </c>
    </row>
    <row r="461" spans="1:13" ht="15" customHeight="1" x14ac:dyDescent="0.15">
      <c r="A461" s="412"/>
      <c r="B461" s="415" t="s">
        <v>591</v>
      </c>
      <c r="C461" s="411">
        <f t="shared" ref="C461:M461" si="23">SUM(C458:C460)</f>
        <v>0</v>
      </c>
      <c r="D461" s="411">
        <f t="shared" si="23"/>
        <v>0</v>
      </c>
      <c r="E461" s="411">
        <f t="shared" si="23"/>
        <v>0</v>
      </c>
      <c r="F461" s="411">
        <f t="shared" si="23"/>
        <v>0</v>
      </c>
      <c r="G461" s="411">
        <f t="shared" si="23"/>
        <v>0</v>
      </c>
      <c r="H461" s="411">
        <f t="shared" si="23"/>
        <v>0</v>
      </c>
      <c r="I461" s="411">
        <f t="shared" si="23"/>
        <v>0</v>
      </c>
      <c r="J461" s="411">
        <f t="shared" si="23"/>
        <v>0</v>
      </c>
      <c r="K461" s="411">
        <f t="shared" si="23"/>
        <v>0</v>
      </c>
      <c r="L461" s="411">
        <f t="shared" si="23"/>
        <v>0</v>
      </c>
      <c r="M461" s="411">
        <f t="shared" si="23"/>
        <v>0</v>
      </c>
    </row>
    <row r="462" spans="1:13" ht="15" customHeight="1" x14ac:dyDescent="0.15">
      <c r="A462" s="677" t="s">
        <v>592</v>
      </c>
      <c r="B462" s="678"/>
      <c r="C462" s="411">
        <f>SUM(E462:F462)</f>
        <v>0</v>
      </c>
      <c r="D462" s="373">
        <f>SUM(ENERO:DICIEMBRE!D462)</f>
        <v>0</v>
      </c>
      <c r="E462" s="373">
        <f>SUM(ENERO:DICIEMBRE!E462)</f>
        <v>0</v>
      </c>
      <c r="F462" s="373">
        <f>SUM(ENERO:DICIEMBRE!F462)</f>
        <v>0</v>
      </c>
      <c r="G462" s="373">
        <f>SUM(ENERO:DICIEMBRE!G462)</f>
        <v>0</v>
      </c>
      <c r="H462" s="373">
        <f>SUM(ENERO:DICIEMBRE!H462)</f>
        <v>0</v>
      </c>
      <c r="I462" s="373">
        <f>SUM(ENERO:DICIEMBRE!I462)</f>
        <v>0</v>
      </c>
      <c r="J462" s="373">
        <f>SUM(ENERO:DICIEMBRE!J462)</f>
        <v>0</v>
      </c>
      <c r="K462" s="373">
        <f>SUM(ENERO:DICIEMBRE!K462)</f>
        <v>0</v>
      </c>
      <c r="L462" s="373">
        <f>SUM(ENERO:DICIEMBRE!L462)</f>
        <v>0</v>
      </c>
      <c r="M462" s="373">
        <f>SUM(ENERO:DICIEMBRE!M462)</f>
        <v>0</v>
      </c>
    </row>
    <row r="463" spans="1:13" ht="15" customHeight="1" x14ac:dyDescent="0.15">
      <c r="A463" s="679" t="s">
        <v>593</v>
      </c>
      <c r="B463" s="680"/>
      <c r="C463" s="411">
        <f>SUM(E463:F463)</f>
        <v>3</v>
      </c>
      <c r="D463" s="373">
        <f>SUM(ENERO:DICIEMBRE!D463)</f>
        <v>3</v>
      </c>
      <c r="E463" s="373">
        <f>SUM(ENERO:DICIEMBRE!E463)</f>
        <v>0</v>
      </c>
      <c r="F463" s="373">
        <f>SUM(ENERO:DICIEMBRE!F463)</f>
        <v>3</v>
      </c>
      <c r="G463" s="373">
        <f>SUM(ENERO:DICIEMBRE!G463)</f>
        <v>0</v>
      </c>
      <c r="H463" s="373">
        <f>SUM(ENERO:DICIEMBRE!H463)</f>
        <v>3</v>
      </c>
      <c r="I463" s="373">
        <f>SUM(ENERO:DICIEMBRE!I463)</f>
        <v>0</v>
      </c>
      <c r="J463" s="373">
        <f>SUM(ENERO:DICIEMBRE!J463)</f>
        <v>0</v>
      </c>
      <c r="K463" s="373">
        <f>SUM(ENERO:DICIEMBRE!K463)</f>
        <v>0</v>
      </c>
      <c r="L463" s="373">
        <f>SUM(ENERO:DICIEMBRE!L463)</f>
        <v>0</v>
      </c>
      <c r="M463" s="373">
        <f>SUM(ENERO:DICIEMBRE!M463)</f>
        <v>0</v>
      </c>
    </row>
    <row r="464" spans="1:13" ht="15" customHeight="1" x14ac:dyDescent="0.15">
      <c r="A464" s="677" t="s">
        <v>594</v>
      </c>
      <c r="B464" s="678"/>
      <c r="C464" s="411">
        <f>SUM(E464:F464)</f>
        <v>0</v>
      </c>
      <c r="D464" s="373">
        <f>SUM(ENERO:DICIEMBRE!D464)</f>
        <v>0</v>
      </c>
      <c r="E464" s="373">
        <f>SUM(ENERO:DICIEMBRE!E464)</f>
        <v>0</v>
      </c>
      <c r="F464" s="373">
        <f>SUM(ENERO:DICIEMBRE!F464)</f>
        <v>0</v>
      </c>
      <c r="G464" s="373">
        <f>SUM(ENERO:DICIEMBRE!G464)</f>
        <v>0</v>
      </c>
      <c r="H464" s="373">
        <f>SUM(ENERO:DICIEMBRE!H464)</f>
        <v>0</v>
      </c>
      <c r="I464" s="373">
        <f>SUM(ENERO:DICIEMBRE!I464)</f>
        <v>0</v>
      </c>
      <c r="J464" s="373">
        <f>SUM(ENERO:DICIEMBRE!J464)</f>
        <v>0</v>
      </c>
      <c r="K464" s="373">
        <f>SUM(ENERO:DICIEMBRE!K464)</f>
        <v>0</v>
      </c>
      <c r="L464" s="373">
        <f>SUM(ENERO:DICIEMBRE!L464)</f>
        <v>0</v>
      </c>
      <c r="M464" s="373">
        <f>SUM(ENERO:DICIEMBRE!M464)</f>
        <v>0</v>
      </c>
    </row>
    <row r="465" spans="1:13" ht="15" customHeight="1" x14ac:dyDescent="0.15">
      <c r="A465" s="412"/>
      <c r="B465" s="415" t="s">
        <v>595</v>
      </c>
      <c r="C465" s="411">
        <f>SUM(C462:C464)</f>
        <v>3</v>
      </c>
      <c r="D465" s="411">
        <f t="shared" ref="D465:F465" si="24">SUM(D462:D464)</f>
        <v>3</v>
      </c>
      <c r="E465" s="411">
        <f t="shared" si="24"/>
        <v>0</v>
      </c>
      <c r="F465" s="411">
        <f t="shared" si="24"/>
        <v>3</v>
      </c>
      <c r="G465" s="411">
        <f>SUM(G462:G464)</f>
        <v>0</v>
      </c>
      <c r="H465" s="411">
        <f>SUM(H462:H464)</f>
        <v>3</v>
      </c>
      <c r="I465" s="411">
        <f>SUM(I462:I464)</f>
        <v>0</v>
      </c>
      <c r="J465" s="411">
        <f t="shared" ref="J465:M465" si="25">SUM(J462:J464)</f>
        <v>0</v>
      </c>
      <c r="K465" s="411">
        <f t="shared" si="25"/>
        <v>0</v>
      </c>
      <c r="L465" s="411">
        <f t="shared" si="25"/>
        <v>0</v>
      </c>
      <c r="M465" s="411">
        <f t="shared" si="25"/>
        <v>0</v>
      </c>
    </row>
    <row r="466" spans="1:13" ht="15" customHeight="1" x14ac:dyDescent="0.15">
      <c r="A466" s="683" t="s">
        <v>596</v>
      </c>
      <c r="B466" s="684" t="s">
        <v>47</v>
      </c>
      <c r="C466" s="411">
        <f t="shared" ref="C466:C473" si="26">SUM(E466:F466)</f>
        <v>5</v>
      </c>
      <c r="D466" s="373">
        <f>SUM(ENERO:DICIEMBRE!D466)</f>
        <v>5</v>
      </c>
      <c r="E466" s="373">
        <f>SUM(ENERO:DICIEMBRE!E466)</f>
        <v>0</v>
      </c>
      <c r="F466" s="373">
        <f>SUM(ENERO:DICIEMBRE!F466)</f>
        <v>5</v>
      </c>
      <c r="G466" s="373">
        <f>SUM(ENERO:DICIEMBRE!G466)</f>
        <v>0</v>
      </c>
      <c r="H466" s="373">
        <f>SUM(ENERO:DICIEMBRE!H466)</f>
        <v>13</v>
      </c>
      <c r="I466" s="373">
        <f>SUM(ENERO:DICIEMBRE!I466)</f>
        <v>0</v>
      </c>
      <c r="J466" s="373">
        <f>SUM(ENERO:DICIEMBRE!J466)</f>
        <v>0</v>
      </c>
      <c r="K466" s="373">
        <f>SUM(ENERO:DICIEMBRE!K466)</f>
        <v>0</v>
      </c>
      <c r="L466" s="373">
        <f>SUM(ENERO:DICIEMBRE!L466)</f>
        <v>0</v>
      </c>
      <c r="M466" s="373">
        <f>SUM(ENERO:DICIEMBRE!M466)</f>
        <v>0</v>
      </c>
    </row>
    <row r="467" spans="1:13" ht="15" customHeight="1" x14ac:dyDescent="0.15">
      <c r="A467" s="683" t="s">
        <v>597</v>
      </c>
      <c r="B467" s="684" t="s">
        <v>597</v>
      </c>
      <c r="C467" s="411">
        <f t="shared" si="26"/>
        <v>0</v>
      </c>
      <c r="D467" s="373">
        <f>SUM(ENERO:DICIEMBRE!D467)</f>
        <v>0</v>
      </c>
      <c r="E467" s="373">
        <f>SUM(ENERO:DICIEMBRE!E467)</f>
        <v>0</v>
      </c>
      <c r="F467" s="373">
        <f>SUM(ENERO:DICIEMBRE!F467)</f>
        <v>0</v>
      </c>
      <c r="G467" s="373">
        <f>SUM(ENERO:DICIEMBRE!G467)</f>
        <v>0</v>
      </c>
      <c r="H467" s="373">
        <f>SUM(ENERO:DICIEMBRE!H467)</f>
        <v>0</v>
      </c>
      <c r="I467" s="373">
        <f>SUM(ENERO:DICIEMBRE!I467)</f>
        <v>0</v>
      </c>
      <c r="J467" s="373">
        <f>SUM(ENERO:DICIEMBRE!J467)</f>
        <v>0</v>
      </c>
      <c r="K467" s="373">
        <f>SUM(ENERO:DICIEMBRE!K467)</f>
        <v>0</v>
      </c>
      <c r="L467" s="373">
        <f>SUM(ENERO:DICIEMBRE!L467)</f>
        <v>0</v>
      </c>
      <c r="M467" s="373">
        <f>SUM(ENERO:DICIEMBRE!M467)</f>
        <v>0</v>
      </c>
    </row>
    <row r="468" spans="1:13" ht="15" customHeight="1" x14ac:dyDescent="0.15">
      <c r="A468" s="683" t="s">
        <v>598</v>
      </c>
      <c r="B468" s="684" t="s">
        <v>598</v>
      </c>
      <c r="C468" s="411">
        <f t="shared" si="26"/>
        <v>8</v>
      </c>
      <c r="D468" s="373">
        <f>SUM(ENERO:DICIEMBRE!D468)</f>
        <v>8</v>
      </c>
      <c r="E468" s="373">
        <f>SUM(ENERO:DICIEMBRE!E468)</f>
        <v>0</v>
      </c>
      <c r="F468" s="373">
        <f>SUM(ENERO:DICIEMBRE!F468)</f>
        <v>8</v>
      </c>
      <c r="G468" s="373">
        <f>SUM(ENERO:DICIEMBRE!G468)</f>
        <v>0</v>
      </c>
      <c r="H468" s="373">
        <f>SUM(ENERO:DICIEMBRE!H468)</f>
        <v>11</v>
      </c>
      <c r="I468" s="373">
        <f>SUM(ENERO:DICIEMBRE!I468)</f>
        <v>0</v>
      </c>
      <c r="J468" s="373">
        <f>SUM(ENERO:DICIEMBRE!J468)</f>
        <v>0</v>
      </c>
      <c r="K468" s="373">
        <f>SUM(ENERO:DICIEMBRE!K468)</f>
        <v>0</v>
      </c>
      <c r="L468" s="373">
        <f>SUM(ENERO:DICIEMBRE!L468)</f>
        <v>0</v>
      </c>
      <c r="M468" s="373">
        <f>SUM(ENERO:DICIEMBRE!M468)</f>
        <v>0</v>
      </c>
    </row>
    <row r="469" spans="1:13" ht="15" customHeight="1" x14ac:dyDescent="0.15">
      <c r="A469" s="681" t="s">
        <v>50</v>
      </c>
      <c r="B469" s="682"/>
      <c r="C469" s="411">
        <f t="shared" si="26"/>
        <v>16</v>
      </c>
      <c r="D469" s="373">
        <f>SUM(ENERO:DICIEMBRE!D469)</f>
        <v>16</v>
      </c>
      <c r="E469" s="373">
        <f>SUM(ENERO:DICIEMBRE!E469)</f>
        <v>0</v>
      </c>
      <c r="F469" s="373">
        <f>SUM(ENERO:DICIEMBRE!F469)</f>
        <v>16</v>
      </c>
      <c r="G469" s="373">
        <f>SUM(ENERO:DICIEMBRE!G469)</f>
        <v>0</v>
      </c>
      <c r="H469" s="373">
        <f>SUM(ENERO:DICIEMBRE!H469)</f>
        <v>29</v>
      </c>
      <c r="I469" s="373">
        <f>SUM(ENERO:DICIEMBRE!I469)</f>
        <v>0</v>
      </c>
      <c r="J469" s="373">
        <f>SUM(ENERO:DICIEMBRE!J469)</f>
        <v>0</v>
      </c>
      <c r="K469" s="373">
        <f>SUM(ENERO:DICIEMBRE!K469)</f>
        <v>0</v>
      </c>
      <c r="L469" s="373">
        <f>SUM(ENERO:DICIEMBRE!L469)</f>
        <v>0</v>
      </c>
      <c r="M469" s="373">
        <f>SUM(ENERO:DICIEMBRE!M469)</f>
        <v>0</v>
      </c>
    </row>
    <row r="470" spans="1:13" ht="15" customHeight="1" x14ac:dyDescent="0.15">
      <c r="A470" s="681" t="s">
        <v>90</v>
      </c>
      <c r="B470" s="682" t="s">
        <v>90</v>
      </c>
      <c r="C470" s="411">
        <f t="shared" si="26"/>
        <v>0</v>
      </c>
      <c r="D470" s="373">
        <f>SUM(ENERO:DICIEMBRE!D470)</f>
        <v>0</v>
      </c>
      <c r="E470" s="373">
        <f>SUM(ENERO:DICIEMBRE!E470)</f>
        <v>0</v>
      </c>
      <c r="F470" s="373">
        <f>SUM(ENERO:DICIEMBRE!F470)</f>
        <v>0</v>
      </c>
      <c r="G470" s="373">
        <f>SUM(ENERO:DICIEMBRE!G470)</f>
        <v>0</v>
      </c>
      <c r="H470" s="373">
        <f>SUM(ENERO:DICIEMBRE!H470)</f>
        <v>0</v>
      </c>
      <c r="I470" s="373">
        <f>SUM(ENERO:DICIEMBRE!I470)</f>
        <v>0</v>
      </c>
      <c r="J470" s="373">
        <f>SUM(ENERO:DICIEMBRE!J470)</f>
        <v>0</v>
      </c>
      <c r="K470" s="373">
        <f>SUM(ENERO:DICIEMBRE!K470)</f>
        <v>0</v>
      </c>
      <c r="L470" s="373">
        <f>SUM(ENERO:DICIEMBRE!L470)</f>
        <v>0</v>
      </c>
      <c r="M470" s="373">
        <f>SUM(ENERO:DICIEMBRE!M470)</f>
        <v>0</v>
      </c>
    </row>
    <row r="471" spans="1:13" ht="15" customHeight="1" x14ac:dyDescent="0.15">
      <c r="A471" s="677" t="s">
        <v>72</v>
      </c>
      <c r="B471" s="678"/>
      <c r="C471" s="411">
        <f t="shared" si="26"/>
        <v>4</v>
      </c>
      <c r="D471" s="373">
        <f>SUM(ENERO:DICIEMBRE!D471)</f>
        <v>4</v>
      </c>
      <c r="E471" s="373">
        <f>SUM(ENERO:DICIEMBRE!E471)</f>
        <v>0</v>
      </c>
      <c r="F471" s="373">
        <f>SUM(ENERO:DICIEMBRE!F471)</f>
        <v>4</v>
      </c>
      <c r="G471" s="373">
        <f>SUM(ENERO:DICIEMBRE!G471)</f>
        <v>0</v>
      </c>
      <c r="H471" s="373">
        <f>SUM(ENERO:DICIEMBRE!H471)</f>
        <v>4</v>
      </c>
      <c r="I471" s="373">
        <f>SUM(ENERO:DICIEMBRE!I471)</f>
        <v>0</v>
      </c>
      <c r="J471" s="373">
        <f>SUM(ENERO:DICIEMBRE!J471)</f>
        <v>0</v>
      </c>
      <c r="K471" s="373">
        <f>SUM(ENERO:DICIEMBRE!K471)</f>
        <v>0</v>
      </c>
      <c r="L471" s="373">
        <f>SUM(ENERO:DICIEMBRE!L471)</f>
        <v>0</v>
      </c>
      <c r="M471" s="373">
        <f>SUM(ENERO:DICIEMBRE!M471)</f>
        <v>0</v>
      </c>
    </row>
    <row r="472" spans="1:13" ht="24" customHeight="1" x14ac:dyDescent="0.15">
      <c r="A472" s="681" t="s">
        <v>599</v>
      </c>
      <c r="B472" s="682" t="s">
        <v>599</v>
      </c>
      <c r="C472" s="411">
        <f t="shared" si="26"/>
        <v>0</v>
      </c>
      <c r="D472" s="373">
        <f>SUM(ENERO:DICIEMBRE!D472)</f>
        <v>0</v>
      </c>
      <c r="E472" s="373">
        <f>SUM(ENERO:DICIEMBRE!E472)</f>
        <v>0</v>
      </c>
      <c r="F472" s="373">
        <f>SUM(ENERO:DICIEMBRE!F472)</f>
        <v>0</v>
      </c>
      <c r="G472" s="373">
        <f>SUM(ENERO:DICIEMBRE!G472)</f>
        <v>0</v>
      </c>
      <c r="H472" s="373">
        <f>SUM(ENERO:DICIEMBRE!H472)</f>
        <v>0</v>
      </c>
      <c r="I472" s="373">
        <f>SUM(ENERO:DICIEMBRE!I472)</f>
        <v>0</v>
      </c>
      <c r="J472" s="373">
        <f>SUM(ENERO:DICIEMBRE!J472)</f>
        <v>0</v>
      </c>
      <c r="K472" s="373">
        <f>SUM(ENERO:DICIEMBRE!K472)</f>
        <v>0</v>
      </c>
      <c r="L472" s="373">
        <f>SUM(ENERO:DICIEMBRE!L472)</f>
        <v>0</v>
      </c>
      <c r="M472" s="373">
        <f>SUM(ENERO:DICIEMBRE!M472)</f>
        <v>0</v>
      </c>
    </row>
    <row r="473" spans="1:13" ht="15" customHeight="1" x14ac:dyDescent="0.15">
      <c r="A473" s="681" t="s">
        <v>68</v>
      </c>
      <c r="B473" s="682" t="s">
        <v>68</v>
      </c>
      <c r="C473" s="411">
        <f t="shared" si="26"/>
        <v>0</v>
      </c>
      <c r="D473" s="373">
        <f>SUM(ENERO:DICIEMBRE!D473)</f>
        <v>0</v>
      </c>
      <c r="E473" s="373">
        <f>SUM(ENERO:DICIEMBRE!E473)</f>
        <v>0</v>
      </c>
      <c r="F473" s="373">
        <f>SUM(ENERO:DICIEMBRE!F473)</f>
        <v>0</v>
      </c>
      <c r="G473" s="373">
        <f>SUM(ENERO:DICIEMBRE!G473)</f>
        <v>0</v>
      </c>
      <c r="H473" s="373">
        <f>SUM(ENERO:DICIEMBRE!H473)</f>
        <v>0</v>
      </c>
      <c r="I473" s="373">
        <f>SUM(ENERO:DICIEMBRE!I473)</f>
        <v>0</v>
      </c>
      <c r="J473" s="373">
        <f>SUM(ENERO:DICIEMBRE!J473)</f>
        <v>0</v>
      </c>
      <c r="K473" s="373">
        <f>SUM(ENERO:DICIEMBRE!K473)</f>
        <v>0</v>
      </c>
      <c r="L473" s="373">
        <f>SUM(ENERO:DICIEMBRE!L473)</f>
        <v>0</v>
      </c>
      <c r="M473" s="373">
        <f>SUM(ENERO:DICIEMBRE!M473)</f>
        <v>0</v>
      </c>
    </row>
    <row r="474" spans="1:13" ht="15" customHeight="1" x14ac:dyDescent="0.15">
      <c r="A474" s="416"/>
      <c r="B474" s="415" t="s">
        <v>600</v>
      </c>
      <c r="C474" s="411">
        <f>SUM(C466:C473)</f>
        <v>33</v>
      </c>
      <c r="D474" s="411">
        <f>SUM(D466:D473)</f>
        <v>33</v>
      </c>
      <c r="E474" s="411">
        <f t="shared" ref="E474:M474" si="27">SUM(E466:E473)</f>
        <v>0</v>
      </c>
      <c r="F474" s="411">
        <f t="shared" si="27"/>
        <v>33</v>
      </c>
      <c r="G474" s="411">
        <f t="shared" si="27"/>
        <v>0</v>
      </c>
      <c r="H474" s="411">
        <f t="shared" si="27"/>
        <v>57</v>
      </c>
      <c r="I474" s="411">
        <f t="shared" si="27"/>
        <v>0</v>
      </c>
      <c r="J474" s="411">
        <f t="shared" si="27"/>
        <v>0</v>
      </c>
      <c r="K474" s="411">
        <f t="shared" si="27"/>
        <v>0</v>
      </c>
      <c r="L474" s="411">
        <f t="shared" si="27"/>
        <v>0</v>
      </c>
      <c r="M474" s="411">
        <f t="shared" si="27"/>
        <v>0</v>
      </c>
    </row>
    <row r="475" spans="1:13" ht="15" customHeight="1" x14ac:dyDescent="0.15">
      <c r="A475" s="679" t="s">
        <v>601</v>
      </c>
      <c r="B475" s="680"/>
      <c r="C475" s="411">
        <f t="shared" ref="C475:C480" si="28">SUM(E475:F475)</f>
        <v>0</v>
      </c>
      <c r="D475" s="373">
        <f>SUM(ENERO:DICIEMBRE!D475)</f>
        <v>0</v>
      </c>
      <c r="E475" s="373">
        <f>SUM(ENERO:DICIEMBRE!E475)</f>
        <v>0</v>
      </c>
      <c r="F475" s="373">
        <f>SUM(ENERO:DICIEMBRE!F475)</f>
        <v>0</v>
      </c>
      <c r="G475" s="373">
        <f>SUM(ENERO:DICIEMBRE!G475)</f>
        <v>0</v>
      </c>
      <c r="H475" s="373">
        <f>SUM(ENERO:DICIEMBRE!H475)</f>
        <v>0</v>
      </c>
      <c r="I475" s="373">
        <f>SUM(ENERO:DICIEMBRE!I475)</f>
        <v>0</v>
      </c>
      <c r="J475" s="373">
        <f>SUM(ENERO:DICIEMBRE!J475)</f>
        <v>0</v>
      </c>
      <c r="K475" s="373">
        <f>SUM(ENERO:DICIEMBRE!K475)</f>
        <v>0</v>
      </c>
      <c r="L475" s="373">
        <f>SUM(ENERO:DICIEMBRE!L475)</f>
        <v>0</v>
      </c>
      <c r="M475" s="373">
        <f>SUM(ENERO:DICIEMBRE!M475)</f>
        <v>0</v>
      </c>
    </row>
    <row r="476" spans="1:13" ht="15" customHeight="1" x14ac:dyDescent="0.15">
      <c r="A476" s="679" t="s">
        <v>602</v>
      </c>
      <c r="B476" s="680"/>
      <c r="C476" s="411">
        <f t="shared" si="28"/>
        <v>0</v>
      </c>
      <c r="D476" s="373">
        <f>SUM(ENERO:DICIEMBRE!D476)</f>
        <v>0</v>
      </c>
      <c r="E476" s="373">
        <f>SUM(ENERO:DICIEMBRE!E476)</f>
        <v>0</v>
      </c>
      <c r="F476" s="373">
        <f>SUM(ENERO:DICIEMBRE!F476)</f>
        <v>0</v>
      </c>
      <c r="G476" s="373">
        <f>SUM(ENERO:DICIEMBRE!G476)</f>
        <v>0</v>
      </c>
      <c r="H476" s="373">
        <f>SUM(ENERO:DICIEMBRE!H476)</f>
        <v>0</v>
      </c>
      <c r="I476" s="373">
        <f>SUM(ENERO:DICIEMBRE!I476)</f>
        <v>0</v>
      </c>
      <c r="J476" s="373">
        <f>SUM(ENERO:DICIEMBRE!J476)</f>
        <v>0</v>
      </c>
      <c r="K476" s="373">
        <f>SUM(ENERO:DICIEMBRE!K476)</f>
        <v>0</v>
      </c>
      <c r="L476" s="373">
        <f>SUM(ENERO:DICIEMBRE!L476)</f>
        <v>0</v>
      </c>
      <c r="M476" s="373">
        <f>SUM(ENERO:DICIEMBRE!M476)</f>
        <v>0</v>
      </c>
    </row>
    <row r="477" spans="1:13" ht="15" customHeight="1" x14ac:dyDescent="0.15">
      <c r="A477" s="679" t="s">
        <v>603</v>
      </c>
      <c r="B477" s="680"/>
      <c r="C477" s="411">
        <f t="shared" si="28"/>
        <v>0</v>
      </c>
      <c r="D477" s="373">
        <f>SUM(ENERO:DICIEMBRE!D477)</f>
        <v>0</v>
      </c>
      <c r="E477" s="373">
        <f>SUM(ENERO:DICIEMBRE!E477)</f>
        <v>0</v>
      </c>
      <c r="F477" s="373">
        <f>SUM(ENERO:DICIEMBRE!F477)</f>
        <v>0</v>
      </c>
      <c r="G477" s="373">
        <f>SUM(ENERO:DICIEMBRE!G477)</f>
        <v>0</v>
      </c>
      <c r="H477" s="373">
        <f>SUM(ENERO:DICIEMBRE!H477)</f>
        <v>0</v>
      </c>
      <c r="I477" s="373">
        <f>SUM(ENERO:DICIEMBRE!I477)</f>
        <v>0</v>
      </c>
      <c r="J477" s="373">
        <f>SUM(ENERO:DICIEMBRE!J477)</f>
        <v>0</v>
      </c>
      <c r="K477" s="373">
        <f>SUM(ENERO:DICIEMBRE!K477)</f>
        <v>0</v>
      </c>
      <c r="L477" s="373">
        <f>SUM(ENERO:DICIEMBRE!L477)</f>
        <v>0</v>
      </c>
      <c r="M477" s="373">
        <f>SUM(ENERO:DICIEMBRE!M477)</f>
        <v>0</v>
      </c>
    </row>
    <row r="478" spans="1:13" ht="15" customHeight="1" x14ac:dyDescent="0.15">
      <c r="A478" s="677" t="s">
        <v>604</v>
      </c>
      <c r="B478" s="678"/>
      <c r="C478" s="411">
        <f t="shared" si="28"/>
        <v>0</v>
      </c>
      <c r="D478" s="373">
        <f>SUM(ENERO:DICIEMBRE!D478)</f>
        <v>0</v>
      </c>
      <c r="E478" s="373">
        <f>SUM(ENERO:DICIEMBRE!E478)</f>
        <v>0</v>
      </c>
      <c r="F478" s="373">
        <f>SUM(ENERO:DICIEMBRE!F478)</f>
        <v>0</v>
      </c>
      <c r="G478" s="373">
        <f>SUM(ENERO:DICIEMBRE!G478)</f>
        <v>0</v>
      </c>
      <c r="H478" s="373">
        <f>SUM(ENERO:DICIEMBRE!H478)</f>
        <v>0</v>
      </c>
      <c r="I478" s="373">
        <f>SUM(ENERO:DICIEMBRE!I478)</f>
        <v>0</v>
      </c>
      <c r="J478" s="373">
        <f>SUM(ENERO:DICIEMBRE!J478)</f>
        <v>0</v>
      </c>
      <c r="K478" s="373">
        <f>SUM(ENERO:DICIEMBRE!K478)</f>
        <v>0</v>
      </c>
      <c r="L478" s="373">
        <f>SUM(ENERO:DICIEMBRE!L478)</f>
        <v>0</v>
      </c>
      <c r="M478" s="373">
        <f>SUM(ENERO:DICIEMBRE!M478)</f>
        <v>0</v>
      </c>
    </row>
    <row r="479" spans="1:13" ht="15" customHeight="1" x14ac:dyDescent="0.15">
      <c r="A479" s="677" t="s">
        <v>605</v>
      </c>
      <c r="B479" s="678"/>
      <c r="C479" s="411">
        <f t="shared" si="28"/>
        <v>3</v>
      </c>
      <c r="D479" s="373">
        <f>SUM(ENERO:DICIEMBRE!D479)</f>
        <v>3</v>
      </c>
      <c r="E479" s="373">
        <f>SUM(ENERO:DICIEMBRE!E479)</f>
        <v>0</v>
      </c>
      <c r="F479" s="373">
        <f>SUM(ENERO:DICIEMBRE!F479)</f>
        <v>3</v>
      </c>
      <c r="G479" s="373">
        <f>SUM(ENERO:DICIEMBRE!G479)</f>
        <v>0</v>
      </c>
      <c r="H479" s="373">
        <f>SUM(ENERO:DICIEMBRE!H479)</f>
        <v>3</v>
      </c>
      <c r="I479" s="373">
        <f>SUM(ENERO:DICIEMBRE!I479)</f>
        <v>0</v>
      </c>
      <c r="J479" s="373">
        <f>SUM(ENERO:DICIEMBRE!J479)</f>
        <v>0</v>
      </c>
      <c r="K479" s="373">
        <f>SUM(ENERO:DICIEMBRE!K479)</f>
        <v>0</v>
      </c>
      <c r="L479" s="373">
        <f>SUM(ENERO:DICIEMBRE!L479)</f>
        <v>0</v>
      </c>
      <c r="M479" s="373">
        <f>SUM(ENERO:DICIEMBRE!M479)</f>
        <v>0</v>
      </c>
    </row>
    <row r="480" spans="1:13" ht="15" customHeight="1" x14ac:dyDescent="0.15">
      <c r="A480" s="677" t="s">
        <v>606</v>
      </c>
      <c r="B480" s="678"/>
      <c r="C480" s="411">
        <f t="shared" si="28"/>
        <v>8</v>
      </c>
      <c r="D480" s="373">
        <f>SUM(ENERO:DICIEMBRE!D480)</f>
        <v>8</v>
      </c>
      <c r="E480" s="373">
        <f>SUM(ENERO:DICIEMBRE!E480)</f>
        <v>0</v>
      </c>
      <c r="F480" s="373">
        <f>SUM(ENERO:DICIEMBRE!F480)</f>
        <v>8</v>
      </c>
      <c r="G480" s="373">
        <f>SUM(ENERO:DICIEMBRE!G480)</f>
        <v>0</v>
      </c>
      <c r="H480" s="373">
        <f>SUM(ENERO:DICIEMBRE!H480)</f>
        <v>8</v>
      </c>
      <c r="I480" s="373">
        <f>SUM(ENERO:DICIEMBRE!I480)</f>
        <v>0</v>
      </c>
      <c r="J480" s="373">
        <f>SUM(ENERO:DICIEMBRE!J480)</f>
        <v>0</v>
      </c>
      <c r="K480" s="373">
        <f>SUM(ENERO:DICIEMBRE!K480)</f>
        <v>0</v>
      </c>
      <c r="L480" s="373">
        <f>SUM(ENERO:DICIEMBRE!L480)</f>
        <v>0</v>
      </c>
      <c r="M480" s="373">
        <f>SUM(ENERO:DICIEMBRE!M480)</f>
        <v>0</v>
      </c>
    </row>
    <row r="481" spans="1:13" ht="15" customHeight="1" x14ac:dyDescent="0.15">
      <c r="A481" s="416"/>
      <c r="B481" s="415" t="s">
        <v>450</v>
      </c>
      <c r="C481" s="411">
        <f>SUM(C475:C480)</f>
        <v>11</v>
      </c>
      <c r="D481" s="411">
        <f>SUM(D475:D480)</f>
        <v>11</v>
      </c>
      <c r="E481" s="411">
        <f t="shared" ref="E481:M481" si="29">SUM(E475:E480)</f>
        <v>0</v>
      </c>
      <c r="F481" s="411">
        <f t="shared" si="29"/>
        <v>11</v>
      </c>
      <c r="G481" s="411">
        <f t="shared" si="29"/>
        <v>0</v>
      </c>
      <c r="H481" s="411">
        <f t="shared" si="29"/>
        <v>11</v>
      </c>
      <c r="I481" s="411">
        <f t="shared" si="29"/>
        <v>0</v>
      </c>
      <c r="J481" s="411">
        <f t="shared" si="29"/>
        <v>0</v>
      </c>
      <c r="K481" s="411">
        <f t="shared" si="29"/>
        <v>0</v>
      </c>
      <c r="L481" s="411">
        <f t="shared" si="29"/>
        <v>0</v>
      </c>
      <c r="M481" s="411">
        <f t="shared" si="29"/>
        <v>0</v>
      </c>
    </row>
    <row r="482" spans="1:13" ht="15" customHeight="1" x14ac:dyDescent="0.15">
      <c r="A482" s="677" t="s">
        <v>358</v>
      </c>
      <c r="B482" s="678" t="s">
        <v>358</v>
      </c>
      <c r="C482" s="411">
        <f>SUM(E482:F482)</f>
        <v>1</v>
      </c>
      <c r="D482" s="373">
        <f>SUM(ENERO:DICIEMBRE!D482)</f>
        <v>1</v>
      </c>
      <c r="E482" s="373">
        <f>SUM(ENERO:DICIEMBRE!E482)</f>
        <v>0</v>
      </c>
      <c r="F482" s="373">
        <f>SUM(ENERO:DICIEMBRE!F482)</f>
        <v>1</v>
      </c>
      <c r="G482" s="373">
        <f>SUM(ENERO:DICIEMBRE!G482)</f>
        <v>0</v>
      </c>
      <c r="H482" s="373">
        <f>SUM(ENERO:DICIEMBRE!H482)</f>
        <v>1</v>
      </c>
      <c r="I482" s="373">
        <f>SUM(ENERO:DICIEMBRE!I482)</f>
        <v>0</v>
      </c>
      <c r="J482" s="373">
        <f>SUM(ENERO:DICIEMBRE!J482)</f>
        <v>0</v>
      </c>
      <c r="K482" s="373">
        <f>SUM(ENERO:DICIEMBRE!K482)</f>
        <v>0</v>
      </c>
      <c r="L482" s="373">
        <f>SUM(ENERO:DICIEMBRE!L482)</f>
        <v>0</v>
      </c>
      <c r="M482" s="373">
        <f>SUM(ENERO:DICIEMBRE!M482)</f>
        <v>0</v>
      </c>
    </row>
    <row r="483" spans="1:13" ht="15" customHeight="1" x14ac:dyDescent="0.15">
      <c r="A483" s="677" t="s">
        <v>360</v>
      </c>
      <c r="B483" s="678" t="s">
        <v>360</v>
      </c>
      <c r="C483" s="411">
        <f>SUM(E483:F483)</f>
        <v>0</v>
      </c>
      <c r="D483" s="373">
        <f>SUM(ENERO:DICIEMBRE!D483)</f>
        <v>0</v>
      </c>
      <c r="E483" s="373">
        <f>SUM(ENERO:DICIEMBRE!E483)</f>
        <v>0</v>
      </c>
      <c r="F483" s="373">
        <f>SUM(ENERO:DICIEMBRE!F483)</f>
        <v>0</v>
      </c>
      <c r="G483" s="373">
        <f>SUM(ENERO:DICIEMBRE!G483)</f>
        <v>0</v>
      </c>
      <c r="H483" s="373">
        <f>SUM(ENERO:DICIEMBRE!H483)</f>
        <v>0</v>
      </c>
      <c r="I483" s="373">
        <f>SUM(ENERO:DICIEMBRE!I483)</f>
        <v>0</v>
      </c>
      <c r="J483" s="373">
        <f>SUM(ENERO:DICIEMBRE!J483)</f>
        <v>0</v>
      </c>
      <c r="K483" s="373">
        <f>SUM(ENERO:DICIEMBRE!K483)</f>
        <v>0</v>
      </c>
      <c r="L483" s="373">
        <f>SUM(ENERO:DICIEMBRE!L483)</f>
        <v>0</v>
      </c>
      <c r="M483" s="373">
        <f>SUM(ENERO:DICIEMBRE!M483)</f>
        <v>0</v>
      </c>
    </row>
    <row r="484" spans="1:13" ht="24" customHeight="1" x14ac:dyDescent="0.15">
      <c r="A484" s="677" t="s">
        <v>607</v>
      </c>
      <c r="B484" s="678"/>
      <c r="C484" s="411">
        <f>SUM(E484:F484)</f>
        <v>0</v>
      </c>
      <c r="D484" s="373">
        <f>SUM(ENERO:DICIEMBRE!D484)</f>
        <v>0</v>
      </c>
      <c r="E484" s="373">
        <f>SUM(ENERO:DICIEMBRE!E484)</f>
        <v>0</v>
      </c>
      <c r="F484" s="373">
        <f>SUM(ENERO:DICIEMBRE!F484)</f>
        <v>0</v>
      </c>
      <c r="G484" s="373">
        <f>SUM(ENERO:DICIEMBRE!G484)</f>
        <v>0</v>
      </c>
      <c r="H484" s="373">
        <f>SUM(ENERO:DICIEMBRE!H484)</f>
        <v>0</v>
      </c>
      <c r="I484" s="373">
        <f>SUM(ENERO:DICIEMBRE!I484)</f>
        <v>0</v>
      </c>
      <c r="J484" s="373">
        <f>SUM(ENERO:DICIEMBRE!J484)</f>
        <v>0</v>
      </c>
      <c r="K484" s="373">
        <f>SUM(ENERO:DICIEMBRE!K484)</f>
        <v>0</v>
      </c>
      <c r="L484" s="373">
        <f>SUM(ENERO:DICIEMBRE!L484)</f>
        <v>0</v>
      </c>
      <c r="M484" s="373">
        <f>SUM(ENERO:DICIEMBRE!M484)</f>
        <v>0</v>
      </c>
    </row>
    <row r="485" spans="1:13" ht="15" customHeight="1" x14ac:dyDescent="0.15">
      <c r="A485" s="677" t="s">
        <v>184</v>
      </c>
      <c r="B485" s="678"/>
      <c r="C485" s="411">
        <f t="shared" ref="C485:C486" si="30">SUM(E485:F485)</f>
        <v>0</v>
      </c>
      <c r="D485" s="373">
        <f>SUM(ENERO:DICIEMBRE!D485)</f>
        <v>0</v>
      </c>
      <c r="E485" s="373">
        <f>SUM(ENERO:DICIEMBRE!E485)</f>
        <v>0</v>
      </c>
      <c r="F485" s="373">
        <f>SUM(ENERO:DICIEMBRE!F485)</f>
        <v>0</v>
      </c>
      <c r="G485" s="373">
        <f>SUM(ENERO:DICIEMBRE!G485)</f>
        <v>0</v>
      </c>
      <c r="H485" s="373">
        <f>SUM(ENERO:DICIEMBRE!H485)</f>
        <v>0</v>
      </c>
      <c r="I485" s="373">
        <f>SUM(ENERO:DICIEMBRE!I485)</f>
        <v>0</v>
      </c>
      <c r="J485" s="373">
        <f>SUM(ENERO:DICIEMBRE!J485)</f>
        <v>0</v>
      </c>
      <c r="K485" s="373">
        <f>SUM(ENERO:DICIEMBRE!K485)</f>
        <v>0</v>
      </c>
      <c r="L485" s="373">
        <f>SUM(ENERO:DICIEMBRE!L485)</f>
        <v>0</v>
      </c>
      <c r="M485" s="373">
        <f>SUM(ENERO:DICIEMBRE!M485)</f>
        <v>0</v>
      </c>
    </row>
    <row r="486" spans="1:13" ht="15" customHeight="1" x14ac:dyDescent="0.15">
      <c r="A486" s="677" t="s">
        <v>185</v>
      </c>
      <c r="B486" s="678"/>
      <c r="C486" s="411">
        <f t="shared" si="30"/>
        <v>0</v>
      </c>
      <c r="D486" s="373">
        <f>SUM(ENERO:DICIEMBRE!D486)</f>
        <v>0</v>
      </c>
      <c r="E486" s="373">
        <f>SUM(ENERO:DICIEMBRE!E486)</f>
        <v>0</v>
      </c>
      <c r="F486" s="373">
        <f>SUM(ENERO:DICIEMBRE!F486)</f>
        <v>0</v>
      </c>
      <c r="G486" s="373">
        <f>SUM(ENERO:DICIEMBRE!G486)</f>
        <v>0</v>
      </c>
      <c r="H486" s="373">
        <f>SUM(ENERO:DICIEMBRE!H486)</f>
        <v>0</v>
      </c>
      <c r="I486" s="373">
        <f>SUM(ENERO:DICIEMBRE!I486)</f>
        <v>0</v>
      </c>
      <c r="J486" s="373">
        <f>SUM(ENERO:DICIEMBRE!J486)</f>
        <v>0</v>
      </c>
      <c r="K486" s="373">
        <f>SUM(ENERO:DICIEMBRE!K486)</f>
        <v>0</v>
      </c>
      <c r="L486" s="373">
        <f>SUM(ENERO:DICIEMBRE!L486)</f>
        <v>0</v>
      </c>
      <c r="M486" s="373">
        <f>SUM(ENERO:DICIEMBRE!M486)</f>
        <v>0</v>
      </c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411">
        <f>SUM(C482:C484)+C487</f>
        <v>1</v>
      </c>
      <c r="D488" s="411">
        <f>SUM(D482:D486)</f>
        <v>1</v>
      </c>
      <c r="E488" s="411">
        <f t="shared" ref="E488:M488" si="31">SUM(E482:E486)</f>
        <v>0</v>
      </c>
      <c r="F488" s="411">
        <f t="shared" si="31"/>
        <v>1</v>
      </c>
      <c r="G488" s="411">
        <f t="shared" si="31"/>
        <v>0</v>
      </c>
      <c r="H488" s="411">
        <f t="shared" si="31"/>
        <v>1</v>
      </c>
      <c r="I488" s="411">
        <f t="shared" si="31"/>
        <v>0</v>
      </c>
      <c r="J488" s="411">
        <f t="shared" si="31"/>
        <v>0</v>
      </c>
      <c r="K488" s="411">
        <f t="shared" si="31"/>
        <v>0</v>
      </c>
      <c r="L488" s="411">
        <f t="shared" si="31"/>
        <v>0</v>
      </c>
      <c r="M488" s="411">
        <f t="shared" si="31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51</v>
      </c>
      <c r="D489" s="420">
        <f>SUM(D452+D457+D461+D465+D474+D481+D488)</f>
        <v>51</v>
      </c>
      <c r="E489" s="420">
        <f t="shared" ref="E489:M489" si="32">SUM(E452+E457+E461+E465+E474+E481+E488)</f>
        <v>0</v>
      </c>
      <c r="F489" s="420">
        <f t="shared" si="32"/>
        <v>51</v>
      </c>
      <c r="G489" s="420">
        <f t="shared" si="32"/>
        <v>0</v>
      </c>
      <c r="H489" s="420">
        <f t="shared" si="32"/>
        <v>75</v>
      </c>
      <c r="I489" s="420">
        <f t="shared" si="32"/>
        <v>0</v>
      </c>
      <c r="J489" s="420">
        <f t="shared" si="32"/>
        <v>0</v>
      </c>
      <c r="K489" s="420">
        <f t="shared" si="32"/>
        <v>0</v>
      </c>
      <c r="L489" s="420">
        <f t="shared" si="32"/>
        <v>0</v>
      </c>
      <c r="M489" s="420">
        <f t="shared" si="32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2">
    <dataValidation allowBlank="1" showInputMessage="1" showErrorMessage="1" errorTitle="ERROR" error="Por favor ingrese solo Números." sqref="B466:B467 B489 A484:A488 A457 A461 A465:A474 A481 D452:M452 A490:M1048576 B310:B338 B408:B419 B421:B446 D457:M457 A399:A452 B340:B406 A386:A396 E438:E444 H432:I444 A1:A383 C1:E10 C26 C33 D26:E33 C45 C51 D45:E51 C54 C56 D54:E56 C61 C63 D61:E63 C67 C70:C73 D67:E73 C79:E79 C86:E86 D95:E95 C97:E98 C102:E104 F1:F104 H1:H104 C121:F121 H121 D487:M488 C124:E127 C141:E142 C153 C159:C161 D153:E161 C164:E166 B1:B308 C201:C203 C211:C213 D201:E213 C219:E221 C229:E231 C235:C237 D234:E237 C242:C244 D241:E244 C253:C256 C271:C273 D253:E273 C276:E278 C281:C286 D280:E286 I1:Q286 H124:H286 G125:G286 F124:F286 C292:Q292 C299:Q299 C303:Q303 C311:Q316 C319:Q319 C321:Q321 C325:Q329 C338:J342 K338:K343 K351 K356:K359 L338:Q342 S1:XFD452 R1:R342 L359:R359 F432:F444 C363:C373 G1:G122 D371:D373 C376:D379 K362:K379 R363:R452 L363:Q379 E371:J379 C382:Q382 C385:Q385 C391:Q391 C394:Q394 C398:Q398 C401:Q401 C403:D407 E403:E408 E410 E412 C418:C420 C422:C423 D418:D429 E417:E429 F403:J429 C427:C434 D433:E434 C438:C439 D438:D446 N403:Q452 K403:M446 J433:J446 G432:G446 E446:F446 H446:I446 N453:XFD1048576 D455:M455 C442:C488 D461:M461 D465:M465 D474:M474 D481:M481 C359:J359 D363:J366"/>
    <dataValidation type="whole" allowBlank="1" showInputMessage="1" showErrorMessage="1" errorTitle="Error de ingreso" error="Debe ingresar sólo números." sqref="C11:E25 C27:C32 C34:E44 C46:C50 C52:E53 C55 C57:E60 C62 C64:E66 C68:C69 C74:E78 C80:E85 C87:E94 C95:C96 D96:E96 C99:E101 C105:F120 H105:H120 C122:F123 H122:H123 G123:G124 C128:E140 C143:E152 C154:C158 C162:E163 C167:E200 C204:C210 C214:E218 C222:E228 C232:E233 C234 C238:E240 C241 C245:E252 C257:C270 C274:E275 C279:E279 C280 C287:Q291 C293:Q298 C300:Q302 C304:Q310 C320:Q320 C317:Q318 C322:Q324 C330:Q337 C343:J358 D482:M486 K352:K355 K360:K361 L343:R358 C360:J362 D367:J370 C374:D375 C380:Q381 C383:Q384 C386:Q390 C392:Q393 C395:Q397 C399:Q400 C402:Q402 C408:D417 E409 E411 E413:E416 C421 C424:C426 D430:E432 F430:J431 J432 C435:E437 C440:C441 D447:M451 D453:M454 D456:M456 D458:M460 D462:M464 D466:M473 D475:M480 K344:K350 L360:R362">
      <formula1>0</formula1>
      <formula2>99999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38" workbookViewId="0">
      <selection activeCell="K347" sqref="K347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</row>
    <row r="3" spans="1:14" ht="15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",[2]NOMBRE!B6," - ","( ",[2]NOMBRE!C6,[2]NOMBRE!D6," )")</f>
        <v>MES: ENERO - ( 01 )</v>
      </c>
    </row>
    <row r="5" spans="1:14" s="3" customFormat="1" ht="15" customHeight="1" x14ac:dyDescent="0.15">
      <c r="A5" s="1" t="str">
        <f>CONCATENATE("AÑO: ",[2]NOMBRE!B7)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899127435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13496</v>
      </c>
      <c r="D10" s="422">
        <f>SUM(D11:D23)</f>
        <v>13190</v>
      </c>
      <c r="E10" s="19">
        <f>SUM(E11:E23)</f>
        <v>135329560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[2]B!C5</f>
        <v>0</v>
      </c>
      <c r="D11" s="426">
        <f>[2]B!E5</f>
        <v>0</v>
      </c>
      <c r="E11" s="23">
        <f>[2]B!AL5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[2]B!C6</f>
        <v>0</v>
      </c>
      <c r="D12" s="426">
        <f>[2]B!E6</f>
        <v>0</v>
      </c>
      <c r="E12" s="23">
        <f>[2]B!AL6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[2]B!C7</f>
        <v>5317</v>
      </c>
      <c r="D13" s="426">
        <f>[2]B!E7</f>
        <v>5086</v>
      </c>
      <c r="E13" s="23">
        <f>[2]B!AL7</f>
        <v>66575740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[2]B!C8</f>
        <v>0</v>
      </c>
      <c r="D14" s="426">
        <f>[2]B!E8</f>
        <v>0</v>
      </c>
      <c r="E14" s="23">
        <f>[2]B!AL8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[2]B!C9</f>
        <v>0</v>
      </c>
      <c r="D15" s="426">
        <f>[2]B!E9</f>
        <v>0</v>
      </c>
      <c r="E15" s="23">
        <f>[2]B!AL9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[2]B!C10</f>
        <v>0</v>
      </c>
      <c r="D16" s="426">
        <f>[2]B!E10</f>
        <v>0</v>
      </c>
      <c r="E16" s="23">
        <f>[2]B!AL10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[2]B!C11</f>
        <v>250</v>
      </c>
      <c r="D17" s="426">
        <f>[2]B!E11</f>
        <v>175</v>
      </c>
      <c r="E17" s="23">
        <f>[2]B!AL11</f>
        <v>2871750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[2]B!C12</f>
        <v>0</v>
      </c>
      <c r="D18" s="426">
        <f>[2]B!E12</f>
        <v>0</v>
      </c>
      <c r="E18" s="23">
        <f>[2]B!AL12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[2]B!C13</f>
        <v>0</v>
      </c>
      <c r="D19" s="426">
        <f>[2]B!E13</f>
        <v>0</v>
      </c>
      <c r="E19" s="23">
        <f>[2]B!AL13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[2]B!C14</f>
        <v>0</v>
      </c>
      <c r="D20" s="426">
        <f>[2]B!E14</f>
        <v>0</v>
      </c>
      <c r="E20" s="23">
        <f>[2]B!AL14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[2]B!C15</f>
        <v>2743</v>
      </c>
      <c r="D21" s="426">
        <f>[2]B!E15</f>
        <v>2743</v>
      </c>
      <c r="E21" s="23">
        <f>[2]B!AL15</f>
        <v>18131230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[2]B!C16</f>
        <v>1726</v>
      </c>
      <c r="D22" s="426">
        <f>[2]B!E16</f>
        <v>1726</v>
      </c>
      <c r="E22" s="23">
        <f>[2]B!AL16</f>
        <v>13704440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[2]B!C17</f>
        <v>3460</v>
      </c>
      <c r="D23" s="426">
        <f>[2]B!E17</f>
        <v>3460</v>
      </c>
      <c r="E23" s="23">
        <f>[2]B!AL17</f>
        <v>34046400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[2]B!C18</f>
        <v>0</v>
      </c>
      <c r="D24" s="426">
        <f>[2]B!E18</f>
        <v>0</v>
      </c>
      <c r="E24" s="23">
        <f>[2]B!AL18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[2]B!C1007</f>
        <v>2</v>
      </c>
      <c r="D25" s="426">
        <f>[2]B!E1007</f>
        <v>2</v>
      </c>
      <c r="E25" s="23">
        <f>[2]B!AL1007</f>
        <v>66540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3306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[2]B!C20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[2]B!C21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[2]B!C22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[2]B!C23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[2]B!C24</f>
        <v>3306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[2]B!C25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5362</v>
      </c>
      <c r="D33" s="442">
        <f t="shared" ref="D33:E33" si="0">SUM(D34:D44)</f>
        <v>5358</v>
      </c>
      <c r="E33" s="442">
        <f t="shared" si="0"/>
        <v>11455140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[2]B!$C$29</f>
        <v>2718</v>
      </c>
      <c r="D34" s="443">
        <f>[2]B!$E$29</f>
        <v>2714</v>
      </c>
      <c r="E34" s="43">
        <f>[2]B!$AL$29</f>
        <v>3501060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[2]B!$C$30</f>
        <v>0</v>
      </c>
      <c r="D35" s="436">
        <f>[2]B!$E$30</f>
        <v>0</v>
      </c>
      <c r="E35" s="44">
        <f>[2]B!$AL$30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[2]B!$C$31</f>
        <v>0</v>
      </c>
      <c r="D36" s="436">
        <f>[2]B!$E$31</f>
        <v>0</v>
      </c>
      <c r="E36" s="44">
        <f>[2]B!$AL$31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[2]B!$C$32</f>
        <v>78</v>
      </c>
      <c r="D37" s="436">
        <f>[2]B!$E$32</f>
        <v>78</v>
      </c>
      <c r="E37" s="44">
        <f>[2]B!$AL$32</f>
        <v>136500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[2]B!$C$33</f>
        <v>1677</v>
      </c>
      <c r="D38" s="436">
        <f>[2]B!$E$33</f>
        <v>1677</v>
      </c>
      <c r="E38" s="44">
        <f>[2]B!$AL$33</f>
        <v>2364570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[2]B!$C$34</f>
        <v>0</v>
      </c>
      <c r="D39" s="436">
        <f>[2]B!$E$34</f>
        <v>0</v>
      </c>
      <c r="E39" s="44">
        <f>[2]B!$AL$34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[2]B!$C$1003</f>
        <v>202</v>
      </c>
      <c r="D40" s="436">
        <f>[2]B!$E$1003</f>
        <v>202</v>
      </c>
      <c r="E40" s="44">
        <f>[2]B!$AL$1003</f>
        <v>636300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[2]B!$C$1004</f>
        <v>255</v>
      </c>
      <c r="D41" s="436">
        <f>[2]B!$E$1004</f>
        <v>255</v>
      </c>
      <c r="E41" s="44">
        <f>[2]B!$AL$1004</f>
        <v>803250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[2]B!$C$1005</f>
        <v>12</v>
      </c>
      <c r="D42" s="436">
        <f>[2]B!$E$1005</f>
        <v>12</v>
      </c>
      <c r="E42" s="44">
        <f>[2]B!$AL$1005</f>
        <v>150240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[2]B!$C$1006</f>
        <v>74</v>
      </c>
      <c r="D43" s="436">
        <f>[2]B!$E$1006</f>
        <v>74</v>
      </c>
      <c r="E43" s="44">
        <f>[2]B!$AL$1006</f>
        <v>1084840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[2]B!$C$1002</f>
        <v>346</v>
      </c>
      <c r="D44" s="436">
        <f>[2]B!$E$1002</f>
        <v>346</v>
      </c>
      <c r="E44" s="44">
        <f>[2]B!$AL$1002</f>
        <v>2778380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226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[2]B!$C$36</f>
        <v>226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[2]B!$C$37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[2]B!$C$38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[2]B!$C$39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[2]B!$C$40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[2]B!$C$1008</f>
        <v>0</v>
      </c>
      <c r="D52" s="448">
        <f>[2]B!$E$1008</f>
        <v>0</v>
      </c>
      <c r="E52" s="53">
        <f>[2]B!$AL$1008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[2]B!$C$1009</f>
        <v>0</v>
      </c>
      <c r="D53" s="449">
        <f>[2]B!$E$1009</f>
        <v>0</v>
      </c>
      <c r="E53" s="54">
        <f>[2]B!$AL$1009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[2]B!$C$981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871</v>
      </c>
      <c r="D56" s="442">
        <f>SUM(D57:D60)</f>
        <v>871</v>
      </c>
      <c r="E56" s="52">
        <f>SUM(E57:E60)</f>
        <v>1901050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[2]B!$C$44</f>
        <v>68</v>
      </c>
      <c r="D57" s="448">
        <f>[2]B!$E$44</f>
        <v>68</v>
      </c>
      <c r="E57" s="53">
        <f>[2]B!$AL$44</f>
        <v>287640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[2]B!$C$45</f>
        <v>568</v>
      </c>
      <c r="D58" s="449">
        <f>[2]B!$E$45</f>
        <v>568</v>
      </c>
      <c r="E58" s="54">
        <f>[2]B!$AL$45</f>
        <v>1323440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[2]B!$C$46</f>
        <v>76</v>
      </c>
      <c r="D59" s="449">
        <f>[2]B!$E$46</f>
        <v>76</v>
      </c>
      <c r="E59" s="54">
        <f>[2]B!$AL$46</f>
        <v>177080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[2]B!$C$47</f>
        <v>159</v>
      </c>
      <c r="D60" s="449">
        <f>[2]B!$E$47</f>
        <v>159</v>
      </c>
      <c r="E60" s="54">
        <f>[2]B!$AL$47</f>
        <v>112890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[2]B!$C$49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576</v>
      </c>
      <c r="D63" s="442">
        <f>SUM(D64:D66)</f>
        <v>576</v>
      </c>
      <c r="E63" s="52">
        <f>SUM(E64:E66)</f>
        <v>937340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[2]B!$C$53</f>
        <v>301</v>
      </c>
      <c r="D64" s="448">
        <f>[2]B!$E$53</f>
        <v>301</v>
      </c>
      <c r="E64" s="53">
        <f>[2]B!$AL$53</f>
        <v>608020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[2]B!$C$54</f>
        <v>12</v>
      </c>
      <c r="D65" s="449">
        <f>[2]B!$E$54</f>
        <v>12</v>
      </c>
      <c r="E65" s="54">
        <f>[2]B!$AL$54</f>
        <v>24240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[2]B!$C$55</f>
        <v>263</v>
      </c>
      <c r="D66" s="449">
        <f>[2]B!$E$55</f>
        <v>263</v>
      </c>
      <c r="E66" s="54">
        <f>[2]B!$AL$55</f>
        <v>305080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18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[2]B!$C$57</f>
        <v>18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[2]B!$C$58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23857</v>
      </c>
      <c r="D70" s="441">
        <f>SUM(D10+D24+D25+D26+D33+D45+D51+D54+D56+D61+D63+D67)</f>
        <v>19997</v>
      </c>
      <c r="E70" s="441">
        <f>SUM(E10+E24+E25+E26+E33+E45+E51+E54+E56+E61+E63+E67)</f>
        <v>149689630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92396</v>
      </c>
      <c r="D73" s="457">
        <f>SUM(D74:D78,D79,D83:D85)</f>
        <v>91298</v>
      </c>
      <c r="E73" s="69">
        <f>SUM(E74:E78,E79,E83:E85)</f>
        <v>152362080</v>
      </c>
    </row>
    <row r="74" spans="1:14" ht="15" customHeight="1" x14ac:dyDescent="0.15">
      <c r="A74" s="71" t="s">
        <v>109</v>
      </c>
      <c r="B74" s="72" t="s">
        <v>110</v>
      </c>
      <c r="C74" s="448">
        <f>[2]B!$C$212</f>
        <v>41387</v>
      </c>
      <c r="D74" s="448">
        <f>[2]B!$E$212</f>
        <v>40702</v>
      </c>
      <c r="E74" s="73">
        <f>[2]B!$AL$212</f>
        <v>48513220</v>
      </c>
    </row>
    <row r="75" spans="1:14" ht="15" customHeight="1" x14ac:dyDescent="0.15">
      <c r="A75" s="655" t="s">
        <v>111</v>
      </c>
      <c r="B75" s="75" t="s">
        <v>112</v>
      </c>
      <c r="C75" s="449">
        <f>[2]B!$C$275</f>
        <v>36560</v>
      </c>
      <c r="D75" s="449">
        <f>SUM([2]B!E214:E217,[2]B!E218:E262,[2]B!E263:E272)</f>
        <v>36266</v>
      </c>
      <c r="E75" s="76">
        <f>[2]B!$AL$275</f>
        <v>54096190</v>
      </c>
    </row>
    <row r="76" spans="1:14" ht="15" customHeight="1" x14ac:dyDescent="0.15">
      <c r="A76" s="655" t="s">
        <v>113</v>
      </c>
      <c r="B76" s="75" t="s">
        <v>114</v>
      </c>
      <c r="C76" s="449">
        <f>[2]B!$C$314</f>
        <v>2492</v>
      </c>
      <c r="D76" s="449">
        <f>[2]B!$E$314</f>
        <v>2462</v>
      </c>
      <c r="E76" s="76">
        <f>[2]B!$AL$314</f>
        <v>10069320</v>
      </c>
    </row>
    <row r="77" spans="1:14" ht="15" customHeight="1" x14ac:dyDescent="0.15">
      <c r="A77" s="655" t="s">
        <v>115</v>
      </c>
      <c r="B77" s="75" t="s">
        <v>116</v>
      </c>
      <c r="C77" s="449">
        <f>[2]B!$C$324</f>
        <v>0</v>
      </c>
      <c r="D77" s="449">
        <f>[2]B!$E$324</f>
        <v>0</v>
      </c>
      <c r="E77" s="76">
        <f>[2]B!$AL$324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[2]B!$C$388</f>
        <v>2944</v>
      </c>
      <c r="D78" s="458">
        <f>[2]B!$E$388</f>
        <v>2912</v>
      </c>
      <c r="E78" s="78">
        <f>[2]B!$AL$388</f>
        <v>16214030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6047</v>
      </c>
      <c r="D79" s="459">
        <f>SUM(D80:D82)</f>
        <v>6004</v>
      </c>
      <c r="E79" s="81">
        <f>SUM(E80:E82)</f>
        <v>19145810</v>
      </c>
    </row>
    <row r="80" spans="1:14" ht="15" customHeight="1" x14ac:dyDescent="0.15">
      <c r="A80" s="862"/>
      <c r="B80" s="82" t="s">
        <v>121</v>
      </c>
      <c r="C80" s="460">
        <f>[2]B!$C$428</f>
        <v>5180</v>
      </c>
      <c r="D80" s="460">
        <f>[2]B!$E$428</f>
        <v>5147</v>
      </c>
      <c r="E80" s="83">
        <f>[2]B!$AL$428</f>
        <v>14999340</v>
      </c>
    </row>
    <row r="81" spans="1:5" ht="15" customHeight="1" x14ac:dyDescent="0.15">
      <c r="A81" s="862"/>
      <c r="B81" s="84" t="s">
        <v>122</v>
      </c>
      <c r="C81" s="449">
        <f>[2]B!$C$447</f>
        <v>19</v>
      </c>
      <c r="D81" s="449">
        <f>SUM([2]B!E430:E444,[2]B!E445:E446)</f>
        <v>19</v>
      </c>
      <c r="E81" s="76">
        <f>[2]B!$AL$447</f>
        <v>59290</v>
      </c>
    </row>
    <row r="82" spans="1:5" ht="15" customHeight="1" x14ac:dyDescent="0.15">
      <c r="A82" s="862"/>
      <c r="B82" s="84" t="s">
        <v>123</v>
      </c>
      <c r="C82" s="449">
        <f>[2]B!$C$470</f>
        <v>848</v>
      </c>
      <c r="D82" s="449">
        <f>[2]B!$E$470</f>
        <v>838</v>
      </c>
      <c r="E82" s="76">
        <f>[2]B!$AL$470</f>
        <v>4087180</v>
      </c>
    </row>
    <row r="83" spans="1:5" ht="15" customHeight="1" x14ac:dyDescent="0.15">
      <c r="A83" s="655" t="s">
        <v>124</v>
      </c>
      <c r="B83" s="75" t="s">
        <v>125</v>
      </c>
      <c r="C83" s="449">
        <f>[2]B!$C$480</f>
        <v>0</v>
      </c>
      <c r="D83" s="449">
        <f>[2]B!$E$480</f>
        <v>0</v>
      </c>
      <c r="E83" s="76">
        <f>[2]B!$AL$480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[2]B!$C$532</f>
        <v>97</v>
      </c>
      <c r="D84" s="461">
        <f>SUM([2]B!E494:E518,[2]B!E519:E531)</f>
        <v>96</v>
      </c>
      <c r="E84" s="85">
        <f>[2]B!$AL$532</f>
        <v>178710</v>
      </c>
    </row>
    <row r="85" spans="1:5" ht="15" customHeight="1" x14ac:dyDescent="0.15">
      <c r="A85" s="655" t="s">
        <v>128</v>
      </c>
      <c r="B85" s="75" t="s">
        <v>129</v>
      </c>
      <c r="C85" s="449">
        <f>[2]B!$C$566</f>
        <v>2869</v>
      </c>
      <c r="D85" s="449">
        <f>[2]B!$E$566</f>
        <v>2856</v>
      </c>
      <c r="E85" s="76">
        <f>[2]B!$AL$566</f>
        <v>4144800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5585</v>
      </c>
      <c r="D86" s="459">
        <f>+D87+D88+D89+D90+D94</f>
        <v>5561</v>
      </c>
      <c r="E86" s="81">
        <f>+E87+E88+E89+E90+E94</f>
        <v>111160040</v>
      </c>
    </row>
    <row r="87" spans="1:5" ht="15" customHeight="1" x14ac:dyDescent="0.15">
      <c r="A87" s="87" t="s">
        <v>131</v>
      </c>
      <c r="B87" s="88" t="s">
        <v>132</v>
      </c>
      <c r="C87" s="460">
        <f>[2]B!$C$624</f>
        <v>2939</v>
      </c>
      <c r="D87" s="460">
        <f>SUM([2]B!E569:E570,[2]B!E571,[2]B!E572,[2]B!E573:E583,[2]B!E584:E590,[2]B!E591:E599,[2]B!E600,[2]B!E601:E619,[2]B!E620:E622)</f>
        <v>2916</v>
      </c>
      <c r="E87" s="83">
        <f>[2]B!$AL$624</f>
        <v>25739650</v>
      </c>
    </row>
    <row r="88" spans="1:5" ht="15" customHeight="1" x14ac:dyDescent="0.15">
      <c r="A88" s="655" t="s">
        <v>133</v>
      </c>
      <c r="B88" s="75" t="s">
        <v>134</v>
      </c>
      <c r="C88" s="449">
        <f>[2]B!$C$647</f>
        <v>4</v>
      </c>
      <c r="D88" s="449">
        <f>[2]B!$E$647</f>
        <v>4</v>
      </c>
      <c r="E88" s="76">
        <f>[2]B!$AL$647</f>
        <v>100200</v>
      </c>
    </row>
    <row r="89" spans="1:5" ht="15" customHeight="1" x14ac:dyDescent="0.15">
      <c r="A89" s="655" t="s">
        <v>135</v>
      </c>
      <c r="B89" s="75" t="s">
        <v>136</v>
      </c>
      <c r="C89" s="449">
        <f>[2]B!$C$674</f>
        <v>1117</v>
      </c>
      <c r="D89" s="449">
        <f>[2]B!$E$674</f>
        <v>1116</v>
      </c>
      <c r="E89" s="76">
        <f>[2]B!$AL$674</f>
        <v>61649010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1525</v>
      </c>
      <c r="D90" s="449">
        <f>SUM(D91:D93)</f>
        <v>1525</v>
      </c>
      <c r="E90" s="76">
        <f>SUM(E91:E93)</f>
        <v>23671180</v>
      </c>
    </row>
    <row r="91" spans="1:5" ht="15" customHeight="1" x14ac:dyDescent="0.15">
      <c r="A91" s="862"/>
      <c r="B91" s="84" t="s">
        <v>138</v>
      </c>
      <c r="C91" s="449">
        <f>[2]B!$C$696-[2]B!C676-[2]B!C677</f>
        <v>896</v>
      </c>
      <c r="D91" s="449">
        <f>[2]B!$E$696-[2]B!E676-[2]B!E677</f>
        <v>896</v>
      </c>
      <c r="E91" s="76">
        <f>[2]B!$AL$696-[2]B!$AL$676-[2]B!$AL$677</f>
        <v>15912940</v>
      </c>
    </row>
    <row r="92" spans="1:5" ht="15" customHeight="1" x14ac:dyDescent="0.15">
      <c r="A92" s="862"/>
      <c r="B92" s="84" t="s">
        <v>139</v>
      </c>
      <c r="C92" s="449">
        <f>[2]B!$C$676</f>
        <v>373</v>
      </c>
      <c r="D92" s="449">
        <f>[2]B!$E$676</f>
        <v>373</v>
      </c>
      <c r="E92" s="76">
        <f>[2]B!$AL$676</f>
        <v>2208160</v>
      </c>
    </row>
    <row r="93" spans="1:5" ht="15" customHeight="1" x14ac:dyDescent="0.15">
      <c r="A93" s="862"/>
      <c r="B93" s="84" t="s">
        <v>140</v>
      </c>
      <c r="C93" s="449">
        <f>[2]B!$C$677</f>
        <v>256</v>
      </c>
      <c r="D93" s="449">
        <f>[2]B!$E$677</f>
        <v>256</v>
      </c>
      <c r="E93" s="76">
        <f>[2]B!$AL$677</f>
        <v>5550080</v>
      </c>
    </row>
    <row r="94" spans="1:5" ht="15" customHeight="1" x14ac:dyDescent="0.15">
      <c r="A94" s="655" t="s">
        <v>115</v>
      </c>
      <c r="B94" s="75" t="s">
        <v>141</v>
      </c>
      <c r="C94" s="449">
        <f>[2]B!$C$728</f>
        <v>0</v>
      </c>
      <c r="D94" s="449">
        <f>[2]B!$E$728</f>
        <v>0</v>
      </c>
      <c r="E94" s="76">
        <f>[2]B!$AL$728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[2]B!$C$786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[2]B!$C$978</f>
        <v>0</v>
      </c>
      <c r="D96" s="463">
        <f>[2]B!$E$978</f>
        <v>0</v>
      </c>
      <c r="E96" s="92">
        <f>[2]B!$AL$978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[2]B!C793+[2]B!C800+[2]B!C804+[2]B!C811+[2]B!C820+[2]B!C824+[2]B!C828+[2]B!C832+[2]B!C843+[2]B!C854+[2]B!C860+[2]B!C870+[2]B!C840+[2]B!C845+[2]B!C879</f>
        <v>0</v>
      </c>
      <c r="D99" s="448">
        <f>[2]B!E793+[2]B!E800+[2]B!E804+[2]B!E811+[2]B!E820+[2]B!E824+[2]B!E828+[2]B!E832+[2]B!E843+[2]B!E854+[2]B!E860+[2]B!E870+[2]B!E840+[2]B!E845+[2]B!E879</f>
        <v>0</v>
      </c>
      <c r="E99" s="76">
        <f>[2]B!AL793+[2]B!AL800+[2]B!AL804+[2]B!AL811+[2]B!AL820+[2]B!AL824+[2]B!AL828+[2]B!AL832+[2]B!AL843+[2]B!AL854+[2]B!AL860+[2]B!AL870+[2]B!AL840+[2]B!AL845+[2]B!AL879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[2]B!C2212+[2]B!C2255+[2]B!C2256+[2]B!C2257</f>
        <v>1649</v>
      </c>
      <c r="D100" s="449">
        <f>[2]B!E2204+[2]B!E2255+[2]B!E2256+[2]B!E2257</f>
        <v>1471</v>
      </c>
      <c r="E100" s="76">
        <f>[2]B!AL2204+[2]B!AL2255+[2]B!AL2256+[2]B!AL2257</f>
        <v>18019650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[2]B!C2518</f>
        <v>4</v>
      </c>
      <c r="D101" s="454">
        <f>[2]B!E2518</f>
        <v>4</v>
      </c>
      <c r="E101" s="78">
        <f>[2]B!AL2518</f>
        <v>310090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1653</v>
      </c>
      <c r="D102" s="464">
        <f>SUM(D99:D101)</f>
        <v>1475</v>
      </c>
      <c r="E102" s="98">
        <f>SUM(E99:E101)</f>
        <v>18329740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[2]B!$C$1141</f>
        <v>0</v>
      </c>
      <c r="D105" s="448">
        <f>[2]B!$I$1141</f>
        <v>0</v>
      </c>
      <c r="E105" s="448">
        <f>[2]B!$I$1141</f>
        <v>0</v>
      </c>
      <c r="F105" s="448">
        <f>[2]B!$L$1141</f>
        <v>0</v>
      </c>
      <c r="G105" s="104"/>
      <c r="H105" s="73">
        <f>[2]B!$AL$1141</f>
        <v>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[2]B!C1276</f>
        <v>140</v>
      </c>
      <c r="D106" s="449">
        <f>[2]B!I1276</f>
        <v>122</v>
      </c>
      <c r="E106" s="449">
        <f>[2]B!I1276</f>
        <v>122</v>
      </c>
      <c r="F106" s="449">
        <f>[2]B!L1276</f>
        <v>11</v>
      </c>
      <c r="G106" s="105"/>
      <c r="H106" s="76">
        <f>[2]B!$AL$1276</f>
        <v>27214100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[2]B!C1416</f>
        <v>62</v>
      </c>
      <c r="D107" s="449">
        <f>[2]B!I1412</f>
        <v>37</v>
      </c>
      <c r="E107" s="449">
        <f>[2]B!I1412</f>
        <v>37</v>
      </c>
      <c r="F107" s="449">
        <f>[2]B!L1412</f>
        <v>0</v>
      </c>
      <c r="G107" s="105"/>
      <c r="H107" s="76">
        <f>[2]B!$AL$1412</f>
        <v>3481580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[2]B!C1480</f>
        <v>11</v>
      </c>
      <c r="D108" s="449">
        <f>[2]B!I1480</f>
        <v>10</v>
      </c>
      <c r="E108" s="449">
        <f>[2]B!I1480</f>
        <v>10</v>
      </c>
      <c r="F108" s="449">
        <f>[2]B!L1480</f>
        <v>1</v>
      </c>
      <c r="G108" s="105"/>
      <c r="H108" s="76">
        <f>[2]B!AL1480</f>
        <v>1707625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[2]B!$C$1549</f>
        <v>36</v>
      </c>
      <c r="D109" s="449">
        <f>[2]B!$I$1549</f>
        <v>35</v>
      </c>
      <c r="E109" s="449">
        <f>[2]B!$I$1549</f>
        <v>35</v>
      </c>
      <c r="F109" s="449">
        <f>[2]B!$L$1549</f>
        <v>0</v>
      </c>
      <c r="G109" s="105"/>
      <c r="H109" s="76">
        <f>[2]B!$AL$1549</f>
        <v>2596860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[2]B!$C$1594</f>
        <v>77</v>
      </c>
      <c r="D110" s="449">
        <f>[2]B!$I$1594</f>
        <v>68</v>
      </c>
      <c r="E110" s="449">
        <f>[2]B!$I$1594</f>
        <v>68</v>
      </c>
      <c r="F110" s="449">
        <f>[2]B!$L$1594</f>
        <v>0</v>
      </c>
      <c r="G110" s="105"/>
      <c r="H110" s="76">
        <f>[2]B!$AL$1594</f>
        <v>4465630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[2]B!$C$1798</f>
        <v>9</v>
      </c>
      <c r="D111" s="449">
        <f>[2]B!$I$1785</f>
        <v>6</v>
      </c>
      <c r="E111" s="449">
        <f>[2]B!$I$1785</f>
        <v>6</v>
      </c>
      <c r="F111" s="449">
        <f>[2]B!$L$1785</f>
        <v>3</v>
      </c>
      <c r="G111" s="105"/>
      <c r="H111" s="76">
        <f>[2]B!$AL$1785</f>
        <v>1161450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[2]B!$C$1867</f>
        <v>6</v>
      </c>
      <c r="D112" s="449">
        <f>[2]B!$I$1864</f>
        <v>6</v>
      </c>
      <c r="E112" s="449">
        <f>[2]B!$I$1864</f>
        <v>6</v>
      </c>
      <c r="F112" s="449">
        <f>[2]B!$L$1864</f>
        <v>0</v>
      </c>
      <c r="G112" s="105"/>
      <c r="H112" s="76">
        <f>[2]B!$AL$1864</f>
        <v>543390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[2]B!$C$2028</f>
        <v>240</v>
      </c>
      <c r="D113" s="449">
        <f>[2]B!$I$2021</f>
        <v>150</v>
      </c>
      <c r="E113" s="449">
        <f>[2]B!$I$2021</f>
        <v>150</v>
      </c>
      <c r="F113" s="449">
        <f>[2]B!$L$2021</f>
        <v>34</v>
      </c>
      <c r="G113" s="105"/>
      <c r="H113" s="76">
        <f>[2]B!$AL$2021</f>
        <v>47453215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[2]B!C2066</f>
        <v>11</v>
      </c>
      <c r="D114" s="449">
        <f>[2]B!I2066</f>
        <v>8</v>
      </c>
      <c r="E114" s="449">
        <f>[2]B!I2066</f>
        <v>8</v>
      </c>
      <c r="F114" s="449">
        <f>[2]B!L2066</f>
        <v>0</v>
      </c>
      <c r="G114" s="105"/>
      <c r="H114" s="76">
        <f>[2]B!AL2066</f>
        <v>1316280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[2]B!$C$2185</f>
        <v>64</v>
      </c>
      <c r="D115" s="449">
        <f>[2]B!I2185</f>
        <v>32</v>
      </c>
      <c r="E115" s="449">
        <f>[2]B!I2185</f>
        <v>32</v>
      </c>
      <c r="F115" s="449">
        <f>[2]B!L2185</f>
        <v>10</v>
      </c>
      <c r="G115" s="105"/>
      <c r="H115" s="76">
        <f>[2]B!AL2185</f>
        <v>9480665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[2]B!$C$2218</f>
        <v>9</v>
      </c>
      <c r="D116" s="449">
        <f>[2]B!I2218</f>
        <v>9</v>
      </c>
      <c r="E116" s="449">
        <f>[2]B!I2218</f>
        <v>9</v>
      </c>
      <c r="F116" s="449">
        <f>[2]B!L2218</f>
        <v>0</v>
      </c>
      <c r="G116" s="105"/>
      <c r="H116" s="76">
        <f>[2]B!$AL$2218</f>
        <v>2360600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[2]B!$C$2253</f>
        <v>95</v>
      </c>
      <c r="D117" s="449">
        <f>[2]B!$I$2253</f>
        <v>47</v>
      </c>
      <c r="E117" s="449">
        <f>[2]B!$I$2253</f>
        <v>47</v>
      </c>
      <c r="F117" s="449">
        <f>[2]B!$L$2253</f>
        <v>16</v>
      </c>
      <c r="G117" s="105"/>
      <c r="H117" s="76">
        <f>[2]B!$AL$2253</f>
        <v>10237270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102</v>
      </c>
      <c r="D118" s="449">
        <f>SUM(D119:D120)</f>
        <v>33</v>
      </c>
      <c r="E118" s="449">
        <f>SUM(E119:E120)</f>
        <v>33</v>
      </c>
      <c r="F118" s="449">
        <f>SUM(F119:F120)</f>
        <v>0</v>
      </c>
      <c r="G118" s="105"/>
      <c r="H118" s="76">
        <f>SUM(H119:H120)</f>
        <v>4952310</v>
      </c>
    </row>
    <row r="119" spans="1:12" s="106" customFormat="1" ht="15" customHeight="1" x14ac:dyDescent="0.15">
      <c r="A119" s="427"/>
      <c r="B119" s="107" t="s">
        <v>184</v>
      </c>
      <c r="C119" s="449">
        <f>[2]B!C2259</f>
        <v>102</v>
      </c>
      <c r="D119" s="449">
        <f>[2]B!$I$2259</f>
        <v>33</v>
      </c>
      <c r="E119" s="449">
        <f>[2]B!$I$2259</f>
        <v>33</v>
      </c>
      <c r="F119" s="449">
        <f>[2]B!$L$2259</f>
        <v>0</v>
      </c>
      <c r="G119" s="105"/>
      <c r="H119" s="76">
        <f>[2]B!$AL$2259</f>
        <v>4952310</v>
      </c>
    </row>
    <row r="120" spans="1:12" s="106" customFormat="1" ht="15" customHeight="1" x14ac:dyDescent="0.15">
      <c r="A120" s="427"/>
      <c r="B120" s="107" t="s">
        <v>185</v>
      </c>
      <c r="C120" s="449">
        <f>[2]B!C2260</f>
        <v>0</v>
      </c>
      <c r="D120" s="449">
        <f>[2]B!$I$2260</f>
        <v>0</v>
      </c>
      <c r="E120" s="449">
        <f>[2]B!$I$2260</f>
        <v>0</v>
      </c>
      <c r="F120" s="449">
        <f>[2]B!$L$2260</f>
        <v>0</v>
      </c>
      <c r="G120" s="105"/>
      <c r="H120" s="76">
        <f>[2]B!$AL$2260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[2]B!$C$2494</f>
        <v>98</v>
      </c>
      <c r="D122" s="449">
        <f>[2]B!$I$2494</f>
        <v>87</v>
      </c>
      <c r="E122" s="449">
        <f>[2]B!$I$2494</f>
        <v>87</v>
      </c>
      <c r="F122" s="449">
        <f>[2]B!$L$2494</f>
        <v>0</v>
      </c>
      <c r="G122" s="105"/>
      <c r="H122" s="76">
        <f>[2]B!$AL$2494</f>
        <v>21649350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[2]B!$C2506</f>
        <v>20</v>
      </c>
      <c r="D123" s="454">
        <f>[2]B!$I2506</f>
        <v>19</v>
      </c>
      <c r="E123" s="454">
        <f>[2]B!$I2506</f>
        <v>19</v>
      </c>
      <c r="F123" s="454">
        <f>[2]B!$L2506</f>
        <v>0</v>
      </c>
      <c r="G123" s="454">
        <f>[2]B!C2506</f>
        <v>20</v>
      </c>
      <c r="H123" s="454">
        <f>+([2]B!$AL2506)*0.75</f>
        <v>894330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980</v>
      </c>
      <c r="D124" s="459">
        <f>SUM(D105:D118)+D122+D123</f>
        <v>669</v>
      </c>
      <c r="E124" s="459">
        <f>SUM(E105:E118)+E122+E123</f>
        <v>669</v>
      </c>
      <c r="F124" s="459">
        <f>SUM(F105:F118)+F122+F123</f>
        <v>75</v>
      </c>
      <c r="G124" s="454">
        <f>[2]B!C2506</f>
        <v>20</v>
      </c>
      <c r="H124" s="81">
        <f>SUM(H105:H118)+H122+H123</f>
        <v>139514655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[2]B!$C$116</f>
        <v>4873</v>
      </c>
      <c r="D128" s="468">
        <f>[2]B!$E$116</f>
        <v>4504</v>
      </c>
      <c r="E128" s="112">
        <f>[2]B!$AL$116</f>
        <v>173088720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[2]B!$C$117</f>
        <v>0</v>
      </c>
      <c r="D129" s="469">
        <f>[2]B!$E$117</f>
        <v>0</v>
      </c>
      <c r="E129" s="113">
        <f>[2]B!$AL$117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[2]B!$C$118</f>
        <v>0</v>
      </c>
      <c r="D130" s="469">
        <f>[2]B!$E$118</f>
        <v>0</v>
      </c>
      <c r="E130" s="113">
        <f>[2]B!$AL$118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[2]B!$C$119</f>
        <v>207</v>
      </c>
      <c r="D131" s="469">
        <f>[2]B!$E$119</f>
        <v>206</v>
      </c>
      <c r="E131" s="113">
        <f>[2]B!$AL$119</f>
        <v>32910560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[2]B!$C$120</f>
        <v>0</v>
      </c>
      <c r="D132" s="469">
        <f>[2]B!$E$120</f>
        <v>0</v>
      </c>
      <c r="E132" s="113">
        <f>[2]B!$AL$120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[2]B!$C$121</f>
        <v>0</v>
      </c>
      <c r="D133" s="469">
        <f>[2]B!$E$121</f>
        <v>0</v>
      </c>
      <c r="E133" s="113">
        <f>[2]B!$AL$121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[2]B!$C$122</f>
        <v>161</v>
      </c>
      <c r="D134" s="469">
        <f>[2]B!$E$122</f>
        <v>154</v>
      </c>
      <c r="E134" s="113">
        <f>[2]B!$AL$122</f>
        <v>11884180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[2]B!$C$123</f>
        <v>130</v>
      </c>
      <c r="D135" s="469">
        <f>[2]B!$E$123</f>
        <v>126</v>
      </c>
      <c r="E135" s="113">
        <f>[2]B!$AL$123</f>
        <v>9723420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[2]B!$C$124</f>
        <v>0</v>
      </c>
      <c r="D136" s="469">
        <f>[2]B!$E$124</f>
        <v>0</v>
      </c>
      <c r="E136" s="113">
        <f>[2]B!$AL$124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[2]B!$C$125</f>
        <v>92</v>
      </c>
      <c r="D137" s="469">
        <f>[2]B!$E$125</f>
        <v>92</v>
      </c>
      <c r="E137" s="113">
        <f>[2]B!$AL$125</f>
        <v>6369160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[2]B!$C$126</f>
        <v>0</v>
      </c>
      <c r="D138" s="469">
        <f>[2]B!$E$126</f>
        <v>0</v>
      </c>
      <c r="E138" s="113">
        <f>[2]B!$AL$126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[2]B!$C$127</f>
        <v>0</v>
      </c>
      <c r="D139" s="469">
        <f>[2]B!$E$127</f>
        <v>0</v>
      </c>
      <c r="E139" s="113">
        <f>[2]B!$AL$127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[2]B!$C$128</f>
        <v>0</v>
      </c>
      <c r="D140" s="470">
        <f>[2]B!$E$128</f>
        <v>0</v>
      </c>
      <c r="E140" s="114">
        <f>[2]B!$AL$128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5463</v>
      </c>
      <c r="D141" s="471">
        <f>SUM(D128:D140)</f>
        <v>5082</v>
      </c>
      <c r="E141" s="81">
        <f>SUM(E128:E140)</f>
        <v>233976040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888</v>
      </c>
      <c r="D142" s="471">
        <f>SUM(D143:D152)</f>
        <v>843</v>
      </c>
      <c r="E142" s="81">
        <f>SUM(E143:E152)</f>
        <v>4863180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[2]B!$C$131</f>
        <v>0</v>
      </c>
      <c r="D143" s="472">
        <f>[2]B!$E$131</f>
        <v>0</v>
      </c>
      <c r="E143" s="112">
        <f>[2]B!$AL$131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[2]B!$C$132</f>
        <v>0</v>
      </c>
      <c r="D144" s="473">
        <f>[2]B!$E$132</f>
        <v>0</v>
      </c>
      <c r="E144" s="113">
        <f>[2]B!$AL$132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[2]B!$C$133</f>
        <v>0</v>
      </c>
      <c r="D145" s="473">
        <f>[2]B!$E$133</f>
        <v>0</v>
      </c>
      <c r="E145" s="113">
        <f>[2]B!$AL$133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[2]B!$C$134</f>
        <v>855</v>
      </c>
      <c r="D146" s="473">
        <f>[2]B!$E$134</f>
        <v>810</v>
      </c>
      <c r="E146" s="113">
        <f>[2]B!$AL$134</f>
        <v>4617000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[2]B!$C$135</f>
        <v>0</v>
      </c>
      <c r="D147" s="473">
        <f>[2]B!$E$135</f>
        <v>0</v>
      </c>
      <c r="E147" s="113">
        <f>[2]B!$AL$135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[2]B!$C$136</f>
        <v>0</v>
      </c>
      <c r="D148" s="473">
        <f>[2]B!$E$136</f>
        <v>0</v>
      </c>
      <c r="E148" s="113">
        <f>[2]B!$AL$136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[2]B!$C$137</f>
        <v>0</v>
      </c>
      <c r="D149" s="473">
        <f>[2]B!$E$137</f>
        <v>0</v>
      </c>
      <c r="E149" s="113">
        <f>[2]B!$AL$137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[2]B!$C$138</f>
        <v>33</v>
      </c>
      <c r="D150" s="473">
        <f>[2]B!$E$138</f>
        <v>33</v>
      </c>
      <c r="E150" s="113">
        <f>[2]B!$AL$138</f>
        <v>246180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[2]B!$C$139</f>
        <v>0</v>
      </c>
      <c r="D151" s="473">
        <f>[2]B!$E$139</f>
        <v>0</v>
      </c>
      <c r="E151" s="113">
        <f>[2]B!$AL$139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[2]B!$C$140</f>
        <v>0</v>
      </c>
      <c r="D152" s="474">
        <f>[2]B!$E$140</f>
        <v>0</v>
      </c>
      <c r="E152" s="114">
        <f>[2]B!$AL$140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[2]B!$C$142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[2]B!C143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[2]B!C144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[2]B!C145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[2]B!C146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6351</v>
      </c>
      <c r="D159" s="480">
        <f>(D141+D142)</f>
        <v>5925</v>
      </c>
      <c r="E159" s="81">
        <f>(E141+E142)</f>
        <v>238839220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[2]B!$C$62</f>
        <v>184</v>
      </c>
      <c r="D162" s="481">
        <f>[2]B!$E$62</f>
        <v>184</v>
      </c>
      <c r="E162" s="113">
        <f>[2]B!$AL$62</f>
        <v>161920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SUM([2]B!$C$63+[2]B!$C$64)</f>
        <v>0</v>
      </c>
      <c r="D163" s="482">
        <f>SUM([2]B!$E$63+[2]B!$E$64)</f>
        <v>0</v>
      </c>
      <c r="E163" s="113">
        <f>SUM([2]B!$AL$63+[2]B!$AL$64)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184</v>
      </c>
      <c r="D164" s="483">
        <f>SUM(D162:D163)</f>
        <v>184</v>
      </c>
      <c r="E164" s="133">
        <f>SUM(E162:E163)</f>
        <v>161920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[2]B!$C$1012</f>
        <v>18</v>
      </c>
      <c r="D167" s="485">
        <f>[2]B!$E$1012</f>
        <v>18</v>
      </c>
      <c r="E167" s="113">
        <f>[2]B!$AL$1012</f>
        <v>298800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[2]B!$C$1013</f>
        <v>0</v>
      </c>
      <c r="D168" s="486">
        <f>[2]B!$E$1013</f>
        <v>0</v>
      </c>
      <c r="E168" s="113">
        <f>[2]B!$AL$1013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[2]B!$C$1691</f>
        <v>863</v>
      </c>
      <c r="D169" s="486">
        <f>[2]B!$E$1691</f>
        <v>841</v>
      </c>
      <c r="E169" s="113">
        <f>[2]B!$AL$1691</f>
        <v>4785290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[2]B!$C$1692</f>
        <v>19</v>
      </c>
      <c r="D170" s="486">
        <f>[2]B!$E$1692</f>
        <v>19</v>
      </c>
      <c r="E170" s="113">
        <f>[2]B!$AL$1692</f>
        <v>304380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[2]B!$C$1693</f>
        <v>73</v>
      </c>
      <c r="D171" s="486">
        <f>[2]B!$E$1693</f>
        <v>72</v>
      </c>
      <c r="E171" s="113">
        <f>[2]B!$AL$1693</f>
        <v>1956240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[2]B!$C$1694</f>
        <v>0</v>
      </c>
      <c r="D172" s="486">
        <f>[2]B!$E$1694</f>
        <v>0</v>
      </c>
      <c r="E172" s="113">
        <f>[2]B!$AL$1694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[2]B!$C$1695</f>
        <v>155</v>
      </c>
      <c r="D173" s="486">
        <f>[2]B!$E$1695</f>
        <v>155</v>
      </c>
      <c r="E173" s="113">
        <f>[2]B!$AL$1695</f>
        <v>8960550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[2]B!$C$1696</f>
        <v>0</v>
      </c>
      <c r="D174" s="486">
        <f>[2]B!$E$1696</f>
        <v>0</v>
      </c>
      <c r="E174" s="113">
        <f>[2]B!$AL$1696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[2]B!$C$1697</f>
        <v>0</v>
      </c>
      <c r="D175" s="486">
        <f>[2]B!$E$1697</f>
        <v>0</v>
      </c>
      <c r="E175" s="113">
        <f>[2]B!$AL$1697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[2]B!$C$1698</f>
        <v>0</v>
      </c>
      <c r="D176" s="486">
        <f>[2]B!$E$1698</f>
        <v>0</v>
      </c>
      <c r="E176" s="113">
        <f>[2]B!$AL$1698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[2]B!$C$1699</f>
        <v>0</v>
      </c>
      <c r="D177" s="486">
        <f>[2]B!$E$1699</f>
        <v>0</v>
      </c>
      <c r="E177" s="113">
        <f>[2]B!$AL$1699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[2]B!$C$1700</f>
        <v>0</v>
      </c>
      <c r="D178" s="486">
        <f>[2]B!$E$1700</f>
        <v>0</v>
      </c>
      <c r="E178" s="113">
        <f>[2]B!$AL$1700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[2]B!$C$1701</f>
        <v>0</v>
      </c>
      <c r="D179" s="486">
        <f>[2]B!$E$1701</f>
        <v>0</v>
      </c>
      <c r="E179" s="113">
        <f>[2]B!$AL$1701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[2]B!$C$1702</f>
        <v>0</v>
      </c>
      <c r="D180" s="486">
        <f>[2]B!$E$1702</f>
        <v>0</v>
      </c>
      <c r="E180" s="113">
        <f>[2]B!$AL$1702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[2]B!$C$1703</f>
        <v>0</v>
      </c>
      <c r="D181" s="486">
        <f>[2]B!$E$1703</f>
        <v>0</v>
      </c>
      <c r="E181" s="113">
        <f>[2]B!$AL$1703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[2]B!$C$1704</f>
        <v>0</v>
      </c>
      <c r="D182" s="486">
        <f>[2]B!$E$1704</f>
        <v>0</v>
      </c>
      <c r="E182" s="113">
        <f>[2]B!$AL$1704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[2]B!$C$1705</f>
        <v>0</v>
      </c>
      <c r="D183" s="486">
        <f>[2]B!$E$1705</f>
        <v>0</v>
      </c>
      <c r="E183" s="113">
        <f>[2]B!$AL$1705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[2]B!$C$1706</f>
        <v>0</v>
      </c>
      <c r="D184" s="486">
        <f>[2]B!$E$1706</f>
        <v>0</v>
      </c>
      <c r="E184" s="113">
        <f>[2]B!$AL$1706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[2]B!$C$1707</f>
        <v>0</v>
      </c>
      <c r="D185" s="486">
        <f>[2]B!$E$1707</f>
        <v>0</v>
      </c>
      <c r="E185" s="113">
        <f>[2]B!$AL$1707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[2]B!$C$1708</f>
        <v>0</v>
      </c>
      <c r="D186" s="486">
        <f>[2]B!$E$1708</f>
        <v>0</v>
      </c>
      <c r="E186" s="113">
        <f>[2]B!$AL$1708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[2]B!$C$1709</f>
        <v>0</v>
      </c>
      <c r="D187" s="486">
        <f>[2]B!$E$1709</f>
        <v>0</v>
      </c>
      <c r="E187" s="113">
        <f>[2]B!$AL$1709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[2]B!$C$1710</f>
        <v>0</v>
      </c>
      <c r="D188" s="486">
        <f>[2]B!$E$1710</f>
        <v>0</v>
      </c>
      <c r="E188" s="113">
        <f>[2]B!$AL$1710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[2]B!$C$1711</f>
        <v>0</v>
      </c>
      <c r="D189" s="486">
        <f>[2]B!$E$1711</f>
        <v>0</v>
      </c>
      <c r="E189" s="113">
        <f>[2]B!$AL$1711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[2]B!$C$1712</f>
        <v>1</v>
      </c>
      <c r="D190" s="486">
        <f>[2]B!$E$1712</f>
        <v>1</v>
      </c>
      <c r="E190" s="113">
        <f>[2]B!$AL$1712</f>
        <v>162390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[2]B!$C$1713</f>
        <v>0</v>
      </c>
      <c r="D191" s="486">
        <f>[2]B!$E$1713</f>
        <v>0</v>
      </c>
      <c r="E191" s="113">
        <f>[2]B!$AL$1713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[2]B!$C$1714</f>
        <v>0</v>
      </c>
      <c r="D192" s="486">
        <f>[2]B!$E$1714</f>
        <v>0</v>
      </c>
      <c r="E192" s="113">
        <f>[2]B!$AL$1714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[2]B!$C$1933</f>
        <v>89</v>
      </c>
      <c r="D193" s="486">
        <f>[2]B!$E$1933</f>
        <v>88</v>
      </c>
      <c r="E193" s="113">
        <f>[2]B!$AL$1933</f>
        <v>3453120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[2]B!$C$1934</f>
        <v>0</v>
      </c>
      <c r="D194" s="486">
        <f>[2]B!$E$1934</f>
        <v>0</v>
      </c>
      <c r="E194" s="113">
        <f>[2]B!$AL$1934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[2]B!$C$1935</f>
        <v>12</v>
      </c>
      <c r="D195" s="486">
        <f>[2]B!$E$1935</f>
        <v>12</v>
      </c>
      <c r="E195" s="113">
        <f>[2]B!$AL$1935</f>
        <v>605040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[2]B!$C$1418</f>
        <v>13</v>
      </c>
      <c r="D196" s="486">
        <f>[2]B!$E$1418</f>
        <v>0</v>
      </c>
      <c r="E196" s="113">
        <f>[2]B!$AL$1418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[2]B!$C$1014</f>
        <v>0</v>
      </c>
      <c r="D197" s="486">
        <f>[2]B!$E$1014</f>
        <v>0</v>
      </c>
      <c r="E197" s="113">
        <f>[2]B!$AL$1014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[2]B!$C$1015</f>
        <v>0</v>
      </c>
      <c r="D198" s="486">
        <f>[2]B!$E$1015</f>
        <v>0</v>
      </c>
      <c r="E198" s="113">
        <f>[2]B!$AL$1015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[2]B!$C$1016</f>
        <v>0</v>
      </c>
      <c r="D199" s="486">
        <f>[2]B!$E$1016</f>
        <v>0</v>
      </c>
      <c r="E199" s="113">
        <f>[2]B!$AL$1016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[2]B!$C$1017</f>
        <v>3</v>
      </c>
      <c r="D200" s="487">
        <f>[2]B!$E$1017</f>
        <v>3</v>
      </c>
      <c r="E200" s="113">
        <f>[2]B!$AL$1017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1246</v>
      </c>
      <c r="D201" s="488">
        <f>SUM(D167:D200)</f>
        <v>1209</v>
      </c>
      <c r="E201" s="139">
        <f>SUM(E167:E200)</f>
        <v>24075350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[2]B!C2734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[2]B!C2735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[2]B!$C$2736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[2]B!$C$2737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[2]B!$C$2738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[2]B!$C$2739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[2]B!$C$2740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[2]B!$C$2743</f>
        <v>8</v>
      </c>
      <c r="D214" s="494">
        <f>[2]B!$E$2743</f>
        <v>8</v>
      </c>
      <c r="E214" s="53">
        <f>[2]B!$AL$2743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[2]B!$C$2744</f>
        <v>0</v>
      </c>
      <c r="D215" s="495">
        <f>[2]B!$E$2744</f>
        <v>0</v>
      </c>
      <c r="E215" s="54">
        <f>[2]B!$AL$2744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[2]B!$C$2745</f>
        <v>0</v>
      </c>
      <c r="D216" s="495">
        <f>[2]B!$E$2745</f>
        <v>0</v>
      </c>
      <c r="E216" s="54">
        <f>[2]B!$AL$2745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[2]B!$C$2746</f>
        <v>0</v>
      </c>
      <c r="D217" s="495">
        <f>[2]B!$E$2746</f>
        <v>0</v>
      </c>
      <c r="E217" s="54">
        <f>[2]B!$AL$2746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[2]B!$C$2747</f>
        <v>0</v>
      </c>
      <c r="D218" s="496">
        <f>[2]B!$E$2747</f>
        <v>0</v>
      </c>
      <c r="E218" s="156">
        <f>[2]B!$AL$2747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[2]B!$C$2587</f>
        <v>163</v>
      </c>
      <c r="D222" s="494">
        <f>[2]B!$E$2587</f>
        <v>163</v>
      </c>
      <c r="E222" s="53">
        <f>[2]B!$AL$2587</f>
        <v>3494720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[2]B!$C$2588</f>
        <v>238</v>
      </c>
      <c r="D223" s="495">
        <f>[2]B!$E$2588</f>
        <v>238</v>
      </c>
      <c r="E223" s="54">
        <f>[2]B!$AL$2588</f>
        <v>16057860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[2]B!$C$2589</f>
        <v>0</v>
      </c>
      <c r="D224" s="495">
        <f>[2]B!$E$2589</f>
        <v>0</v>
      </c>
      <c r="E224" s="54">
        <f>[2]B!$AL$2589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[2]B!$C$2590</f>
        <v>212</v>
      </c>
      <c r="D225" s="495">
        <f>[2]B!$E$2590</f>
        <v>210</v>
      </c>
      <c r="E225" s="54">
        <f>[2]B!$AL$2590</f>
        <v>617400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[2]B!$C$2591</f>
        <v>0</v>
      </c>
      <c r="D226" s="495">
        <f>[2]B!$E$2591</f>
        <v>0</v>
      </c>
      <c r="E226" s="54">
        <f>[2]B!$AL$2591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[2]B!$C$2592</f>
        <v>0</v>
      </c>
      <c r="D227" s="495">
        <f>[2]B!$E$2592</f>
        <v>0</v>
      </c>
      <c r="E227" s="54">
        <f>[2]B!$AL$2592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[2]B!$C$2593</f>
        <v>0</v>
      </c>
      <c r="D228" s="496">
        <f>[2]B!$E$2593</f>
        <v>0</v>
      </c>
      <c r="E228" s="156">
        <f>[2]B!$AL$2593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613</v>
      </c>
      <c r="D229" s="499">
        <f>SUM(D222:D228)</f>
        <v>611</v>
      </c>
      <c r="E229" s="139">
        <f>SUM(E222:E228)</f>
        <v>20169980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[2]B!$C$2262</f>
        <v>82</v>
      </c>
      <c r="D232" s="494">
        <f>[2]B!$E$2262</f>
        <v>77</v>
      </c>
      <c r="E232" s="53">
        <f>[2]B!$AL$2262</f>
        <v>11554620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[2]B!$C$2263</f>
        <v>3</v>
      </c>
      <c r="D233" s="496">
        <f>[2]B!$E$2263</f>
        <v>3</v>
      </c>
      <c r="E233" s="156">
        <f>[2]B!$AL$2263</f>
        <v>473640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[2]B!C2267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85</v>
      </c>
      <c r="D235" s="497">
        <f>SUM(D232:D234)</f>
        <v>80</v>
      </c>
      <c r="E235" s="139">
        <f>SUM(E232:E234)</f>
        <v>12028260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[2]B!$C$2614</f>
        <v>1059</v>
      </c>
      <c r="D238" s="472">
        <f>[2]B!$E$2614</f>
        <v>1059</v>
      </c>
      <c r="E238" s="53">
        <f>[2]B!$AL$2614</f>
        <v>5581130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[2]B!C2651+[2]B!C2673+[2]B!C2674</f>
        <v>365</v>
      </c>
      <c r="D239" s="473">
        <f>[2]B!E2640+[2]B!E2673+[2]B!E2674</f>
        <v>365</v>
      </c>
      <c r="E239" s="54">
        <f>[2]B!$AL$2640+[2]B!AL2673+[2]B!AL2674</f>
        <v>9303060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[2]B!$C$2677</f>
        <v>75</v>
      </c>
      <c r="D240" s="473">
        <f>[2]B!$H$2677</f>
        <v>75</v>
      </c>
      <c r="E240" s="54">
        <f>[2]B!$AL$2677</f>
        <v>3930590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[2]B!$C$2727</f>
        <v>1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1500</v>
      </c>
      <c r="D242" s="505">
        <f>SUM(D238:D240)</f>
        <v>1499</v>
      </c>
      <c r="E242" s="175">
        <f>SUM(E238:E240)</f>
        <v>18814780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[2]B!$C$2095</f>
        <v>0</v>
      </c>
      <c r="D245" s="472">
        <f>[2]B!$E$2095</f>
        <v>0</v>
      </c>
      <c r="E245" s="178">
        <f>[2]B!$AL$2095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[2]B!$C$2096</f>
        <v>0</v>
      </c>
      <c r="D246" s="473">
        <f>[2]B!$E$2096</f>
        <v>0</v>
      </c>
      <c r="E246" s="179">
        <f>[2]B!$AL$2096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[2]B!$C$2097</f>
        <v>0</v>
      </c>
      <c r="D247" s="473">
        <f>[2]B!$E$2097</f>
        <v>0</v>
      </c>
      <c r="E247" s="179">
        <f>[2]B!$AL$2097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[2]B!$C$2098</f>
        <v>0</v>
      </c>
      <c r="D248" s="473">
        <f>[2]B!$E$2098</f>
        <v>0</v>
      </c>
      <c r="E248" s="179">
        <f>[2]B!$AL$2098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[2]B!$C$2099</f>
        <v>0</v>
      </c>
      <c r="D249" s="473">
        <f>[2]B!$E$2099</f>
        <v>0</v>
      </c>
      <c r="E249" s="179">
        <f>[2]B!$AL$2099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[2]B!$C$2100</f>
        <v>0</v>
      </c>
      <c r="D250" s="473">
        <f>[2]B!$E$2100</f>
        <v>0</v>
      </c>
      <c r="E250" s="179">
        <f>[2]B!$AL$2100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[2]B!$C$2101</f>
        <v>0</v>
      </c>
      <c r="D251" s="473">
        <f>[2]B!$E$2101</f>
        <v>0</v>
      </c>
      <c r="E251" s="179">
        <f>[2]B!$AL$2101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[2]B!$C$2102</f>
        <v>0</v>
      </c>
      <c r="D252" s="474">
        <f>[2]B!$E$2102</f>
        <v>0</v>
      </c>
      <c r="E252" s="180">
        <f>[2]B!$AL$2102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[2]B!$C$103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[2]B!$C$104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[2]B!$C$105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[2]B!$C$106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[2]B!$C$107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[2]B!$C$108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[2]B!$C$109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[2]B!$C$110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[2]B!$C$111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[2]B!$C$112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[2]B!$C$1984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[2]B!$C$1788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[2]B!$C$2106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[2]B!$C$113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[2]B!$C$2730</f>
        <v>212</v>
      </c>
      <c r="D274" s="511">
        <f>[2]B!$E$2730</f>
        <v>212</v>
      </c>
      <c r="E274" s="53">
        <f>[2]B!$AL$2730</f>
        <v>4763640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[2]B!$C$2731</f>
        <v>0</v>
      </c>
      <c r="D275" s="512">
        <f>[2]B!$E$2731</f>
        <v>0</v>
      </c>
      <c r="E275" s="156">
        <f>[2]B!$AL$2731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212</v>
      </c>
      <c r="D276" s="459">
        <f>SUM(D274:D275)</f>
        <v>212</v>
      </c>
      <c r="E276" s="175">
        <f>SUM(E274:E275)</f>
        <v>4763640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[2]B!$C$956</f>
        <v>1223</v>
      </c>
      <c r="D279" s="513">
        <f>[2]B!$E$956</f>
        <v>1192</v>
      </c>
      <c r="E279" s="193">
        <f>[2]B!$AL$956</f>
        <v>9153980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[2]B!C963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92396</v>
      </c>
      <c r="D286" s="514">
        <f t="shared" ref="D286:Q286" si="1">+D287+D288+D289+D290+D291+D292+D296+D297+D298</f>
        <v>91298</v>
      </c>
      <c r="E286" s="514">
        <f t="shared" si="1"/>
        <v>91298</v>
      </c>
      <c r="F286" s="514">
        <f t="shared" si="1"/>
        <v>0</v>
      </c>
      <c r="G286" s="514">
        <f t="shared" si="1"/>
        <v>1098</v>
      </c>
      <c r="H286" s="514">
        <f t="shared" si="1"/>
        <v>34137</v>
      </c>
      <c r="I286" s="514">
        <f t="shared" si="1"/>
        <v>29980</v>
      </c>
      <c r="J286" s="514">
        <f t="shared" si="1"/>
        <v>28279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2</v>
      </c>
      <c r="P286" s="514">
        <f t="shared" si="1"/>
        <v>268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[2]B!C212</f>
        <v>41387</v>
      </c>
      <c r="D287" s="515">
        <f>[2]B!D212</f>
        <v>40702</v>
      </c>
      <c r="E287" s="515">
        <f>[2]B!E212</f>
        <v>40702</v>
      </c>
      <c r="F287" s="515">
        <f>[2]B!F212</f>
        <v>0</v>
      </c>
      <c r="G287" s="515">
        <f>[2]B!G212</f>
        <v>685</v>
      </c>
      <c r="H287" s="515">
        <f>[2]B!AA212</f>
        <v>17526</v>
      </c>
      <c r="I287" s="515">
        <f>[2]B!AB212</f>
        <v>8765</v>
      </c>
      <c r="J287" s="515">
        <f>[2]B!AC212</f>
        <v>15096</v>
      </c>
      <c r="K287" s="515">
        <f>[2]B!AD212</f>
        <v>0</v>
      </c>
      <c r="L287" s="515">
        <f>[2]B!AE212</f>
        <v>0</v>
      </c>
      <c r="M287" s="515">
        <f>[2]B!AF212</f>
        <v>0</v>
      </c>
      <c r="N287" s="515">
        <f>[2]B!AG212</f>
        <v>0</v>
      </c>
      <c r="O287" s="515">
        <f>[2]B!AH212</f>
        <v>0</v>
      </c>
      <c r="P287" s="515">
        <f>[2]B!AI212</f>
        <v>48</v>
      </c>
      <c r="Q287" s="515">
        <f>[2]B!AJ212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[2]B!C275</f>
        <v>36560</v>
      </c>
      <c r="D288" s="516">
        <f>[2]B!D275</f>
        <v>36266</v>
      </c>
      <c r="E288" s="516">
        <f>[2]B!E275</f>
        <v>36266</v>
      </c>
      <c r="F288" s="516">
        <f>[2]B!F275</f>
        <v>0</v>
      </c>
      <c r="G288" s="516">
        <f>[2]B!G275</f>
        <v>294</v>
      </c>
      <c r="H288" s="516">
        <f>[2]B!AA275</f>
        <v>12723</v>
      </c>
      <c r="I288" s="516">
        <f>[2]B!AB275</f>
        <v>12676</v>
      </c>
      <c r="J288" s="516">
        <f>[2]B!AC275</f>
        <v>11161</v>
      </c>
      <c r="K288" s="516">
        <f>[2]B!AD275</f>
        <v>0</v>
      </c>
      <c r="L288" s="516">
        <f>[2]B!AE275</f>
        <v>0</v>
      </c>
      <c r="M288" s="516">
        <f>[2]B!AF275</f>
        <v>0</v>
      </c>
      <c r="N288" s="516">
        <f>[2]B!AG275</f>
        <v>0</v>
      </c>
      <c r="O288" s="516">
        <f>[2]B!AH275</f>
        <v>0</v>
      </c>
      <c r="P288" s="516">
        <f>[2]B!AI275</f>
        <v>39</v>
      </c>
      <c r="Q288" s="516">
        <f>[2]B!AJ275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[2]B!C314</f>
        <v>2492</v>
      </c>
      <c r="D289" s="516">
        <f>[2]B!D314</f>
        <v>2462</v>
      </c>
      <c r="E289" s="516">
        <f>[2]B!E314</f>
        <v>2462</v>
      </c>
      <c r="F289" s="516">
        <f>[2]B!F314</f>
        <v>0</v>
      </c>
      <c r="G289" s="516">
        <f>[2]B!G314</f>
        <v>30</v>
      </c>
      <c r="H289" s="516">
        <f>[2]B!AA314</f>
        <v>219</v>
      </c>
      <c r="I289" s="516">
        <f>[2]B!AB314</f>
        <v>2261</v>
      </c>
      <c r="J289" s="516">
        <f>[2]B!AC314</f>
        <v>12</v>
      </c>
      <c r="K289" s="516">
        <f>[2]B!AD314</f>
        <v>0</v>
      </c>
      <c r="L289" s="516">
        <f>[2]B!AE314</f>
        <v>0</v>
      </c>
      <c r="M289" s="516">
        <f>[2]B!AF314</f>
        <v>0</v>
      </c>
      <c r="N289" s="516">
        <f>[2]B!AG314</f>
        <v>0</v>
      </c>
      <c r="O289" s="516">
        <f>[2]B!AH314</f>
        <v>0</v>
      </c>
      <c r="P289" s="516">
        <f>[2]B!AI314</f>
        <v>62</v>
      </c>
      <c r="Q289" s="516">
        <f>[2]B!AJ314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[2]B!C324</f>
        <v>0</v>
      </c>
      <c r="D290" s="516">
        <f>[2]B!D324</f>
        <v>0</v>
      </c>
      <c r="E290" s="516">
        <f>[2]B!E324</f>
        <v>0</v>
      </c>
      <c r="F290" s="516">
        <f>[2]B!F324</f>
        <v>0</v>
      </c>
      <c r="G290" s="516">
        <f>[2]B!G324</f>
        <v>0</v>
      </c>
      <c r="H290" s="516">
        <f>[2]B!AA324</f>
        <v>0</v>
      </c>
      <c r="I290" s="516">
        <f>[2]B!AB324</f>
        <v>0</v>
      </c>
      <c r="J290" s="516">
        <f>[2]B!AC324</f>
        <v>0</v>
      </c>
      <c r="K290" s="516">
        <f>[2]B!AD324</f>
        <v>0</v>
      </c>
      <c r="L290" s="516">
        <f>[2]B!AE324</f>
        <v>0</v>
      </c>
      <c r="M290" s="516">
        <f>[2]B!AF324</f>
        <v>0</v>
      </c>
      <c r="N290" s="516">
        <f>[2]B!AG324</f>
        <v>0</v>
      </c>
      <c r="O290" s="516">
        <f>[2]B!AH324</f>
        <v>2</v>
      </c>
      <c r="P290" s="516">
        <f>[2]B!AI324</f>
        <v>0</v>
      </c>
      <c r="Q290" s="516">
        <f>[2]B!AJ324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[2]B!C388</f>
        <v>2944</v>
      </c>
      <c r="D291" s="517">
        <f>[2]B!D388</f>
        <v>2912</v>
      </c>
      <c r="E291" s="517">
        <f>[2]B!E388</f>
        <v>2912</v>
      </c>
      <c r="F291" s="517">
        <f>[2]B!F388</f>
        <v>0</v>
      </c>
      <c r="G291" s="517">
        <f>[2]B!G388</f>
        <v>32</v>
      </c>
      <c r="H291" s="517">
        <f>[2]B!AA388</f>
        <v>1223</v>
      </c>
      <c r="I291" s="517">
        <f>[2]B!AB388</f>
        <v>603</v>
      </c>
      <c r="J291" s="517">
        <f>[2]B!AC388</f>
        <v>1118</v>
      </c>
      <c r="K291" s="517">
        <f>[2]B!AD388</f>
        <v>0</v>
      </c>
      <c r="L291" s="517">
        <f>[2]B!AE388</f>
        <v>0</v>
      </c>
      <c r="M291" s="517">
        <f>[2]B!AF388</f>
        <v>0</v>
      </c>
      <c r="N291" s="517">
        <f>[2]B!AG388</f>
        <v>0</v>
      </c>
      <c r="O291" s="517">
        <f>[2]B!AH388</f>
        <v>0</v>
      </c>
      <c r="P291" s="517">
        <f>[2]B!AI388</f>
        <v>92</v>
      </c>
      <c r="Q291" s="517">
        <f>[2]B!AJ388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6047</v>
      </c>
      <c r="D292" s="519">
        <f>SUM(D293:D295)</f>
        <v>6004</v>
      </c>
      <c r="E292" s="520">
        <f t="shared" ref="E292:Q292" si="2">SUM(E293:E295)</f>
        <v>6004</v>
      </c>
      <c r="F292" s="521">
        <f t="shared" si="2"/>
        <v>0</v>
      </c>
      <c r="G292" s="522">
        <f t="shared" si="2"/>
        <v>43</v>
      </c>
      <c r="H292" s="522">
        <f t="shared" si="2"/>
        <v>1965</v>
      </c>
      <c r="I292" s="522">
        <f t="shared" si="2"/>
        <v>3912</v>
      </c>
      <c r="J292" s="522">
        <f t="shared" si="2"/>
        <v>170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0</v>
      </c>
      <c r="P292" s="522">
        <f t="shared" si="2"/>
        <v>26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[2]B!C428</f>
        <v>5180</v>
      </c>
      <c r="D293" s="515">
        <f>[2]B!D428</f>
        <v>5147</v>
      </c>
      <c r="E293" s="515">
        <f>[2]B!E428</f>
        <v>5147</v>
      </c>
      <c r="F293" s="515">
        <f>[2]B!F428</f>
        <v>0</v>
      </c>
      <c r="G293" s="515">
        <f>[2]B!G428</f>
        <v>33</v>
      </c>
      <c r="H293" s="515">
        <f>[2]B!AA428</f>
        <v>1731</v>
      </c>
      <c r="I293" s="515">
        <f>[2]B!AB428</f>
        <v>3311</v>
      </c>
      <c r="J293" s="515">
        <f>[2]B!AC428</f>
        <v>138</v>
      </c>
      <c r="K293" s="515">
        <f>[2]B!AD428</f>
        <v>0</v>
      </c>
      <c r="L293" s="515">
        <f>[2]B!AE428</f>
        <v>0</v>
      </c>
      <c r="M293" s="515">
        <f>[2]B!AF428</f>
        <v>0</v>
      </c>
      <c r="N293" s="515">
        <f>[2]B!AG428</f>
        <v>0</v>
      </c>
      <c r="O293" s="515">
        <f>[2]B!AH428</f>
        <v>0</v>
      </c>
      <c r="P293" s="515">
        <f>[2]B!AI428</f>
        <v>0</v>
      </c>
      <c r="Q293" s="515">
        <f>[2]B!AJ428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[2]B!C447</f>
        <v>19</v>
      </c>
      <c r="D294" s="516">
        <f>[2]B!D447</f>
        <v>19</v>
      </c>
      <c r="E294" s="516">
        <f>[2]B!E447</f>
        <v>19</v>
      </c>
      <c r="F294" s="516">
        <f>[2]B!F447</f>
        <v>0</v>
      </c>
      <c r="G294" s="516">
        <f>[2]B!G447</f>
        <v>0</v>
      </c>
      <c r="H294" s="516">
        <f>[2]B!AA447</f>
        <v>2</v>
      </c>
      <c r="I294" s="516">
        <f>[2]B!AB447</f>
        <v>17</v>
      </c>
      <c r="J294" s="516">
        <f>[2]B!AC447</f>
        <v>0</v>
      </c>
      <c r="K294" s="516">
        <f>[2]B!AD447</f>
        <v>0</v>
      </c>
      <c r="L294" s="516">
        <f>[2]B!AE447</f>
        <v>0</v>
      </c>
      <c r="M294" s="516">
        <f>[2]B!AF447</f>
        <v>0</v>
      </c>
      <c r="N294" s="516">
        <f>[2]B!AG447</f>
        <v>0</v>
      </c>
      <c r="O294" s="516">
        <f>[2]B!AH447</f>
        <v>0</v>
      </c>
      <c r="P294" s="516">
        <f>[2]B!AI447</f>
        <v>0</v>
      </c>
      <c r="Q294" s="516">
        <f>[2]B!AJ447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[2]B!C470</f>
        <v>848</v>
      </c>
      <c r="D295" s="524">
        <f>[2]B!D470</f>
        <v>838</v>
      </c>
      <c r="E295" s="524">
        <f>[2]B!E470</f>
        <v>838</v>
      </c>
      <c r="F295" s="524">
        <f>[2]B!F470</f>
        <v>0</v>
      </c>
      <c r="G295" s="524">
        <f>[2]B!G470</f>
        <v>10</v>
      </c>
      <c r="H295" s="524">
        <f>[2]B!AA470</f>
        <v>232</v>
      </c>
      <c r="I295" s="524">
        <f>[2]B!AB470</f>
        <v>584</v>
      </c>
      <c r="J295" s="524">
        <f>[2]B!AC470</f>
        <v>32</v>
      </c>
      <c r="K295" s="524">
        <f>[2]B!AD470</f>
        <v>0</v>
      </c>
      <c r="L295" s="524">
        <f>[2]B!AE470</f>
        <v>0</v>
      </c>
      <c r="M295" s="524">
        <f>[2]B!AF470</f>
        <v>0</v>
      </c>
      <c r="N295" s="524">
        <f>[2]B!AG470</f>
        <v>0</v>
      </c>
      <c r="O295" s="524">
        <f>[2]B!AH470</f>
        <v>0</v>
      </c>
      <c r="P295" s="524">
        <f>[2]B!AI470</f>
        <v>26</v>
      </c>
      <c r="Q295" s="524">
        <f>[2]B!AJ470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[2]B!C480</f>
        <v>0</v>
      </c>
      <c r="D296" s="515">
        <f>[2]B!D480</f>
        <v>0</v>
      </c>
      <c r="E296" s="515">
        <f>[2]B!E480</f>
        <v>0</v>
      </c>
      <c r="F296" s="515">
        <f>[2]B!F480</f>
        <v>0</v>
      </c>
      <c r="G296" s="515">
        <f>[2]B!G480</f>
        <v>0</v>
      </c>
      <c r="H296" s="515">
        <f>[2]B!AA480</f>
        <v>0</v>
      </c>
      <c r="I296" s="515">
        <f>[2]B!AB480</f>
        <v>0</v>
      </c>
      <c r="J296" s="515">
        <f>[2]B!AC480</f>
        <v>0</v>
      </c>
      <c r="K296" s="515">
        <f>[2]B!AD480</f>
        <v>0</v>
      </c>
      <c r="L296" s="515">
        <f>[2]B!AE480</f>
        <v>0</v>
      </c>
      <c r="M296" s="515">
        <f>[2]B!AF480</f>
        <v>0</v>
      </c>
      <c r="N296" s="515">
        <f>[2]B!AG480</f>
        <v>0</v>
      </c>
      <c r="O296" s="515">
        <f>[2]B!AH480</f>
        <v>0</v>
      </c>
      <c r="P296" s="515">
        <f>[2]B!AI480</f>
        <v>0</v>
      </c>
      <c r="Q296" s="515">
        <f>[2]B!AJ480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[2]B!C532</f>
        <v>97</v>
      </c>
      <c r="D297" s="516">
        <f>[2]B!D532</f>
        <v>96</v>
      </c>
      <c r="E297" s="516">
        <f>[2]B!E532</f>
        <v>96</v>
      </c>
      <c r="F297" s="516">
        <f>[2]B!F532</f>
        <v>0</v>
      </c>
      <c r="G297" s="516">
        <f>[2]B!G532</f>
        <v>1</v>
      </c>
      <c r="H297" s="516">
        <f>[2]B!AA532</f>
        <v>46</v>
      </c>
      <c r="I297" s="516">
        <f>[2]B!AB532</f>
        <v>41</v>
      </c>
      <c r="J297" s="516">
        <f>[2]B!AC532</f>
        <v>10</v>
      </c>
      <c r="K297" s="516">
        <f>[2]B!AD532</f>
        <v>0</v>
      </c>
      <c r="L297" s="516">
        <f>[2]B!AE532</f>
        <v>0</v>
      </c>
      <c r="M297" s="516">
        <f>[2]B!AF532</f>
        <v>0</v>
      </c>
      <c r="N297" s="516">
        <f>[2]B!AG532</f>
        <v>0</v>
      </c>
      <c r="O297" s="516">
        <f>[2]B!AH532</f>
        <v>0</v>
      </c>
      <c r="P297" s="516">
        <f>[2]B!AI532</f>
        <v>1</v>
      </c>
      <c r="Q297" s="516">
        <f>[2]B!AJ532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[2]B!C566</f>
        <v>2869</v>
      </c>
      <c r="D298" s="516">
        <f>[2]B!D566</f>
        <v>2856</v>
      </c>
      <c r="E298" s="516">
        <f>[2]B!E566</f>
        <v>2856</v>
      </c>
      <c r="F298" s="516">
        <f>[2]B!F566</f>
        <v>0</v>
      </c>
      <c r="G298" s="516">
        <f>[2]B!G566</f>
        <v>13</v>
      </c>
      <c r="H298" s="516">
        <f>[2]B!AA566</f>
        <v>435</v>
      </c>
      <c r="I298" s="516">
        <f>[2]B!AB566</f>
        <v>1722</v>
      </c>
      <c r="J298" s="516">
        <f>[2]B!AC566</f>
        <v>712</v>
      </c>
      <c r="K298" s="516">
        <f>[2]B!AD566</f>
        <v>0</v>
      </c>
      <c r="L298" s="516">
        <f>[2]B!AE566</f>
        <v>0</v>
      </c>
      <c r="M298" s="516">
        <f>[2]B!AF566</f>
        <v>0</v>
      </c>
      <c r="N298" s="516">
        <f>[2]B!AG566</f>
        <v>0</v>
      </c>
      <c r="O298" s="516">
        <f>[2]B!AH566</f>
        <v>0</v>
      </c>
      <c r="P298" s="516">
        <f>[2]B!AI566</f>
        <v>0</v>
      </c>
      <c r="Q298" s="516">
        <f>[2]B!AJ566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5585</v>
      </c>
      <c r="D299" s="526">
        <f t="shared" si="3"/>
        <v>5561</v>
      </c>
      <c r="E299" s="520">
        <f t="shared" si="3"/>
        <v>5561</v>
      </c>
      <c r="F299" s="521">
        <f t="shared" si="3"/>
        <v>0</v>
      </c>
      <c r="G299" s="522">
        <f t="shared" si="3"/>
        <v>24</v>
      </c>
      <c r="H299" s="520">
        <f t="shared" si="3"/>
        <v>1024</v>
      </c>
      <c r="I299" s="527">
        <f t="shared" si="3"/>
        <v>2106</v>
      </c>
      <c r="J299" s="521">
        <f t="shared" si="3"/>
        <v>2455</v>
      </c>
      <c r="K299" s="520">
        <f t="shared" si="3"/>
        <v>0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0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[2]B!C624</f>
        <v>2939</v>
      </c>
      <c r="D300" s="515">
        <f>[2]B!D624</f>
        <v>2916</v>
      </c>
      <c r="E300" s="515">
        <f>[2]B!E624</f>
        <v>2916</v>
      </c>
      <c r="F300" s="515">
        <f>[2]B!F624</f>
        <v>0</v>
      </c>
      <c r="G300" s="515">
        <f>[2]B!G624</f>
        <v>23</v>
      </c>
      <c r="H300" s="515">
        <f>[2]B!AA624</f>
        <v>361</v>
      </c>
      <c r="I300" s="515">
        <f>[2]B!AB624</f>
        <v>857</v>
      </c>
      <c r="J300" s="515">
        <f>[2]B!AC624</f>
        <v>1721</v>
      </c>
      <c r="K300" s="515">
        <f>[2]B!AD624</f>
        <v>0</v>
      </c>
      <c r="L300" s="515">
        <f>[2]B!AE624</f>
        <v>0</v>
      </c>
      <c r="M300" s="515">
        <f>[2]B!AF624</f>
        <v>0</v>
      </c>
      <c r="N300" s="515">
        <f>[2]B!AG624</f>
        <v>0</v>
      </c>
      <c r="O300" s="515">
        <f>[2]B!AH624</f>
        <v>0</v>
      </c>
      <c r="P300" s="515">
        <f>[2]B!AI624</f>
        <v>0</v>
      </c>
      <c r="Q300" s="515">
        <f>[2]B!AJ624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[2]B!C647</f>
        <v>4</v>
      </c>
      <c r="D301" s="516">
        <f>[2]B!D647</f>
        <v>4</v>
      </c>
      <c r="E301" s="516">
        <f>[2]B!E647</f>
        <v>4</v>
      </c>
      <c r="F301" s="516">
        <f>[2]B!F647</f>
        <v>0</v>
      </c>
      <c r="G301" s="516">
        <f>[2]B!G647</f>
        <v>0</v>
      </c>
      <c r="H301" s="516">
        <f>[2]B!AA647</f>
        <v>0</v>
      </c>
      <c r="I301" s="516">
        <f>[2]B!AB647</f>
        <v>4</v>
      </c>
      <c r="J301" s="516">
        <f>[2]B!AC647</f>
        <v>0</v>
      </c>
      <c r="K301" s="516">
        <f>[2]B!AD647</f>
        <v>0</v>
      </c>
      <c r="L301" s="516">
        <f>[2]B!AE647</f>
        <v>0</v>
      </c>
      <c r="M301" s="516">
        <f>[2]B!AF647</f>
        <v>0</v>
      </c>
      <c r="N301" s="516">
        <f>[2]B!AG647</f>
        <v>0</v>
      </c>
      <c r="O301" s="516">
        <f>[2]B!AH647</f>
        <v>0</v>
      </c>
      <c r="P301" s="516">
        <f>[2]B!AI647</f>
        <v>0</v>
      </c>
      <c r="Q301" s="516">
        <f>[2]B!AJ647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[2]B!C674</f>
        <v>1117</v>
      </c>
      <c r="D302" s="517">
        <f>[2]B!D674</f>
        <v>1116</v>
      </c>
      <c r="E302" s="517">
        <f>[2]B!E674</f>
        <v>1116</v>
      </c>
      <c r="F302" s="517">
        <f>[2]B!F674</f>
        <v>0</v>
      </c>
      <c r="G302" s="517">
        <f>[2]B!G674</f>
        <v>1</v>
      </c>
      <c r="H302" s="517">
        <f>[2]B!AA674</f>
        <v>137</v>
      </c>
      <c r="I302" s="517">
        <f>[2]B!AB674</f>
        <v>371</v>
      </c>
      <c r="J302" s="517">
        <f>[2]B!AC674</f>
        <v>609</v>
      </c>
      <c r="K302" s="517">
        <f>[2]B!AD674</f>
        <v>0</v>
      </c>
      <c r="L302" s="517">
        <f>[2]B!AE674</f>
        <v>0</v>
      </c>
      <c r="M302" s="517">
        <f>[2]B!AF674</f>
        <v>0</v>
      </c>
      <c r="N302" s="517">
        <f>[2]B!AG674</f>
        <v>0</v>
      </c>
      <c r="O302" s="517">
        <f>[2]B!AH674</f>
        <v>0</v>
      </c>
      <c r="P302" s="517">
        <f>[2]B!AI674</f>
        <v>0</v>
      </c>
      <c r="Q302" s="517">
        <f>[2]B!AJ674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1525</v>
      </c>
      <c r="D303" s="448">
        <f>SUM(D304:D306)</f>
        <v>1525</v>
      </c>
      <c r="E303" s="481">
        <f t="shared" ref="E303:Q303" si="4">SUM(E304:E306)</f>
        <v>1525</v>
      </c>
      <c r="F303" s="532">
        <f t="shared" si="4"/>
        <v>0</v>
      </c>
      <c r="G303" s="533">
        <f t="shared" si="4"/>
        <v>0</v>
      </c>
      <c r="H303" s="481">
        <f t="shared" si="4"/>
        <v>526</v>
      </c>
      <c r="I303" s="534">
        <f t="shared" si="4"/>
        <v>874</v>
      </c>
      <c r="J303" s="532">
        <f t="shared" si="4"/>
        <v>125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0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[2]B!C696-[2]B!C676-[2]B!C677</f>
        <v>896</v>
      </c>
      <c r="D304" s="515">
        <f>[2]B!D696-[2]B!D676-[2]B!D677</f>
        <v>896</v>
      </c>
      <c r="E304" s="515">
        <f>[2]B!E696-[2]B!E676-[2]B!E677</f>
        <v>896</v>
      </c>
      <c r="F304" s="515">
        <f>[2]B!F696-[2]B!F676-[2]B!F677</f>
        <v>0</v>
      </c>
      <c r="G304" s="515">
        <f>[2]B!G696-[2]B!G676-[2]B!G677</f>
        <v>0</v>
      </c>
      <c r="H304" s="515">
        <f>[2]B!AA696-[2]B!AA676-[2]B!AA677</f>
        <v>459</v>
      </c>
      <c r="I304" s="515">
        <f>[2]B!AB696-[2]B!AB676-[2]B!AB677</f>
        <v>364</v>
      </c>
      <c r="J304" s="515">
        <f>[2]B!AC696-[2]B!AC676-[2]B!AC677</f>
        <v>73</v>
      </c>
      <c r="K304" s="515">
        <f>[2]B!AD696-[2]B!AD676-[2]B!AD677</f>
        <v>0</v>
      </c>
      <c r="L304" s="515">
        <f>[2]B!AE696-[2]B!AE676-[2]B!AE677</f>
        <v>0</v>
      </c>
      <c r="M304" s="515">
        <f>[2]B!AF696-[2]B!AF676-[2]B!AF677</f>
        <v>0</v>
      </c>
      <c r="N304" s="515">
        <f>[2]B!AG696-[2]B!AG676-[2]B!AG677</f>
        <v>0</v>
      </c>
      <c r="O304" s="515">
        <f>[2]B!AH696-[2]B!AH676-[2]B!AH677</f>
        <v>0</v>
      </c>
      <c r="P304" s="515">
        <f>[2]B!AI696-[2]B!AI676-[2]B!AI677</f>
        <v>0</v>
      </c>
      <c r="Q304" s="515">
        <f>[2]B!AJ696-[2]B!AJ676-[2]B!AJ677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[2]B!C676</f>
        <v>373</v>
      </c>
      <c r="D305" s="516">
        <f>[2]B!D676</f>
        <v>373</v>
      </c>
      <c r="E305" s="516">
        <f>[2]B!E676</f>
        <v>373</v>
      </c>
      <c r="F305" s="516">
        <f>[2]B!F676</f>
        <v>0</v>
      </c>
      <c r="G305" s="516">
        <f>[2]B!G676</f>
        <v>0</v>
      </c>
      <c r="H305" s="516">
        <f>[2]B!AA676</f>
        <v>0</v>
      </c>
      <c r="I305" s="516">
        <f>[2]B!AB676</f>
        <v>373</v>
      </c>
      <c r="J305" s="516">
        <f>[2]B!AC676</f>
        <v>0</v>
      </c>
      <c r="K305" s="516">
        <f>[2]B!AD676</f>
        <v>0</v>
      </c>
      <c r="L305" s="516">
        <f>[2]B!AE676</f>
        <v>0</v>
      </c>
      <c r="M305" s="516">
        <f>[2]B!AF676</f>
        <v>0</v>
      </c>
      <c r="N305" s="516">
        <f>[2]B!AG676</f>
        <v>0</v>
      </c>
      <c r="O305" s="516">
        <f>[2]B!AH676</f>
        <v>0</v>
      </c>
      <c r="P305" s="516">
        <f>[2]B!AI676</f>
        <v>0</v>
      </c>
      <c r="Q305" s="516">
        <f>[2]B!AJ676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[2]B!C677</f>
        <v>256</v>
      </c>
      <c r="D306" s="517">
        <f>[2]B!D677</f>
        <v>256</v>
      </c>
      <c r="E306" s="517">
        <f>[2]B!E677</f>
        <v>256</v>
      </c>
      <c r="F306" s="517">
        <f>[2]B!F677</f>
        <v>0</v>
      </c>
      <c r="G306" s="517">
        <f>[2]B!G677</f>
        <v>0</v>
      </c>
      <c r="H306" s="517">
        <f>[2]B!AA677</f>
        <v>67</v>
      </c>
      <c r="I306" s="517">
        <f>[2]B!AB677</f>
        <v>137</v>
      </c>
      <c r="J306" s="517">
        <f>[2]B!AC677</f>
        <v>52</v>
      </c>
      <c r="K306" s="517">
        <f>[2]B!AD677</f>
        <v>0</v>
      </c>
      <c r="L306" s="517">
        <f>[2]B!AE677</f>
        <v>0</v>
      </c>
      <c r="M306" s="517">
        <f>[2]B!AF677</f>
        <v>0</v>
      </c>
      <c r="N306" s="517">
        <f>[2]B!AG677</f>
        <v>0</v>
      </c>
      <c r="O306" s="517">
        <f>[2]B!AH677</f>
        <v>0</v>
      </c>
      <c r="P306" s="517">
        <f>[2]B!AI677</f>
        <v>0</v>
      </c>
      <c r="Q306" s="517">
        <f>[2]B!AJ677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[2]B!C728</f>
        <v>0</v>
      </c>
      <c r="D307" s="538">
        <f>[2]B!D728</f>
        <v>0</v>
      </c>
      <c r="E307" s="538">
        <f>[2]B!E728</f>
        <v>0</v>
      </c>
      <c r="F307" s="538">
        <f>[2]B!F728</f>
        <v>0</v>
      </c>
      <c r="G307" s="538">
        <f>[2]B!G728</f>
        <v>0</v>
      </c>
      <c r="H307" s="538">
        <f>[2]B!AA728</f>
        <v>0</v>
      </c>
      <c r="I307" s="538">
        <f>[2]B!AB728</f>
        <v>0</v>
      </c>
      <c r="J307" s="538">
        <f>[2]B!AC728</f>
        <v>0</v>
      </c>
      <c r="K307" s="538">
        <f>[2]B!AD728</f>
        <v>0</v>
      </c>
      <c r="L307" s="538">
        <f>[2]B!AE728</f>
        <v>0</v>
      </c>
      <c r="M307" s="538">
        <f>[2]B!AF728</f>
        <v>0</v>
      </c>
      <c r="N307" s="538">
        <f>[2]B!AG728</f>
        <v>0</v>
      </c>
      <c r="O307" s="538">
        <f>[2]B!AH728</f>
        <v>0</v>
      </c>
      <c r="P307" s="538">
        <f>[2]B!AI728</f>
        <v>0</v>
      </c>
      <c r="Q307" s="538">
        <f>[2]B!AJ728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[2]B!C786</f>
        <v>0</v>
      </c>
      <c r="D308" s="517">
        <f>[2]B!D786</f>
        <v>0</v>
      </c>
      <c r="E308" s="517">
        <f>[2]B!E786</f>
        <v>0</v>
      </c>
      <c r="F308" s="517">
        <f>[2]B!F786</f>
        <v>0</v>
      </c>
      <c r="G308" s="517">
        <f>[2]B!G786</f>
        <v>0</v>
      </c>
      <c r="H308" s="517">
        <f>[2]B!AA786</f>
        <v>0</v>
      </c>
      <c r="I308" s="517">
        <f>[2]B!AB786</f>
        <v>0</v>
      </c>
      <c r="J308" s="517">
        <f>[2]B!AC786</f>
        <v>0</v>
      </c>
      <c r="K308" s="517">
        <f>[2]B!AD786</f>
        <v>0</v>
      </c>
      <c r="L308" s="517">
        <f>[2]B!AE786</f>
        <v>0</v>
      </c>
      <c r="M308" s="517">
        <f>[2]B!AF786</f>
        <v>0</v>
      </c>
      <c r="N308" s="517">
        <f>[2]B!AG786</f>
        <v>0</v>
      </c>
      <c r="O308" s="517">
        <f>[2]B!AH786</f>
        <v>0</v>
      </c>
      <c r="P308" s="517">
        <f>[2]B!AI786</f>
        <v>0</v>
      </c>
      <c r="Q308" s="517">
        <f>[2]B!AJ786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[2]B!C492</f>
        <v>5797</v>
      </c>
      <c r="D309" s="515">
        <f>[2]B!D492</f>
        <v>5647</v>
      </c>
      <c r="E309" s="515">
        <f>[2]B!E492</f>
        <v>5647</v>
      </c>
      <c r="F309" s="515">
        <f>[2]B!F492</f>
        <v>0</v>
      </c>
      <c r="G309" s="515">
        <f>[2]B!G492</f>
        <v>150</v>
      </c>
      <c r="H309" s="515">
        <f>[2]B!AA492</f>
        <v>3069</v>
      </c>
      <c r="I309" s="515">
        <f>[2]B!AB492</f>
        <v>1618</v>
      </c>
      <c r="J309" s="515">
        <f>[2]B!AC492</f>
        <v>1110</v>
      </c>
      <c r="K309" s="515">
        <f>[2]B!AD492</f>
        <v>0</v>
      </c>
      <c r="L309" s="515">
        <f>[2]B!AE492</f>
        <v>0</v>
      </c>
      <c r="M309" s="515">
        <f>[2]B!AF492</f>
        <v>0</v>
      </c>
      <c r="N309" s="515">
        <f>[2]B!AG492</f>
        <v>0</v>
      </c>
      <c r="O309" s="515">
        <f>[2]B!AH492</f>
        <v>0</v>
      </c>
      <c r="P309" s="515">
        <f>[2]B!AI492</f>
        <v>0</v>
      </c>
      <c r="Q309" s="515">
        <f>[2]B!AJ492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[2]B!C978</f>
        <v>0</v>
      </c>
      <c r="D310" s="539">
        <f>[2]B!D978</f>
        <v>0</v>
      </c>
      <c r="E310" s="539">
        <f>[2]B!E978</f>
        <v>0</v>
      </c>
      <c r="F310" s="539">
        <f>[2]B!F978</f>
        <v>0</v>
      </c>
      <c r="G310" s="539">
        <f>[2]B!G978</f>
        <v>0</v>
      </c>
      <c r="H310" s="539">
        <f>[2]B!AA978</f>
        <v>0</v>
      </c>
      <c r="I310" s="539">
        <f>[2]B!AB978</f>
        <v>0</v>
      </c>
      <c r="J310" s="539">
        <f>[2]B!AC978</f>
        <v>0</v>
      </c>
      <c r="K310" s="539">
        <f>[2]B!AD978</f>
        <v>0</v>
      </c>
      <c r="L310" s="539">
        <f>[2]B!AE978</f>
        <v>0</v>
      </c>
      <c r="M310" s="539">
        <f>[2]B!AF978</f>
        <v>0</v>
      </c>
      <c r="N310" s="539">
        <f>[2]B!AG978</f>
        <v>0</v>
      </c>
      <c r="O310" s="539">
        <f>[2]B!AH978</f>
        <v>0</v>
      </c>
      <c r="P310" s="539">
        <f>[2]B!AI978</f>
        <v>456</v>
      </c>
      <c r="Q310" s="539">
        <f>[2]B!AJ978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SUM([2]B!C793,[2]B!C800,[2]B!C804,[2]B!C811,[2]B!C820)</f>
        <v>0</v>
      </c>
      <c r="D317" s="511">
        <f>SUM([2]B!D793,[2]B!D800,[2]B!D804,[2]B!D811,[2]B!D820)</f>
        <v>0</v>
      </c>
      <c r="E317" s="511">
        <f>SUM([2]B!E793,[2]B!E800,[2]B!E804,[2]B!E811,[2]B!E820)</f>
        <v>0</v>
      </c>
      <c r="F317" s="511">
        <f>SUM([2]B!F793,[2]B!F800,[2]B!F804,[2]B!F811,[2]B!F820)</f>
        <v>0</v>
      </c>
      <c r="G317" s="511">
        <f>SUM([2]B!G793,[2]B!G800,[2]B!G804,[2]B!G811,[2]B!G820)</f>
        <v>0</v>
      </c>
      <c r="H317" s="511">
        <f>SUM([2]B!AA793,[2]B!AA800,[2]B!AA804,[2]B!AA811,[2]B!AA820)</f>
        <v>0</v>
      </c>
      <c r="I317" s="511">
        <f>SUM([2]B!AB793,[2]B!AB800,[2]B!AB804,[2]B!AB811,[2]B!AB820)</f>
        <v>0</v>
      </c>
      <c r="J317" s="511">
        <f>SUM([2]B!AC793,[2]B!AC800,[2]B!AC804,[2]B!AC811,[2]B!AC820)</f>
        <v>0</v>
      </c>
      <c r="K317" s="511">
        <f>SUM([2]B!AD793,[2]B!AD800,[2]B!AD804,[2]B!AD811,[2]B!AD820)</f>
        <v>0</v>
      </c>
      <c r="L317" s="511">
        <f>SUM([2]B!AE793,[2]B!AE800,[2]B!AE804,[2]B!AE811,[2]B!AE820)</f>
        <v>0</v>
      </c>
      <c r="M317" s="511">
        <f>SUM([2]B!AF793,[2]B!AF800,[2]B!AF804,[2]B!AF811,[2]B!AF820)</f>
        <v>0</v>
      </c>
      <c r="N317" s="511">
        <f>SUM([2]B!AG793,[2]B!AG800,[2]B!AG804,[2]B!AG811,[2]B!AG820)</f>
        <v>0</v>
      </c>
      <c r="O317" s="511">
        <f>SUM([2]B!AH793,[2]B!AH800,[2]B!AH804,[2]B!AH811,[2]B!AH820)</f>
        <v>0</v>
      </c>
      <c r="P317" s="511">
        <f>SUM([2]B!AI793,[2]B!AI800,[2]B!AI804,[2]B!AI811,[2]B!AI820)</f>
        <v>4</v>
      </c>
      <c r="Q317" s="511">
        <f>SUM([2]B!AJ793,[2]B!AJ800,[2]B!AJ804,[2]B!AJ811,[2]B!AJ820)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SUM([2]B!C824,[2]B!C828,[2]B!C832,[2]B!C840,[2]B!C843)</f>
        <v>0</v>
      </c>
      <c r="D318" s="496">
        <f>SUM([2]B!D824,[2]B!D828,[2]B!D832,[2]B!D840,[2]B!D843)</f>
        <v>0</v>
      </c>
      <c r="E318" s="496">
        <f>SUM([2]B!E824,[2]B!E828,[2]B!E832,[2]B!E840,[2]B!E843)</f>
        <v>0</v>
      </c>
      <c r="F318" s="496">
        <f>SUM([2]B!F824,[2]B!F828,[2]B!F832,[2]B!F840,[2]B!F843)</f>
        <v>0</v>
      </c>
      <c r="G318" s="496">
        <f>SUM([2]B!G824,[2]B!G828,[2]B!G832,[2]B!G840,[2]B!G843)</f>
        <v>0</v>
      </c>
      <c r="H318" s="511">
        <f>SUM([2]B!AA824,[2]B!AA828,[2]B!AA832,[2]B!AA840,[2]B!AA843)</f>
        <v>0</v>
      </c>
      <c r="I318" s="511">
        <f>SUM([2]B!AB824,[2]B!AB828,[2]B!AB832,[2]B!AB840,[2]B!AB843)</f>
        <v>0</v>
      </c>
      <c r="J318" s="511">
        <f>SUM([2]B!AC824,[2]B!AC828,[2]B!AC832,[2]B!AC840,[2]B!AC843)</f>
        <v>0</v>
      </c>
      <c r="K318" s="511">
        <f>SUM([2]B!AD824,[2]B!AD828,[2]B!AD832,[2]B!AD840,[2]B!AD843)</f>
        <v>0</v>
      </c>
      <c r="L318" s="511">
        <f>SUM([2]B!AE824,[2]B!AE828,[2]B!AE832,[2]B!AE840,[2]B!AE843)</f>
        <v>0</v>
      </c>
      <c r="M318" s="511">
        <f>SUM([2]B!AF824,[2]B!AF828,[2]B!AF832,[2]B!AF840,[2]B!AF843)</f>
        <v>0</v>
      </c>
      <c r="N318" s="511">
        <f>SUM([2]B!AG824,[2]B!AG828,[2]B!AG832,[2]B!AG840,[2]B!AG843)</f>
        <v>0</v>
      </c>
      <c r="O318" s="511">
        <f>SUM([2]B!AH824,[2]B!AH828,[2]B!AH832,[2]B!AH840,[2]B!AH843)</f>
        <v>0</v>
      </c>
      <c r="P318" s="511">
        <f>SUM([2]B!AI824,[2]B!AI828,[2]B!AI832,[2]B!AI840,[2]B!AI843)</f>
        <v>1</v>
      </c>
      <c r="Q318" s="511">
        <f>SUM([2]B!AJ824,[2]B!AJ828,[2]B!AJ832,[2]B!AJ840,[2]B!AJ843)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[2]B!C854</f>
        <v>0</v>
      </c>
      <c r="D320" s="513">
        <f>[2]B!D854</f>
        <v>0</v>
      </c>
      <c r="E320" s="513">
        <f>[2]B!E854</f>
        <v>0</v>
      </c>
      <c r="F320" s="513">
        <f>[2]B!F854</f>
        <v>0</v>
      </c>
      <c r="G320" s="513">
        <f>[2]B!G854</f>
        <v>0</v>
      </c>
      <c r="H320" s="511">
        <f>[2]B!AA854</f>
        <v>0</v>
      </c>
      <c r="I320" s="511">
        <f>[2]B!AB854</f>
        <v>0</v>
      </c>
      <c r="J320" s="511">
        <f>[2]B!AC854</f>
        <v>0</v>
      </c>
      <c r="K320" s="511">
        <f>[2]B!AD854</f>
        <v>0</v>
      </c>
      <c r="L320" s="511">
        <f>[2]B!AE854</f>
        <v>0</v>
      </c>
      <c r="M320" s="511">
        <f>[2]B!AF854</f>
        <v>0</v>
      </c>
      <c r="N320" s="511">
        <f>[2]B!AG854</f>
        <v>0</v>
      </c>
      <c r="O320" s="511">
        <f>[2]B!AH854</f>
        <v>0</v>
      </c>
      <c r="P320" s="511">
        <f>[2]B!AI854</f>
        <v>0</v>
      </c>
      <c r="Q320" s="511">
        <f>[2]B!AJ854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[2]B!C860</f>
        <v>0</v>
      </c>
      <c r="D322" s="547">
        <f>[2]B!D860</f>
        <v>0</v>
      </c>
      <c r="E322" s="547">
        <f>[2]B!E860</f>
        <v>0</v>
      </c>
      <c r="F322" s="547">
        <f>[2]B!F860</f>
        <v>0</v>
      </c>
      <c r="G322" s="547">
        <f>[2]B!G860</f>
        <v>0</v>
      </c>
      <c r="H322" s="511">
        <f>[2]B!AA860</f>
        <v>0</v>
      </c>
      <c r="I322" s="511">
        <f>[2]B!AB860</f>
        <v>0</v>
      </c>
      <c r="J322" s="511">
        <f>[2]B!AC860</f>
        <v>0</v>
      </c>
      <c r="K322" s="511">
        <f>[2]B!AD860</f>
        <v>0</v>
      </c>
      <c r="L322" s="511">
        <f>[2]B!AE860</f>
        <v>0</v>
      </c>
      <c r="M322" s="511">
        <f>[2]B!AF860</f>
        <v>0</v>
      </c>
      <c r="N322" s="511">
        <f>[2]B!AG860</f>
        <v>0</v>
      </c>
      <c r="O322" s="511">
        <f>[2]B!AH860</f>
        <v>0</v>
      </c>
      <c r="P322" s="511">
        <f>[2]B!AI860</f>
        <v>0</v>
      </c>
      <c r="Q322" s="511">
        <f>[2]B!AJ860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[2]B!C876</f>
        <v>0</v>
      </c>
      <c r="D323" s="548">
        <f>[2]B!D876</f>
        <v>0</v>
      </c>
      <c r="E323" s="548">
        <f>[2]B!E876</f>
        <v>0</v>
      </c>
      <c r="F323" s="548">
        <f>[2]B!F876</f>
        <v>0</v>
      </c>
      <c r="G323" s="548">
        <f>[2]B!G876</f>
        <v>0</v>
      </c>
      <c r="H323" s="511">
        <f>[2]B!AA876</f>
        <v>0</v>
      </c>
      <c r="I323" s="511">
        <f>[2]B!AB876</f>
        <v>0</v>
      </c>
      <c r="J323" s="511">
        <f>[2]B!AC876</f>
        <v>0</v>
      </c>
      <c r="K323" s="511">
        <f>[2]B!AD876</f>
        <v>0</v>
      </c>
      <c r="L323" s="511">
        <f>[2]B!AE876</f>
        <v>0</v>
      </c>
      <c r="M323" s="511">
        <f>[2]B!AF876</f>
        <v>0</v>
      </c>
      <c r="N323" s="511">
        <f>[2]B!AG876</f>
        <v>0</v>
      </c>
      <c r="O323" s="511">
        <f>[2]B!AH876</f>
        <v>0</v>
      </c>
      <c r="P323" s="511">
        <f>[2]B!AI876</f>
        <v>0</v>
      </c>
      <c r="Q323" s="511">
        <f>[2]B!AJ876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[2]B!C879</f>
        <v>0</v>
      </c>
      <c r="D324" s="548">
        <f>[2]B!D879</f>
        <v>0</v>
      </c>
      <c r="E324" s="548">
        <f>[2]B!E879</f>
        <v>0</v>
      </c>
      <c r="F324" s="548">
        <f>[2]B!F879</f>
        <v>0</v>
      </c>
      <c r="G324" s="548">
        <f>[2]B!G879</f>
        <v>0</v>
      </c>
      <c r="H324" s="548">
        <f>[2]B!H879</f>
        <v>0</v>
      </c>
      <c r="I324" s="548">
        <f>[2]B!I879</f>
        <v>0</v>
      </c>
      <c r="J324" s="548">
        <f>[2]B!J879</f>
        <v>0</v>
      </c>
      <c r="K324" s="548">
        <f>[2]B!K879</f>
        <v>0</v>
      </c>
      <c r="L324" s="548">
        <f>[2]B!L879</f>
        <v>0</v>
      </c>
      <c r="M324" s="548">
        <f>[2]B!M879</f>
        <v>0</v>
      </c>
      <c r="N324" s="548">
        <f>[2]B!N879</f>
        <v>0</v>
      </c>
      <c r="O324" s="548">
        <f>[2]B!O879</f>
        <v>0</v>
      </c>
      <c r="P324" s="548">
        <f>[2]B!P879</f>
        <v>0</v>
      </c>
      <c r="Q324" s="548">
        <f>[2]B!Q879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5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[2]B!C2095</f>
        <v>0</v>
      </c>
      <c r="D330" s="555">
        <f>[2]B!D2095</f>
        <v>0</v>
      </c>
      <c r="E330" s="555">
        <f>[2]B!E2095</f>
        <v>0</v>
      </c>
      <c r="F330" s="555">
        <f>[2]B!F2095</f>
        <v>0</v>
      </c>
      <c r="G330" s="555">
        <f>[2]B!G2095</f>
        <v>0</v>
      </c>
      <c r="H330" s="555">
        <f>[2]B!AA2095</f>
        <v>0</v>
      </c>
      <c r="I330" s="555">
        <f>[2]B!AB2095</f>
        <v>0</v>
      </c>
      <c r="J330" s="555">
        <f>[2]B!AC2095</f>
        <v>0</v>
      </c>
      <c r="K330" s="555">
        <f>[2]B!AD2095</f>
        <v>0</v>
      </c>
      <c r="L330" s="555">
        <f>[2]B!AE2095</f>
        <v>0</v>
      </c>
      <c r="M330" s="555">
        <f>[2]B!AF2095</f>
        <v>0</v>
      </c>
      <c r="N330" s="555">
        <f>[2]B!AG2095</f>
        <v>0</v>
      </c>
      <c r="O330" s="555">
        <f>[2]B!AH2095</f>
        <v>0</v>
      </c>
      <c r="P330" s="555">
        <f>[2]B!AI2095</f>
        <v>0</v>
      </c>
      <c r="Q330" s="555">
        <f>[2]B!AJ2095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[2]B!C2096</f>
        <v>0</v>
      </c>
      <c r="D331" s="555">
        <f>[2]B!D2096</f>
        <v>0</v>
      </c>
      <c r="E331" s="555">
        <f>[2]B!E2096</f>
        <v>0</v>
      </c>
      <c r="F331" s="555">
        <f>[2]B!F2096</f>
        <v>0</v>
      </c>
      <c r="G331" s="555">
        <f>[2]B!G2096</f>
        <v>0</v>
      </c>
      <c r="H331" s="555">
        <f>[2]B!AA2096</f>
        <v>0</v>
      </c>
      <c r="I331" s="555">
        <f>[2]B!AB2096</f>
        <v>0</v>
      </c>
      <c r="J331" s="555">
        <f>[2]B!AC2096</f>
        <v>0</v>
      </c>
      <c r="K331" s="555">
        <f>[2]B!AD2096</f>
        <v>0</v>
      </c>
      <c r="L331" s="555">
        <f>[2]B!AE2096</f>
        <v>0</v>
      </c>
      <c r="M331" s="555">
        <f>[2]B!AF2096</f>
        <v>0</v>
      </c>
      <c r="N331" s="555">
        <f>[2]B!AG2096</f>
        <v>0</v>
      </c>
      <c r="O331" s="555">
        <f>[2]B!AH2096</f>
        <v>0</v>
      </c>
      <c r="P331" s="555">
        <f>[2]B!AI2096</f>
        <v>0</v>
      </c>
      <c r="Q331" s="555">
        <f>[2]B!AJ2096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[2]B!C2097</f>
        <v>0</v>
      </c>
      <c r="D332" s="555">
        <f>[2]B!D2097</f>
        <v>0</v>
      </c>
      <c r="E332" s="555">
        <f>[2]B!E2097</f>
        <v>0</v>
      </c>
      <c r="F332" s="555">
        <f>[2]B!F2097</f>
        <v>0</v>
      </c>
      <c r="G332" s="555">
        <f>[2]B!G2097</f>
        <v>0</v>
      </c>
      <c r="H332" s="555">
        <f>[2]B!AA2097</f>
        <v>0</v>
      </c>
      <c r="I332" s="555">
        <f>[2]B!AB2097</f>
        <v>0</v>
      </c>
      <c r="J332" s="555">
        <f>[2]B!AC2097</f>
        <v>0</v>
      </c>
      <c r="K332" s="555">
        <f>[2]B!AD2097</f>
        <v>0</v>
      </c>
      <c r="L332" s="555">
        <f>[2]B!AE2097</f>
        <v>0</v>
      </c>
      <c r="M332" s="555">
        <f>[2]B!AF2097</f>
        <v>0</v>
      </c>
      <c r="N332" s="555">
        <f>[2]B!AG2097</f>
        <v>0</v>
      </c>
      <c r="O332" s="555">
        <f>[2]B!AH2097</f>
        <v>0</v>
      </c>
      <c r="P332" s="555">
        <f>[2]B!AI2097</f>
        <v>0</v>
      </c>
      <c r="Q332" s="555">
        <f>[2]B!AJ2097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[2]B!C2098</f>
        <v>0</v>
      </c>
      <c r="D333" s="555">
        <f>[2]B!D2098</f>
        <v>0</v>
      </c>
      <c r="E333" s="555">
        <f>[2]B!E2098</f>
        <v>0</v>
      </c>
      <c r="F333" s="555">
        <f>[2]B!F2098</f>
        <v>0</v>
      </c>
      <c r="G333" s="555">
        <f>[2]B!G2098</f>
        <v>0</v>
      </c>
      <c r="H333" s="555">
        <f>[2]B!AA2098</f>
        <v>0</v>
      </c>
      <c r="I333" s="555">
        <f>[2]B!AB2098</f>
        <v>0</v>
      </c>
      <c r="J333" s="555">
        <f>[2]B!AC2098</f>
        <v>0</v>
      </c>
      <c r="K333" s="555">
        <f>[2]B!AD2098</f>
        <v>0</v>
      </c>
      <c r="L333" s="555">
        <f>[2]B!AE2098</f>
        <v>0</v>
      </c>
      <c r="M333" s="555">
        <f>[2]B!AF2098</f>
        <v>0</v>
      </c>
      <c r="N333" s="555">
        <f>[2]B!AG2098</f>
        <v>0</v>
      </c>
      <c r="O333" s="555">
        <f>[2]B!AH2098</f>
        <v>0</v>
      </c>
      <c r="P333" s="555">
        <f>[2]B!AI2098</f>
        <v>0</v>
      </c>
      <c r="Q333" s="555">
        <f>[2]B!AJ2098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[2]B!C2099</f>
        <v>0</v>
      </c>
      <c r="D334" s="555">
        <f>[2]B!D2099</f>
        <v>0</v>
      </c>
      <c r="E334" s="555">
        <f>[2]B!E2099</f>
        <v>0</v>
      </c>
      <c r="F334" s="555">
        <f>[2]B!F2099</f>
        <v>0</v>
      </c>
      <c r="G334" s="555">
        <f>[2]B!G2099</f>
        <v>0</v>
      </c>
      <c r="H334" s="555">
        <f>[2]B!AA2099</f>
        <v>0</v>
      </c>
      <c r="I334" s="555">
        <f>[2]B!AB2099</f>
        <v>0</v>
      </c>
      <c r="J334" s="555">
        <f>[2]B!AC2099</f>
        <v>0</v>
      </c>
      <c r="K334" s="555">
        <f>[2]B!AD2099</f>
        <v>0</v>
      </c>
      <c r="L334" s="555">
        <f>[2]B!AE2099</f>
        <v>0</v>
      </c>
      <c r="M334" s="555">
        <f>[2]B!AF2099</f>
        <v>0</v>
      </c>
      <c r="N334" s="555">
        <f>[2]B!AG2099</f>
        <v>0</v>
      </c>
      <c r="O334" s="555">
        <f>[2]B!AH2099</f>
        <v>0</v>
      </c>
      <c r="P334" s="555">
        <f>[2]B!AI2099</f>
        <v>0</v>
      </c>
      <c r="Q334" s="555">
        <f>[2]B!AJ2099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[2]B!C2100</f>
        <v>0</v>
      </c>
      <c r="D335" s="555">
        <f>[2]B!D2100</f>
        <v>0</v>
      </c>
      <c r="E335" s="555">
        <f>[2]B!E2100</f>
        <v>0</v>
      </c>
      <c r="F335" s="555">
        <f>[2]B!F2100</f>
        <v>0</v>
      </c>
      <c r="G335" s="555">
        <f>[2]B!G2100</f>
        <v>0</v>
      </c>
      <c r="H335" s="555">
        <f>[2]B!AA2100</f>
        <v>0</v>
      </c>
      <c r="I335" s="555">
        <f>[2]B!AB2100</f>
        <v>0</v>
      </c>
      <c r="J335" s="555">
        <f>[2]B!AC2100</f>
        <v>0</v>
      </c>
      <c r="K335" s="555">
        <f>[2]B!AD2100</f>
        <v>0</v>
      </c>
      <c r="L335" s="555">
        <f>[2]B!AE2100</f>
        <v>0</v>
      </c>
      <c r="M335" s="555">
        <f>[2]B!AF2100</f>
        <v>0</v>
      </c>
      <c r="N335" s="555">
        <f>[2]B!AG2100</f>
        <v>0</v>
      </c>
      <c r="O335" s="555">
        <f>[2]B!AH2100</f>
        <v>0</v>
      </c>
      <c r="P335" s="555">
        <f>[2]B!AI2100</f>
        <v>0</v>
      </c>
      <c r="Q335" s="555">
        <f>[2]B!AJ2100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[2]B!C2101</f>
        <v>0</v>
      </c>
      <c r="D336" s="555">
        <f>[2]B!D2101</f>
        <v>0</v>
      </c>
      <c r="E336" s="555">
        <f>[2]B!E2101</f>
        <v>0</v>
      </c>
      <c r="F336" s="555">
        <f>[2]B!F2101</f>
        <v>0</v>
      </c>
      <c r="G336" s="555">
        <f>[2]B!G2101</f>
        <v>0</v>
      </c>
      <c r="H336" s="555">
        <f>[2]B!AA2101</f>
        <v>0</v>
      </c>
      <c r="I336" s="555">
        <f>[2]B!AB2101</f>
        <v>0</v>
      </c>
      <c r="J336" s="555">
        <f>[2]B!AC2101</f>
        <v>0</v>
      </c>
      <c r="K336" s="555">
        <f>[2]B!AD2101</f>
        <v>0</v>
      </c>
      <c r="L336" s="555">
        <f>[2]B!AE2101</f>
        <v>0</v>
      </c>
      <c r="M336" s="555">
        <f>[2]B!AF2101</f>
        <v>0</v>
      </c>
      <c r="N336" s="555">
        <f>[2]B!AG2101</f>
        <v>0</v>
      </c>
      <c r="O336" s="555">
        <f>[2]B!AH2101</f>
        <v>0</v>
      </c>
      <c r="P336" s="555">
        <f>[2]B!AI2101</f>
        <v>0</v>
      </c>
      <c r="Q336" s="555">
        <f>[2]B!AJ2101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[2]B!C2102</f>
        <v>0</v>
      </c>
      <c r="D337" s="555">
        <f>[2]B!D2102</f>
        <v>0</v>
      </c>
      <c r="E337" s="555">
        <f>[2]B!E2102</f>
        <v>0</v>
      </c>
      <c r="F337" s="555">
        <f>[2]B!F2102</f>
        <v>0</v>
      </c>
      <c r="G337" s="555">
        <f>[2]B!G2102</f>
        <v>0</v>
      </c>
      <c r="H337" s="555">
        <f>[2]B!AA2102</f>
        <v>0</v>
      </c>
      <c r="I337" s="555">
        <f>[2]B!AB2102</f>
        <v>0</v>
      </c>
      <c r="J337" s="555">
        <f>[2]B!AC2102</f>
        <v>0</v>
      </c>
      <c r="K337" s="555">
        <f>[2]B!AD2102</f>
        <v>0</v>
      </c>
      <c r="L337" s="555">
        <f>[2]B!AE2102</f>
        <v>0</v>
      </c>
      <c r="M337" s="555">
        <f>[2]B!AF2102</f>
        <v>0</v>
      </c>
      <c r="N337" s="555">
        <f>[2]B!AG2102</f>
        <v>0</v>
      </c>
      <c r="O337" s="555">
        <f>[2]B!AH2102</f>
        <v>0</v>
      </c>
      <c r="P337" s="555">
        <f>[2]B!AI2102</f>
        <v>0</v>
      </c>
      <c r="Q337" s="555">
        <f>[2]B!AJ2102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[2]B!C1141</f>
        <v>0</v>
      </c>
      <c r="D343" s="555">
        <f>[2]B!H1141</f>
        <v>0</v>
      </c>
      <c r="E343" s="555">
        <f>[2]B!I1141</f>
        <v>0</v>
      </c>
      <c r="F343" s="555">
        <f>[2]B!J1141</f>
        <v>0</v>
      </c>
      <c r="G343" s="555">
        <f>[2]B!K1141</f>
        <v>0</v>
      </c>
      <c r="H343" s="555">
        <f>[2]B!L1141</f>
        <v>0</v>
      </c>
      <c r="I343" s="555">
        <f>[2]B!M1141</f>
        <v>0</v>
      </c>
      <c r="J343" s="555">
        <f>[2]B!N1141</f>
        <v>0</v>
      </c>
      <c r="K343" s="567"/>
      <c r="L343" s="555">
        <f>[2]B!AD1141</f>
        <v>0</v>
      </c>
      <c r="M343" s="555">
        <f>[2]B!AE1141</f>
        <v>0</v>
      </c>
      <c r="N343" s="555">
        <f>[2]B!AF1141</f>
        <v>0</v>
      </c>
      <c r="O343" s="555">
        <f>[2]B!AG1141</f>
        <v>0</v>
      </c>
      <c r="P343" s="555">
        <f>[2]B!AH1141</f>
        <v>0</v>
      </c>
      <c r="Q343" s="555">
        <f>[2]B!AI1141</f>
        <v>0</v>
      </c>
      <c r="R343" s="555">
        <f>[2]B!AJ1141</f>
        <v>0</v>
      </c>
    </row>
    <row r="344" spans="1:18" ht="15" customHeight="1" x14ac:dyDescent="0.15">
      <c r="A344" s="287" t="s">
        <v>465</v>
      </c>
      <c r="B344" s="288" t="s">
        <v>466</v>
      </c>
      <c r="C344" s="555">
        <f>[2]B!C1276</f>
        <v>140</v>
      </c>
      <c r="D344" s="555">
        <f>[2]B!H1276</f>
        <v>129</v>
      </c>
      <c r="E344" s="555">
        <f>[2]B!I1276</f>
        <v>122</v>
      </c>
      <c r="F344" s="555">
        <f>[2]B!J1276</f>
        <v>7</v>
      </c>
      <c r="G344" s="555">
        <f>[2]B!K1276</f>
        <v>0</v>
      </c>
      <c r="H344" s="555">
        <f>[2]B!L1276</f>
        <v>11</v>
      </c>
      <c r="I344" s="555">
        <f>[2]B!M1276</f>
        <v>0</v>
      </c>
      <c r="J344" s="555">
        <f>[2]B!N1276</f>
        <v>0</v>
      </c>
      <c r="K344" s="555">
        <v>104</v>
      </c>
      <c r="L344" s="555">
        <f>[2]B!AD1276</f>
        <v>0</v>
      </c>
      <c r="M344" s="555">
        <f>[2]B!AE1276</f>
        <v>24</v>
      </c>
      <c r="N344" s="555">
        <f>[2]B!AF1276</f>
        <v>0</v>
      </c>
      <c r="O344" s="555">
        <f>[2]B!AG1276</f>
        <v>0</v>
      </c>
      <c r="P344" s="555">
        <f>[2]B!AH1276</f>
        <v>0</v>
      </c>
      <c r="Q344" s="555">
        <f>[2]B!AI1276</f>
        <v>0</v>
      </c>
      <c r="R344" s="555">
        <f>[2]B!AJ1276</f>
        <v>7</v>
      </c>
    </row>
    <row r="345" spans="1:18" ht="15" customHeight="1" x14ac:dyDescent="0.15">
      <c r="A345" s="287" t="s">
        <v>113</v>
      </c>
      <c r="B345" s="288" t="s">
        <v>467</v>
      </c>
      <c r="C345" s="555">
        <f>[2]B!C1416</f>
        <v>62</v>
      </c>
      <c r="D345" s="555">
        <f>[2]B!H1416</f>
        <v>57</v>
      </c>
      <c r="E345" s="555">
        <f>[2]B!I1416</f>
        <v>37</v>
      </c>
      <c r="F345" s="555">
        <f>[2]B!J1416</f>
        <v>20</v>
      </c>
      <c r="G345" s="555">
        <f>[2]B!K1416</f>
        <v>2</v>
      </c>
      <c r="H345" s="555">
        <f>[2]B!L1416</f>
        <v>0</v>
      </c>
      <c r="I345" s="555">
        <f>[2]B!M1416</f>
        <v>3</v>
      </c>
      <c r="J345" s="555">
        <f>[2]B!N1416</f>
        <v>0</v>
      </c>
      <c r="K345" s="555">
        <v>29</v>
      </c>
      <c r="L345" s="555">
        <f>[2]B!AD1416</f>
        <v>0</v>
      </c>
      <c r="M345" s="555">
        <f>[2]B!AE1416</f>
        <v>0</v>
      </c>
      <c r="N345" s="555">
        <f>[2]B!AF1416</f>
        <v>0</v>
      </c>
      <c r="O345" s="555">
        <f>[2]B!AG1416</f>
        <v>0</v>
      </c>
      <c r="P345" s="555">
        <f>[2]B!AH1416</f>
        <v>0</v>
      </c>
      <c r="Q345" s="555">
        <f>[2]B!AI1416</f>
        <v>0</v>
      </c>
      <c r="R345" s="555">
        <f>[2]B!AJ1416</f>
        <v>19</v>
      </c>
    </row>
    <row r="346" spans="1:18" ht="15" customHeight="1" x14ac:dyDescent="0.15">
      <c r="A346" s="287" t="s">
        <v>115</v>
      </c>
      <c r="B346" s="288" t="s">
        <v>468</v>
      </c>
      <c r="C346" s="555">
        <f>[2]B!C1480</f>
        <v>11</v>
      </c>
      <c r="D346" s="555">
        <f>[2]B!H1480</f>
        <v>10</v>
      </c>
      <c r="E346" s="555">
        <f>[2]B!I1480</f>
        <v>10</v>
      </c>
      <c r="F346" s="555">
        <f>[2]B!J1480</f>
        <v>0</v>
      </c>
      <c r="G346" s="555">
        <f>[2]B!K1480</f>
        <v>0</v>
      </c>
      <c r="H346" s="555">
        <f>[2]B!L1480</f>
        <v>1</v>
      </c>
      <c r="I346" s="555">
        <f>[2]B!M1480</f>
        <v>0</v>
      </c>
      <c r="J346" s="555">
        <f>[2]B!N1480</f>
        <v>0</v>
      </c>
      <c r="K346" s="555">
        <v>3</v>
      </c>
      <c r="L346" s="555">
        <f>[2]B!AD1480</f>
        <v>0</v>
      </c>
      <c r="M346" s="555">
        <f>[2]B!AE1480</f>
        <v>0</v>
      </c>
      <c r="N346" s="555">
        <f>[2]B!AF1480</f>
        <v>0</v>
      </c>
      <c r="O346" s="555">
        <f>[2]B!AG1480</f>
        <v>0</v>
      </c>
      <c r="P346" s="555">
        <f>[2]B!AH1480</f>
        <v>0</v>
      </c>
      <c r="Q346" s="555">
        <f>[2]B!AI1480</f>
        <v>0</v>
      </c>
      <c r="R346" s="555">
        <f>[2]B!AJ1480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[2]B!C1549</f>
        <v>36</v>
      </c>
      <c r="D347" s="555">
        <f>[2]B!H1549</f>
        <v>35</v>
      </c>
      <c r="E347" s="555">
        <f>[2]B!I1549</f>
        <v>35</v>
      </c>
      <c r="F347" s="555">
        <f>[2]B!J1549</f>
        <v>0</v>
      </c>
      <c r="G347" s="555">
        <f>[2]B!K1549</f>
        <v>1</v>
      </c>
      <c r="H347" s="555">
        <f>[2]B!L1549</f>
        <v>0</v>
      </c>
      <c r="I347" s="555">
        <f>[2]B!M1549</f>
        <v>0</v>
      </c>
      <c r="J347" s="555">
        <f>[2]B!N1549</f>
        <v>0</v>
      </c>
      <c r="K347" s="555">
        <v>33</v>
      </c>
      <c r="L347" s="555">
        <f>[2]B!AD1549</f>
        <v>0</v>
      </c>
      <c r="M347" s="555">
        <f>[2]B!AE1549</f>
        <v>0</v>
      </c>
      <c r="N347" s="555">
        <f>[2]B!AF1549</f>
        <v>0</v>
      </c>
      <c r="O347" s="555">
        <f>[2]B!AG1549</f>
        <v>0</v>
      </c>
      <c r="P347" s="555">
        <f>[2]B!AH1549</f>
        <v>0</v>
      </c>
      <c r="Q347" s="555">
        <f>[2]B!AI1549</f>
        <v>0</v>
      </c>
      <c r="R347" s="555">
        <f>[2]B!AJ1549</f>
        <v>1</v>
      </c>
    </row>
    <row r="348" spans="1:18" ht="15" customHeight="1" x14ac:dyDescent="0.15">
      <c r="A348" s="287" t="s">
        <v>470</v>
      </c>
      <c r="B348" s="288" t="s">
        <v>471</v>
      </c>
      <c r="C348" s="555">
        <f>[2]B!C1594</f>
        <v>77</v>
      </c>
      <c r="D348" s="555">
        <f>[2]B!H1594</f>
        <v>74</v>
      </c>
      <c r="E348" s="555">
        <f>[2]B!I1594</f>
        <v>68</v>
      </c>
      <c r="F348" s="555">
        <f>[2]B!J1594</f>
        <v>6</v>
      </c>
      <c r="G348" s="555">
        <f>[2]B!K1594</f>
        <v>3</v>
      </c>
      <c r="H348" s="555">
        <f>[2]B!L1594</f>
        <v>0</v>
      </c>
      <c r="I348" s="555">
        <f>[2]B!M1594</f>
        <v>0</v>
      </c>
      <c r="J348" s="555">
        <f>[2]B!N1594</f>
        <v>0</v>
      </c>
      <c r="K348" s="555">
        <v>77</v>
      </c>
      <c r="L348" s="555">
        <f>[2]B!AD1594</f>
        <v>0</v>
      </c>
      <c r="M348" s="555">
        <f>[2]B!AE1594</f>
        <v>0</v>
      </c>
      <c r="N348" s="555">
        <f>[2]B!AF1594</f>
        <v>0</v>
      </c>
      <c r="O348" s="555">
        <f>[2]B!AG1594</f>
        <v>0</v>
      </c>
      <c r="P348" s="555">
        <f>[2]B!AH1594</f>
        <v>0</v>
      </c>
      <c r="Q348" s="555">
        <f>[2]B!AI1594</f>
        <v>0</v>
      </c>
      <c r="R348" s="555">
        <f>[2]B!AJ1594</f>
        <v>7</v>
      </c>
    </row>
    <row r="349" spans="1:18" ht="15" customHeight="1" x14ac:dyDescent="0.15">
      <c r="A349" s="287" t="s">
        <v>124</v>
      </c>
      <c r="B349" s="288" t="s">
        <v>472</v>
      </c>
      <c r="C349" s="555">
        <f>[2]B!C1798</f>
        <v>9</v>
      </c>
      <c r="D349" s="555">
        <f>[2]B!H1798</f>
        <v>6</v>
      </c>
      <c r="E349" s="555">
        <f>[2]B!I1798</f>
        <v>6</v>
      </c>
      <c r="F349" s="555">
        <f>[2]B!J1798</f>
        <v>0</v>
      </c>
      <c r="G349" s="555">
        <f>[2]B!K1798</f>
        <v>0</v>
      </c>
      <c r="H349" s="555">
        <f>[2]B!L1798</f>
        <v>3</v>
      </c>
      <c r="I349" s="555">
        <f>[2]B!M1798</f>
        <v>0</v>
      </c>
      <c r="J349" s="555">
        <f>[2]B!N1798</f>
        <v>0</v>
      </c>
      <c r="K349" s="555">
        <v>0</v>
      </c>
      <c r="L349" s="555">
        <f>[2]B!AD1798</f>
        <v>0</v>
      </c>
      <c r="M349" s="555">
        <f>[2]B!AE1798</f>
        <v>0</v>
      </c>
      <c r="N349" s="555">
        <f>[2]B!AF1798</f>
        <v>0</v>
      </c>
      <c r="O349" s="555">
        <f>[2]B!AG1798</f>
        <v>0</v>
      </c>
      <c r="P349" s="555">
        <f>[2]B!AH1798</f>
        <v>0</v>
      </c>
      <c r="Q349" s="555">
        <f>[2]B!AI1798</f>
        <v>0</v>
      </c>
      <c r="R349" s="555">
        <f>[2]B!AJ1798</f>
        <v>0</v>
      </c>
    </row>
    <row r="350" spans="1:18" ht="15" customHeight="1" x14ac:dyDescent="0.15">
      <c r="A350" s="287" t="s">
        <v>473</v>
      </c>
      <c r="B350" s="288" t="s">
        <v>474</v>
      </c>
      <c r="C350" s="555">
        <f>[2]B!C1867</f>
        <v>6</v>
      </c>
      <c r="D350" s="555">
        <f>[2]B!H1867</f>
        <v>6</v>
      </c>
      <c r="E350" s="555">
        <f>[2]B!I1867</f>
        <v>6</v>
      </c>
      <c r="F350" s="555">
        <f>[2]B!J1867</f>
        <v>0</v>
      </c>
      <c r="G350" s="555">
        <f>[2]B!K1867</f>
        <v>0</v>
      </c>
      <c r="H350" s="555">
        <f>[2]B!L1867</f>
        <v>0</v>
      </c>
      <c r="I350" s="555">
        <f>[2]B!M1867</f>
        <v>0</v>
      </c>
      <c r="J350" s="555">
        <f>[2]B!N1867</f>
        <v>0</v>
      </c>
      <c r="K350" s="555">
        <v>5</v>
      </c>
      <c r="L350" s="555">
        <f>[2]B!AD1867</f>
        <v>0</v>
      </c>
      <c r="M350" s="555">
        <f>[2]B!AE1867</f>
        <v>0</v>
      </c>
      <c r="N350" s="555">
        <f>[2]B!AF1867</f>
        <v>0</v>
      </c>
      <c r="O350" s="555">
        <f>[2]B!AG1867</f>
        <v>0</v>
      </c>
      <c r="P350" s="555">
        <f>[2]B!AH1867</f>
        <v>0</v>
      </c>
      <c r="Q350" s="555">
        <f>[2]B!AI1867</f>
        <v>0</v>
      </c>
      <c r="R350" s="555">
        <f>[2]B!AJ1867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[2]B!C2028</f>
        <v>240</v>
      </c>
      <c r="D351" s="555">
        <f>[2]B!H2028</f>
        <v>186</v>
      </c>
      <c r="E351" s="555">
        <f>[2]B!I2028</f>
        <v>150</v>
      </c>
      <c r="F351" s="555">
        <f>[2]B!J2028</f>
        <v>36</v>
      </c>
      <c r="G351" s="555">
        <f>[2]B!K2028</f>
        <v>14</v>
      </c>
      <c r="H351" s="555">
        <f>[2]B!L2028</f>
        <v>34</v>
      </c>
      <c r="I351" s="555">
        <f>[2]B!M2028</f>
        <v>3</v>
      </c>
      <c r="J351" s="555">
        <f>[2]B!N2028</f>
        <v>3</v>
      </c>
      <c r="K351" s="568"/>
      <c r="L351" s="555">
        <f>[2]B!AD2028</f>
        <v>0</v>
      </c>
      <c r="M351" s="555">
        <f>[2]B!AE2028</f>
        <v>0</v>
      </c>
      <c r="N351" s="555">
        <f>[2]B!AF2028</f>
        <v>0</v>
      </c>
      <c r="O351" s="555">
        <f>[2]B!AG2028</f>
        <v>0</v>
      </c>
      <c r="P351" s="555">
        <f>[2]B!AH2028</f>
        <v>0</v>
      </c>
      <c r="Q351" s="555">
        <f>[2]B!AI2028</f>
        <v>0</v>
      </c>
      <c r="R351" s="555">
        <f>[2]B!AJ2028</f>
        <v>36</v>
      </c>
    </row>
    <row r="352" spans="1:18" ht="15" customHeight="1" x14ac:dyDescent="0.15">
      <c r="A352" s="287" t="s">
        <v>477</v>
      </c>
      <c r="B352" s="288" t="s">
        <v>478</v>
      </c>
      <c r="C352" s="555">
        <f>[2]B!C2066</f>
        <v>11</v>
      </c>
      <c r="D352" s="555">
        <f>[2]B!H2066</f>
        <v>11</v>
      </c>
      <c r="E352" s="555">
        <f>[2]B!I2066</f>
        <v>8</v>
      </c>
      <c r="F352" s="555">
        <f>[2]B!J2066</f>
        <v>3</v>
      </c>
      <c r="G352" s="555">
        <f>[2]B!K2066</f>
        <v>0</v>
      </c>
      <c r="H352" s="555">
        <f>[2]B!L2066</f>
        <v>0</v>
      </c>
      <c r="I352" s="555">
        <f>[2]B!M2066</f>
        <v>0</v>
      </c>
      <c r="J352" s="555">
        <f>[2]B!N2066</f>
        <v>0</v>
      </c>
      <c r="K352" s="555">
        <v>1</v>
      </c>
      <c r="L352" s="555">
        <f>[2]B!AD2066</f>
        <v>0</v>
      </c>
      <c r="M352" s="555">
        <f>[2]B!AE2066</f>
        <v>0</v>
      </c>
      <c r="N352" s="555">
        <f>[2]B!AF2066</f>
        <v>0</v>
      </c>
      <c r="O352" s="555">
        <f>[2]B!AG2066</f>
        <v>0</v>
      </c>
      <c r="P352" s="555">
        <f>[2]B!AH2066</f>
        <v>0</v>
      </c>
      <c r="Q352" s="555">
        <f>[2]B!AI2066</f>
        <v>0</v>
      </c>
      <c r="R352" s="555">
        <f>[2]B!AJ2066</f>
        <v>2</v>
      </c>
    </row>
    <row r="353" spans="1:28" ht="15" customHeight="1" x14ac:dyDescent="0.15">
      <c r="A353" s="287" t="s">
        <v>479</v>
      </c>
      <c r="B353" s="288" t="s">
        <v>480</v>
      </c>
      <c r="C353" s="555">
        <f>[2]B!C2185</f>
        <v>64</v>
      </c>
      <c r="D353" s="555">
        <f>[2]B!H2185</f>
        <v>53</v>
      </c>
      <c r="E353" s="555">
        <f>[2]B!I2185</f>
        <v>32</v>
      </c>
      <c r="F353" s="555">
        <f>[2]B!J2185</f>
        <v>21</v>
      </c>
      <c r="G353" s="555">
        <f>[2]B!K2185</f>
        <v>1</v>
      </c>
      <c r="H353" s="555">
        <f>[2]B!L2185</f>
        <v>10</v>
      </c>
      <c r="I353" s="555">
        <f>[2]B!M2185</f>
        <v>0</v>
      </c>
      <c r="J353" s="555">
        <f>[2]B!N2185</f>
        <v>0</v>
      </c>
      <c r="K353" s="555">
        <v>0</v>
      </c>
      <c r="L353" s="555">
        <f>[2]B!AD2185</f>
        <v>0</v>
      </c>
      <c r="M353" s="555">
        <f>[2]B!AE2185</f>
        <v>0</v>
      </c>
      <c r="N353" s="555">
        <f>[2]B!AF2185</f>
        <v>0</v>
      </c>
      <c r="O353" s="555">
        <f>[2]B!AG2185</f>
        <v>0</v>
      </c>
      <c r="P353" s="555">
        <f>[2]B!AH2185</f>
        <v>0</v>
      </c>
      <c r="Q353" s="555">
        <f>[2]B!AI2185</f>
        <v>0</v>
      </c>
      <c r="R353" s="555">
        <f>[2]B!AJ2185</f>
        <v>19</v>
      </c>
    </row>
    <row r="354" spans="1:28" ht="15" customHeight="1" x14ac:dyDescent="0.15">
      <c r="A354" s="287" t="s">
        <v>481</v>
      </c>
      <c r="B354" s="288" t="s">
        <v>482</v>
      </c>
      <c r="C354" s="555">
        <f>[2]B!C2218</f>
        <v>9</v>
      </c>
      <c r="D354" s="555">
        <f>[2]B!H2218</f>
        <v>9</v>
      </c>
      <c r="E354" s="555">
        <f>[2]B!I2218</f>
        <v>9</v>
      </c>
      <c r="F354" s="555">
        <f>[2]B!J2218</f>
        <v>0</v>
      </c>
      <c r="G354" s="555">
        <f>[2]B!K2218</f>
        <v>0</v>
      </c>
      <c r="H354" s="555">
        <f>[2]B!L2218</f>
        <v>0</v>
      </c>
      <c r="I354" s="555">
        <f>[2]B!M2218</f>
        <v>0</v>
      </c>
      <c r="J354" s="555">
        <f>[2]B!N2218</f>
        <v>0</v>
      </c>
      <c r="K354" s="555">
        <v>2</v>
      </c>
      <c r="L354" s="555">
        <f>[2]B!AD2218</f>
        <v>0</v>
      </c>
      <c r="M354" s="555">
        <f>[2]B!AE2218</f>
        <v>0</v>
      </c>
      <c r="N354" s="555">
        <f>[2]B!AF2218</f>
        <v>0</v>
      </c>
      <c r="O354" s="555">
        <f>[2]B!AG2218</f>
        <v>0</v>
      </c>
      <c r="P354" s="555">
        <f>[2]B!AH2218</f>
        <v>0</v>
      </c>
      <c r="Q354" s="555">
        <f>[2]B!AI2218</f>
        <v>0</v>
      </c>
      <c r="R354" s="555">
        <f>[2]B!AJ2218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[2]B!C2253</f>
        <v>95</v>
      </c>
      <c r="D355" s="555">
        <f>[2]B!H2253</f>
        <v>59</v>
      </c>
      <c r="E355" s="555">
        <f>[2]B!I2253</f>
        <v>47</v>
      </c>
      <c r="F355" s="555">
        <f>[2]B!J2253</f>
        <v>12</v>
      </c>
      <c r="G355" s="555">
        <f>[2]B!K2253</f>
        <v>1</v>
      </c>
      <c r="H355" s="555">
        <f>[2]B!L2253</f>
        <v>16</v>
      </c>
      <c r="I355" s="555">
        <f>[2]B!M2253</f>
        <v>18</v>
      </c>
      <c r="J355" s="555">
        <f>[2]B!N2253</f>
        <v>1</v>
      </c>
      <c r="K355" s="555">
        <v>3</v>
      </c>
      <c r="L355" s="555">
        <f>[2]B!AD2253</f>
        <v>0</v>
      </c>
      <c r="M355" s="555">
        <f>[2]B!AE2253</f>
        <v>0</v>
      </c>
      <c r="N355" s="555">
        <f>[2]B!AF2253</f>
        <v>0</v>
      </c>
      <c r="O355" s="555">
        <f>[2]B!AG2253</f>
        <v>0</v>
      </c>
      <c r="P355" s="555">
        <f>[2]B!AH2253</f>
        <v>0</v>
      </c>
      <c r="Q355" s="555">
        <f>[2]B!AI2253</f>
        <v>0</v>
      </c>
      <c r="R355" s="555">
        <f>[2]B!AJ2253</f>
        <v>13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102</v>
      </c>
      <c r="D356" s="569">
        <f>SUM(D357:D358)</f>
        <v>96</v>
      </c>
      <c r="E356" s="569">
        <f>SUM(E357:E358)</f>
        <v>33</v>
      </c>
      <c r="F356" s="569">
        <f>SUM(F357:F358)</f>
        <v>63</v>
      </c>
      <c r="G356" s="569">
        <f>SUM(G357:G358)</f>
        <v>6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1</v>
      </c>
      <c r="M356" s="569">
        <f t="shared" ref="M356:R356" si="8">SUM(M357:M358)</f>
        <v>1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64</v>
      </c>
    </row>
    <row r="357" spans="1:28" ht="15" customHeight="1" x14ac:dyDescent="0.15">
      <c r="A357" s="291"/>
      <c r="B357" s="107" t="s">
        <v>184</v>
      </c>
      <c r="C357" s="569">
        <f>[2]B!C2259</f>
        <v>102</v>
      </c>
      <c r="D357" s="569">
        <f>[2]B!H2259</f>
        <v>96</v>
      </c>
      <c r="E357" s="569">
        <f>[2]B!I2259</f>
        <v>33</v>
      </c>
      <c r="F357" s="569">
        <f>[2]B!J2259</f>
        <v>63</v>
      </c>
      <c r="G357" s="569">
        <f>[2]B!K2259</f>
        <v>6</v>
      </c>
      <c r="H357" s="569">
        <f>[2]B!L2259</f>
        <v>0</v>
      </c>
      <c r="I357" s="569">
        <f>[2]B!M2259</f>
        <v>0</v>
      </c>
      <c r="J357" s="569">
        <f>[2]B!N2259</f>
        <v>0</v>
      </c>
      <c r="K357" s="568"/>
      <c r="L357" s="569">
        <f>[2]B!AD2259</f>
        <v>1</v>
      </c>
      <c r="M357" s="569">
        <f>[2]B!AE2259</f>
        <v>1</v>
      </c>
      <c r="N357" s="569">
        <f>[2]B!AF2259</f>
        <v>0</v>
      </c>
      <c r="O357" s="569">
        <f>[2]B!AG2259</f>
        <v>0</v>
      </c>
      <c r="P357" s="569">
        <f>[2]B!AH2259</f>
        <v>0</v>
      </c>
      <c r="Q357" s="569">
        <f>[2]B!AI2259</f>
        <v>0</v>
      </c>
      <c r="R357" s="569">
        <f>[2]B!AJ2259</f>
        <v>64</v>
      </c>
    </row>
    <row r="358" spans="1:28" ht="15" customHeight="1" x14ac:dyDescent="0.15">
      <c r="A358" s="291"/>
      <c r="B358" s="107" t="s">
        <v>185</v>
      </c>
      <c r="C358" s="569">
        <f>[2]B!C2260</f>
        <v>0</v>
      </c>
      <c r="D358" s="569">
        <f>[2]B!H2260</f>
        <v>0</v>
      </c>
      <c r="E358" s="569">
        <f>[2]B!I2260</f>
        <v>0</v>
      </c>
      <c r="F358" s="569">
        <f>[2]B!J2260</f>
        <v>0</v>
      </c>
      <c r="G358" s="569">
        <f>[2]B!K2260</f>
        <v>0</v>
      </c>
      <c r="H358" s="569">
        <f>[2]B!L2260</f>
        <v>0</v>
      </c>
      <c r="I358" s="569">
        <f>[2]B!M2260</f>
        <v>0</v>
      </c>
      <c r="J358" s="569">
        <f>[2]B!N2260</f>
        <v>0</v>
      </c>
      <c r="K358" s="568"/>
      <c r="L358" s="569">
        <f>[2]B!AD2260</f>
        <v>0</v>
      </c>
      <c r="M358" s="569">
        <f>[2]B!AE2260</f>
        <v>0</v>
      </c>
      <c r="N358" s="569">
        <f>[2]B!AF2260</f>
        <v>0</v>
      </c>
      <c r="O358" s="569">
        <f>[2]B!AG2260</f>
        <v>0</v>
      </c>
      <c r="P358" s="569">
        <f>[2]B!AH2260</f>
        <v>0</v>
      </c>
      <c r="Q358" s="569">
        <f>[2]B!AI2260</f>
        <v>0</v>
      </c>
      <c r="R358" s="569">
        <f>[2]B!AJ2260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[2]B!C2494</f>
        <v>98</v>
      </c>
      <c r="D360" s="555">
        <f>[2]B!H2494</f>
        <v>96</v>
      </c>
      <c r="E360" s="555">
        <f>[2]B!I2494</f>
        <v>87</v>
      </c>
      <c r="F360" s="555">
        <f>[2]B!J2494</f>
        <v>9</v>
      </c>
      <c r="G360" s="555">
        <f>[2]B!K2494</f>
        <v>2</v>
      </c>
      <c r="H360" s="555">
        <f>[2]B!L2494</f>
        <v>0</v>
      </c>
      <c r="I360" s="555">
        <f>[2]B!M2494</f>
        <v>0</v>
      </c>
      <c r="J360" s="555">
        <f>[2]B!N2494</f>
        <v>0</v>
      </c>
      <c r="K360" s="555">
        <v>7</v>
      </c>
      <c r="L360" s="555">
        <f>[2]B!AD2494</f>
        <v>1</v>
      </c>
      <c r="M360" s="555">
        <f>[2]B!AE2494</f>
        <v>0</v>
      </c>
      <c r="N360" s="555">
        <f>[2]B!AF2494</f>
        <v>0</v>
      </c>
      <c r="O360" s="555">
        <f>[2]B!AG2494</f>
        <v>0</v>
      </c>
      <c r="P360" s="555">
        <f>[2]B!AH2494</f>
        <v>0</v>
      </c>
      <c r="Q360" s="555">
        <f>[2]B!AI2494</f>
        <v>0</v>
      </c>
      <c r="R360" s="555">
        <f>[2]B!AJ2494</f>
        <v>11</v>
      </c>
    </row>
    <row r="361" spans="1:28" ht="15" customHeight="1" x14ac:dyDescent="0.15">
      <c r="A361" s="287" t="s">
        <v>489</v>
      </c>
      <c r="B361" s="288" t="s">
        <v>490</v>
      </c>
      <c r="C361" s="555">
        <f>[2]B!C2677+[2]B!C2650</f>
        <v>75</v>
      </c>
      <c r="D361" s="555">
        <f>[2]B!H2677-[2]B!H2673-[2]B!H2674+[2]B!H2650</f>
        <v>75</v>
      </c>
      <c r="E361" s="555">
        <f>[2]B!I2677-[2]B!I2673-[2]B!I2674+[2]B!I2650</f>
        <v>74</v>
      </c>
      <c r="F361" s="555">
        <f>[2]B!J2677-[2]B!J2673-[2]B!J2674+[2]B!J2650</f>
        <v>1</v>
      </c>
      <c r="G361" s="555">
        <f>[2]B!K2677-[2]B!K2673-[2]B!K2674+[2]B!K2650</f>
        <v>0</v>
      </c>
      <c r="H361" s="555">
        <f>[2]B!L2677-[2]B!L2673-[2]B!L2674+[2]B!L2650</f>
        <v>0</v>
      </c>
      <c r="I361" s="555">
        <f>[2]B!M2677-[2]B!M2673-[2]B!M2674+[2]B!M2650</f>
        <v>0</v>
      </c>
      <c r="J361" s="555">
        <f>[2]B!N2677-[2]B!N2673-[2]B!N2674+[2]B!N2650</f>
        <v>0</v>
      </c>
      <c r="K361" s="555">
        <v>67</v>
      </c>
      <c r="L361" s="555">
        <f>[2]B!AD2677-[2]B!AD2673-[2]B!AD2674+[2]B!AD2650</f>
        <v>0</v>
      </c>
      <c r="M361" s="555">
        <f>[2]B!AE2677-[2]B!AE2673-[2]B!AE2674+[2]B!AE2650</f>
        <v>0</v>
      </c>
      <c r="N361" s="555">
        <f>[2]B!AF2677-[2]B!AF2673-[2]B!AF2674+[2]B!AF2650</f>
        <v>0</v>
      </c>
      <c r="O361" s="555">
        <f>[2]B!AG2677-[2]B!AG2673-[2]B!AG2674+[2]B!AG2650</f>
        <v>0</v>
      </c>
      <c r="P361" s="555">
        <f>[2]B!AH2677-[2]B!AH2673-[2]B!AH2674+[2]B!AH2650</f>
        <v>0</v>
      </c>
      <c r="Q361" s="555">
        <f>[2]B!AI2677-[2]B!AI2673-[2]B!AI2674+[2]B!AI2650</f>
        <v>0</v>
      </c>
      <c r="R361" s="555">
        <f>[2]B!AJ2677-[2]B!AJ2673-[2]B!AJ2674+[2]B!AJ2650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[2]B!C2506</f>
        <v>20</v>
      </c>
      <c r="D362" s="555">
        <f>[2]B!H2506</f>
        <v>20</v>
      </c>
      <c r="E362" s="571">
        <f>[2]B!I2506</f>
        <v>19</v>
      </c>
      <c r="F362" s="571">
        <f>[2]B!J2506</f>
        <v>1</v>
      </c>
      <c r="G362" s="571">
        <f>[2]B!K2506</f>
        <v>0</v>
      </c>
      <c r="H362" s="571">
        <f>[2]B!L2506</f>
        <v>0</v>
      </c>
      <c r="I362" s="571">
        <f>[2]B!M2506</f>
        <v>0</v>
      </c>
      <c r="J362" s="571">
        <f>[2]B!N2506</f>
        <v>0</v>
      </c>
      <c r="K362" s="572"/>
      <c r="L362" s="571">
        <f>[2]B!AD2506</f>
        <v>0</v>
      </c>
      <c r="M362" s="571">
        <f>[2]B!AE2506</f>
        <v>0</v>
      </c>
      <c r="N362" s="571">
        <f>[2]B!AF2506</f>
        <v>0</v>
      </c>
      <c r="O362" s="571">
        <f>[2]B!AG2506</f>
        <v>0</v>
      </c>
      <c r="P362" s="571">
        <f>[2]B!AH2506</f>
        <v>0</v>
      </c>
      <c r="Q362" s="571">
        <f>[2]B!AI2506</f>
        <v>0</v>
      </c>
      <c r="R362" s="571">
        <f>[2]B!AJ2506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1055</v>
      </c>
      <c r="D363" s="561">
        <f t="shared" si="9"/>
        <v>922</v>
      </c>
      <c r="E363" s="561">
        <f t="shared" si="9"/>
        <v>743</v>
      </c>
      <c r="F363" s="561">
        <f t="shared" si="9"/>
        <v>179</v>
      </c>
      <c r="G363" s="561">
        <f t="shared" si="9"/>
        <v>30</v>
      </c>
      <c r="H363" s="561">
        <f t="shared" si="9"/>
        <v>75</v>
      </c>
      <c r="I363" s="561">
        <f t="shared" si="9"/>
        <v>24</v>
      </c>
      <c r="J363" s="561">
        <f t="shared" si="9"/>
        <v>4</v>
      </c>
      <c r="K363" s="561">
        <f>SUM(K344:K350)+K360+K361+K352+K353+K354+K355</f>
        <v>331</v>
      </c>
      <c r="L363" s="561">
        <f t="shared" ref="L363:R363" si="10">SUM(L343:L356)+L360+L361+L362</f>
        <v>2</v>
      </c>
      <c r="M363" s="561">
        <f t="shared" si="10"/>
        <v>25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180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334</v>
      </c>
      <c r="D367" s="577">
        <v>181</v>
      </c>
      <c r="E367" s="578">
        <f>SUM([2]B!P1141,[2]B!P1276,[2]B!P1416,[2]B!P1480,[2]B!P1549,[2]B!P1594,[2]B!P1785,[2]B!P1797,[2]B!P1867,[2]B!P2028,[2]B!P2066,[2]B!P2185,[2]B!P2218,[2]B!P2253,[2]B!P2264,[2]B!P2501,[2]B!P2506,[2]B!P2651,[2]B!P2677)</f>
        <v>38</v>
      </c>
      <c r="F367" s="578">
        <f>SUM([2]B!Q1141,[2]B!Q1276,[2]B!Q1416,[2]B!Q1480,[2]B!Q1549,[2]B!Q1594,[2]B!Q1785,[2]B!Q1797,[2]B!Q1867,[2]B!Q2028,[2]B!Q2066,[2]B!Q2185,[2]B!Q2218,[2]B!Q2253,[2]B!Q2264,[2]B!Q2501,[2]B!Q2506,[2]B!Q2651,[2]B!Q2677)</f>
        <v>296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125</v>
      </c>
      <c r="D368" s="582">
        <v>111</v>
      </c>
      <c r="E368" s="583">
        <f>SUM([2]B!S1141,[2]B!S1276,[2]B!S1416,[2]B!S1480,[2]B!S1549,[2]B!S1594,[2]B!S1785,[2]B!S1797,[2]B!S1867,[2]B!S2028,[2]B!S2066,[2]B!S2185,[2]B!S2218,[2]B!S2253,[2]B!S2264,[2]B!S2501,[2]B!S2506,[2]B!S2651,[2]B!S2677)</f>
        <v>60</v>
      </c>
      <c r="F368" s="583">
        <f>SUM([2]B!T1141,[2]B!T1276,[2]B!T1416,[2]B!T1480,[2]B!T1549,[2]B!T1594,[2]B!T1785,[2]B!T1797,[2]B!T1867,[2]B!T2028,[2]B!T2066,[2]B!T2185,[2]B!T2218,[2]B!T2253,[2]B!T2264,[2]B!T2501,[2]B!T2506,[2]B!T2651,[2]B!T2677)</f>
        <v>65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262</v>
      </c>
      <c r="D369" s="577">
        <v>217</v>
      </c>
      <c r="E369" s="578">
        <f>SUM([2]B!Y1141,[2]B!Y1276,[2]B!Y1416,[2]B!Y1480,[2]B!Y1549,[2]B!Y1594,[2]B!Y1785,[2]B!Y1797,[2]B!Y1867,[2]B!Y2028,[2]B!Y2066,[2]B!Y2185,[2]B!Y2218,[2]B!Y2253,[2]B!Y2264,[2]B!Y2501,[2]B!Y2506,[2]B!Y2651,[2]B!Y2677)</f>
        <v>27</v>
      </c>
      <c r="F369" s="578">
        <f>SUM([2]B!Z1141,[2]B!Z1276,[2]B!Z1416,[2]B!Z1480,[2]B!Z1549,[2]B!Z1594,[2]B!Z1785,[2]B!Z1797,[2]B!Z1867,[2]B!Z2028,[2]B!Z2066,[2]B!Z2185,[2]B!Z2218,[2]B!Z2253,[2]B!Z2264,[2]B!Z2501,[2]B!Z2506,[2]B!Z2651,[2]B!Z2677)</f>
        <v>235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3</v>
      </c>
      <c r="D370" s="586">
        <v>3</v>
      </c>
      <c r="E370" s="587">
        <f>SUM([2]B!V1141,[2]B!V1276,[2]B!V1416,[2]B!V1480,[2]B!V1549,[2]B!V1594,[2]B!V1785,[2]B!V1797,[2]B!V1867,[2]B!V2028,[2]B!V2066,[2]B!V2185,[2]B!V2218,[2]B!V2253,[2]B!V2264,[2]B!V2501,[2]B!V2506,[2]B!V2651,[2]B!V2677)</f>
        <v>0</v>
      </c>
      <c r="F370" s="587">
        <f>SUM([2]B!W1141,[2]B!W1276,[2]B!W1416,[2]B!W1480,[2]B!W1549,[2]B!W1594,[2]B!W1785,[2]B!W1797,[2]B!W1867,[2]B!W2028,[2]B!W2066,[2]B!W2185,[2]B!W2218,[2]B!W2253,[2]B!W2264,[2]B!W2501,[2]B!W2506,[2]B!W2651,[2]B!W2677)</f>
        <v>3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[2]B!C2498</f>
        <v>4</v>
      </c>
      <c r="D374" s="590">
        <f>[2]B!H2498</f>
        <v>4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[2]B!C2499+[2]B!C2497</f>
        <v>7</v>
      </c>
      <c r="D375" s="592">
        <f>[2]B!H2499+[2]B!H2497</f>
        <v>7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[2]B!C1018</f>
        <v>21</v>
      </c>
      <c r="D380" s="594">
        <f>[2]B!D1018</f>
        <v>21</v>
      </c>
      <c r="E380" s="594">
        <f>[2]B!E1018</f>
        <v>21</v>
      </c>
      <c r="F380" s="594">
        <f>[2]B!F1018</f>
        <v>0</v>
      </c>
      <c r="G380" s="594">
        <f>[2]B!G1018</f>
        <v>0</v>
      </c>
      <c r="H380" s="595">
        <f>[2]B!AA1018</f>
        <v>3</v>
      </c>
      <c r="I380" s="595">
        <f>[2]B!AB1018</f>
        <v>18</v>
      </c>
      <c r="J380" s="595">
        <f>[2]B!AC1018</f>
        <v>0</v>
      </c>
      <c r="K380" s="595">
        <f>[2]B!AD1018</f>
        <v>0</v>
      </c>
      <c r="L380" s="595">
        <f>[2]B!AE1018</f>
        <v>0</v>
      </c>
      <c r="M380" s="595">
        <f>[2]B!AF1018</f>
        <v>0</v>
      </c>
      <c r="N380" s="595">
        <f>[2]B!AG1018</f>
        <v>0</v>
      </c>
      <c r="O380" s="595">
        <f>[2]B!AH1018</f>
        <v>0</v>
      </c>
      <c r="P380" s="595">
        <f>[2]B!AI1018</f>
        <v>0</v>
      </c>
      <c r="Q380" s="595">
        <f>[2]B!AJ1018</f>
        <v>0</v>
      </c>
    </row>
    <row r="381" spans="1:28" ht="15" customHeight="1" x14ac:dyDescent="0.15">
      <c r="A381" s="742"/>
      <c r="B381" s="310" t="s">
        <v>514</v>
      </c>
      <c r="C381" s="596">
        <f>[2]B!C1070</f>
        <v>0</v>
      </c>
      <c r="D381" s="596">
        <f>[2]B!D1070</f>
        <v>0</v>
      </c>
      <c r="E381" s="596">
        <f>[2]B!E1070</f>
        <v>0</v>
      </c>
      <c r="F381" s="596">
        <f>[2]B!F1070</f>
        <v>0</v>
      </c>
      <c r="G381" s="596">
        <f>[2]B!G1070</f>
        <v>0</v>
      </c>
      <c r="H381" s="597">
        <f>[2]B!AA1070</f>
        <v>0</v>
      </c>
      <c r="I381" s="597">
        <f>[2]B!AB1070</f>
        <v>0</v>
      </c>
      <c r="J381" s="597">
        <f>[2]B!AC1070</f>
        <v>0</v>
      </c>
      <c r="K381" s="597">
        <f>[2]B!AD1070</f>
        <v>0</v>
      </c>
      <c r="L381" s="597">
        <f>[2]B!AE1070</f>
        <v>0</v>
      </c>
      <c r="M381" s="597">
        <f>[2]B!AF1070</f>
        <v>0</v>
      </c>
      <c r="N381" s="597">
        <f>[2]B!AG1070</f>
        <v>0</v>
      </c>
      <c r="O381" s="597">
        <f>[2]B!AH1070</f>
        <v>0</v>
      </c>
      <c r="P381" s="597">
        <f>[2]B!AI1070</f>
        <v>3</v>
      </c>
      <c r="Q381" s="597">
        <f>[2]B!AJ1070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21</v>
      </c>
      <c r="D382" s="598">
        <f>SUM(D380:D381)</f>
        <v>21</v>
      </c>
      <c r="E382" s="599">
        <f t="shared" ref="E382:Q382" si="11">SUM(E380:E381)</f>
        <v>21</v>
      </c>
      <c r="F382" s="600">
        <f t="shared" si="11"/>
        <v>0</v>
      </c>
      <c r="G382" s="601">
        <f t="shared" si="11"/>
        <v>0</v>
      </c>
      <c r="H382" s="602">
        <f t="shared" si="11"/>
        <v>3</v>
      </c>
      <c r="I382" s="603">
        <f t="shared" si="11"/>
        <v>18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3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[2]B!C1143</f>
        <v>0</v>
      </c>
      <c r="D383" s="662">
        <f>[2]B!D1143</f>
        <v>0</v>
      </c>
      <c r="E383" s="662">
        <f>[2]B!E1143</f>
        <v>0</v>
      </c>
      <c r="F383" s="662">
        <f>[2]B!F1143</f>
        <v>0</v>
      </c>
      <c r="G383" s="662">
        <f>[2]B!G1143</f>
        <v>0</v>
      </c>
      <c r="H383" s="662">
        <f>[2]B!H1143</f>
        <v>0</v>
      </c>
      <c r="I383" s="662">
        <f>[2]B!I1143</f>
        <v>0</v>
      </c>
      <c r="J383" s="662">
        <f>[2]B!J1143</f>
        <v>0</v>
      </c>
      <c r="K383" s="662">
        <f>[2]B!K1143</f>
        <v>0</v>
      </c>
      <c r="L383" s="662">
        <f>[2]B!L1143</f>
        <v>0</v>
      </c>
      <c r="M383" s="662">
        <f>[2]B!M1143</f>
        <v>0</v>
      </c>
      <c r="N383" s="662">
        <f>[2]B!N1143</f>
        <v>0</v>
      </c>
      <c r="O383" s="662">
        <f>[2]B!O1143</f>
        <v>0</v>
      </c>
      <c r="P383" s="662">
        <f>[2]B!P1143</f>
        <v>0</v>
      </c>
      <c r="Q383" s="323">
        <f>[2]B!Q1143</f>
        <v>0</v>
      </c>
    </row>
    <row r="384" spans="1:28" ht="15" customHeight="1" x14ac:dyDescent="0.15">
      <c r="A384" s="742"/>
      <c r="B384" s="324" t="s">
        <v>514</v>
      </c>
      <c r="C384" s="605">
        <f>[2]B!C1196</f>
        <v>2333</v>
      </c>
      <c r="D384" s="605">
        <f>[2]B!D1196</f>
        <v>2333</v>
      </c>
      <c r="E384" s="605">
        <f>[2]B!E1196</f>
        <v>2332</v>
      </c>
      <c r="F384" s="605">
        <f>[2]B!F1196</f>
        <v>1</v>
      </c>
      <c r="G384" s="605">
        <f>[2]B!G1196</f>
        <v>0</v>
      </c>
      <c r="H384" s="606">
        <f>[2]B!AA1196</f>
        <v>36</v>
      </c>
      <c r="I384" s="606">
        <f>[2]B!AB1196</f>
        <v>2297</v>
      </c>
      <c r="J384" s="606">
        <f>[2]B!AC1196</f>
        <v>0</v>
      </c>
      <c r="K384" s="606">
        <f>[2]B!AD1196</f>
        <v>1</v>
      </c>
      <c r="L384" s="606">
        <f>[2]B!AE1196</f>
        <v>0</v>
      </c>
      <c r="M384" s="606">
        <f>[2]B!AF1196</f>
        <v>0</v>
      </c>
      <c r="N384" s="606">
        <f>[2]B!AG1196</f>
        <v>0</v>
      </c>
      <c r="O384" s="606">
        <f>[2]B!AH1196</f>
        <v>0</v>
      </c>
      <c r="P384" s="606">
        <f>[2]B!AI1196</f>
        <v>0</v>
      </c>
      <c r="Q384" s="606">
        <f>[2]B!AJ1196</f>
        <v>1</v>
      </c>
    </row>
    <row r="385" spans="1:17" ht="15" customHeight="1" x14ac:dyDescent="0.15">
      <c r="A385" s="715"/>
      <c r="B385" s="658" t="s">
        <v>416</v>
      </c>
      <c r="C385" s="605">
        <f>SUM(C383:C384)</f>
        <v>2333</v>
      </c>
      <c r="D385" s="605">
        <f t="shared" ref="D385:Q385" si="12">SUM(D383:D384)</f>
        <v>2333</v>
      </c>
      <c r="E385" s="605">
        <f t="shared" si="12"/>
        <v>2332</v>
      </c>
      <c r="F385" s="605">
        <f t="shared" si="12"/>
        <v>1</v>
      </c>
      <c r="G385" s="605">
        <f t="shared" si="12"/>
        <v>0</v>
      </c>
      <c r="H385" s="605">
        <f t="shared" si="12"/>
        <v>36</v>
      </c>
      <c r="I385" s="605">
        <f t="shared" si="12"/>
        <v>2297</v>
      </c>
      <c r="J385" s="605">
        <f t="shared" si="12"/>
        <v>0</v>
      </c>
      <c r="K385" s="605">
        <f t="shared" si="12"/>
        <v>1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1</v>
      </c>
    </row>
    <row r="386" spans="1:17" ht="33" customHeight="1" x14ac:dyDescent="0.15">
      <c r="A386" s="661" t="s">
        <v>516</v>
      </c>
      <c r="B386" s="324" t="s">
        <v>514</v>
      </c>
      <c r="C386" s="605">
        <f>[2]B!C1339</f>
        <v>314</v>
      </c>
      <c r="D386" s="605">
        <f>[2]B!D1339</f>
        <v>314</v>
      </c>
      <c r="E386" s="605">
        <f>[2]B!E1339</f>
        <v>314</v>
      </c>
      <c r="F386" s="605">
        <f>[2]B!F1339</f>
        <v>0</v>
      </c>
      <c r="G386" s="605">
        <f>[2]B!G1339</f>
        <v>0</v>
      </c>
      <c r="H386" s="606">
        <f>[2]B!AA1339</f>
        <v>22</v>
      </c>
      <c r="I386" s="606">
        <f>[2]B!AB1339</f>
        <v>292</v>
      </c>
      <c r="J386" s="606">
        <f>[2]B!AC1339</f>
        <v>0</v>
      </c>
      <c r="K386" s="606">
        <f>[2]B!AD1339</f>
        <v>0</v>
      </c>
      <c r="L386" s="606">
        <f>[2]B!AE1339</f>
        <v>0</v>
      </c>
      <c r="M386" s="606">
        <f>[2]B!AF1339</f>
        <v>0</v>
      </c>
      <c r="N386" s="606">
        <f>[2]B!AG1339</f>
        <v>0</v>
      </c>
      <c r="O386" s="606">
        <f>[2]B!AH1339</f>
        <v>0</v>
      </c>
      <c r="P386" s="606">
        <f>[2]B!AI1339</f>
        <v>0</v>
      </c>
      <c r="Q386" s="606">
        <f>[2]B!AJ1339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[2]B!C1419</f>
        <v>13</v>
      </c>
      <c r="D387" s="605">
        <f>[2]B!D1419</f>
        <v>13</v>
      </c>
      <c r="E387" s="605">
        <f>[2]B!E1419</f>
        <v>0</v>
      </c>
      <c r="F387" s="605">
        <f>[2]B!F1419</f>
        <v>0</v>
      </c>
      <c r="G387" s="605">
        <f>[2]B!G1419</f>
        <v>0</v>
      </c>
      <c r="H387" s="606">
        <f>[2]B!AA1419</f>
        <v>0</v>
      </c>
      <c r="I387" s="606">
        <f>[2]B!AB1419</f>
        <v>13</v>
      </c>
      <c r="J387" s="606">
        <f>[2]B!AC1419</f>
        <v>0</v>
      </c>
      <c r="K387" s="606">
        <f>[2]B!AD1419</f>
        <v>0</v>
      </c>
      <c r="L387" s="606">
        <f>[2]B!AE1419</f>
        <v>0</v>
      </c>
      <c r="M387" s="606">
        <f>[2]B!AF1419</f>
        <v>0</v>
      </c>
      <c r="N387" s="606">
        <f>[2]B!AG1419</f>
        <v>0</v>
      </c>
      <c r="O387" s="606">
        <f>[2]B!AH1419</f>
        <v>0</v>
      </c>
      <c r="P387" s="606">
        <f>[2]B!AI1419</f>
        <v>0</v>
      </c>
      <c r="Q387" s="606">
        <f>[2]B!AJ1419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[2]B!C1567</f>
        <v>1385</v>
      </c>
      <c r="D388" s="605">
        <f>[2]B!D1567</f>
        <v>1385</v>
      </c>
      <c r="E388" s="605">
        <f>[2]B!E1567</f>
        <v>1385</v>
      </c>
      <c r="F388" s="605">
        <f>[2]B!F1567</f>
        <v>0</v>
      </c>
      <c r="G388" s="605">
        <f>[2]B!G1567</f>
        <v>0</v>
      </c>
      <c r="H388" s="606">
        <f>[2]B!AA1567</f>
        <v>1382</v>
      </c>
      <c r="I388" s="606">
        <f>[2]B!AB1567</f>
        <v>3</v>
      </c>
      <c r="J388" s="606">
        <f>[2]B!AC1567</f>
        <v>0</v>
      </c>
      <c r="K388" s="606">
        <f>[2]B!AD1567</f>
        <v>0</v>
      </c>
      <c r="L388" s="606">
        <f>[2]B!AE1567</f>
        <v>0</v>
      </c>
      <c r="M388" s="606">
        <f>[2]B!AF1567</f>
        <v>0</v>
      </c>
      <c r="N388" s="606">
        <f>[2]B!AG1567</f>
        <v>0</v>
      </c>
      <c r="O388" s="606">
        <f>[2]B!AH1567</f>
        <v>0</v>
      </c>
      <c r="P388" s="606">
        <f>[2]B!AI1567</f>
        <v>0</v>
      </c>
      <c r="Q388" s="606">
        <f>[2]B!AJ1567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[2]B!C1715</f>
        <v>1111</v>
      </c>
      <c r="D389" s="608">
        <f>[2]B!D1715</f>
        <v>1088</v>
      </c>
      <c r="E389" s="608">
        <f>[2]B!E1715</f>
        <v>1088</v>
      </c>
      <c r="F389" s="608">
        <f>[2]B!F1715</f>
        <v>0</v>
      </c>
      <c r="G389" s="608">
        <f>[2]B!G1715</f>
        <v>23</v>
      </c>
      <c r="H389" s="609">
        <f>[2]B!AA1715</f>
        <v>456</v>
      </c>
      <c r="I389" s="609">
        <f>[2]B!AB1715</f>
        <v>513</v>
      </c>
      <c r="J389" s="609">
        <f>[2]B!AC1715</f>
        <v>142</v>
      </c>
      <c r="K389" s="609">
        <f>[2]B!AD1715</f>
        <v>0</v>
      </c>
      <c r="L389" s="609">
        <f>[2]B!AE1715</f>
        <v>0</v>
      </c>
      <c r="M389" s="609">
        <f>[2]B!AF1715</f>
        <v>0</v>
      </c>
      <c r="N389" s="609">
        <f>[2]B!AG1715</f>
        <v>0</v>
      </c>
      <c r="O389" s="609">
        <f>[2]B!AH1715</f>
        <v>0</v>
      </c>
      <c r="P389" s="609">
        <f>[2]B!AI1715</f>
        <v>0</v>
      </c>
      <c r="Q389" s="609">
        <f>[2]B!AJ1715</f>
        <v>0</v>
      </c>
    </row>
    <row r="390" spans="1:17" ht="15" customHeight="1" x14ac:dyDescent="0.15">
      <c r="A390" s="742"/>
      <c r="B390" s="310" t="s">
        <v>514</v>
      </c>
      <c r="C390" s="610">
        <f>[2]B!C1689+[2]B!C1717</f>
        <v>23086</v>
      </c>
      <c r="D390" s="610">
        <f>[2]B!D1689+[2]B!D1717</f>
        <v>22588</v>
      </c>
      <c r="E390" s="610">
        <f>[2]B!E1689+[2]B!E1717</f>
        <v>22588</v>
      </c>
      <c r="F390" s="610">
        <f>[2]B!F1689+[2]B!F1717</f>
        <v>0</v>
      </c>
      <c r="G390" s="610">
        <f>[2]B!G1689+[2]B!G1717</f>
        <v>498</v>
      </c>
      <c r="H390" s="597">
        <f>[2]B!AA1689+[2]B!AA1717</f>
        <v>21347</v>
      </c>
      <c r="I390" s="597">
        <f>[2]B!AB1689+[2]B!AB1717</f>
        <v>277</v>
      </c>
      <c r="J390" s="597">
        <f>[2]B!AC1689+[2]B!AC1717</f>
        <v>1462</v>
      </c>
      <c r="K390" s="597">
        <f>[2]B!AD1689+[2]B!AD1717</f>
        <v>0</v>
      </c>
      <c r="L390" s="597">
        <f>[2]B!AE1689+[2]B!AE1717</f>
        <v>0</v>
      </c>
      <c r="M390" s="597">
        <f>[2]B!AF1689+[2]B!AF1717</f>
        <v>0</v>
      </c>
      <c r="N390" s="597">
        <f>[2]B!AG1689+[2]B!AG1717</f>
        <v>0</v>
      </c>
      <c r="O390" s="597">
        <f>[2]B!AH1689+[2]B!AH1717</f>
        <v>0</v>
      </c>
      <c r="P390" s="597">
        <f>[2]B!AI1689+[2]B!AI1717</f>
        <v>0</v>
      </c>
      <c r="Q390" s="597">
        <f>[2]B!AJ1689+[2]B!AJ1717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24197</v>
      </c>
      <c r="D391" s="598">
        <f t="shared" si="13"/>
        <v>23676</v>
      </c>
      <c r="E391" s="599">
        <f t="shared" si="13"/>
        <v>23676</v>
      </c>
      <c r="F391" s="600">
        <f t="shared" si="13"/>
        <v>0</v>
      </c>
      <c r="G391" s="601">
        <f t="shared" si="13"/>
        <v>521</v>
      </c>
      <c r="H391" s="602">
        <f t="shared" si="13"/>
        <v>21803</v>
      </c>
      <c r="I391" s="603">
        <f t="shared" si="13"/>
        <v>790</v>
      </c>
      <c r="J391" s="600">
        <f t="shared" si="13"/>
        <v>1604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[2]B!C1936</f>
        <v>101</v>
      </c>
      <c r="D392" s="611">
        <f>[2]B!D1936</f>
        <v>100</v>
      </c>
      <c r="E392" s="611">
        <f>[2]B!E1936</f>
        <v>100</v>
      </c>
      <c r="F392" s="611">
        <f>[2]B!F1936</f>
        <v>0</v>
      </c>
      <c r="G392" s="611">
        <f>[2]B!G1936</f>
        <v>1</v>
      </c>
      <c r="H392" s="595">
        <f>[2]B!AA1936</f>
        <v>10</v>
      </c>
      <c r="I392" s="595">
        <f>[2]B!AB1936</f>
        <v>91</v>
      </c>
      <c r="J392" s="595">
        <f>[2]B!AC1936</f>
        <v>0</v>
      </c>
      <c r="K392" s="595">
        <f>[2]B!AD1936</f>
        <v>0</v>
      </c>
      <c r="L392" s="595">
        <f>[2]B!AE1936</f>
        <v>0</v>
      </c>
      <c r="M392" s="595">
        <f>[2]B!AF1936</f>
        <v>0</v>
      </c>
      <c r="N392" s="595">
        <f>[2]B!AG1936</f>
        <v>0</v>
      </c>
      <c r="O392" s="595">
        <f>[2]B!AH1936</f>
        <v>0</v>
      </c>
      <c r="P392" s="595">
        <f>[2]B!AI1936</f>
        <v>0</v>
      </c>
      <c r="Q392" s="595">
        <f>[2]B!AJ1936</f>
        <v>0</v>
      </c>
    </row>
    <row r="393" spans="1:17" ht="15" customHeight="1" x14ac:dyDescent="0.15">
      <c r="A393" s="742"/>
      <c r="B393" s="310" t="s">
        <v>514</v>
      </c>
      <c r="C393" s="610">
        <f>[2]B!C1930</f>
        <v>298</v>
      </c>
      <c r="D393" s="610">
        <f>[2]B!D1930</f>
        <v>297</v>
      </c>
      <c r="E393" s="610">
        <f>[2]B!E1930</f>
        <v>297</v>
      </c>
      <c r="F393" s="610">
        <f>[2]B!F1930</f>
        <v>0</v>
      </c>
      <c r="G393" s="610">
        <f>[2]B!G1930</f>
        <v>1</v>
      </c>
      <c r="H393" s="597">
        <f>[2]B!AA1930</f>
        <v>150</v>
      </c>
      <c r="I393" s="597">
        <f>[2]B!AB1930</f>
        <v>127</v>
      </c>
      <c r="J393" s="597">
        <f>[2]B!AC1930</f>
        <v>21</v>
      </c>
      <c r="K393" s="597">
        <f>[2]B!AD1930</f>
        <v>0</v>
      </c>
      <c r="L393" s="597">
        <f>[2]B!AE1930</f>
        <v>0</v>
      </c>
      <c r="M393" s="597">
        <f>[2]B!AF1930</f>
        <v>0</v>
      </c>
      <c r="N393" s="597">
        <f>[2]B!AG1930</f>
        <v>0</v>
      </c>
      <c r="O393" s="597">
        <f>[2]B!AH1930</f>
        <v>0</v>
      </c>
      <c r="P393" s="597">
        <f>[2]B!AI1930</f>
        <v>0</v>
      </c>
      <c r="Q393" s="597">
        <f>[2]B!AJ1930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399</v>
      </c>
      <c r="D394" s="598">
        <f t="shared" si="14"/>
        <v>397</v>
      </c>
      <c r="E394" s="599">
        <f t="shared" si="14"/>
        <v>397</v>
      </c>
      <c r="F394" s="600">
        <f t="shared" si="14"/>
        <v>0</v>
      </c>
      <c r="G394" s="601">
        <f t="shared" si="14"/>
        <v>2</v>
      </c>
      <c r="H394" s="602">
        <f t="shared" si="14"/>
        <v>160</v>
      </c>
      <c r="I394" s="603">
        <f t="shared" si="14"/>
        <v>218</v>
      </c>
      <c r="J394" s="600">
        <f t="shared" si="14"/>
        <v>21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[2]B!C2092</f>
        <v>401</v>
      </c>
      <c r="D395" s="605">
        <f>[2]B!D2092</f>
        <v>318</v>
      </c>
      <c r="E395" s="605">
        <f>[2]B!E2092</f>
        <v>318</v>
      </c>
      <c r="F395" s="605">
        <f>[2]B!F2092</f>
        <v>0</v>
      </c>
      <c r="G395" s="605">
        <f>[2]B!G2092</f>
        <v>83</v>
      </c>
      <c r="H395" s="606">
        <f>[2]B!AA2092</f>
        <v>221</v>
      </c>
      <c r="I395" s="606">
        <f>[2]B!AB2092</f>
        <v>18</v>
      </c>
      <c r="J395" s="606">
        <f>[2]B!AC2092</f>
        <v>162</v>
      </c>
      <c r="K395" s="606">
        <f>[2]B!AD2092</f>
        <v>0</v>
      </c>
      <c r="L395" s="606">
        <f>[2]B!AE2092</f>
        <v>0</v>
      </c>
      <c r="M395" s="606">
        <f>[2]B!AF2092</f>
        <v>0</v>
      </c>
      <c r="N395" s="606">
        <f>[2]B!AG2092</f>
        <v>0</v>
      </c>
      <c r="O395" s="606">
        <f>[2]B!AH2092</f>
        <v>0</v>
      </c>
      <c r="P395" s="606">
        <f>[2]B!AI2092</f>
        <v>0</v>
      </c>
      <c r="Q395" s="606">
        <f>[2]B!AJ2092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[2]B!C2204+[2]B!C2255+[2]B!C2256</f>
        <v>1649</v>
      </c>
      <c r="D396" s="608">
        <f>[2]B!D2204+[2]B!D2255+[2]B!D2256</f>
        <v>1473</v>
      </c>
      <c r="E396" s="608">
        <f>[2]B!E2204+[2]B!E2255+[2]B!E2256</f>
        <v>1471</v>
      </c>
      <c r="F396" s="608">
        <f>[2]B!F2204+[2]B!F2255+[2]B!F2256</f>
        <v>2</v>
      </c>
      <c r="G396" s="608">
        <f>[2]B!G2204+[2]B!G2255+[2]B!G2256</f>
        <v>176</v>
      </c>
      <c r="H396" s="609">
        <f>[2]B!AA2204+[2]B!AA2255+[2]B!AA2256</f>
        <v>1448</v>
      </c>
      <c r="I396" s="609">
        <f>[2]B!AB2204+[2]B!AB2255+[2]B!AB2256</f>
        <v>165</v>
      </c>
      <c r="J396" s="609">
        <f>[2]B!AC2204+[2]B!AC2255+[2]B!AC2256</f>
        <v>36</v>
      </c>
      <c r="K396" s="609">
        <f>[2]B!AD2204+[2]B!AD2255+[2]B!AD2256</f>
        <v>0</v>
      </c>
      <c r="L396" s="609">
        <f>[2]B!AE2204+[2]B!AE2255+[2]B!AE2256</f>
        <v>0</v>
      </c>
      <c r="M396" s="609">
        <f>[2]B!AF2204+[2]B!AF2255+[2]B!AF2256</f>
        <v>0</v>
      </c>
      <c r="N396" s="609">
        <f>[2]B!AG2204+[2]B!AG2255+[2]B!AG2256</f>
        <v>0</v>
      </c>
      <c r="O396" s="609">
        <f>[2]B!AH2204+[2]B!AH2255+[2]B!AH2256</f>
        <v>0</v>
      </c>
      <c r="P396" s="609">
        <f>[2]B!AI2204+[2]B!AI2255+[2]B!AI2256</f>
        <v>0</v>
      </c>
      <c r="Q396" s="609">
        <f>[2]B!AJ2204+[2]B!AJ2255+[2]B!AJ2256</f>
        <v>3</v>
      </c>
    </row>
    <row r="397" spans="1:17" ht="15" customHeight="1" x14ac:dyDescent="0.15">
      <c r="A397" s="743"/>
      <c r="B397" s="332" t="s">
        <v>514</v>
      </c>
      <c r="C397" s="612">
        <f>[2]B!C2211</f>
        <v>0</v>
      </c>
      <c r="D397" s="612">
        <f>[2]B!D2211</f>
        <v>0</v>
      </c>
      <c r="E397" s="612">
        <f>[2]B!E2211</f>
        <v>0</v>
      </c>
      <c r="F397" s="612">
        <f>[2]B!F2211</f>
        <v>0</v>
      </c>
      <c r="G397" s="612">
        <f>[2]B!G2211</f>
        <v>0</v>
      </c>
      <c r="H397" s="612">
        <f>[2]B!AA2211</f>
        <v>0</v>
      </c>
      <c r="I397" s="612">
        <f>[2]B!AB2211</f>
        <v>0</v>
      </c>
      <c r="J397" s="612">
        <f>[2]B!AC2211</f>
        <v>0</v>
      </c>
      <c r="K397" s="612">
        <f>[2]B!AD2211</f>
        <v>0</v>
      </c>
      <c r="L397" s="612">
        <f>[2]B!AE2211</f>
        <v>0</v>
      </c>
      <c r="M397" s="612">
        <f>[2]B!AF2211</f>
        <v>0</v>
      </c>
      <c r="N397" s="612">
        <f>[2]B!AG2211</f>
        <v>0</v>
      </c>
      <c r="O397" s="612">
        <f>[2]B!AH2211</f>
        <v>0</v>
      </c>
      <c r="P397" s="612">
        <f>[2]B!AI2211</f>
        <v>0</v>
      </c>
      <c r="Q397" s="596">
        <f>[2]B!AJ2211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1649</v>
      </c>
      <c r="D398" s="613">
        <f t="shared" ref="D398:Q398" si="15">SUM(D396:D397)</f>
        <v>1473</v>
      </c>
      <c r="E398" s="613">
        <f t="shared" si="15"/>
        <v>1471</v>
      </c>
      <c r="F398" s="613">
        <f t="shared" si="15"/>
        <v>2</v>
      </c>
      <c r="G398" s="613">
        <f t="shared" si="15"/>
        <v>176</v>
      </c>
      <c r="H398" s="613">
        <f t="shared" si="15"/>
        <v>1448</v>
      </c>
      <c r="I398" s="613">
        <f t="shared" si="15"/>
        <v>165</v>
      </c>
      <c r="J398" s="613">
        <f t="shared" si="15"/>
        <v>36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[2]B!C2518</f>
        <v>4</v>
      </c>
      <c r="D399" s="608">
        <f>[2]B!D2518</f>
        <v>4</v>
      </c>
      <c r="E399" s="608">
        <f>[2]B!E2518</f>
        <v>4</v>
      </c>
      <c r="F399" s="608">
        <f>[2]B!F2518</f>
        <v>0</v>
      </c>
      <c r="G399" s="608">
        <f>[2]B!G2518</f>
        <v>0</v>
      </c>
      <c r="H399" s="609">
        <f>[2]B!AA2518</f>
        <v>4</v>
      </c>
      <c r="I399" s="609">
        <f>[2]B!AB2518</f>
        <v>0</v>
      </c>
      <c r="J399" s="609">
        <f>[2]B!AC2518</f>
        <v>0</v>
      </c>
      <c r="K399" s="609">
        <f>[2]B!AD2518</f>
        <v>0</v>
      </c>
      <c r="L399" s="609">
        <f>[2]B!AE2518</f>
        <v>0</v>
      </c>
      <c r="M399" s="609">
        <f>[2]B!AF2518</f>
        <v>0</v>
      </c>
      <c r="N399" s="609">
        <f>[2]B!AG2518</f>
        <v>0</v>
      </c>
      <c r="O399" s="609">
        <f>[2]B!AH2518</f>
        <v>0</v>
      </c>
      <c r="P399" s="609">
        <f>[2]B!AI2518</f>
        <v>0</v>
      </c>
      <c r="Q399" s="609">
        <f>[2]B!AJ2518</f>
        <v>0</v>
      </c>
    </row>
    <row r="400" spans="1:17" ht="15" customHeight="1" x14ac:dyDescent="0.15">
      <c r="A400" s="742"/>
      <c r="B400" s="310" t="s">
        <v>514</v>
      </c>
      <c r="C400" s="610">
        <f>[2]B!C2287</f>
        <v>193</v>
      </c>
      <c r="D400" s="610">
        <f>[2]B!D2287</f>
        <v>193</v>
      </c>
      <c r="E400" s="610">
        <f>[2]B!E2287</f>
        <v>193</v>
      </c>
      <c r="F400" s="610">
        <f>[2]B!F2287</f>
        <v>0</v>
      </c>
      <c r="G400" s="610">
        <f>[2]B!G2287</f>
        <v>0</v>
      </c>
      <c r="H400" s="597">
        <f>[2]B!AA2287</f>
        <v>0</v>
      </c>
      <c r="I400" s="597">
        <f>[2]B!AB2287</f>
        <v>158</v>
      </c>
      <c r="J400" s="597">
        <f>[2]B!AC2287</f>
        <v>35</v>
      </c>
      <c r="K400" s="597">
        <f>[2]B!AD2287</f>
        <v>0</v>
      </c>
      <c r="L400" s="597">
        <f>[2]B!AE2287</f>
        <v>0</v>
      </c>
      <c r="M400" s="597">
        <f>[2]B!AF2287</f>
        <v>0</v>
      </c>
      <c r="N400" s="597">
        <f>[2]B!AG2287</f>
        <v>0</v>
      </c>
      <c r="O400" s="597">
        <f>[2]B!AH2287</f>
        <v>0</v>
      </c>
      <c r="P400" s="597">
        <f>[2]B!AI2287</f>
        <v>0</v>
      </c>
      <c r="Q400" s="597">
        <f>[2]B!AJ2287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197</v>
      </c>
      <c r="D401" s="598">
        <f t="shared" si="16"/>
        <v>197</v>
      </c>
      <c r="E401" s="599">
        <f t="shared" si="16"/>
        <v>197</v>
      </c>
      <c r="F401" s="600">
        <f t="shared" si="16"/>
        <v>0</v>
      </c>
      <c r="G401" s="601">
        <f t="shared" si="16"/>
        <v>0</v>
      </c>
      <c r="H401" s="602">
        <f t="shared" si="16"/>
        <v>4</v>
      </c>
      <c r="I401" s="603">
        <f t="shared" si="16"/>
        <v>158</v>
      </c>
      <c r="J401" s="600">
        <f t="shared" si="16"/>
        <v>35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[2]B!C940</f>
        <v>4869</v>
      </c>
      <c r="D402" s="605">
        <f>[2]B!D940</f>
        <v>4869</v>
      </c>
      <c r="E402" s="605">
        <f>[2]B!E940</f>
        <v>4869</v>
      </c>
      <c r="F402" s="605">
        <f>[2]B!F940</f>
        <v>0</v>
      </c>
      <c r="G402" s="605">
        <f>[2]B!G940</f>
        <v>0</v>
      </c>
      <c r="H402" s="594">
        <f>[2]B!AA940</f>
        <v>1851</v>
      </c>
      <c r="I402" s="594">
        <f>[2]B!AB940</f>
        <v>3018</v>
      </c>
      <c r="J402" s="594">
        <f>[2]B!AC940</f>
        <v>0</v>
      </c>
      <c r="K402" s="594">
        <f>[2]B!AD940</f>
        <v>0</v>
      </c>
      <c r="L402" s="594">
        <f>[2]B!AE940</f>
        <v>0</v>
      </c>
      <c r="M402" s="594">
        <f>[2]B!AF940</f>
        <v>0</v>
      </c>
      <c r="N402" s="594">
        <f>[2]B!AG940</f>
        <v>0</v>
      </c>
      <c r="O402" s="594">
        <f>[2]B!AH940</f>
        <v>0</v>
      </c>
      <c r="P402" s="594">
        <f>[2]B!AI940</f>
        <v>32</v>
      </c>
      <c r="Q402" s="594">
        <f>[2]B!AJ940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2899</v>
      </c>
      <c r="D403" s="611">
        <f>+D380+D387+D389+D392+D396+D399</f>
        <v>2699</v>
      </c>
      <c r="E403" s="611">
        <f>+E380+E387+E389+E392+E396+E399</f>
        <v>2684</v>
      </c>
      <c r="F403" s="611">
        <f>+F380+F387+F389+F392+F396+F399</f>
        <v>2</v>
      </c>
      <c r="G403" s="611">
        <f>+G380+G387+G389+G392+G396+G399</f>
        <v>200</v>
      </c>
      <c r="H403" s="611">
        <f t="shared" ref="H403:Q403" si="17">+H380+H387+H389+H392+H396+H399</f>
        <v>1921</v>
      </c>
      <c r="I403" s="611">
        <f t="shared" si="17"/>
        <v>800</v>
      </c>
      <c r="J403" s="611">
        <f t="shared" si="17"/>
        <v>178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3</v>
      </c>
    </row>
    <row r="404" spans="1:19" ht="15" customHeight="1" x14ac:dyDescent="0.15">
      <c r="A404" s="737"/>
      <c r="B404" s="338" t="s">
        <v>514</v>
      </c>
      <c r="C404" s="338">
        <f>D404+G404</f>
        <v>32879</v>
      </c>
      <c r="D404" s="610">
        <f>+D381+D384+D386+D388+D390+D393+D395+D400+D402</f>
        <v>32297</v>
      </c>
      <c r="E404" s="610">
        <f>+E381+E384+E386+E388+E390+E393+E395+E400+E402</f>
        <v>32296</v>
      </c>
      <c r="F404" s="610">
        <f>+F381+F384+F386+F388+F390+F393+F395+F400+F402</f>
        <v>1</v>
      </c>
      <c r="G404" s="610">
        <f>+G381+G384+G386+G388+G390+G393+G395+G400+G402</f>
        <v>582</v>
      </c>
      <c r="H404" s="610">
        <f t="shared" ref="H404:Q404" si="18">+H381+H384+H386+H388+H390+H393+H395+H400+H402</f>
        <v>25009</v>
      </c>
      <c r="I404" s="610">
        <f t="shared" si="18"/>
        <v>6190</v>
      </c>
      <c r="J404" s="610">
        <f t="shared" si="18"/>
        <v>1680</v>
      </c>
      <c r="K404" s="610">
        <f t="shared" si="18"/>
        <v>1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35</v>
      </c>
      <c r="Q404" s="596">
        <f t="shared" si="18"/>
        <v>1</v>
      </c>
    </row>
    <row r="405" spans="1:19" ht="15" customHeight="1" x14ac:dyDescent="0.15">
      <c r="A405" s="737"/>
      <c r="B405" s="339" t="s">
        <v>527</v>
      </c>
      <c r="C405" s="313">
        <f>SUM(C403:C404)</f>
        <v>35778</v>
      </c>
      <c r="D405" s="598">
        <f>SUM(D403:D404)</f>
        <v>34996</v>
      </c>
      <c r="E405" s="599">
        <f>SUM(E403:E404)</f>
        <v>34980</v>
      </c>
      <c r="F405" s="600">
        <f>SUM(F403:F404)</f>
        <v>3</v>
      </c>
      <c r="G405" s="601">
        <f>SUM(G403:G404)</f>
        <v>782</v>
      </c>
      <c r="H405" s="601">
        <f t="shared" ref="H405:Q405" si="19">SUM(H403:H404)</f>
        <v>26930</v>
      </c>
      <c r="I405" s="601">
        <f t="shared" si="19"/>
        <v>6990</v>
      </c>
      <c r="J405" s="601">
        <f t="shared" si="19"/>
        <v>1858</v>
      </c>
      <c r="K405" s="601">
        <f t="shared" si="19"/>
        <v>1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35</v>
      </c>
      <c r="Q405" s="615">
        <f t="shared" si="19"/>
        <v>4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[2]B!C1000</f>
        <v>0</v>
      </c>
      <c r="D408" s="376">
        <f>[2]B!E1000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[2]B!C2576</f>
        <v>40</v>
      </c>
      <c r="D409" s="376">
        <f>[2]B!E2576</f>
        <v>5</v>
      </c>
      <c r="E409" s="179">
        <f>[2]B!AL2576</f>
        <v>162750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[2]B!C2585</f>
        <v>0</v>
      </c>
      <c r="D410" s="376">
        <f>[2]B!E2585</f>
        <v>0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[2]B!C67</f>
        <v>513</v>
      </c>
      <c r="D411" s="376">
        <f>[2]B!E67</f>
        <v>479</v>
      </c>
      <c r="E411" s="179">
        <f>[2]B!AL67</f>
        <v>368830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[2]B!C73</f>
        <v>0</v>
      </c>
      <c r="D412" s="376">
        <f>[2]B!E73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[2]B!C68</f>
        <v>107</v>
      </c>
      <c r="D413" s="376">
        <f>[2]B!E68</f>
        <v>107</v>
      </c>
      <c r="E413" s="179">
        <f>[2]B!AL68</f>
        <v>1871430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[2]B!C69</f>
        <v>135</v>
      </c>
      <c r="D414" s="376">
        <f>[2]B!E69</f>
        <v>130</v>
      </c>
      <c r="E414" s="179">
        <f>[2]B!AL69</f>
        <v>5222100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[2]B!C71</f>
        <v>0</v>
      </c>
      <c r="D415" s="376">
        <f>[2]B!E71</f>
        <v>0</v>
      </c>
      <c r="E415" s="179">
        <f>[2]B!AL71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[2]B!C70</f>
        <v>7022</v>
      </c>
      <c r="D416" s="376">
        <f>[2]B!E70</f>
        <v>7022</v>
      </c>
      <c r="E416" s="179">
        <f>[2]B!AL70</f>
        <v>16361260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[2]B!C2573</f>
        <v>0</v>
      </c>
      <c r="D417" s="376">
        <f>[2]B!E2573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7817</v>
      </c>
      <c r="D418" s="620">
        <f>SUM(D408:D417)</f>
        <v>7743</v>
      </c>
      <c r="E418" s="621">
        <f>SUM(E408:E417)</f>
        <v>23986370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12570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2230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35943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212</v>
      </c>
      <c r="D435" s="393">
        <v>210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[2]B!C2750</f>
        <v>0</v>
      </c>
    </row>
    <row r="441" spans="1:28" ht="15" customHeight="1" x14ac:dyDescent="0.15">
      <c r="A441" s="703" t="s">
        <v>573</v>
      </c>
      <c r="B441" s="704"/>
      <c r="C441" s="629">
        <f>[2]B!C2751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41"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</row>
    <row r="3" spans="1:14" ht="15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",[3]NOMBRE!B6," - ","( ",[3]NOMBRE!C6,[3]NOMBRE!D6," )")</f>
        <v>MES: FEBRERO - ( 02 )</v>
      </c>
    </row>
    <row r="5" spans="1:14" s="3" customFormat="1" ht="15" customHeight="1" x14ac:dyDescent="0.15">
      <c r="A5" s="1" t="str">
        <f>CONCATENATE("AÑO: ",[3]NOMBRE!B7)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880897540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11572</v>
      </c>
      <c r="D10" s="422">
        <f>SUM(D11:D23)</f>
        <v>11284</v>
      </c>
      <c r="E10" s="19">
        <f>SUM(E11:E23)</f>
        <v>116262090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[3]B!C5</f>
        <v>0</v>
      </c>
      <c r="D11" s="426">
        <f>[3]B!E5</f>
        <v>0</v>
      </c>
      <c r="E11" s="23">
        <f>[3]B!AL5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[3]B!C6</f>
        <v>0</v>
      </c>
      <c r="D12" s="426">
        <f>[3]B!E6</f>
        <v>0</v>
      </c>
      <c r="E12" s="23">
        <f>[3]B!AL6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[3]B!C7</f>
        <v>4594</v>
      </c>
      <c r="D13" s="426">
        <f>[3]B!E7</f>
        <v>4383</v>
      </c>
      <c r="E13" s="23">
        <f>[3]B!AL7</f>
        <v>57373470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[3]B!C8</f>
        <v>0</v>
      </c>
      <c r="D14" s="426">
        <f>[3]B!E8</f>
        <v>0</v>
      </c>
      <c r="E14" s="23">
        <f>[3]B!AL8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[3]B!C9</f>
        <v>0</v>
      </c>
      <c r="D15" s="426">
        <f>[3]B!E9</f>
        <v>0</v>
      </c>
      <c r="E15" s="23">
        <f>[3]B!AL9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[3]B!C10</f>
        <v>0</v>
      </c>
      <c r="D16" s="426">
        <f>[3]B!E10</f>
        <v>0</v>
      </c>
      <c r="E16" s="23">
        <f>[3]B!AL10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[3]B!C11</f>
        <v>260</v>
      </c>
      <c r="D17" s="426">
        <f>[3]B!E11</f>
        <v>183</v>
      </c>
      <c r="E17" s="23">
        <f>[3]B!AL11</f>
        <v>3003030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[3]B!C12</f>
        <v>0</v>
      </c>
      <c r="D18" s="426">
        <f>[3]B!E12</f>
        <v>0</v>
      </c>
      <c r="E18" s="23">
        <f>[3]B!AL12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[3]B!C13</f>
        <v>0</v>
      </c>
      <c r="D19" s="426">
        <f>[3]B!E13</f>
        <v>0</v>
      </c>
      <c r="E19" s="23">
        <f>[3]B!AL13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[3]B!C14</f>
        <v>0</v>
      </c>
      <c r="D20" s="426">
        <f>[3]B!E14</f>
        <v>0</v>
      </c>
      <c r="E20" s="23">
        <f>[3]B!AL14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[3]B!C15</f>
        <v>2401</v>
      </c>
      <c r="D21" s="426">
        <f>[3]B!E15</f>
        <v>2401</v>
      </c>
      <c r="E21" s="23">
        <f>[3]B!AL15</f>
        <v>15870610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[3]B!C16</f>
        <v>1297</v>
      </c>
      <c r="D22" s="426">
        <f>[3]B!E16</f>
        <v>1297</v>
      </c>
      <c r="E22" s="23">
        <f>[3]B!AL16</f>
        <v>10298180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[3]B!C17</f>
        <v>3020</v>
      </c>
      <c r="D23" s="426">
        <f>[3]B!E17</f>
        <v>3020</v>
      </c>
      <c r="E23" s="23">
        <f>[3]B!AL17</f>
        <v>29716800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[3]B!C18</f>
        <v>0</v>
      </c>
      <c r="D24" s="426">
        <f>[3]B!E18</f>
        <v>0</v>
      </c>
      <c r="E24" s="23">
        <f>[3]B!AL18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[3]B!C1007</f>
        <v>0</v>
      </c>
      <c r="D25" s="426">
        <f>[3]B!E1007</f>
        <v>0</v>
      </c>
      <c r="E25" s="23">
        <f>[3]B!AL1007</f>
        <v>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2234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[3]B!C20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[3]B!C21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[3]B!C22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[3]B!C23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[3]B!C24</f>
        <v>2234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[3]B!C25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3275</v>
      </c>
      <c r="D33" s="442">
        <f t="shared" ref="D33:E33" si="0">SUM(D34:D44)</f>
        <v>3270</v>
      </c>
      <c r="E33" s="442">
        <f t="shared" si="0"/>
        <v>7690390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[3]B!$C$29</f>
        <v>2340</v>
      </c>
      <c r="D34" s="443">
        <f>[3]B!$E$29</f>
        <v>2335</v>
      </c>
      <c r="E34" s="43">
        <f>[3]B!$AL$29</f>
        <v>3012150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[3]B!$C$30</f>
        <v>0</v>
      </c>
      <c r="D35" s="436">
        <f>[3]B!$E$30</f>
        <v>0</v>
      </c>
      <c r="E35" s="44">
        <f>[3]B!$AL$30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[3]B!$C$31</f>
        <v>0</v>
      </c>
      <c r="D36" s="436">
        <f>[3]B!$E$31</f>
        <v>0</v>
      </c>
      <c r="E36" s="44">
        <f>[3]B!$AL$31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[3]B!$C$32</f>
        <v>42</v>
      </c>
      <c r="D37" s="436">
        <f>[3]B!$E$32</f>
        <v>42</v>
      </c>
      <c r="E37" s="44">
        <f>[3]B!$AL$32</f>
        <v>73500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[3]B!$C$33</f>
        <v>133</v>
      </c>
      <c r="D38" s="436">
        <f>[3]B!$E$33</f>
        <v>133</v>
      </c>
      <c r="E38" s="44">
        <f>[3]B!$AL$33</f>
        <v>187530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[3]B!$C$34</f>
        <v>0</v>
      </c>
      <c r="D39" s="436">
        <f>[3]B!$E$34</f>
        <v>0</v>
      </c>
      <c r="E39" s="44">
        <f>[3]B!$AL$34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[3]B!$C$1003</f>
        <v>180</v>
      </c>
      <c r="D40" s="436">
        <f>[3]B!$E$1003</f>
        <v>180</v>
      </c>
      <c r="E40" s="44">
        <f>[3]B!$AL$1003</f>
        <v>567000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[3]B!$C$1004</f>
        <v>224</v>
      </c>
      <c r="D41" s="436">
        <f>[3]B!$E$1004</f>
        <v>224</v>
      </c>
      <c r="E41" s="44">
        <f>[3]B!$AL$1004</f>
        <v>705600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[3]B!$C$1005</f>
        <v>12</v>
      </c>
      <c r="D42" s="436">
        <f>[3]B!$E$1005</f>
        <v>12</v>
      </c>
      <c r="E42" s="44">
        <f>[3]B!$AL$1005</f>
        <v>150240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[3]B!$C$1006</f>
        <v>35</v>
      </c>
      <c r="D43" s="436">
        <f>[3]B!$E$1006</f>
        <v>35</v>
      </c>
      <c r="E43" s="44">
        <f>[3]B!$AL$1006</f>
        <v>513100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[3]B!$C$1002</f>
        <v>309</v>
      </c>
      <c r="D44" s="436">
        <f>[3]B!$E$1002</f>
        <v>309</v>
      </c>
      <c r="E44" s="44">
        <f>[3]B!$AL$1002</f>
        <v>2481270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235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[3]B!$C$36</f>
        <v>235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[3]B!$C$37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[3]B!$C$38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[3]B!$C$39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[3]B!$C$40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[3]B!$C$1008</f>
        <v>0</v>
      </c>
      <c r="D52" s="448">
        <f>[3]B!$E$1008</f>
        <v>0</v>
      </c>
      <c r="E52" s="53">
        <f>[3]B!$AL$1008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[3]B!$C$1009</f>
        <v>0</v>
      </c>
      <c r="D53" s="449">
        <f>[3]B!$E$1009</f>
        <v>0</v>
      </c>
      <c r="E53" s="54">
        <f>[3]B!$AL$1009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[3]B!$C$981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1364</v>
      </c>
      <c r="D56" s="442">
        <f>SUM(D57:D60)</f>
        <v>1364</v>
      </c>
      <c r="E56" s="52">
        <f>SUM(E57:E60)</f>
        <v>2718640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[3]B!$C$44</f>
        <v>60</v>
      </c>
      <c r="D57" s="448">
        <f>[3]B!$E$44</f>
        <v>60</v>
      </c>
      <c r="E57" s="53">
        <f>[3]B!$AL$44</f>
        <v>253800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[3]B!$C$45</f>
        <v>914</v>
      </c>
      <c r="D58" s="449">
        <f>[3]B!$E$45</f>
        <v>914</v>
      </c>
      <c r="E58" s="54">
        <f>[3]B!$AL$45</f>
        <v>2129620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[3]B!$C$46</f>
        <v>36</v>
      </c>
      <c r="D59" s="449">
        <f>[3]B!$E$46</f>
        <v>36</v>
      </c>
      <c r="E59" s="54">
        <f>[3]B!$AL$46</f>
        <v>83880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[3]B!$C$47</f>
        <v>354</v>
      </c>
      <c r="D60" s="449">
        <f>[3]B!$E$47</f>
        <v>354</v>
      </c>
      <c r="E60" s="54">
        <f>[3]B!$AL$47</f>
        <v>251340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[3]B!$C$49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516</v>
      </c>
      <c r="D63" s="442">
        <f>SUM(D64:D66)</f>
        <v>516</v>
      </c>
      <c r="E63" s="52">
        <f>SUM(E64:E66)</f>
        <v>845380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[3]B!$C$53</f>
        <v>253</v>
      </c>
      <c r="D64" s="448">
        <f>[3]B!$E$53</f>
        <v>253</v>
      </c>
      <c r="E64" s="53">
        <f>[3]B!$AL$53</f>
        <v>511060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[3]B!$C$54</f>
        <v>34</v>
      </c>
      <c r="D65" s="449">
        <f>[3]B!$E$54</f>
        <v>34</v>
      </c>
      <c r="E65" s="54">
        <f>[3]B!$AL$54</f>
        <v>68680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[3]B!$C$55</f>
        <v>229</v>
      </c>
      <c r="D66" s="449">
        <f>[3]B!$E$55</f>
        <v>229</v>
      </c>
      <c r="E66" s="54">
        <f>[3]B!$AL$55</f>
        <v>265640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18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[3]B!$C$57</f>
        <v>18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[3]B!$C$58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19214</v>
      </c>
      <c r="D70" s="441">
        <f>SUM(D10+D24+D25+D26+D33+D45+D51+D54+D56+D61+D63+D67)</f>
        <v>16434</v>
      </c>
      <c r="E70" s="441">
        <f>SUM(E10+E24+E25+E26+E33+E45+E51+E54+E56+E61+E63+E67)</f>
        <v>127516500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89217</v>
      </c>
      <c r="D73" s="457">
        <f>SUM(D74:D78,D79,D83:D85)</f>
        <v>87802</v>
      </c>
      <c r="E73" s="69">
        <f>SUM(E74:E78,E79,E83:E85)</f>
        <v>141157680</v>
      </c>
    </row>
    <row r="74" spans="1:14" ht="15" customHeight="1" x14ac:dyDescent="0.15">
      <c r="A74" s="71" t="s">
        <v>109</v>
      </c>
      <c r="B74" s="72" t="s">
        <v>110</v>
      </c>
      <c r="C74" s="448">
        <f>[3]B!$C$212</f>
        <v>41852</v>
      </c>
      <c r="D74" s="448">
        <f>[3]B!$E$212</f>
        <v>41037</v>
      </c>
      <c r="E74" s="73">
        <f>[3]B!$AL$212</f>
        <v>47091200</v>
      </c>
    </row>
    <row r="75" spans="1:14" ht="15" customHeight="1" x14ac:dyDescent="0.15">
      <c r="A75" s="655" t="s">
        <v>111</v>
      </c>
      <c r="B75" s="75" t="s">
        <v>112</v>
      </c>
      <c r="C75" s="449">
        <f>[3]B!$C$275</f>
        <v>34873</v>
      </c>
      <c r="D75" s="449">
        <f>SUM([3]B!E214:E217,[3]B!E218:E262,[3]B!E263:E272)</f>
        <v>34377</v>
      </c>
      <c r="E75" s="76">
        <f>[3]B!$AL$275</f>
        <v>50142500</v>
      </c>
    </row>
    <row r="76" spans="1:14" ht="15" customHeight="1" x14ac:dyDescent="0.15">
      <c r="A76" s="655" t="s">
        <v>113</v>
      </c>
      <c r="B76" s="75" t="s">
        <v>114</v>
      </c>
      <c r="C76" s="449">
        <f>[3]B!$C$314</f>
        <v>2258</v>
      </c>
      <c r="D76" s="449">
        <f>[3]B!$E$314</f>
        <v>2250</v>
      </c>
      <c r="E76" s="76">
        <f>[3]B!$AL$314</f>
        <v>9169080</v>
      </c>
    </row>
    <row r="77" spans="1:14" ht="15" customHeight="1" x14ac:dyDescent="0.15">
      <c r="A77" s="655" t="s">
        <v>115</v>
      </c>
      <c r="B77" s="75" t="s">
        <v>116</v>
      </c>
      <c r="C77" s="449">
        <f>[3]B!$C$324</f>
        <v>0</v>
      </c>
      <c r="D77" s="449">
        <f>[3]B!$E$324</f>
        <v>0</v>
      </c>
      <c r="E77" s="76">
        <f>[3]B!$AL$324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[3]B!$C$388</f>
        <v>2853</v>
      </c>
      <c r="D78" s="458">
        <f>[3]B!$E$388</f>
        <v>2806</v>
      </c>
      <c r="E78" s="78">
        <f>[3]B!$AL$388</f>
        <v>15581080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4724</v>
      </c>
      <c r="D79" s="459">
        <f>SUM(D80:D82)</f>
        <v>4688</v>
      </c>
      <c r="E79" s="81">
        <f>SUM(E80:E82)</f>
        <v>15377470</v>
      </c>
    </row>
    <row r="80" spans="1:14" ht="15" customHeight="1" x14ac:dyDescent="0.15">
      <c r="A80" s="862"/>
      <c r="B80" s="82" t="s">
        <v>121</v>
      </c>
      <c r="C80" s="460">
        <f>[3]B!$C$428</f>
        <v>4101</v>
      </c>
      <c r="D80" s="460">
        <f>[3]B!$E$428</f>
        <v>4065</v>
      </c>
      <c r="E80" s="83">
        <f>[3]B!$AL$428</f>
        <v>12355090</v>
      </c>
    </row>
    <row r="81" spans="1:5" ht="15" customHeight="1" x14ac:dyDescent="0.15">
      <c r="A81" s="862"/>
      <c r="B81" s="84" t="s">
        <v>122</v>
      </c>
      <c r="C81" s="449">
        <f>[3]B!$C$447</f>
        <v>15</v>
      </c>
      <c r="D81" s="449">
        <f>SUM([3]B!E430:E444,[3]B!E445:E446)</f>
        <v>15</v>
      </c>
      <c r="E81" s="76">
        <f>[3]B!$AL$447</f>
        <v>47070</v>
      </c>
    </row>
    <row r="82" spans="1:5" ht="15" customHeight="1" x14ac:dyDescent="0.15">
      <c r="A82" s="862"/>
      <c r="B82" s="84" t="s">
        <v>123</v>
      </c>
      <c r="C82" s="449">
        <f>[3]B!$C$470</f>
        <v>608</v>
      </c>
      <c r="D82" s="449">
        <f>[3]B!$E$470</f>
        <v>608</v>
      </c>
      <c r="E82" s="76">
        <f>[3]B!$AL$470</f>
        <v>2975310</v>
      </c>
    </row>
    <row r="83" spans="1:5" ht="15" customHeight="1" x14ac:dyDescent="0.15">
      <c r="A83" s="655" t="s">
        <v>124</v>
      </c>
      <c r="B83" s="75" t="s">
        <v>125</v>
      </c>
      <c r="C83" s="449">
        <f>[3]B!$C$480</f>
        <v>0</v>
      </c>
      <c r="D83" s="449">
        <f>[3]B!$E$480</f>
        <v>0</v>
      </c>
      <c r="E83" s="76">
        <f>[3]B!$AL$480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[3]B!$C$532</f>
        <v>103</v>
      </c>
      <c r="D84" s="461">
        <f>SUM([3]B!E494:E518,[3]B!E519:E531)</f>
        <v>103</v>
      </c>
      <c r="E84" s="85">
        <f>[3]B!$AL$532</f>
        <v>192890</v>
      </c>
    </row>
    <row r="85" spans="1:5" ht="15" customHeight="1" x14ac:dyDescent="0.15">
      <c r="A85" s="655" t="s">
        <v>128</v>
      </c>
      <c r="B85" s="75" t="s">
        <v>129</v>
      </c>
      <c r="C85" s="449">
        <f>[3]B!$C$566</f>
        <v>2554</v>
      </c>
      <c r="D85" s="449">
        <f>[3]B!$E$566</f>
        <v>2541</v>
      </c>
      <c r="E85" s="76">
        <f>[3]B!$AL$566</f>
        <v>3603460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5610</v>
      </c>
      <c r="D86" s="459">
        <f>+D87+D88+D89+D90+D94</f>
        <v>5440</v>
      </c>
      <c r="E86" s="81">
        <f>+E87+E88+E89+E90+E94</f>
        <v>110144330</v>
      </c>
    </row>
    <row r="87" spans="1:5" ht="15" customHeight="1" x14ac:dyDescent="0.15">
      <c r="A87" s="87" t="s">
        <v>131</v>
      </c>
      <c r="B87" s="88" t="s">
        <v>132</v>
      </c>
      <c r="C87" s="460">
        <f>[3]B!$C$624</f>
        <v>2919</v>
      </c>
      <c r="D87" s="460">
        <f>SUM([3]B!E569:E570,[3]B!E571,[3]B!E572,[3]B!E573:E583,[3]B!E584:E590,[3]B!E591:E599,[3]B!E600,[3]B!E601:E619,[3]B!E620:E622)</f>
        <v>2878</v>
      </c>
      <c r="E87" s="83">
        <f>[3]B!$AL$624</f>
        <v>26076660</v>
      </c>
    </row>
    <row r="88" spans="1:5" ht="15" customHeight="1" x14ac:dyDescent="0.15">
      <c r="A88" s="655" t="s">
        <v>133</v>
      </c>
      <c r="B88" s="75" t="s">
        <v>134</v>
      </c>
      <c r="C88" s="449">
        <f>[3]B!$C$647</f>
        <v>0</v>
      </c>
      <c r="D88" s="449">
        <f>[3]B!$E$647</f>
        <v>0</v>
      </c>
      <c r="E88" s="76">
        <f>[3]B!$AL$647</f>
        <v>0</v>
      </c>
    </row>
    <row r="89" spans="1:5" ht="15" customHeight="1" x14ac:dyDescent="0.15">
      <c r="A89" s="655" t="s">
        <v>135</v>
      </c>
      <c r="B89" s="75" t="s">
        <v>136</v>
      </c>
      <c r="C89" s="449">
        <f>[3]B!$C$674</f>
        <v>1149</v>
      </c>
      <c r="D89" s="449">
        <f>[3]B!$E$674</f>
        <v>1145</v>
      </c>
      <c r="E89" s="76">
        <f>[3]B!$AL$674</f>
        <v>62508130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1542</v>
      </c>
      <c r="D90" s="449">
        <f>SUM(D91:D93)</f>
        <v>1417</v>
      </c>
      <c r="E90" s="76">
        <f>SUM(E91:E93)</f>
        <v>21559540</v>
      </c>
    </row>
    <row r="91" spans="1:5" ht="15" customHeight="1" x14ac:dyDescent="0.15">
      <c r="A91" s="862"/>
      <c r="B91" s="84" t="s">
        <v>138</v>
      </c>
      <c r="C91" s="449">
        <f>[3]B!$C$696-[3]B!C676-[3]B!C677</f>
        <v>845</v>
      </c>
      <c r="D91" s="449">
        <f>[3]B!$E$696-[3]B!E676-[3]B!E677</f>
        <v>720</v>
      </c>
      <c r="E91" s="76">
        <f>[3]B!$AL$696-[3]B!$AL$676-[3]B!$AL$677</f>
        <v>14407380</v>
      </c>
    </row>
    <row r="92" spans="1:5" ht="15" customHeight="1" x14ac:dyDescent="0.15">
      <c r="A92" s="862"/>
      <c r="B92" s="84" t="s">
        <v>139</v>
      </c>
      <c r="C92" s="449">
        <f>[3]B!$C$676</f>
        <v>505</v>
      </c>
      <c r="D92" s="449">
        <f>[3]B!$E$676</f>
        <v>505</v>
      </c>
      <c r="E92" s="76">
        <f>[3]B!$AL$676</f>
        <v>2989600</v>
      </c>
    </row>
    <row r="93" spans="1:5" ht="15" customHeight="1" x14ac:dyDescent="0.15">
      <c r="A93" s="862"/>
      <c r="B93" s="84" t="s">
        <v>140</v>
      </c>
      <c r="C93" s="449">
        <f>[3]B!$C$677</f>
        <v>192</v>
      </c>
      <c r="D93" s="449">
        <f>[3]B!$E$677</f>
        <v>192</v>
      </c>
      <c r="E93" s="76">
        <f>[3]B!$AL$677</f>
        <v>4162560</v>
      </c>
    </row>
    <row r="94" spans="1:5" ht="15" customHeight="1" x14ac:dyDescent="0.15">
      <c r="A94" s="655" t="s">
        <v>115</v>
      </c>
      <c r="B94" s="75" t="s">
        <v>141</v>
      </c>
      <c r="C94" s="449">
        <f>[3]B!$C$728</f>
        <v>0</v>
      </c>
      <c r="D94" s="449">
        <f>[3]B!$E$728</f>
        <v>0</v>
      </c>
      <c r="E94" s="76">
        <f>[3]B!$AL$728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[3]B!$C$786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[3]B!$C$978</f>
        <v>0</v>
      </c>
      <c r="D96" s="463">
        <f>[3]B!$E$978</f>
        <v>0</v>
      </c>
      <c r="E96" s="92">
        <f>[3]B!$AL$978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[3]B!C793+[3]B!C800+[3]B!C804+[3]B!C811+[3]B!C820+[3]B!C824+[3]B!C828+[3]B!C832+[3]B!C843+[3]B!C854+[3]B!C860+[3]B!C870+[3]B!C840+[3]B!C845+[3]B!C879</f>
        <v>0</v>
      </c>
      <c r="D99" s="448">
        <f>[3]B!E793+[3]B!E800+[3]B!E804+[3]B!E811+[3]B!E820+[3]B!E824+[3]B!E828+[3]B!E832+[3]B!E843+[3]B!E854+[3]B!E860+[3]B!E870+[3]B!E840+[3]B!E845+[3]B!E879</f>
        <v>0</v>
      </c>
      <c r="E99" s="76">
        <f>[3]B!AL793+[3]B!AL800+[3]B!AL804+[3]B!AL811+[3]B!AL820+[3]B!AL824+[3]B!AL828+[3]B!AL832+[3]B!AL843+[3]B!AL854+[3]B!AL860+[3]B!AL870+[3]B!AL840+[3]B!AL845+[3]B!AL879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[3]B!C2212+[3]B!C2255+[3]B!C2256+[3]B!C2257</f>
        <v>1664</v>
      </c>
      <c r="D100" s="449">
        <f>[3]B!E2204+[3]B!E2255+[3]B!E2256+[3]B!E2257</f>
        <v>1474</v>
      </c>
      <c r="E100" s="76">
        <f>[3]B!AL2204+[3]B!AL2255+[3]B!AL2256+[3]B!AL2257</f>
        <v>14328310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[3]B!C2518</f>
        <v>2</v>
      </c>
      <c r="D101" s="454">
        <f>[3]B!E2518</f>
        <v>2</v>
      </c>
      <c r="E101" s="78">
        <f>[3]B!AL2518</f>
        <v>192550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1666</v>
      </c>
      <c r="D102" s="464">
        <f>SUM(D99:D101)</f>
        <v>1476</v>
      </c>
      <c r="E102" s="98">
        <f>SUM(E99:E101)</f>
        <v>14520860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[3]B!$C$1141</f>
        <v>3</v>
      </c>
      <c r="D105" s="448">
        <f>[3]B!$I$1141</f>
        <v>3</v>
      </c>
      <c r="E105" s="448">
        <f>[3]B!$I$1141</f>
        <v>3</v>
      </c>
      <c r="F105" s="448">
        <f>[3]B!$L$1141</f>
        <v>0</v>
      </c>
      <c r="G105" s="104"/>
      <c r="H105" s="73">
        <f>[3]B!$AL$1141</f>
        <v>521640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[3]B!C1276</f>
        <v>134</v>
      </c>
      <c r="D106" s="449">
        <f>[3]B!I1276</f>
        <v>127</v>
      </c>
      <c r="E106" s="449">
        <f>[3]B!I1276</f>
        <v>127</v>
      </c>
      <c r="F106" s="449">
        <f>[3]B!L1276</f>
        <v>0</v>
      </c>
      <c r="G106" s="105"/>
      <c r="H106" s="76">
        <f>[3]B!$AL$1276</f>
        <v>53773630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[3]B!C1416</f>
        <v>43</v>
      </c>
      <c r="D107" s="449">
        <f>[3]B!I1412</f>
        <v>31</v>
      </c>
      <c r="E107" s="449">
        <f>[3]B!I1412</f>
        <v>31</v>
      </c>
      <c r="F107" s="449">
        <f>[3]B!L1412</f>
        <v>4</v>
      </c>
      <c r="G107" s="105"/>
      <c r="H107" s="76">
        <f>[3]B!$AL$1412</f>
        <v>3484775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[3]B!C1480</f>
        <v>12</v>
      </c>
      <c r="D108" s="449">
        <f>[3]B!I1480</f>
        <v>12</v>
      </c>
      <c r="E108" s="449">
        <f>[3]B!I1480</f>
        <v>12</v>
      </c>
      <c r="F108" s="449">
        <f>[3]B!L1480</f>
        <v>0</v>
      </c>
      <c r="G108" s="105"/>
      <c r="H108" s="76">
        <f>[3]B!AL1480</f>
        <v>1461230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[3]B!$C$1549</f>
        <v>34</v>
      </c>
      <c r="D109" s="449">
        <f>[3]B!$I$1549</f>
        <v>31</v>
      </c>
      <c r="E109" s="449">
        <f>[3]B!$I$1549</f>
        <v>31</v>
      </c>
      <c r="F109" s="449">
        <f>[3]B!$L$1549</f>
        <v>2</v>
      </c>
      <c r="G109" s="105"/>
      <c r="H109" s="76">
        <f>[3]B!$AL$1549</f>
        <v>2198200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[3]B!$C$1594</f>
        <v>65</v>
      </c>
      <c r="D110" s="449">
        <f>[3]B!$I$1594</f>
        <v>39</v>
      </c>
      <c r="E110" s="449">
        <f>[3]B!$I$1594</f>
        <v>39</v>
      </c>
      <c r="F110" s="449">
        <f>[3]B!$L$1594</f>
        <v>6</v>
      </c>
      <c r="G110" s="105"/>
      <c r="H110" s="76">
        <f>[3]B!$AL$1594</f>
        <v>2368860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[3]B!$C$1798</f>
        <v>5</v>
      </c>
      <c r="D111" s="449">
        <f>[3]B!$I$1785</f>
        <v>4</v>
      </c>
      <c r="E111" s="449">
        <f>[3]B!$I$1785</f>
        <v>4</v>
      </c>
      <c r="F111" s="449">
        <f>[3]B!$L$1785</f>
        <v>0</v>
      </c>
      <c r="G111" s="105"/>
      <c r="H111" s="76">
        <f>[3]B!$AL$1785</f>
        <v>935950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[3]B!$C$1867</f>
        <v>4</v>
      </c>
      <c r="D112" s="449">
        <f>[3]B!$I$1864</f>
        <v>4</v>
      </c>
      <c r="E112" s="449">
        <f>[3]B!$I$1864</f>
        <v>4</v>
      </c>
      <c r="F112" s="449">
        <f>[3]B!$L$1864</f>
        <v>0</v>
      </c>
      <c r="G112" s="105"/>
      <c r="H112" s="76">
        <f>[3]B!$AL$1864</f>
        <v>1272150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[3]B!$C$2028</f>
        <v>242</v>
      </c>
      <c r="D113" s="449">
        <f>[3]B!$I$2021</f>
        <v>157</v>
      </c>
      <c r="E113" s="449">
        <f>[3]B!$I$2021</f>
        <v>157</v>
      </c>
      <c r="F113" s="449">
        <f>[3]B!$L$2021</f>
        <v>25</v>
      </c>
      <c r="G113" s="105"/>
      <c r="H113" s="76">
        <f>[3]B!$AL$2021</f>
        <v>44998860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[3]B!C2066</f>
        <v>22</v>
      </c>
      <c r="D114" s="449">
        <f>[3]B!I2066</f>
        <v>15</v>
      </c>
      <c r="E114" s="449">
        <f>[3]B!I2066</f>
        <v>15</v>
      </c>
      <c r="F114" s="449">
        <f>[3]B!L2066</f>
        <v>1</v>
      </c>
      <c r="G114" s="105"/>
      <c r="H114" s="76">
        <f>[3]B!AL2066</f>
        <v>2416990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[3]B!$C$2185</f>
        <v>67</v>
      </c>
      <c r="D115" s="449">
        <f>[3]B!I2185</f>
        <v>48</v>
      </c>
      <c r="E115" s="449">
        <f>[3]B!I2185</f>
        <v>48</v>
      </c>
      <c r="F115" s="449">
        <f>[3]B!L2185</f>
        <v>3</v>
      </c>
      <c r="G115" s="105"/>
      <c r="H115" s="76">
        <f>[3]B!AL2185</f>
        <v>11691510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[3]B!$C$2218</f>
        <v>5</v>
      </c>
      <c r="D116" s="449">
        <f>[3]B!I2218</f>
        <v>4</v>
      </c>
      <c r="E116" s="449">
        <f>[3]B!I2218</f>
        <v>4</v>
      </c>
      <c r="F116" s="449">
        <f>[3]B!L2218</f>
        <v>0</v>
      </c>
      <c r="G116" s="105"/>
      <c r="H116" s="76">
        <f>[3]B!$AL$2218</f>
        <v>1164520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[3]B!$C$2253</f>
        <v>88</v>
      </c>
      <c r="D117" s="449">
        <f>[3]B!$I$2253</f>
        <v>41</v>
      </c>
      <c r="E117" s="449">
        <f>[3]B!$I$2253</f>
        <v>41</v>
      </c>
      <c r="F117" s="449">
        <f>[3]B!$L$2253</f>
        <v>16</v>
      </c>
      <c r="G117" s="105"/>
      <c r="H117" s="76">
        <f>[3]B!$AL$2253</f>
        <v>9492525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112</v>
      </c>
      <c r="D118" s="449">
        <f>SUM(D119:D120)</f>
        <v>46</v>
      </c>
      <c r="E118" s="449">
        <f>SUM(E119:E120)</f>
        <v>46</v>
      </c>
      <c r="F118" s="449">
        <f>SUM(F119:F120)</f>
        <v>0</v>
      </c>
      <c r="G118" s="105"/>
      <c r="H118" s="76">
        <f>SUM(H119:H120)</f>
        <v>6903220</v>
      </c>
    </row>
    <row r="119" spans="1:12" s="106" customFormat="1" ht="15" customHeight="1" x14ac:dyDescent="0.15">
      <c r="A119" s="427"/>
      <c r="B119" s="107" t="s">
        <v>184</v>
      </c>
      <c r="C119" s="449">
        <f>[3]B!C2259</f>
        <v>112</v>
      </c>
      <c r="D119" s="449">
        <f>[3]B!$I$2259</f>
        <v>46</v>
      </c>
      <c r="E119" s="449">
        <f>[3]B!$I$2259</f>
        <v>46</v>
      </c>
      <c r="F119" s="449">
        <f>[3]B!$L$2259</f>
        <v>0</v>
      </c>
      <c r="G119" s="105"/>
      <c r="H119" s="76">
        <f>[3]B!$AL$2259</f>
        <v>6903220</v>
      </c>
    </row>
    <row r="120" spans="1:12" s="106" customFormat="1" ht="15" customHeight="1" x14ac:dyDescent="0.15">
      <c r="A120" s="427"/>
      <c r="B120" s="107" t="s">
        <v>185</v>
      </c>
      <c r="C120" s="449">
        <f>[3]B!C2260</f>
        <v>0</v>
      </c>
      <c r="D120" s="449">
        <f>[3]B!$I$2260</f>
        <v>0</v>
      </c>
      <c r="E120" s="449">
        <f>[3]B!$I$2260</f>
        <v>0</v>
      </c>
      <c r="F120" s="449">
        <f>[3]B!$L$2260</f>
        <v>0</v>
      </c>
      <c r="G120" s="105"/>
      <c r="H120" s="76">
        <f>[3]B!$AL$2260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[3]B!$C$2494</f>
        <v>76</v>
      </c>
      <c r="D122" s="449">
        <f>[3]B!$I$2494</f>
        <v>65</v>
      </c>
      <c r="E122" s="449">
        <f>[3]B!$I$2494</f>
        <v>65</v>
      </c>
      <c r="F122" s="449">
        <f>[3]B!$L$2494</f>
        <v>5</v>
      </c>
      <c r="G122" s="105"/>
      <c r="H122" s="76">
        <f>[3]B!$AL$2494</f>
        <v>13805150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[3]B!$C2506</f>
        <v>16</v>
      </c>
      <c r="D123" s="454">
        <f>[3]B!$I2506</f>
        <v>15</v>
      </c>
      <c r="E123" s="454">
        <f>[3]B!$I2506</f>
        <v>15</v>
      </c>
      <c r="F123" s="454">
        <f>[3]B!$L2506</f>
        <v>0</v>
      </c>
      <c r="G123" s="454">
        <f>[3]B!C2506</f>
        <v>16</v>
      </c>
      <c r="H123" s="454">
        <f>+([3]B!$AL2506)*0.75</f>
        <v>706050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928</v>
      </c>
      <c r="D124" s="459">
        <f>SUM(D105:D118)+D122+D123</f>
        <v>642</v>
      </c>
      <c r="E124" s="459">
        <f>SUM(E105:E118)+E122+E123</f>
        <v>642</v>
      </c>
      <c r="F124" s="459">
        <f>SUM(F105:F118)+F122+F123</f>
        <v>62</v>
      </c>
      <c r="G124" s="454">
        <f>[3]B!C2506</f>
        <v>16</v>
      </c>
      <c r="H124" s="81">
        <f>SUM(H105:H118)+H122+H123</f>
        <v>157195260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[3]B!$C$116</f>
        <v>5150</v>
      </c>
      <c r="D128" s="468">
        <f>[3]B!$E$116</f>
        <v>4757</v>
      </c>
      <c r="E128" s="112">
        <f>[3]B!$AL$116</f>
        <v>182811510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[3]B!$C$117</f>
        <v>0</v>
      </c>
      <c r="D129" s="469">
        <f>[3]B!$E$117</f>
        <v>0</v>
      </c>
      <c r="E129" s="113">
        <f>[3]B!$AL$117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[3]B!$C$118</f>
        <v>0</v>
      </c>
      <c r="D130" s="469">
        <f>[3]B!$E$118</f>
        <v>0</v>
      </c>
      <c r="E130" s="113">
        <f>[3]B!$AL$118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[3]B!$C$119</f>
        <v>189</v>
      </c>
      <c r="D131" s="469">
        <f>[3]B!$E$119</f>
        <v>187</v>
      </c>
      <c r="E131" s="113">
        <f>[3]B!$AL$119</f>
        <v>29875120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[3]B!$C$120</f>
        <v>0</v>
      </c>
      <c r="D132" s="469">
        <f>[3]B!$E$120</f>
        <v>0</v>
      </c>
      <c r="E132" s="113">
        <f>[3]B!$AL$120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[3]B!$C$121</f>
        <v>0</v>
      </c>
      <c r="D133" s="469">
        <f>[3]B!$E$121</f>
        <v>0</v>
      </c>
      <c r="E133" s="113">
        <f>[3]B!$AL$121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[3]B!$C$122</f>
        <v>153</v>
      </c>
      <c r="D134" s="469">
        <f>[3]B!$E$122</f>
        <v>149</v>
      </c>
      <c r="E134" s="113">
        <f>[3]B!$AL$122</f>
        <v>11498330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[3]B!$C$123</f>
        <v>115</v>
      </c>
      <c r="D135" s="469">
        <f>[3]B!$E$123</f>
        <v>112</v>
      </c>
      <c r="E135" s="113">
        <f>[3]B!$AL$123</f>
        <v>8643040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[3]B!$C$124</f>
        <v>0</v>
      </c>
      <c r="D136" s="469">
        <f>[3]B!$E$124</f>
        <v>0</v>
      </c>
      <c r="E136" s="113">
        <f>[3]B!$AL$124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[3]B!$C$125</f>
        <v>109</v>
      </c>
      <c r="D137" s="469">
        <f>[3]B!$E$125</f>
        <v>109</v>
      </c>
      <c r="E137" s="113">
        <f>[3]B!$AL$125</f>
        <v>7546070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[3]B!$C$126</f>
        <v>0</v>
      </c>
      <c r="D138" s="469">
        <f>[3]B!$E$126</f>
        <v>0</v>
      </c>
      <c r="E138" s="113">
        <f>[3]B!$AL$126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[3]B!$C$127</f>
        <v>0</v>
      </c>
      <c r="D139" s="469">
        <f>[3]B!$E$127</f>
        <v>0</v>
      </c>
      <c r="E139" s="113">
        <f>[3]B!$AL$127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[3]B!$C$128</f>
        <v>0</v>
      </c>
      <c r="D140" s="470">
        <f>[3]B!$E$128</f>
        <v>0</v>
      </c>
      <c r="E140" s="114">
        <f>[3]B!$AL$128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5716</v>
      </c>
      <c r="D141" s="471">
        <f>SUM(D128:D140)</f>
        <v>5314</v>
      </c>
      <c r="E141" s="81">
        <f>SUM(E128:E140)</f>
        <v>240374070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885</v>
      </c>
      <c r="D142" s="471">
        <f>SUM(D143:D152)</f>
        <v>848</v>
      </c>
      <c r="E142" s="81">
        <f>SUM(E143:E152)</f>
        <v>4909280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[3]B!$C$131</f>
        <v>0</v>
      </c>
      <c r="D143" s="472">
        <f>[3]B!$E$131</f>
        <v>0</v>
      </c>
      <c r="E143" s="112">
        <f>[3]B!$AL$131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[3]B!$C$132</f>
        <v>0</v>
      </c>
      <c r="D144" s="473">
        <f>[3]B!$E$132</f>
        <v>0</v>
      </c>
      <c r="E144" s="113">
        <f>[3]B!$AL$132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[3]B!$C$133</f>
        <v>0</v>
      </c>
      <c r="D145" s="473">
        <f>[3]B!$E$133</f>
        <v>0</v>
      </c>
      <c r="E145" s="113">
        <f>[3]B!$AL$133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[3]B!$C$134</f>
        <v>842</v>
      </c>
      <c r="D146" s="473">
        <f>[3]B!$E$134</f>
        <v>805</v>
      </c>
      <c r="E146" s="113">
        <f>[3]B!$AL$134</f>
        <v>4588500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[3]B!$C$135</f>
        <v>0</v>
      </c>
      <c r="D147" s="473">
        <f>[3]B!$E$135</f>
        <v>0</v>
      </c>
      <c r="E147" s="113">
        <f>[3]B!$AL$135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[3]B!$C$136</f>
        <v>0</v>
      </c>
      <c r="D148" s="473">
        <f>[3]B!$E$136</f>
        <v>0</v>
      </c>
      <c r="E148" s="113">
        <f>[3]B!$AL$136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[3]B!$C$137</f>
        <v>0</v>
      </c>
      <c r="D149" s="473">
        <f>[3]B!$E$137</f>
        <v>0</v>
      </c>
      <c r="E149" s="113">
        <f>[3]B!$AL$137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[3]B!$C$138</f>
        <v>43</v>
      </c>
      <c r="D150" s="473">
        <f>[3]B!$E$138</f>
        <v>43</v>
      </c>
      <c r="E150" s="113">
        <f>[3]B!$AL$138</f>
        <v>320780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[3]B!$C$139</f>
        <v>0</v>
      </c>
      <c r="D151" s="473">
        <f>[3]B!$E$139</f>
        <v>0</v>
      </c>
      <c r="E151" s="113">
        <f>[3]B!$AL$139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[3]B!$C$140</f>
        <v>0</v>
      </c>
      <c r="D152" s="474">
        <f>[3]B!$E$140</f>
        <v>0</v>
      </c>
      <c r="E152" s="114">
        <f>[3]B!$AL$140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[3]B!$C$142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[3]B!C143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[3]B!C144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[3]B!C145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[3]B!C146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6601</v>
      </c>
      <c r="D159" s="480">
        <f>(D141+D142)</f>
        <v>6162</v>
      </c>
      <c r="E159" s="81">
        <f>(E141+E142)</f>
        <v>245283350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[3]B!$C$62</f>
        <v>250</v>
      </c>
      <c r="D162" s="481">
        <f>[3]B!$E$62</f>
        <v>250</v>
      </c>
      <c r="E162" s="113">
        <f>[3]B!$AL$62</f>
        <v>220000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SUM([3]B!$C$63+[3]B!$C$64)</f>
        <v>0</v>
      </c>
      <c r="D163" s="482">
        <f>SUM([3]B!$E$63+[3]B!$E$64)</f>
        <v>0</v>
      </c>
      <c r="E163" s="113">
        <f>SUM([3]B!$AL$63+[3]B!$AL$64)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250</v>
      </c>
      <c r="D164" s="483">
        <f>SUM(D162:D163)</f>
        <v>250</v>
      </c>
      <c r="E164" s="133">
        <f>SUM(E162:E163)</f>
        <v>220000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[3]B!$C$1012</f>
        <v>19</v>
      </c>
      <c r="D167" s="485">
        <f>[3]B!$E$1012</f>
        <v>19</v>
      </c>
      <c r="E167" s="113">
        <f>[3]B!$AL$1012</f>
        <v>315400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[3]B!$C$1013</f>
        <v>0</v>
      </c>
      <c r="D168" s="486">
        <f>[3]B!$E$1013</f>
        <v>0</v>
      </c>
      <c r="E168" s="113">
        <f>[3]B!$AL$1013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[3]B!$C$1691</f>
        <v>982</v>
      </c>
      <c r="D169" s="486">
        <f>[3]B!$E$1691</f>
        <v>977</v>
      </c>
      <c r="E169" s="113">
        <f>[3]B!$AL$1691</f>
        <v>5559130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[3]B!$C$1692</f>
        <v>19</v>
      </c>
      <c r="D170" s="486">
        <f>[3]B!$E$1692</f>
        <v>19</v>
      </c>
      <c r="E170" s="113">
        <f>[3]B!$AL$1692</f>
        <v>304380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[3]B!$C$1693</f>
        <v>32</v>
      </c>
      <c r="D171" s="486">
        <f>[3]B!$E$1693</f>
        <v>31</v>
      </c>
      <c r="E171" s="113">
        <f>[3]B!$AL$1693</f>
        <v>842270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[3]B!$C$1694</f>
        <v>0</v>
      </c>
      <c r="D172" s="486">
        <f>[3]B!$E$1694</f>
        <v>0</v>
      </c>
      <c r="E172" s="113">
        <f>[3]B!$AL$1694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[3]B!$C$1695</f>
        <v>176</v>
      </c>
      <c r="D173" s="486">
        <f>[3]B!$E$1695</f>
        <v>176</v>
      </c>
      <c r="E173" s="113">
        <f>[3]B!$AL$1695</f>
        <v>10174560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[3]B!$C$1696</f>
        <v>0</v>
      </c>
      <c r="D174" s="486">
        <f>[3]B!$E$1696</f>
        <v>0</v>
      </c>
      <c r="E174" s="113">
        <f>[3]B!$AL$1696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[3]B!$C$1697</f>
        <v>0</v>
      </c>
      <c r="D175" s="486">
        <f>[3]B!$E$1697</f>
        <v>0</v>
      </c>
      <c r="E175" s="113">
        <f>[3]B!$AL$1697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[3]B!$C$1698</f>
        <v>0</v>
      </c>
      <c r="D176" s="486">
        <f>[3]B!$E$1698</f>
        <v>0</v>
      </c>
      <c r="E176" s="113">
        <f>[3]B!$AL$1698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[3]B!$C$1699</f>
        <v>0</v>
      </c>
      <c r="D177" s="486">
        <f>[3]B!$E$1699</f>
        <v>0</v>
      </c>
      <c r="E177" s="113">
        <f>[3]B!$AL$1699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[3]B!$C$1700</f>
        <v>0</v>
      </c>
      <c r="D178" s="486">
        <f>[3]B!$E$1700</f>
        <v>0</v>
      </c>
      <c r="E178" s="113">
        <f>[3]B!$AL$1700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[3]B!$C$1701</f>
        <v>0</v>
      </c>
      <c r="D179" s="486">
        <f>[3]B!$E$1701</f>
        <v>0</v>
      </c>
      <c r="E179" s="113">
        <f>[3]B!$AL$1701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[3]B!$C$1702</f>
        <v>0</v>
      </c>
      <c r="D180" s="486">
        <f>[3]B!$E$1702</f>
        <v>0</v>
      </c>
      <c r="E180" s="113">
        <f>[3]B!$AL$1702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[3]B!$C$1703</f>
        <v>0</v>
      </c>
      <c r="D181" s="486">
        <f>[3]B!$E$1703</f>
        <v>0</v>
      </c>
      <c r="E181" s="113">
        <f>[3]B!$AL$1703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[3]B!$C$1704</f>
        <v>0</v>
      </c>
      <c r="D182" s="486">
        <f>[3]B!$E$1704</f>
        <v>0</v>
      </c>
      <c r="E182" s="113">
        <f>[3]B!$AL$1704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[3]B!$C$1705</f>
        <v>0</v>
      </c>
      <c r="D183" s="486">
        <f>[3]B!$E$1705</f>
        <v>0</v>
      </c>
      <c r="E183" s="113">
        <f>[3]B!$AL$1705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[3]B!$C$1706</f>
        <v>0</v>
      </c>
      <c r="D184" s="486">
        <f>[3]B!$E$1706</f>
        <v>0</v>
      </c>
      <c r="E184" s="113">
        <f>[3]B!$AL$1706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[3]B!$C$1707</f>
        <v>0</v>
      </c>
      <c r="D185" s="486">
        <f>[3]B!$E$1707</f>
        <v>0</v>
      </c>
      <c r="E185" s="113">
        <f>[3]B!$AL$1707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[3]B!$C$1708</f>
        <v>0</v>
      </c>
      <c r="D186" s="486">
        <f>[3]B!$E$1708</f>
        <v>0</v>
      </c>
      <c r="E186" s="113">
        <f>[3]B!$AL$1708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[3]B!$C$1709</f>
        <v>0</v>
      </c>
      <c r="D187" s="486">
        <f>[3]B!$E$1709</f>
        <v>0</v>
      </c>
      <c r="E187" s="113">
        <f>[3]B!$AL$1709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[3]B!$C$1710</f>
        <v>0</v>
      </c>
      <c r="D188" s="486">
        <f>[3]B!$E$1710</f>
        <v>0</v>
      </c>
      <c r="E188" s="113">
        <f>[3]B!$AL$1710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[3]B!$C$1711</f>
        <v>0</v>
      </c>
      <c r="D189" s="486">
        <f>[3]B!$E$1711</f>
        <v>0</v>
      </c>
      <c r="E189" s="113">
        <f>[3]B!$AL$1711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[3]B!$C$1712</f>
        <v>0</v>
      </c>
      <c r="D190" s="486">
        <f>[3]B!$E$1712</f>
        <v>0</v>
      </c>
      <c r="E190" s="113">
        <f>[3]B!$AL$1712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[3]B!$C$1713</f>
        <v>0</v>
      </c>
      <c r="D191" s="486">
        <f>[3]B!$E$1713</f>
        <v>0</v>
      </c>
      <c r="E191" s="113">
        <f>[3]B!$AL$1713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[3]B!$C$1714</f>
        <v>0</v>
      </c>
      <c r="D192" s="486">
        <f>[3]B!$E$1714</f>
        <v>0</v>
      </c>
      <c r="E192" s="113">
        <f>[3]B!$AL$1714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[3]B!$C$1933</f>
        <v>81</v>
      </c>
      <c r="D193" s="486">
        <f>[3]B!$E$1933</f>
        <v>81</v>
      </c>
      <c r="E193" s="113">
        <f>[3]B!$AL$1933</f>
        <v>3178440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[3]B!$C$1934</f>
        <v>0</v>
      </c>
      <c r="D194" s="486">
        <f>[3]B!$E$1934</f>
        <v>0</v>
      </c>
      <c r="E194" s="113">
        <f>[3]B!$AL$1934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[3]B!$C$1935</f>
        <v>26</v>
      </c>
      <c r="D195" s="486">
        <f>[3]B!$E$1935</f>
        <v>18</v>
      </c>
      <c r="E195" s="113">
        <f>[3]B!$AL$1935</f>
        <v>907560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[3]B!$C$1418</f>
        <v>0</v>
      </c>
      <c r="D196" s="486">
        <f>[3]B!$E$1418</f>
        <v>0</v>
      </c>
      <c r="E196" s="113">
        <f>[3]B!$AL$1418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[3]B!$C$1014</f>
        <v>0</v>
      </c>
      <c r="D197" s="486">
        <f>[3]B!$E$1014</f>
        <v>0</v>
      </c>
      <c r="E197" s="113">
        <f>[3]B!$AL$1014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[3]B!$C$1015</f>
        <v>0</v>
      </c>
      <c r="D198" s="486">
        <f>[3]B!$E$1015</f>
        <v>0</v>
      </c>
      <c r="E198" s="113">
        <f>[3]B!$AL$1015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[3]B!$C$1016</f>
        <v>0</v>
      </c>
      <c r="D199" s="486">
        <f>[3]B!$E$1016</f>
        <v>0</v>
      </c>
      <c r="E199" s="113">
        <f>[3]B!$AL$1016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[3]B!$C$1017</f>
        <v>0</v>
      </c>
      <c r="D200" s="487">
        <f>[3]B!$E$1017</f>
        <v>0</v>
      </c>
      <c r="E200" s="113">
        <f>[3]B!$AL$1017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1335</v>
      </c>
      <c r="D201" s="488">
        <f>SUM(D167:D200)</f>
        <v>1321</v>
      </c>
      <c r="E201" s="139">
        <f>SUM(E167:E200)</f>
        <v>21281740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[3]B!C2734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[3]B!C2735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[3]B!$C$2736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[3]B!$C$2737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[3]B!$C$2738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[3]B!$C$2739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[3]B!$C$2740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[3]B!$C$2743</f>
        <v>6</v>
      </c>
      <c r="D214" s="494">
        <f>[3]B!$E$2743</f>
        <v>6</v>
      </c>
      <c r="E214" s="53">
        <f>[3]B!$AL$2743</f>
        <v>48120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[3]B!$C$2744</f>
        <v>0</v>
      </c>
      <c r="D215" s="495">
        <f>[3]B!$E$2744</f>
        <v>0</v>
      </c>
      <c r="E215" s="54">
        <f>[3]B!$AL$2744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[3]B!$C$2745</f>
        <v>0</v>
      </c>
      <c r="D216" s="495">
        <f>[3]B!$E$2745</f>
        <v>0</v>
      </c>
      <c r="E216" s="54">
        <f>[3]B!$AL$2745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[3]B!$C$2746</f>
        <v>0</v>
      </c>
      <c r="D217" s="495">
        <f>[3]B!$E$2746</f>
        <v>0</v>
      </c>
      <c r="E217" s="54">
        <f>[3]B!$AL$2746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[3]B!$C$2747</f>
        <v>0</v>
      </c>
      <c r="D218" s="496">
        <f>[3]B!$E$2747</f>
        <v>0</v>
      </c>
      <c r="E218" s="156">
        <f>[3]B!$AL$2747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6</v>
      </c>
      <c r="D219" s="497">
        <f>SUM(D214:D218)</f>
        <v>6</v>
      </c>
      <c r="E219" s="139">
        <f>SUM(E214:E218)</f>
        <v>48120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[3]B!$C$2587</f>
        <v>129</v>
      </c>
      <c r="D222" s="494">
        <f>[3]B!$E$2587</f>
        <v>129</v>
      </c>
      <c r="E222" s="53">
        <f>[3]B!$AL$2587</f>
        <v>2765760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[3]B!$C$2588</f>
        <v>228</v>
      </c>
      <c r="D223" s="495">
        <f>[3]B!$E$2588</f>
        <v>228</v>
      </c>
      <c r="E223" s="54">
        <f>[3]B!$AL$2588</f>
        <v>15383160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[3]B!$C$2589</f>
        <v>0</v>
      </c>
      <c r="D224" s="495">
        <f>[3]B!$E$2589</f>
        <v>0</v>
      </c>
      <c r="E224" s="54">
        <f>[3]B!$AL$2589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[3]B!$C$2590</f>
        <v>282</v>
      </c>
      <c r="D225" s="495">
        <f>[3]B!$E$2590</f>
        <v>280</v>
      </c>
      <c r="E225" s="54">
        <f>[3]B!$AL$2590</f>
        <v>823200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[3]B!$C$2591</f>
        <v>0</v>
      </c>
      <c r="D226" s="495">
        <f>[3]B!$E$2591</f>
        <v>0</v>
      </c>
      <c r="E226" s="54">
        <f>[3]B!$AL$2591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[3]B!$C$2592</f>
        <v>0</v>
      </c>
      <c r="D227" s="495">
        <f>[3]B!$E$2592</f>
        <v>0</v>
      </c>
      <c r="E227" s="54">
        <f>[3]B!$AL$2592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[3]B!$C$2593</f>
        <v>0</v>
      </c>
      <c r="D228" s="496">
        <f>[3]B!$E$2593</f>
        <v>0</v>
      </c>
      <c r="E228" s="156">
        <f>[3]B!$AL$2593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639</v>
      </c>
      <c r="D229" s="499">
        <f>SUM(D222:D228)</f>
        <v>637</v>
      </c>
      <c r="E229" s="139">
        <f>SUM(E222:E228)</f>
        <v>18972120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[3]B!$C$2262</f>
        <v>91</v>
      </c>
      <c r="D232" s="494">
        <f>[3]B!$E$2262</f>
        <v>81</v>
      </c>
      <c r="E232" s="53">
        <f>[3]B!$AL$2262</f>
        <v>12154860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[3]B!$C$2263</f>
        <v>1</v>
      </c>
      <c r="D233" s="496">
        <f>[3]B!$E$2263</f>
        <v>1</v>
      </c>
      <c r="E233" s="156">
        <f>[3]B!$AL$2263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[3]B!C2267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92</v>
      </c>
      <c r="D235" s="497">
        <f>SUM(D232:D234)</f>
        <v>82</v>
      </c>
      <c r="E235" s="139">
        <f>SUM(E232:E234)</f>
        <v>12312740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[3]B!$C$2614</f>
        <v>810</v>
      </c>
      <c r="D238" s="472">
        <f>[3]B!$E$2614</f>
        <v>810</v>
      </c>
      <c r="E238" s="53">
        <f>[3]B!$AL$2614</f>
        <v>4037410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[3]B!C2651+[3]B!C2673+[3]B!C2674</f>
        <v>305</v>
      </c>
      <c r="D239" s="473">
        <f>[3]B!E2640+[3]B!E2673+[3]B!E2674</f>
        <v>304</v>
      </c>
      <c r="E239" s="54">
        <f>[3]B!$AL$2640+[3]B!AL2673+[3]B!AL2674</f>
        <v>10463520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[3]B!$C$2677</f>
        <v>127</v>
      </c>
      <c r="D240" s="473">
        <f>[3]B!$H$2677</f>
        <v>118</v>
      </c>
      <c r="E240" s="54">
        <f>[3]B!$AL$2677</f>
        <v>4202760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[3]B!$C$2727</f>
        <v>1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1243</v>
      </c>
      <c r="D242" s="505">
        <f>SUM(D238:D240)</f>
        <v>1232</v>
      </c>
      <c r="E242" s="175">
        <f>SUM(E238:E240)</f>
        <v>18703690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[3]B!$C$2095</f>
        <v>0</v>
      </c>
      <c r="D245" s="472">
        <f>[3]B!$E$2095</f>
        <v>0</v>
      </c>
      <c r="E245" s="178">
        <f>[3]B!$AL$2095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[3]B!$C$2096</f>
        <v>0</v>
      </c>
      <c r="D246" s="473">
        <f>[3]B!$E$2096</f>
        <v>0</v>
      </c>
      <c r="E246" s="179">
        <f>[3]B!$AL$2096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[3]B!$C$2097</f>
        <v>0</v>
      </c>
      <c r="D247" s="473">
        <f>[3]B!$E$2097</f>
        <v>0</v>
      </c>
      <c r="E247" s="179">
        <f>[3]B!$AL$2097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[3]B!$C$2098</f>
        <v>0</v>
      </c>
      <c r="D248" s="473">
        <f>[3]B!$E$2098</f>
        <v>0</v>
      </c>
      <c r="E248" s="179">
        <f>[3]B!$AL$2098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[3]B!$C$2099</f>
        <v>0</v>
      </c>
      <c r="D249" s="473">
        <f>[3]B!$E$2099</f>
        <v>0</v>
      </c>
      <c r="E249" s="179">
        <f>[3]B!$AL$2099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[3]B!$C$2100</f>
        <v>0</v>
      </c>
      <c r="D250" s="473">
        <f>[3]B!$E$2100</f>
        <v>0</v>
      </c>
      <c r="E250" s="179">
        <f>[3]B!$AL$2100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[3]B!$C$2101</f>
        <v>0</v>
      </c>
      <c r="D251" s="473">
        <f>[3]B!$E$2101</f>
        <v>0</v>
      </c>
      <c r="E251" s="179">
        <f>[3]B!$AL$2101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[3]B!$C$2102</f>
        <v>0</v>
      </c>
      <c r="D252" s="474">
        <f>[3]B!$E$2102</f>
        <v>0</v>
      </c>
      <c r="E252" s="180">
        <f>[3]B!$AL$2102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[3]B!$C$103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[3]B!$C$104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[3]B!$C$105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[3]B!$C$106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[3]B!$C$107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[3]B!$C$108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[3]B!$C$109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[3]B!$C$110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[3]B!$C$111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[3]B!$C$112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[3]B!$C$1984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[3]B!$C$1788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[3]B!$C$2106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[3]B!$C$113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[3]B!$C$2730</f>
        <v>355</v>
      </c>
      <c r="D274" s="511">
        <f>[3]B!$E$2730</f>
        <v>355</v>
      </c>
      <c r="E274" s="53">
        <f>[3]B!$AL$2730</f>
        <v>7976850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[3]B!$C$2731</f>
        <v>0</v>
      </c>
      <c r="D275" s="512">
        <f>[3]B!$E$2731</f>
        <v>0</v>
      </c>
      <c r="E275" s="156">
        <f>[3]B!$AL$2731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355</v>
      </c>
      <c r="D276" s="459">
        <f>SUM(D274:D275)</f>
        <v>355</v>
      </c>
      <c r="E276" s="175">
        <f>SUM(E274:E275)</f>
        <v>7976850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[3]B!$C$956</f>
        <v>749</v>
      </c>
      <c r="D279" s="513">
        <f>[3]B!$E$956</f>
        <v>743</v>
      </c>
      <c r="E279" s="193">
        <f>[3]B!$AL$956</f>
        <v>5564300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[3]B!C963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89217</v>
      </c>
      <c r="D286" s="514">
        <f t="shared" ref="D286:Q286" si="1">+D287+D288+D289+D290+D291+D292+D296+D297+D298</f>
        <v>87802</v>
      </c>
      <c r="E286" s="514">
        <f t="shared" si="1"/>
        <v>87802</v>
      </c>
      <c r="F286" s="514">
        <f t="shared" si="1"/>
        <v>0</v>
      </c>
      <c r="G286" s="514">
        <f t="shared" si="1"/>
        <v>1415</v>
      </c>
      <c r="H286" s="514">
        <f t="shared" si="1"/>
        <v>34057</v>
      </c>
      <c r="I286" s="514">
        <f t="shared" si="1"/>
        <v>28718</v>
      </c>
      <c r="J286" s="514">
        <f t="shared" si="1"/>
        <v>26442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4</v>
      </c>
      <c r="P286" s="514">
        <f t="shared" si="1"/>
        <v>412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[3]B!C212</f>
        <v>41852</v>
      </c>
      <c r="D287" s="515">
        <f>[3]B!D212</f>
        <v>41037</v>
      </c>
      <c r="E287" s="515">
        <f>[3]B!E212</f>
        <v>41037</v>
      </c>
      <c r="F287" s="515">
        <f>[3]B!F212</f>
        <v>0</v>
      </c>
      <c r="G287" s="515">
        <f>[3]B!G212</f>
        <v>815</v>
      </c>
      <c r="H287" s="515">
        <f>[3]B!AA212</f>
        <v>18071</v>
      </c>
      <c r="I287" s="515">
        <f>[3]B!AB212</f>
        <v>9345</v>
      </c>
      <c r="J287" s="515">
        <f>[3]B!AC212</f>
        <v>14436</v>
      </c>
      <c r="K287" s="515">
        <f>[3]B!AD212</f>
        <v>0</v>
      </c>
      <c r="L287" s="515">
        <f>[3]B!AE212</f>
        <v>0</v>
      </c>
      <c r="M287" s="515">
        <f>[3]B!AF212</f>
        <v>0</v>
      </c>
      <c r="N287" s="515">
        <f>[3]B!AG212</f>
        <v>0</v>
      </c>
      <c r="O287" s="515">
        <f>[3]B!AH212</f>
        <v>0</v>
      </c>
      <c r="P287" s="515">
        <f>[3]B!AI212</f>
        <v>51</v>
      </c>
      <c r="Q287" s="515">
        <f>[3]B!AJ212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[3]B!C275</f>
        <v>34873</v>
      </c>
      <c r="D288" s="516">
        <f>[3]B!D275</f>
        <v>34377</v>
      </c>
      <c r="E288" s="516">
        <f>[3]B!E275</f>
        <v>34377</v>
      </c>
      <c r="F288" s="516">
        <f>[3]B!F275</f>
        <v>0</v>
      </c>
      <c r="G288" s="516">
        <f>[3]B!G275</f>
        <v>496</v>
      </c>
      <c r="H288" s="516">
        <f>[3]B!AA275</f>
        <v>12638</v>
      </c>
      <c r="I288" s="516">
        <f>[3]B!AB275</f>
        <v>12347</v>
      </c>
      <c r="J288" s="516">
        <f>[3]B!AC275</f>
        <v>9888</v>
      </c>
      <c r="K288" s="516">
        <f>[3]B!AD275</f>
        <v>0</v>
      </c>
      <c r="L288" s="516">
        <f>[3]B!AE275</f>
        <v>0</v>
      </c>
      <c r="M288" s="516">
        <f>[3]B!AF275</f>
        <v>0</v>
      </c>
      <c r="N288" s="516">
        <f>[3]B!AG275</f>
        <v>0</v>
      </c>
      <c r="O288" s="516">
        <f>[3]B!AH275</f>
        <v>0</v>
      </c>
      <c r="P288" s="516">
        <f>[3]B!AI275</f>
        <v>61</v>
      </c>
      <c r="Q288" s="516">
        <f>[3]B!AJ275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[3]B!C314</f>
        <v>2258</v>
      </c>
      <c r="D289" s="516">
        <f>[3]B!D314</f>
        <v>2250</v>
      </c>
      <c r="E289" s="516">
        <f>[3]B!E314</f>
        <v>2250</v>
      </c>
      <c r="F289" s="516">
        <f>[3]B!F314</f>
        <v>0</v>
      </c>
      <c r="G289" s="516">
        <f>[3]B!G314</f>
        <v>8</v>
      </c>
      <c r="H289" s="516">
        <f>[3]B!AA314</f>
        <v>177</v>
      </c>
      <c r="I289" s="516">
        <f>[3]B!AB314</f>
        <v>2057</v>
      </c>
      <c r="J289" s="516">
        <f>[3]B!AC314</f>
        <v>24</v>
      </c>
      <c r="K289" s="516">
        <f>[3]B!AD314</f>
        <v>0</v>
      </c>
      <c r="L289" s="516">
        <f>[3]B!AE314</f>
        <v>0</v>
      </c>
      <c r="M289" s="516">
        <f>[3]B!AF314</f>
        <v>0</v>
      </c>
      <c r="N289" s="516">
        <f>[3]B!AG314</f>
        <v>0</v>
      </c>
      <c r="O289" s="516">
        <f>[3]B!AH314</f>
        <v>0</v>
      </c>
      <c r="P289" s="516">
        <f>[3]B!AI314</f>
        <v>80</v>
      </c>
      <c r="Q289" s="516">
        <f>[3]B!AJ314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[3]B!C324</f>
        <v>0</v>
      </c>
      <c r="D290" s="516">
        <f>[3]B!D324</f>
        <v>0</v>
      </c>
      <c r="E290" s="516">
        <f>[3]B!E324</f>
        <v>0</v>
      </c>
      <c r="F290" s="516">
        <f>[3]B!F324</f>
        <v>0</v>
      </c>
      <c r="G290" s="516">
        <f>[3]B!G324</f>
        <v>0</v>
      </c>
      <c r="H290" s="516">
        <f>[3]B!AA324</f>
        <v>0</v>
      </c>
      <c r="I290" s="516">
        <f>[3]B!AB324</f>
        <v>0</v>
      </c>
      <c r="J290" s="516">
        <f>[3]B!AC324</f>
        <v>0</v>
      </c>
      <c r="K290" s="516">
        <f>[3]B!AD324</f>
        <v>0</v>
      </c>
      <c r="L290" s="516">
        <f>[3]B!AE324</f>
        <v>0</v>
      </c>
      <c r="M290" s="516">
        <f>[3]B!AF324</f>
        <v>0</v>
      </c>
      <c r="N290" s="516">
        <f>[3]B!AG324</f>
        <v>0</v>
      </c>
      <c r="O290" s="516">
        <f>[3]B!AH324</f>
        <v>2</v>
      </c>
      <c r="P290" s="516">
        <f>[3]B!AI324</f>
        <v>0</v>
      </c>
      <c r="Q290" s="516">
        <f>[3]B!AJ324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[3]B!C388</f>
        <v>2853</v>
      </c>
      <c r="D291" s="517">
        <f>[3]B!D388</f>
        <v>2806</v>
      </c>
      <c r="E291" s="517">
        <f>[3]B!E388</f>
        <v>2806</v>
      </c>
      <c r="F291" s="517">
        <f>[3]B!F388</f>
        <v>0</v>
      </c>
      <c r="G291" s="517">
        <f>[3]B!G388</f>
        <v>47</v>
      </c>
      <c r="H291" s="517">
        <f>[3]B!AA388</f>
        <v>1241</v>
      </c>
      <c r="I291" s="517">
        <f>[3]B!AB388</f>
        <v>516</v>
      </c>
      <c r="J291" s="517">
        <f>[3]B!AC388</f>
        <v>1096</v>
      </c>
      <c r="K291" s="517">
        <f>[3]B!AD388</f>
        <v>0</v>
      </c>
      <c r="L291" s="517">
        <f>[3]B!AE388</f>
        <v>0</v>
      </c>
      <c r="M291" s="517">
        <f>[3]B!AF388</f>
        <v>0</v>
      </c>
      <c r="N291" s="517">
        <f>[3]B!AG388</f>
        <v>0</v>
      </c>
      <c r="O291" s="517">
        <f>[3]B!AH388</f>
        <v>0</v>
      </c>
      <c r="P291" s="517">
        <f>[3]B!AI388</f>
        <v>186</v>
      </c>
      <c r="Q291" s="517">
        <f>[3]B!AJ388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4724</v>
      </c>
      <c r="D292" s="519">
        <f>SUM(D293:D295)</f>
        <v>4688</v>
      </c>
      <c r="E292" s="520">
        <f t="shared" ref="E292:Q292" si="2">SUM(E293:E295)</f>
        <v>4688</v>
      </c>
      <c r="F292" s="521">
        <f t="shared" si="2"/>
        <v>0</v>
      </c>
      <c r="G292" s="522">
        <f t="shared" si="2"/>
        <v>36</v>
      </c>
      <c r="H292" s="522">
        <f t="shared" si="2"/>
        <v>1421</v>
      </c>
      <c r="I292" s="522">
        <f t="shared" si="2"/>
        <v>3041</v>
      </c>
      <c r="J292" s="522">
        <f t="shared" si="2"/>
        <v>262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2</v>
      </c>
      <c r="P292" s="522">
        <f t="shared" si="2"/>
        <v>31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[3]B!C428</f>
        <v>4101</v>
      </c>
      <c r="D293" s="515">
        <f>[3]B!D428</f>
        <v>4065</v>
      </c>
      <c r="E293" s="515">
        <f>[3]B!E428</f>
        <v>4065</v>
      </c>
      <c r="F293" s="515">
        <f>[3]B!F428</f>
        <v>0</v>
      </c>
      <c r="G293" s="515">
        <f>[3]B!G428</f>
        <v>36</v>
      </c>
      <c r="H293" s="515">
        <f>[3]B!AA428</f>
        <v>1287</v>
      </c>
      <c r="I293" s="515">
        <f>[3]B!AB428</f>
        <v>2570</v>
      </c>
      <c r="J293" s="515">
        <f>[3]B!AC428</f>
        <v>244</v>
      </c>
      <c r="K293" s="515">
        <f>[3]B!AD428</f>
        <v>0</v>
      </c>
      <c r="L293" s="515">
        <f>[3]B!AE428</f>
        <v>0</v>
      </c>
      <c r="M293" s="515">
        <f>[3]B!AF428</f>
        <v>0</v>
      </c>
      <c r="N293" s="515">
        <f>[3]B!AG428</f>
        <v>0</v>
      </c>
      <c r="O293" s="515">
        <f>[3]B!AH428</f>
        <v>0</v>
      </c>
      <c r="P293" s="515">
        <f>[3]B!AI428</f>
        <v>4</v>
      </c>
      <c r="Q293" s="515">
        <f>[3]B!AJ428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[3]B!C447</f>
        <v>15</v>
      </c>
      <c r="D294" s="516">
        <f>[3]B!D447</f>
        <v>15</v>
      </c>
      <c r="E294" s="516">
        <f>[3]B!E447</f>
        <v>15</v>
      </c>
      <c r="F294" s="516">
        <f>[3]B!F447</f>
        <v>0</v>
      </c>
      <c r="G294" s="516">
        <f>[3]B!G447</f>
        <v>0</v>
      </c>
      <c r="H294" s="516">
        <f>[3]B!AA447</f>
        <v>1</v>
      </c>
      <c r="I294" s="516">
        <f>[3]B!AB447</f>
        <v>14</v>
      </c>
      <c r="J294" s="516">
        <f>[3]B!AC447</f>
        <v>0</v>
      </c>
      <c r="K294" s="516">
        <f>[3]B!AD447</f>
        <v>0</v>
      </c>
      <c r="L294" s="516">
        <f>[3]B!AE447</f>
        <v>0</v>
      </c>
      <c r="M294" s="516">
        <f>[3]B!AF447</f>
        <v>0</v>
      </c>
      <c r="N294" s="516">
        <f>[3]B!AG447</f>
        <v>0</v>
      </c>
      <c r="O294" s="516">
        <f>[3]B!AH447</f>
        <v>2</v>
      </c>
      <c r="P294" s="516">
        <f>[3]B!AI447</f>
        <v>0</v>
      </c>
      <c r="Q294" s="516">
        <f>[3]B!AJ447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[3]B!C470</f>
        <v>608</v>
      </c>
      <c r="D295" s="524">
        <f>[3]B!D470</f>
        <v>608</v>
      </c>
      <c r="E295" s="524">
        <f>[3]B!E470</f>
        <v>608</v>
      </c>
      <c r="F295" s="524">
        <f>[3]B!F470</f>
        <v>0</v>
      </c>
      <c r="G295" s="524">
        <f>[3]B!G470</f>
        <v>0</v>
      </c>
      <c r="H295" s="524">
        <f>[3]B!AA470</f>
        <v>133</v>
      </c>
      <c r="I295" s="524">
        <f>[3]B!AB470</f>
        <v>457</v>
      </c>
      <c r="J295" s="524">
        <f>[3]B!AC470</f>
        <v>18</v>
      </c>
      <c r="K295" s="524">
        <f>[3]B!AD470</f>
        <v>0</v>
      </c>
      <c r="L295" s="524">
        <f>[3]B!AE470</f>
        <v>0</v>
      </c>
      <c r="M295" s="524">
        <f>[3]B!AF470</f>
        <v>0</v>
      </c>
      <c r="N295" s="524">
        <f>[3]B!AG470</f>
        <v>0</v>
      </c>
      <c r="O295" s="524">
        <f>[3]B!AH470</f>
        <v>0</v>
      </c>
      <c r="P295" s="524">
        <f>[3]B!AI470</f>
        <v>27</v>
      </c>
      <c r="Q295" s="524">
        <f>[3]B!AJ470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[3]B!C480</f>
        <v>0</v>
      </c>
      <c r="D296" s="515">
        <f>[3]B!D480</f>
        <v>0</v>
      </c>
      <c r="E296" s="515">
        <f>[3]B!E480</f>
        <v>0</v>
      </c>
      <c r="F296" s="515">
        <f>[3]B!F480</f>
        <v>0</v>
      </c>
      <c r="G296" s="515">
        <f>[3]B!G480</f>
        <v>0</v>
      </c>
      <c r="H296" s="515">
        <f>[3]B!AA480</f>
        <v>0</v>
      </c>
      <c r="I296" s="515">
        <f>[3]B!AB480</f>
        <v>0</v>
      </c>
      <c r="J296" s="515">
        <f>[3]B!AC480</f>
        <v>0</v>
      </c>
      <c r="K296" s="515">
        <f>[3]B!AD480</f>
        <v>0</v>
      </c>
      <c r="L296" s="515">
        <f>[3]B!AE480</f>
        <v>0</v>
      </c>
      <c r="M296" s="515">
        <f>[3]B!AF480</f>
        <v>0</v>
      </c>
      <c r="N296" s="515">
        <f>[3]B!AG480</f>
        <v>0</v>
      </c>
      <c r="O296" s="515">
        <f>[3]B!AH480</f>
        <v>0</v>
      </c>
      <c r="P296" s="515">
        <f>[3]B!AI480</f>
        <v>0</v>
      </c>
      <c r="Q296" s="515">
        <f>[3]B!AJ480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[3]B!C532</f>
        <v>103</v>
      </c>
      <c r="D297" s="516">
        <f>[3]B!D532</f>
        <v>103</v>
      </c>
      <c r="E297" s="516">
        <f>[3]B!E532</f>
        <v>103</v>
      </c>
      <c r="F297" s="516">
        <f>[3]B!F532</f>
        <v>0</v>
      </c>
      <c r="G297" s="516">
        <f>[3]B!G532</f>
        <v>0</v>
      </c>
      <c r="H297" s="516">
        <f>[3]B!AA532</f>
        <v>54</v>
      </c>
      <c r="I297" s="516">
        <f>[3]B!AB532</f>
        <v>13</v>
      </c>
      <c r="J297" s="516">
        <f>[3]B!AC532</f>
        <v>36</v>
      </c>
      <c r="K297" s="516">
        <f>[3]B!AD532</f>
        <v>0</v>
      </c>
      <c r="L297" s="516">
        <f>[3]B!AE532</f>
        <v>0</v>
      </c>
      <c r="M297" s="516">
        <f>[3]B!AF532</f>
        <v>0</v>
      </c>
      <c r="N297" s="516">
        <f>[3]B!AG532</f>
        <v>0</v>
      </c>
      <c r="O297" s="516">
        <f>[3]B!AH532</f>
        <v>0</v>
      </c>
      <c r="P297" s="516">
        <f>[3]B!AI532</f>
        <v>2</v>
      </c>
      <c r="Q297" s="516">
        <f>[3]B!AJ532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[3]B!C566</f>
        <v>2554</v>
      </c>
      <c r="D298" s="516">
        <f>[3]B!D566</f>
        <v>2541</v>
      </c>
      <c r="E298" s="516">
        <f>[3]B!E566</f>
        <v>2541</v>
      </c>
      <c r="F298" s="516">
        <f>[3]B!F566</f>
        <v>0</v>
      </c>
      <c r="G298" s="516">
        <f>[3]B!G566</f>
        <v>13</v>
      </c>
      <c r="H298" s="516">
        <f>[3]B!AA566</f>
        <v>455</v>
      </c>
      <c r="I298" s="516">
        <f>[3]B!AB566</f>
        <v>1399</v>
      </c>
      <c r="J298" s="516">
        <f>[3]B!AC566</f>
        <v>700</v>
      </c>
      <c r="K298" s="516">
        <f>[3]B!AD566</f>
        <v>0</v>
      </c>
      <c r="L298" s="516">
        <f>[3]B!AE566</f>
        <v>0</v>
      </c>
      <c r="M298" s="516">
        <f>[3]B!AF566</f>
        <v>0</v>
      </c>
      <c r="N298" s="516">
        <f>[3]B!AG566</f>
        <v>0</v>
      </c>
      <c r="O298" s="516">
        <f>[3]B!AH566</f>
        <v>0</v>
      </c>
      <c r="P298" s="516">
        <f>[3]B!AI566</f>
        <v>1</v>
      </c>
      <c r="Q298" s="516">
        <f>[3]B!AJ566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5610</v>
      </c>
      <c r="D299" s="526">
        <f t="shared" si="3"/>
        <v>5440</v>
      </c>
      <c r="E299" s="520">
        <f t="shared" si="3"/>
        <v>5440</v>
      </c>
      <c r="F299" s="521">
        <f t="shared" si="3"/>
        <v>0</v>
      </c>
      <c r="G299" s="522">
        <f t="shared" si="3"/>
        <v>170</v>
      </c>
      <c r="H299" s="520">
        <f t="shared" si="3"/>
        <v>1055</v>
      </c>
      <c r="I299" s="527">
        <f t="shared" si="3"/>
        <v>2223</v>
      </c>
      <c r="J299" s="521">
        <f t="shared" si="3"/>
        <v>2332</v>
      </c>
      <c r="K299" s="520">
        <f t="shared" si="3"/>
        <v>0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3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[3]B!C624</f>
        <v>2919</v>
      </c>
      <c r="D300" s="515">
        <f>[3]B!D624</f>
        <v>2878</v>
      </c>
      <c r="E300" s="515">
        <f>[3]B!E624</f>
        <v>2878</v>
      </c>
      <c r="F300" s="515">
        <f>[3]B!F624</f>
        <v>0</v>
      </c>
      <c r="G300" s="515">
        <f>[3]B!G624</f>
        <v>41</v>
      </c>
      <c r="H300" s="515">
        <f>[3]B!AA624</f>
        <v>300</v>
      </c>
      <c r="I300" s="515">
        <f>[3]B!AB624</f>
        <v>1028</v>
      </c>
      <c r="J300" s="515">
        <f>[3]B!AC624</f>
        <v>1591</v>
      </c>
      <c r="K300" s="515">
        <f>[3]B!AD624</f>
        <v>0</v>
      </c>
      <c r="L300" s="515">
        <f>[3]B!AE624</f>
        <v>0</v>
      </c>
      <c r="M300" s="515">
        <f>[3]B!AF624</f>
        <v>0</v>
      </c>
      <c r="N300" s="515">
        <f>[3]B!AG624</f>
        <v>0</v>
      </c>
      <c r="O300" s="515">
        <f>[3]B!AH624</f>
        <v>0</v>
      </c>
      <c r="P300" s="515">
        <f>[3]B!AI624</f>
        <v>1</v>
      </c>
      <c r="Q300" s="515">
        <f>[3]B!AJ624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[3]B!C647</f>
        <v>0</v>
      </c>
      <c r="D301" s="516">
        <f>[3]B!D647</f>
        <v>0</v>
      </c>
      <c r="E301" s="516">
        <f>[3]B!E647</f>
        <v>0</v>
      </c>
      <c r="F301" s="516">
        <f>[3]B!F647</f>
        <v>0</v>
      </c>
      <c r="G301" s="516">
        <f>[3]B!G647</f>
        <v>0</v>
      </c>
      <c r="H301" s="516">
        <f>[3]B!AA647</f>
        <v>0</v>
      </c>
      <c r="I301" s="516">
        <f>[3]B!AB647</f>
        <v>0</v>
      </c>
      <c r="J301" s="516">
        <f>[3]B!AC647</f>
        <v>0</v>
      </c>
      <c r="K301" s="516">
        <f>[3]B!AD647</f>
        <v>0</v>
      </c>
      <c r="L301" s="516">
        <f>[3]B!AE647</f>
        <v>0</v>
      </c>
      <c r="M301" s="516">
        <f>[3]B!AF647</f>
        <v>0</v>
      </c>
      <c r="N301" s="516">
        <f>[3]B!AG647</f>
        <v>0</v>
      </c>
      <c r="O301" s="516">
        <f>[3]B!AH647</f>
        <v>0</v>
      </c>
      <c r="P301" s="516">
        <f>[3]B!AI647</f>
        <v>0</v>
      </c>
      <c r="Q301" s="516">
        <f>[3]B!AJ647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[3]B!C674</f>
        <v>1149</v>
      </c>
      <c r="D302" s="517">
        <f>[3]B!D674</f>
        <v>1145</v>
      </c>
      <c r="E302" s="517">
        <f>[3]B!E674</f>
        <v>1145</v>
      </c>
      <c r="F302" s="517">
        <f>[3]B!F674</f>
        <v>0</v>
      </c>
      <c r="G302" s="517">
        <f>[3]B!G674</f>
        <v>4</v>
      </c>
      <c r="H302" s="517">
        <f>[3]B!AA674</f>
        <v>172</v>
      </c>
      <c r="I302" s="517">
        <f>[3]B!AB674</f>
        <v>354</v>
      </c>
      <c r="J302" s="517">
        <f>[3]B!AC674</f>
        <v>623</v>
      </c>
      <c r="K302" s="517">
        <f>[3]B!AD674</f>
        <v>0</v>
      </c>
      <c r="L302" s="517">
        <f>[3]B!AE674</f>
        <v>0</v>
      </c>
      <c r="M302" s="517">
        <f>[3]B!AF674</f>
        <v>0</v>
      </c>
      <c r="N302" s="517">
        <f>[3]B!AG674</f>
        <v>0</v>
      </c>
      <c r="O302" s="517">
        <f>[3]B!AH674</f>
        <v>0</v>
      </c>
      <c r="P302" s="517">
        <f>[3]B!AI674</f>
        <v>0</v>
      </c>
      <c r="Q302" s="517">
        <f>[3]B!AJ674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1542</v>
      </c>
      <c r="D303" s="448">
        <f>SUM(D304:D306)</f>
        <v>1417</v>
      </c>
      <c r="E303" s="481">
        <f t="shared" ref="E303:Q303" si="4">SUM(E304:E306)</f>
        <v>1417</v>
      </c>
      <c r="F303" s="532">
        <f t="shared" si="4"/>
        <v>0</v>
      </c>
      <c r="G303" s="533">
        <f t="shared" si="4"/>
        <v>125</v>
      </c>
      <c r="H303" s="481">
        <f t="shared" si="4"/>
        <v>583</v>
      </c>
      <c r="I303" s="534">
        <f t="shared" si="4"/>
        <v>841</v>
      </c>
      <c r="J303" s="532">
        <f t="shared" si="4"/>
        <v>118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1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[3]B!C696-[3]B!C676-[3]B!C677</f>
        <v>845</v>
      </c>
      <c r="D304" s="515">
        <f>[3]B!D696-[3]B!D676-[3]B!D677</f>
        <v>720</v>
      </c>
      <c r="E304" s="515">
        <f>[3]B!E696-[3]B!E676-[3]B!E677</f>
        <v>720</v>
      </c>
      <c r="F304" s="515">
        <f>[3]B!F696-[3]B!F676-[3]B!F677</f>
        <v>0</v>
      </c>
      <c r="G304" s="515">
        <f>[3]B!G696-[3]B!G676-[3]B!G677</f>
        <v>125</v>
      </c>
      <c r="H304" s="515">
        <f>[3]B!AA696-[3]B!AA676-[3]B!AA677</f>
        <v>496</v>
      </c>
      <c r="I304" s="515">
        <f>[3]B!AB696-[3]B!AB676-[3]B!AB677</f>
        <v>282</v>
      </c>
      <c r="J304" s="515">
        <f>[3]B!AC696-[3]B!AC676-[3]B!AC677</f>
        <v>67</v>
      </c>
      <c r="K304" s="515">
        <f>[3]B!AD696-[3]B!AD676-[3]B!AD677</f>
        <v>0</v>
      </c>
      <c r="L304" s="515">
        <f>[3]B!AE696-[3]B!AE676-[3]B!AE677</f>
        <v>0</v>
      </c>
      <c r="M304" s="515">
        <f>[3]B!AF696-[3]B!AF676-[3]B!AF677</f>
        <v>0</v>
      </c>
      <c r="N304" s="515">
        <f>[3]B!AG696-[3]B!AG676-[3]B!AG677</f>
        <v>0</v>
      </c>
      <c r="O304" s="515">
        <f>[3]B!AH696-[3]B!AH676-[3]B!AH677</f>
        <v>0</v>
      </c>
      <c r="P304" s="515">
        <f>[3]B!AI696-[3]B!AI676-[3]B!AI677</f>
        <v>1</v>
      </c>
      <c r="Q304" s="515">
        <f>[3]B!AJ696-[3]B!AJ676-[3]B!AJ677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[3]B!C676</f>
        <v>505</v>
      </c>
      <c r="D305" s="516">
        <f>[3]B!D676</f>
        <v>505</v>
      </c>
      <c r="E305" s="516">
        <f>[3]B!E676</f>
        <v>505</v>
      </c>
      <c r="F305" s="516">
        <f>[3]B!F676</f>
        <v>0</v>
      </c>
      <c r="G305" s="516">
        <f>[3]B!G676</f>
        <v>0</v>
      </c>
      <c r="H305" s="516">
        <f>[3]B!AA676</f>
        <v>0</v>
      </c>
      <c r="I305" s="516">
        <f>[3]B!AB676</f>
        <v>505</v>
      </c>
      <c r="J305" s="516">
        <f>[3]B!AC676</f>
        <v>0</v>
      </c>
      <c r="K305" s="516">
        <f>[3]B!AD676</f>
        <v>0</v>
      </c>
      <c r="L305" s="516">
        <f>[3]B!AE676</f>
        <v>0</v>
      </c>
      <c r="M305" s="516">
        <f>[3]B!AF676</f>
        <v>0</v>
      </c>
      <c r="N305" s="516">
        <f>[3]B!AG676</f>
        <v>0</v>
      </c>
      <c r="O305" s="516">
        <f>[3]B!AH676</f>
        <v>0</v>
      </c>
      <c r="P305" s="516">
        <f>[3]B!AI676</f>
        <v>0</v>
      </c>
      <c r="Q305" s="516">
        <f>[3]B!AJ676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[3]B!C677</f>
        <v>192</v>
      </c>
      <c r="D306" s="517">
        <f>[3]B!D677</f>
        <v>192</v>
      </c>
      <c r="E306" s="517">
        <f>[3]B!E677</f>
        <v>192</v>
      </c>
      <c r="F306" s="517">
        <f>[3]B!F677</f>
        <v>0</v>
      </c>
      <c r="G306" s="517">
        <f>[3]B!G677</f>
        <v>0</v>
      </c>
      <c r="H306" s="517">
        <f>[3]B!AA677</f>
        <v>87</v>
      </c>
      <c r="I306" s="517">
        <f>[3]B!AB677</f>
        <v>54</v>
      </c>
      <c r="J306" s="517">
        <f>[3]B!AC677</f>
        <v>51</v>
      </c>
      <c r="K306" s="517">
        <f>[3]B!AD677</f>
        <v>0</v>
      </c>
      <c r="L306" s="517">
        <f>[3]B!AE677</f>
        <v>0</v>
      </c>
      <c r="M306" s="517">
        <f>[3]B!AF677</f>
        <v>0</v>
      </c>
      <c r="N306" s="517">
        <f>[3]B!AG677</f>
        <v>0</v>
      </c>
      <c r="O306" s="517">
        <f>[3]B!AH677</f>
        <v>0</v>
      </c>
      <c r="P306" s="517">
        <f>[3]B!AI677</f>
        <v>0</v>
      </c>
      <c r="Q306" s="517">
        <f>[3]B!AJ677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[3]B!C728</f>
        <v>0</v>
      </c>
      <c r="D307" s="538">
        <f>[3]B!D728</f>
        <v>0</v>
      </c>
      <c r="E307" s="538">
        <f>[3]B!E728</f>
        <v>0</v>
      </c>
      <c r="F307" s="538">
        <f>[3]B!F728</f>
        <v>0</v>
      </c>
      <c r="G307" s="538">
        <f>[3]B!G728</f>
        <v>0</v>
      </c>
      <c r="H307" s="538">
        <f>[3]B!AA728</f>
        <v>0</v>
      </c>
      <c r="I307" s="538">
        <f>[3]B!AB728</f>
        <v>0</v>
      </c>
      <c r="J307" s="538">
        <f>[3]B!AC728</f>
        <v>0</v>
      </c>
      <c r="K307" s="538">
        <f>[3]B!AD728</f>
        <v>0</v>
      </c>
      <c r="L307" s="538">
        <f>[3]B!AE728</f>
        <v>0</v>
      </c>
      <c r="M307" s="538">
        <f>[3]B!AF728</f>
        <v>0</v>
      </c>
      <c r="N307" s="538">
        <f>[3]B!AG728</f>
        <v>0</v>
      </c>
      <c r="O307" s="538">
        <f>[3]B!AH728</f>
        <v>0</v>
      </c>
      <c r="P307" s="538">
        <f>[3]B!AI728</f>
        <v>1</v>
      </c>
      <c r="Q307" s="538">
        <f>[3]B!AJ728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[3]B!C786</f>
        <v>0</v>
      </c>
      <c r="D308" s="517">
        <f>[3]B!D786</f>
        <v>0</v>
      </c>
      <c r="E308" s="517">
        <f>[3]B!E786</f>
        <v>0</v>
      </c>
      <c r="F308" s="517">
        <f>[3]B!F786</f>
        <v>0</v>
      </c>
      <c r="G308" s="517">
        <f>[3]B!G786</f>
        <v>0</v>
      </c>
      <c r="H308" s="517">
        <f>[3]B!AA786</f>
        <v>0</v>
      </c>
      <c r="I308" s="517">
        <f>[3]B!AB786</f>
        <v>0</v>
      </c>
      <c r="J308" s="517">
        <f>[3]B!AC786</f>
        <v>0</v>
      </c>
      <c r="K308" s="517">
        <f>[3]B!AD786</f>
        <v>0</v>
      </c>
      <c r="L308" s="517">
        <f>[3]B!AE786</f>
        <v>0</v>
      </c>
      <c r="M308" s="517">
        <f>[3]B!AF786</f>
        <v>0</v>
      </c>
      <c r="N308" s="517">
        <f>[3]B!AG786</f>
        <v>0</v>
      </c>
      <c r="O308" s="517">
        <f>[3]B!AH786</f>
        <v>0</v>
      </c>
      <c r="P308" s="517">
        <f>[3]B!AI786</f>
        <v>0</v>
      </c>
      <c r="Q308" s="517">
        <f>[3]B!AJ786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[3]B!C492</f>
        <v>6063</v>
      </c>
      <c r="D309" s="515">
        <f>[3]B!D492</f>
        <v>5911</v>
      </c>
      <c r="E309" s="515">
        <f>[3]B!E492</f>
        <v>5911</v>
      </c>
      <c r="F309" s="515">
        <f>[3]B!F492</f>
        <v>0</v>
      </c>
      <c r="G309" s="515">
        <f>[3]B!G492</f>
        <v>152</v>
      </c>
      <c r="H309" s="515">
        <f>[3]B!AA492</f>
        <v>3790</v>
      </c>
      <c r="I309" s="515">
        <f>[3]B!AB492</f>
        <v>968</v>
      </c>
      <c r="J309" s="515">
        <f>[3]B!AC492</f>
        <v>1305</v>
      </c>
      <c r="K309" s="515">
        <f>[3]B!AD492</f>
        <v>0</v>
      </c>
      <c r="L309" s="515">
        <f>[3]B!AE492</f>
        <v>0</v>
      </c>
      <c r="M309" s="515">
        <f>[3]B!AF492</f>
        <v>0</v>
      </c>
      <c r="N309" s="515">
        <f>[3]B!AG492</f>
        <v>0</v>
      </c>
      <c r="O309" s="515">
        <f>[3]B!AH492</f>
        <v>0</v>
      </c>
      <c r="P309" s="515">
        <f>[3]B!AI492</f>
        <v>0</v>
      </c>
      <c r="Q309" s="515">
        <f>[3]B!AJ492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[3]B!C978</f>
        <v>0</v>
      </c>
      <c r="D310" s="539">
        <f>[3]B!D978</f>
        <v>0</v>
      </c>
      <c r="E310" s="539">
        <f>[3]B!E978</f>
        <v>0</v>
      </c>
      <c r="F310" s="539">
        <f>[3]B!F978</f>
        <v>0</v>
      </c>
      <c r="G310" s="539">
        <f>[3]B!G978</f>
        <v>0</v>
      </c>
      <c r="H310" s="539">
        <f>[3]B!AA978</f>
        <v>0</v>
      </c>
      <c r="I310" s="539">
        <f>[3]B!AB978</f>
        <v>0</v>
      </c>
      <c r="J310" s="539">
        <f>[3]B!AC978</f>
        <v>0</v>
      </c>
      <c r="K310" s="539">
        <f>[3]B!AD978</f>
        <v>0</v>
      </c>
      <c r="L310" s="539">
        <f>[3]B!AE978</f>
        <v>0</v>
      </c>
      <c r="M310" s="539">
        <f>[3]B!AF978</f>
        <v>0</v>
      </c>
      <c r="N310" s="539">
        <f>[3]B!AG978</f>
        <v>0</v>
      </c>
      <c r="O310" s="539">
        <f>[3]B!AH978</f>
        <v>0</v>
      </c>
      <c r="P310" s="539">
        <f>[3]B!AI978</f>
        <v>139</v>
      </c>
      <c r="Q310" s="539">
        <f>[3]B!AJ978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SUM([3]B!C793,[3]B!C800,[3]B!C804,[3]B!C811,[3]B!C820)</f>
        <v>0</v>
      </c>
      <c r="D317" s="511">
        <f>SUM([3]B!D793,[3]B!D800,[3]B!D804,[3]B!D811,[3]B!D820)</f>
        <v>0</v>
      </c>
      <c r="E317" s="511">
        <f>SUM([3]B!E793,[3]B!E800,[3]B!E804,[3]B!E811,[3]B!E820)</f>
        <v>0</v>
      </c>
      <c r="F317" s="511">
        <f>SUM([3]B!F793,[3]B!F800,[3]B!F804,[3]B!F811,[3]B!F820)</f>
        <v>0</v>
      </c>
      <c r="G317" s="511">
        <f>SUM([3]B!G793,[3]B!G800,[3]B!G804,[3]B!G811,[3]B!G820)</f>
        <v>0</v>
      </c>
      <c r="H317" s="511">
        <f>SUM([3]B!AA793,[3]B!AA800,[3]B!AA804,[3]B!AA811,[3]B!AA820)</f>
        <v>0</v>
      </c>
      <c r="I317" s="511">
        <f>SUM([3]B!AB793,[3]B!AB800,[3]B!AB804,[3]B!AB811,[3]B!AB820)</f>
        <v>0</v>
      </c>
      <c r="J317" s="511">
        <f>SUM([3]B!AC793,[3]B!AC800,[3]B!AC804,[3]B!AC811,[3]B!AC820)</f>
        <v>0</v>
      </c>
      <c r="K317" s="511">
        <f>SUM([3]B!AD793,[3]B!AD800,[3]B!AD804,[3]B!AD811,[3]B!AD820)</f>
        <v>0</v>
      </c>
      <c r="L317" s="511">
        <f>SUM([3]B!AE793,[3]B!AE800,[3]B!AE804,[3]B!AE811,[3]B!AE820)</f>
        <v>0</v>
      </c>
      <c r="M317" s="511">
        <f>SUM([3]B!AF793,[3]B!AF800,[3]B!AF804,[3]B!AF811,[3]B!AF820)</f>
        <v>0</v>
      </c>
      <c r="N317" s="511">
        <f>SUM([3]B!AG793,[3]B!AG800,[3]B!AG804,[3]B!AG811,[3]B!AG820)</f>
        <v>0</v>
      </c>
      <c r="O317" s="511">
        <f>SUM([3]B!AH793,[3]B!AH800,[3]B!AH804,[3]B!AH811,[3]B!AH820)</f>
        <v>0</v>
      </c>
      <c r="P317" s="511">
        <f>SUM([3]B!AI793,[3]B!AI800,[3]B!AI804,[3]B!AI811,[3]B!AI820)</f>
        <v>0</v>
      </c>
      <c r="Q317" s="511">
        <f>SUM([3]B!AJ793,[3]B!AJ800,[3]B!AJ804,[3]B!AJ811,[3]B!AJ820)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SUM([3]B!C824,[3]B!C828,[3]B!C832,[3]B!C840,[3]B!C843)</f>
        <v>0</v>
      </c>
      <c r="D318" s="496">
        <f>SUM([3]B!D824,[3]B!D828,[3]B!D832,[3]B!D840,[3]B!D843)</f>
        <v>0</v>
      </c>
      <c r="E318" s="496">
        <f>SUM([3]B!E824,[3]B!E828,[3]B!E832,[3]B!E840,[3]B!E843)</f>
        <v>0</v>
      </c>
      <c r="F318" s="496">
        <f>SUM([3]B!F824,[3]B!F828,[3]B!F832,[3]B!F840,[3]B!F843)</f>
        <v>0</v>
      </c>
      <c r="G318" s="496">
        <f>SUM([3]B!G824,[3]B!G828,[3]B!G832,[3]B!G840,[3]B!G843)</f>
        <v>0</v>
      </c>
      <c r="H318" s="511">
        <f>SUM([3]B!AA824,[3]B!AA828,[3]B!AA832,[3]B!AA840,[3]B!AA843)</f>
        <v>0</v>
      </c>
      <c r="I318" s="511">
        <f>SUM([3]B!AB824,[3]B!AB828,[3]B!AB832,[3]B!AB840,[3]B!AB843)</f>
        <v>0</v>
      </c>
      <c r="J318" s="511">
        <f>SUM([3]B!AC824,[3]B!AC828,[3]B!AC832,[3]B!AC840,[3]B!AC843)</f>
        <v>0</v>
      </c>
      <c r="K318" s="511">
        <f>SUM([3]B!AD824,[3]B!AD828,[3]B!AD832,[3]B!AD840,[3]B!AD843)</f>
        <v>0</v>
      </c>
      <c r="L318" s="511">
        <f>SUM([3]B!AE824,[3]B!AE828,[3]B!AE832,[3]B!AE840,[3]B!AE843)</f>
        <v>0</v>
      </c>
      <c r="M318" s="511">
        <f>SUM([3]B!AF824,[3]B!AF828,[3]B!AF832,[3]B!AF840,[3]B!AF843)</f>
        <v>0</v>
      </c>
      <c r="N318" s="511">
        <f>SUM([3]B!AG824,[3]B!AG828,[3]B!AG832,[3]B!AG840,[3]B!AG843)</f>
        <v>0</v>
      </c>
      <c r="O318" s="511">
        <f>SUM([3]B!AH824,[3]B!AH828,[3]B!AH832,[3]B!AH840,[3]B!AH843)</f>
        <v>0</v>
      </c>
      <c r="P318" s="511">
        <f>SUM([3]B!AI824,[3]B!AI828,[3]B!AI832,[3]B!AI840,[3]B!AI843)</f>
        <v>0</v>
      </c>
      <c r="Q318" s="511">
        <f>SUM([3]B!AJ824,[3]B!AJ828,[3]B!AJ832,[3]B!AJ840,[3]B!AJ843)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[3]B!C854</f>
        <v>0</v>
      </c>
      <c r="D320" s="513">
        <f>[3]B!D854</f>
        <v>0</v>
      </c>
      <c r="E320" s="513">
        <f>[3]B!E854</f>
        <v>0</v>
      </c>
      <c r="F320" s="513">
        <f>[3]B!F854</f>
        <v>0</v>
      </c>
      <c r="G320" s="513">
        <f>[3]B!G854</f>
        <v>0</v>
      </c>
      <c r="H320" s="511">
        <f>[3]B!AA854</f>
        <v>0</v>
      </c>
      <c r="I320" s="511">
        <f>[3]B!AB854</f>
        <v>0</v>
      </c>
      <c r="J320" s="511">
        <f>[3]B!AC854</f>
        <v>0</v>
      </c>
      <c r="K320" s="511">
        <f>[3]B!AD854</f>
        <v>0</v>
      </c>
      <c r="L320" s="511">
        <f>[3]B!AE854</f>
        <v>0</v>
      </c>
      <c r="M320" s="511">
        <f>[3]B!AF854</f>
        <v>0</v>
      </c>
      <c r="N320" s="511">
        <f>[3]B!AG854</f>
        <v>0</v>
      </c>
      <c r="O320" s="511">
        <f>[3]B!AH854</f>
        <v>0</v>
      </c>
      <c r="P320" s="511">
        <f>[3]B!AI854</f>
        <v>0</v>
      </c>
      <c r="Q320" s="511">
        <f>[3]B!AJ854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[3]B!C860</f>
        <v>0</v>
      </c>
      <c r="D322" s="547">
        <f>[3]B!D860</f>
        <v>0</v>
      </c>
      <c r="E322" s="547">
        <f>[3]B!E860</f>
        <v>0</v>
      </c>
      <c r="F322" s="547">
        <f>[3]B!F860</f>
        <v>0</v>
      </c>
      <c r="G322" s="547">
        <f>[3]B!G860</f>
        <v>0</v>
      </c>
      <c r="H322" s="511">
        <f>[3]B!AA860</f>
        <v>0</v>
      </c>
      <c r="I322" s="511">
        <f>[3]B!AB860</f>
        <v>0</v>
      </c>
      <c r="J322" s="511">
        <f>[3]B!AC860</f>
        <v>0</v>
      </c>
      <c r="K322" s="511">
        <f>[3]B!AD860</f>
        <v>0</v>
      </c>
      <c r="L322" s="511">
        <f>[3]B!AE860</f>
        <v>0</v>
      </c>
      <c r="M322" s="511">
        <f>[3]B!AF860</f>
        <v>0</v>
      </c>
      <c r="N322" s="511">
        <f>[3]B!AG860</f>
        <v>0</v>
      </c>
      <c r="O322" s="511">
        <f>[3]B!AH860</f>
        <v>0</v>
      </c>
      <c r="P322" s="511">
        <f>[3]B!AI860</f>
        <v>0</v>
      </c>
      <c r="Q322" s="511">
        <f>[3]B!AJ860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[3]B!C876</f>
        <v>0</v>
      </c>
      <c r="D323" s="548">
        <f>[3]B!D876</f>
        <v>0</v>
      </c>
      <c r="E323" s="548">
        <f>[3]B!E876</f>
        <v>0</v>
      </c>
      <c r="F323" s="548">
        <f>[3]B!F876</f>
        <v>0</v>
      </c>
      <c r="G323" s="548">
        <f>[3]B!G876</f>
        <v>0</v>
      </c>
      <c r="H323" s="511">
        <f>[3]B!AA876</f>
        <v>0</v>
      </c>
      <c r="I323" s="511">
        <f>[3]B!AB876</f>
        <v>0</v>
      </c>
      <c r="J323" s="511">
        <f>[3]B!AC876</f>
        <v>0</v>
      </c>
      <c r="K323" s="511">
        <f>[3]B!AD876</f>
        <v>0</v>
      </c>
      <c r="L323" s="511">
        <f>[3]B!AE876</f>
        <v>0</v>
      </c>
      <c r="M323" s="511">
        <f>[3]B!AF876</f>
        <v>0</v>
      </c>
      <c r="N323" s="511">
        <f>[3]B!AG876</f>
        <v>0</v>
      </c>
      <c r="O323" s="511">
        <f>[3]B!AH876</f>
        <v>0</v>
      </c>
      <c r="P323" s="511">
        <f>[3]B!AI876</f>
        <v>0</v>
      </c>
      <c r="Q323" s="511">
        <f>[3]B!AJ876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[3]B!C879</f>
        <v>0</v>
      </c>
      <c r="D324" s="548">
        <f>[3]B!D879</f>
        <v>0</v>
      </c>
      <c r="E324" s="548">
        <f>[3]B!E879</f>
        <v>0</v>
      </c>
      <c r="F324" s="548">
        <f>[3]B!F879</f>
        <v>0</v>
      </c>
      <c r="G324" s="548">
        <f>[3]B!G879</f>
        <v>0</v>
      </c>
      <c r="H324" s="548">
        <f>[3]B!H879</f>
        <v>0</v>
      </c>
      <c r="I324" s="548">
        <f>[3]B!I879</f>
        <v>0</v>
      </c>
      <c r="J324" s="548">
        <f>[3]B!J879</f>
        <v>0</v>
      </c>
      <c r="K324" s="548">
        <f>[3]B!K879</f>
        <v>0</v>
      </c>
      <c r="L324" s="548">
        <f>[3]B!L879</f>
        <v>0</v>
      </c>
      <c r="M324" s="548">
        <f>[3]B!M879</f>
        <v>0</v>
      </c>
      <c r="N324" s="548">
        <f>[3]B!N879</f>
        <v>0</v>
      </c>
      <c r="O324" s="548">
        <f>[3]B!O879</f>
        <v>0</v>
      </c>
      <c r="P324" s="548">
        <f>[3]B!P879</f>
        <v>0</v>
      </c>
      <c r="Q324" s="548">
        <f>[3]B!Q879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0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[3]B!C2095</f>
        <v>0</v>
      </c>
      <c r="D330" s="555">
        <f>[3]B!D2095</f>
        <v>0</v>
      </c>
      <c r="E330" s="555">
        <f>[3]B!E2095</f>
        <v>0</v>
      </c>
      <c r="F330" s="555">
        <f>[3]B!F2095</f>
        <v>0</v>
      </c>
      <c r="G330" s="555">
        <f>[3]B!G2095</f>
        <v>0</v>
      </c>
      <c r="H330" s="555">
        <f>[3]B!AA2095</f>
        <v>0</v>
      </c>
      <c r="I330" s="555">
        <f>[3]B!AB2095</f>
        <v>0</v>
      </c>
      <c r="J330" s="555">
        <f>[3]B!AC2095</f>
        <v>0</v>
      </c>
      <c r="K330" s="555">
        <f>[3]B!AD2095</f>
        <v>0</v>
      </c>
      <c r="L330" s="555">
        <f>[3]B!AE2095</f>
        <v>0</v>
      </c>
      <c r="M330" s="555">
        <f>[3]B!AF2095</f>
        <v>0</v>
      </c>
      <c r="N330" s="555">
        <f>[3]B!AG2095</f>
        <v>0</v>
      </c>
      <c r="O330" s="555">
        <f>[3]B!AH2095</f>
        <v>0</v>
      </c>
      <c r="P330" s="555">
        <f>[3]B!AI2095</f>
        <v>0</v>
      </c>
      <c r="Q330" s="555">
        <f>[3]B!AJ2095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[3]B!C2096</f>
        <v>0</v>
      </c>
      <c r="D331" s="555">
        <f>[3]B!D2096</f>
        <v>0</v>
      </c>
      <c r="E331" s="555">
        <f>[3]B!E2096</f>
        <v>0</v>
      </c>
      <c r="F331" s="555">
        <f>[3]B!F2096</f>
        <v>0</v>
      </c>
      <c r="G331" s="555">
        <f>[3]B!G2096</f>
        <v>0</v>
      </c>
      <c r="H331" s="555">
        <f>[3]B!AA2096</f>
        <v>0</v>
      </c>
      <c r="I331" s="555">
        <f>[3]B!AB2096</f>
        <v>0</v>
      </c>
      <c r="J331" s="555">
        <f>[3]B!AC2096</f>
        <v>0</v>
      </c>
      <c r="K331" s="555">
        <f>[3]B!AD2096</f>
        <v>0</v>
      </c>
      <c r="L331" s="555">
        <f>[3]B!AE2096</f>
        <v>0</v>
      </c>
      <c r="M331" s="555">
        <f>[3]B!AF2096</f>
        <v>0</v>
      </c>
      <c r="N331" s="555">
        <f>[3]B!AG2096</f>
        <v>0</v>
      </c>
      <c r="O331" s="555">
        <f>[3]B!AH2096</f>
        <v>0</v>
      </c>
      <c r="P331" s="555">
        <f>[3]B!AI2096</f>
        <v>0</v>
      </c>
      <c r="Q331" s="555">
        <f>[3]B!AJ2096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[3]B!C2097</f>
        <v>0</v>
      </c>
      <c r="D332" s="555">
        <f>[3]B!D2097</f>
        <v>0</v>
      </c>
      <c r="E332" s="555">
        <f>[3]B!E2097</f>
        <v>0</v>
      </c>
      <c r="F332" s="555">
        <f>[3]B!F2097</f>
        <v>0</v>
      </c>
      <c r="G332" s="555">
        <f>[3]B!G2097</f>
        <v>0</v>
      </c>
      <c r="H332" s="555">
        <f>[3]B!AA2097</f>
        <v>0</v>
      </c>
      <c r="I332" s="555">
        <f>[3]B!AB2097</f>
        <v>0</v>
      </c>
      <c r="J332" s="555">
        <f>[3]B!AC2097</f>
        <v>0</v>
      </c>
      <c r="K332" s="555">
        <f>[3]B!AD2097</f>
        <v>0</v>
      </c>
      <c r="L332" s="555">
        <f>[3]B!AE2097</f>
        <v>0</v>
      </c>
      <c r="M332" s="555">
        <f>[3]B!AF2097</f>
        <v>0</v>
      </c>
      <c r="N332" s="555">
        <f>[3]B!AG2097</f>
        <v>0</v>
      </c>
      <c r="O332" s="555">
        <f>[3]B!AH2097</f>
        <v>0</v>
      </c>
      <c r="P332" s="555">
        <f>[3]B!AI2097</f>
        <v>0</v>
      </c>
      <c r="Q332" s="555">
        <f>[3]B!AJ2097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[3]B!C2098</f>
        <v>0</v>
      </c>
      <c r="D333" s="555">
        <f>[3]B!D2098</f>
        <v>0</v>
      </c>
      <c r="E333" s="555">
        <f>[3]B!E2098</f>
        <v>0</v>
      </c>
      <c r="F333" s="555">
        <f>[3]B!F2098</f>
        <v>0</v>
      </c>
      <c r="G333" s="555">
        <f>[3]B!G2098</f>
        <v>0</v>
      </c>
      <c r="H333" s="555">
        <f>[3]B!AA2098</f>
        <v>0</v>
      </c>
      <c r="I333" s="555">
        <f>[3]B!AB2098</f>
        <v>0</v>
      </c>
      <c r="J333" s="555">
        <f>[3]B!AC2098</f>
        <v>0</v>
      </c>
      <c r="K333" s="555">
        <f>[3]B!AD2098</f>
        <v>0</v>
      </c>
      <c r="L333" s="555">
        <f>[3]B!AE2098</f>
        <v>0</v>
      </c>
      <c r="M333" s="555">
        <f>[3]B!AF2098</f>
        <v>0</v>
      </c>
      <c r="N333" s="555">
        <f>[3]B!AG2098</f>
        <v>0</v>
      </c>
      <c r="O333" s="555">
        <f>[3]B!AH2098</f>
        <v>0</v>
      </c>
      <c r="P333" s="555">
        <f>[3]B!AI2098</f>
        <v>0</v>
      </c>
      <c r="Q333" s="555">
        <f>[3]B!AJ2098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[3]B!C2099</f>
        <v>0</v>
      </c>
      <c r="D334" s="555">
        <f>[3]B!D2099</f>
        <v>0</v>
      </c>
      <c r="E334" s="555">
        <f>[3]B!E2099</f>
        <v>0</v>
      </c>
      <c r="F334" s="555">
        <f>[3]B!F2099</f>
        <v>0</v>
      </c>
      <c r="G334" s="555">
        <f>[3]B!G2099</f>
        <v>0</v>
      </c>
      <c r="H334" s="555">
        <f>[3]B!AA2099</f>
        <v>0</v>
      </c>
      <c r="I334" s="555">
        <f>[3]B!AB2099</f>
        <v>0</v>
      </c>
      <c r="J334" s="555">
        <f>[3]B!AC2099</f>
        <v>0</v>
      </c>
      <c r="K334" s="555">
        <f>[3]B!AD2099</f>
        <v>0</v>
      </c>
      <c r="L334" s="555">
        <f>[3]B!AE2099</f>
        <v>0</v>
      </c>
      <c r="M334" s="555">
        <f>[3]B!AF2099</f>
        <v>0</v>
      </c>
      <c r="N334" s="555">
        <f>[3]B!AG2099</f>
        <v>0</v>
      </c>
      <c r="O334" s="555">
        <f>[3]B!AH2099</f>
        <v>0</v>
      </c>
      <c r="P334" s="555">
        <f>[3]B!AI2099</f>
        <v>0</v>
      </c>
      <c r="Q334" s="555">
        <f>[3]B!AJ2099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[3]B!C2100</f>
        <v>0</v>
      </c>
      <c r="D335" s="555">
        <f>[3]B!D2100</f>
        <v>0</v>
      </c>
      <c r="E335" s="555">
        <f>[3]B!E2100</f>
        <v>0</v>
      </c>
      <c r="F335" s="555">
        <f>[3]B!F2100</f>
        <v>0</v>
      </c>
      <c r="G335" s="555">
        <f>[3]B!G2100</f>
        <v>0</v>
      </c>
      <c r="H335" s="555">
        <f>[3]B!AA2100</f>
        <v>0</v>
      </c>
      <c r="I335" s="555">
        <f>[3]B!AB2100</f>
        <v>0</v>
      </c>
      <c r="J335" s="555">
        <f>[3]B!AC2100</f>
        <v>0</v>
      </c>
      <c r="K335" s="555">
        <f>[3]B!AD2100</f>
        <v>0</v>
      </c>
      <c r="L335" s="555">
        <f>[3]B!AE2100</f>
        <v>0</v>
      </c>
      <c r="M335" s="555">
        <f>[3]B!AF2100</f>
        <v>0</v>
      </c>
      <c r="N335" s="555">
        <f>[3]B!AG2100</f>
        <v>0</v>
      </c>
      <c r="O335" s="555">
        <f>[3]B!AH2100</f>
        <v>0</v>
      </c>
      <c r="P335" s="555">
        <f>[3]B!AI2100</f>
        <v>0</v>
      </c>
      <c r="Q335" s="555">
        <f>[3]B!AJ2100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[3]B!C2101</f>
        <v>0</v>
      </c>
      <c r="D336" s="555">
        <f>[3]B!D2101</f>
        <v>0</v>
      </c>
      <c r="E336" s="555">
        <f>[3]B!E2101</f>
        <v>0</v>
      </c>
      <c r="F336" s="555">
        <f>[3]B!F2101</f>
        <v>0</v>
      </c>
      <c r="G336" s="555">
        <f>[3]B!G2101</f>
        <v>0</v>
      </c>
      <c r="H336" s="555">
        <f>[3]B!AA2101</f>
        <v>0</v>
      </c>
      <c r="I336" s="555">
        <f>[3]B!AB2101</f>
        <v>0</v>
      </c>
      <c r="J336" s="555">
        <f>[3]B!AC2101</f>
        <v>0</v>
      </c>
      <c r="K336" s="555">
        <f>[3]B!AD2101</f>
        <v>0</v>
      </c>
      <c r="L336" s="555">
        <f>[3]B!AE2101</f>
        <v>0</v>
      </c>
      <c r="M336" s="555">
        <f>[3]B!AF2101</f>
        <v>0</v>
      </c>
      <c r="N336" s="555">
        <f>[3]B!AG2101</f>
        <v>0</v>
      </c>
      <c r="O336" s="555">
        <f>[3]B!AH2101</f>
        <v>0</v>
      </c>
      <c r="P336" s="555">
        <f>[3]B!AI2101</f>
        <v>0</v>
      </c>
      <c r="Q336" s="555">
        <f>[3]B!AJ2101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[3]B!C2102</f>
        <v>0</v>
      </c>
      <c r="D337" s="555">
        <f>[3]B!D2102</f>
        <v>0</v>
      </c>
      <c r="E337" s="555">
        <f>[3]B!E2102</f>
        <v>0</v>
      </c>
      <c r="F337" s="555">
        <f>[3]B!F2102</f>
        <v>0</v>
      </c>
      <c r="G337" s="555">
        <f>[3]B!G2102</f>
        <v>0</v>
      </c>
      <c r="H337" s="555">
        <f>[3]B!AA2102</f>
        <v>0</v>
      </c>
      <c r="I337" s="555">
        <f>[3]B!AB2102</f>
        <v>0</v>
      </c>
      <c r="J337" s="555">
        <f>[3]B!AC2102</f>
        <v>0</v>
      </c>
      <c r="K337" s="555">
        <f>[3]B!AD2102</f>
        <v>0</v>
      </c>
      <c r="L337" s="555">
        <f>[3]B!AE2102</f>
        <v>0</v>
      </c>
      <c r="M337" s="555">
        <f>[3]B!AF2102</f>
        <v>0</v>
      </c>
      <c r="N337" s="555">
        <f>[3]B!AG2102</f>
        <v>0</v>
      </c>
      <c r="O337" s="555">
        <f>[3]B!AH2102</f>
        <v>0</v>
      </c>
      <c r="P337" s="555">
        <f>[3]B!AI2102</f>
        <v>0</v>
      </c>
      <c r="Q337" s="555">
        <f>[3]B!AJ2102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[3]B!C1141</f>
        <v>3</v>
      </c>
      <c r="D343" s="555">
        <f>[3]B!H1141</f>
        <v>3</v>
      </c>
      <c r="E343" s="555">
        <f>[3]B!I1141</f>
        <v>3</v>
      </c>
      <c r="F343" s="555">
        <f>[3]B!J1141</f>
        <v>0</v>
      </c>
      <c r="G343" s="555">
        <f>[3]B!K1141</f>
        <v>0</v>
      </c>
      <c r="H343" s="555">
        <f>[3]B!L1141</f>
        <v>0</v>
      </c>
      <c r="I343" s="555">
        <f>[3]B!M1141</f>
        <v>0</v>
      </c>
      <c r="J343" s="555">
        <f>[3]B!N1141</f>
        <v>0</v>
      </c>
      <c r="K343" s="567"/>
      <c r="L343" s="555">
        <f>[3]B!AD1141</f>
        <v>0</v>
      </c>
      <c r="M343" s="555">
        <f>[3]B!AE1141</f>
        <v>0</v>
      </c>
      <c r="N343" s="555">
        <f>[3]B!AF1141</f>
        <v>0</v>
      </c>
      <c r="O343" s="555">
        <f>[3]B!AG1141</f>
        <v>0</v>
      </c>
      <c r="P343" s="555">
        <f>[3]B!AH1141</f>
        <v>0</v>
      </c>
      <c r="Q343" s="555">
        <f>[3]B!AI1141</f>
        <v>0</v>
      </c>
      <c r="R343" s="555">
        <f>[3]B!AJ1141</f>
        <v>0</v>
      </c>
    </row>
    <row r="344" spans="1:18" ht="15" customHeight="1" x14ac:dyDescent="0.15">
      <c r="A344" s="287" t="s">
        <v>465</v>
      </c>
      <c r="B344" s="288" t="s">
        <v>466</v>
      </c>
      <c r="C344" s="555">
        <f>[3]B!C1276</f>
        <v>134</v>
      </c>
      <c r="D344" s="555">
        <f>[3]B!H1276</f>
        <v>133</v>
      </c>
      <c r="E344" s="555">
        <f>[3]B!I1276</f>
        <v>127</v>
      </c>
      <c r="F344" s="555">
        <f>[3]B!J1276</f>
        <v>6</v>
      </c>
      <c r="G344" s="555">
        <f>[3]B!K1276</f>
        <v>0</v>
      </c>
      <c r="H344" s="555">
        <f>[3]B!L1276</f>
        <v>0</v>
      </c>
      <c r="I344" s="555">
        <f>[3]B!M1276</f>
        <v>1</v>
      </c>
      <c r="J344" s="555">
        <f>[3]B!N1276</f>
        <v>0</v>
      </c>
      <c r="K344" s="555">
        <v>51</v>
      </c>
      <c r="L344" s="555">
        <f>[3]B!AD1276</f>
        <v>0</v>
      </c>
      <c r="M344" s="555">
        <f>[3]B!AE1276</f>
        <v>72</v>
      </c>
      <c r="N344" s="555">
        <f>[3]B!AF1276</f>
        <v>0</v>
      </c>
      <c r="O344" s="555">
        <f>[3]B!AG1276</f>
        <v>0</v>
      </c>
      <c r="P344" s="555">
        <f>[3]B!AH1276</f>
        <v>0</v>
      </c>
      <c r="Q344" s="555">
        <f>[3]B!AI1276</f>
        <v>0</v>
      </c>
      <c r="R344" s="555">
        <f>[3]B!AJ1276</f>
        <v>4</v>
      </c>
    </row>
    <row r="345" spans="1:18" ht="15" customHeight="1" x14ac:dyDescent="0.15">
      <c r="A345" s="287" t="s">
        <v>113</v>
      </c>
      <c r="B345" s="288" t="s">
        <v>467</v>
      </c>
      <c r="C345" s="555">
        <f>[3]B!C1416</f>
        <v>43</v>
      </c>
      <c r="D345" s="555">
        <f>[3]B!H1416</f>
        <v>38</v>
      </c>
      <c r="E345" s="555">
        <f>[3]B!I1416</f>
        <v>31</v>
      </c>
      <c r="F345" s="555">
        <f>[3]B!J1416</f>
        <v>7</v>
      </c>
      <c r="G345" s="555">
        <f>[3]B!K1416</f>
        <v>0</v>
      </c>
      <c r="H345" s="555">
        <f>[3]B!L1416</f>
        <v>4</v>
      </c>
      <c r="I345" s="555">
        <f>[3]B!M1416</f>
        <v>0</v>
      </c>
      <c r="J345" s="555">
        <f>[3]B!N1416</f>
        <v>1</v>
      </c>
      <c r="K345" s="555">
        <v>17</v>
      </c>
      <c r="L345" s="555">
        <f>[3]B!AD1416</f>
        <v>0</v>
      </c>
      <c r="M345" s="555">
        <f>[3]B!AE1416</f>
        <v>0</v>
      </c>
      <c r="N345" s="555">
        <f>[3]B!AF1416</f>
        <v>0</v>
      </c>
      <c r="O345" s="555">
        <f>[3]B!AG1416</f>
        <v>0</v>
      </c>
      <c r="P345" s="555">
        <f>[3]B!AH1416</f>
        <v>0</v>
      </c>
      <c r="Q345" s="555">
        <f>[3]B!AI1416</f>
        <v>0</v>
      </c>
      <c r="R345" s="555">
        <f>[3]B!AJ1416</f>
        <v>7</v>
      </c>
    </row>
    <row r="346" spans="1:18" ht="15" customHeight="1" x14ac:dyDescent="0.15">
      <c r="A346" s="287" t="s">
        <v>115</v>
      </c>
      <c r="B346" s="288" t="s">
        <v>468</v>
      </c>
      <c r="C346" s="555">
        <f>[3]B!C1480</f>
        <v>12</v>
      </c>
      <c r="D346" s="555">
        <f>[3]B!H1480</f>
        <v>12</v>
      </c>
      <c r="E346" s="555">
        <f>[3]B!I1480</f>
        <v>12</v>
      </c>
      <c r="F346" s="555">
        <f>[3]B!J1480</f>
        <v>0</v>
      </c>
      <c r="G346" s="555">
        <f>[3]B!K1480</f>
        <v>0</v>
      </c>
      <c r="H346" s="555">
        <f>[3]B!L1480</f>
        <v>0</v>
      </c>
      <c r="I346" s="555">
        <f>[3]B!M1480</f>
        <v>0</v>
      </c>
      <c r="J346" s="555">
        <f>[3]B!N1480</f>
        <v>0</v>
      </c>
      <c r="K346" s="555">
        <v>4</v>
      </c>
      <c r="L346" s="555">
        <f>[3]B!AD1480</f>
        <v>0</v>
      </c>
      <c r="M346" s="555">
        <f>[3]B!AE1480</f>
        <v>0</v>
      </c>
      <c r="N346" s="555">
        <f>[3]B!AF1480</f>
        <v>0</v>
      </c>
      <c r="O346" s="555">
        <f>[3]B!AG1480</f>
        <v>0</v>
      </c>
      <c r="P346" s="555">
        <f>[3]B!AH1480</f>
        <v>0</v>
      </c>
      <c r="Q346" s="555">
        <f>[3]B!AI1480</f>
        <v>0</v>
      </c>
      <c r="R346" s="555">
        <f>[3]B!AJ1480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[3]B!C1549</f>
        <v>34</v>
      </c>
      <c r="D347" s="555">
        <f>[3]B!H1549</f>
        <v>31</v>
      </c>
      <c r="E347" s="555">
        <f>[3]B!I1549</f>
        <v>31</v>
      </c>
      <c r="F347" s="555">
        <f>[3]B!J1549</f>
        <v>0</v>
      </c>
      <c r="G347" s="555">
        <f>[3]B!K1549</f>
        <v>0</v>
      </c>
      <c r="H347" s="555">
        <f>[3]B!L1549</f>
        <v>2</v>
      </c>
      <c r="I347" s="555">
        <f>[3]B!M1549</f>
        <v>0</v>
      </c>
      <c r="J347" s="555">
        <f>[3]B!N1549</f>
        <v>1</v>
      </c>
      <c r="K347" s="555">
        <v>24</v>
      </c>
      <c r="L347" s="555">
        <f>[3]B!AD1549</f>
        <v>0</v>
      </c>
      <c r="M347" s="555">
        <f>[3]B!AE1549</f>
        <v>0</v>
      </c>
      <c r="N347" s="555">
        <f>[3]B!AF1549</f>
        <v>0</v>
      </c>
      <c r="O347" s="555">
        <f>[3]B!AG1549</f>
        <v>0</v>
      </c>
      <c r="P347" s="555">
        <f>[3]B!AH1549</f>
        <v>0</v>
      </c>
      <c r="Q347" s="555">
        <f>[3]B!AI1549</f>
        <v>0</v>
      </c>
      <c r="R347" s="555">
        <f>[3]B!AJ1549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[3]B!C1594</f>
        <v>65</v>
      </c>
      <c r="D348" s="555">
        <f>[3]B!H1594</f>
        <v>55</v>
      </c>
      <c r="E348" s="555">
        <f>[3]B!I1594</f>
        <v>39</v>
      </c>
      <c r="F348" s="555">
        <f>[3]B!J1594</f>
        <v>16</v>
      </c>
      <c r="G348" s="555">
        <f>[3]B!K1594</f>
        <v>4</v>
      </c>
      <c r="H348" s="555">
        <f>[3]B!L1594</f>
        <v>6</v>
      </c>
      <c r="I348" s="555">
        <f>[3]B!M1594</f>
        <v>0</v>
      </c>
      <c r="J348" s="555">
        <f>[3]B!N1594</f>
        <v>0</v>
      </c>
      <c r="K348" s="555">
        <v>65</v>
      </c>
      <c r="L348" s="555">
        <f>[3]B!AD1594</f>
        <v>0</v>
      </c>
      <c r="M348" s="555">
        <f>[3]B!AE1594</f>
        <v>0</v>
      </c>
      <c r="N348" s="555">
        <f>[3]B!AF1594</f>
        <v>0</v>
      </c>
      <c r="O348" s="555">
        <f>[3]B!AG1594</f>
        <v>0</v>
      </c>
      <c r="P348" s="555">
        <f>[3]B!AH1594</f>
        <v>0</v>
      </c>
      <c r="Q348" s="555">
        <f>[3]B!AI1594</f>
        <v>0</v>
      </c>
      <c r="R348" s="555">
        <f>[3]B!AJ1594</f>
        <v>19</v>
      </c>
    </row>
    <row r="349" spans="1:18" ht="15" customHeight="1" x14ac:dyDescent="0.15">
      <c r="A349" s="287" t="s">
        <v>124</v>
      </c>
      <c r="B349" s="288" t="s">
        <v>472</v>
      </c>
      <c r="C349" s="555">
        <f>[3]B!C1798</f>
        <v>5</v>
      </c>
      <c r="D349" s="555">
        <f>[3]B!H1798</f>
        <v>5</v>
      </c>
      <c r="E349" s="555">
        <f>[3]B!I1798</f>
        <v>4</v>
      </c>
      <c r="F349" s="555">
        <f>[3]B!J1798</f>
        <v>1</v>
      </c>
      <c r="G349" s="555">
        <f>[3]B!K1798</f>
        <v>0</v>
      </c>
      <c r="H349" s="555">
        <f>[3]B!L1798</f>
        <v>0</v>
      </c>
      <c r="I349" s="555">
        <f>[3]B!M1798</f>
        <v>0</v>
      </c>
      <c r="J349" s="555">
        <f>[3]B!N1798</f>
        <v>0</v>
      </c>
      <c r="K349" s="555">
        <v>0</v>
      </c>
      <c r="L349" s="555">
        <f>[3]B!AD1798</f>
        <v>0</v>
      </c>
      <c r="M349" s="555">
        <f>[3]B!AE1798</f>
        <v>0</v>
      </c>
      <c r="N349" s="555">
        <f>[3]B!AF1798</f>
        <v>0</v>
      </c>
      <c r="O349" s="555">
        <f>[3]B!AG1798</f>
        <v>0</v>
      </c>
      <c r="P349" s="555">
        <f>[3]B!AH1798</f>
        <v>0</v>
      </c>
      <c r="Q349" s="555">
        <f>[3]B!AI1798</f>
        <v>0</v>
      </c>
      <c r="R349" s="555">
        <f>[3]B!AJ1798</f>
        <v>1</v>
      </c>
    </row>
    <row r="350" spans="1:18" ht="15" customHeight="1" x14ac:dyDescent="0.15">
      <c r="A350" s="287" t="s">
        <v>473</v>
      </c>
      <c r="B350" s="288" t="s">
        <v>474</v>
      </c>
      <c r="C350" s="555">
        <f>[3]B!C1867</f>
        <v>4</v>
      </c>
      <c r="D350" s="555">
        <f>[3]B!H1867</f>
        <v>4</v>
      </c>
      <c r="E350" s="555">
        <f>[3]B!I1867</f>
        <v>4</v>
      </c>
      <c r="F350" s="555">
        <f>[3]B!J1867</f>
        <v>0</v>
      </c>
      <c r="G350" s="555">
        <f>[3]B!K1867</f>
        <v>0</v>
      </c>
      <c r="H350" s="555">
        <f>[3]B!L1867</f>
        <v>0</v>
      </c>
      <c r="I350" s="555">
        <f>[3]B!M1867</f>
        <v>0</v>
      </c>
      <c r="J350" s="555">
        <f>[3]B!N1867</f>
        <v>0</v>
      </c>
      <c r="K350" s="555">
        <v>1</v>
      </c>
      <c r="L350" s="555">
        <f>[3]B!AD1867</f>
        <v>0</v>
      </c>
      <c r="M350" s="555">
        <f>[3]B!AE1867</f>
        <v>0</v>
      </c>
      <c r="N350" s="555">
        <f>[3]B!AF1867</f>
        <v>0</v>
      </c>
      <c r="O350" s="555">
        <f>[3]B!AG1867</f>
        <v>0</v>
      </c>
      <c r="P350" s="555">
        <f>[3]B!AH1867</f>
        <v>0</v>
      </c>
      <c r="Q350" s="555">
        <f>[3]B!AI1867</f>
        <v>0</v>
      </c>
      <c r="R350" s="555">
        <f>[3]B!AJ1867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[3]B!C2028</f>
        <v>242</v>
      </c>
      <c r="D351" s="555">
        <f>[3]B!H2028</f>
        <v>193</v>
      </c>
      <c r="E351" s="555">
        <f>[3]B!I2028</f>
        <v>157</v>
      </c>
      <c r="F351" s="555">
        <f>[3]B!J2028</f>
        <v>36</v>
      </c>
      <c r="G351" s="555">
        <f>[3]B!K2028</f>
        <v>15</v>
      </c>
      <c r="H351" s="555">
        <f>[3]B!L2028</f>
        <v>25</v>
      </c>
      <c r="I351" s="555">
        <f>[3]B!M2028</f>
        <v>9</v>
      </c>
      <c r="J351" s="555">
        <f>[3]B!N2028</f>
        <v>0</v>
      </c>
      <c r="K351" s="568"/>
      <c r="L351" s="555">
        <f>[3]B!AD2028</f>
        <v>0</v>
      </c>
      <c r="M351" s="555">
        <f>[3]B!AE2028</f>
        <v>0</v>
      </c>
      <c r="N351" s="555">
        <f>[3]B!AF2028</f>
        <v>0</v>
      </c>
      <c r="O351" s="555">
        <f>[3]B!AG2028</f>
        <v>0</v>
      </c>
      <c r="P351" s="555">
        <f>[3]B!AH2028</f>
        <v>0</v>
      </c>
      <c r="Q351" s="555">
        <f>[3]B!AI2028</f>
        <v>0</v>
      </c>
      <c r="R351" s="555">
        <f>[3]B!AJ2028</f>
        <v>37</v>
      </c>
    </row>
    <row r="352" spans="1:18" ht="15" customHeight="1" x14ac:dyDescent="0.15">
      <c r="A352" s="287" t="s">
        <v>477</v>
      </c>
      <c r="B352" s="288" t="s">
        <v>478</v>
      </c>
      <c r="C352" s="555">
        <f>[3]B!C2066</f>
        <v>22</v>
      </c>
      <c r="D352" s="555">
        <f>[3]B!H2066</f>
        <v>20</v>
      </c>
      <c r="E352" s="555">
        <f>[3]B!I2066</f>
        <v>15</v>
      </c>
      <c r="F352" s="555">
        <f>[3]B!J2066</f>
        <v>5</v>
      </c>
      <c r="G352" s="555">
        <f>[3]B!K2066</f>
        <v>1</v>
      </c>
      <c r="H352" s="555">
        <f>[3]B!L2066</f>
        <v>1</v>
      </c>
      <c r="I352" s="555">
        <f>[3]B!M2066</f>
        <v>0</v>
      </c>
      <c r="J352" s="555">
        <f>[3]B!N2066</f>
        <v>0</v>
      </c>
      <c r="K352" s="555">
        <v>4</v>
      </c>
      <c r="L352" s="555">
        <f>[3]B!AD2066</f>
        <v>0</v>
      </c>
      <c r="M352" s="555">
        <f>[3]B!AE2066</f>
        <v>0</v>
      </c>
      <c r="N352" s="555">
        <f>[3]B!AF2066</f>
        <v>0</v>
      </c>
      <c r="O352" s="555">
        <f>[3]B!AG2066</f>
        <v>0</v>
      </c>
      <c r="P352" s="555">
        <f>[3]B!AH2066</f>
        <v>0</v>
      </c>
      <c r="Q352" s="555">
        <f>[3]B!AI2066</f>
        <v>0</v>
      </c>
      <c r="R352" s="555">
        <f>[3]B!AJ2066</f>
        <v>5</v>
      </c>
    </row>
    <row r="353" spans="1:28" ht="15" customHeight="1" x14ac:dyDescent="0.15">
      <c r="A353" s="287" t="s">
        <v>479</v>
      </c>
      <c r="B353" s="288" t="s">
        <v>480</v>
      </c>
      <c r="C353" s="555">
        <f>[3]B!C2185</f>
        <v>67</v>
      </c>
      <c r="D353" s="555">
        <f>[3]B!H2185</f>
        <v>61</v>
      </c>
      <c r="E353" s="555">
        <f>[3]B!I2185</f>
        <v>48</v>
      </c>
      <c r="F353" s="555">
        <f>[3]B!J2185</f>
        <v>13</v>
      </c>
      <c r="G353" s="555">
        <f>[3]B!K2185</f>
        <v>1</v>
      </c>
      <c r="H353" s="555">
        <f>[3]B!L2185</f>
        <v>3</v>
      </c>
      <c r="I353" s="555">
        <f>[3]B!M2185</f>
        <v>2</v>
      </c>
      <c r="J353" s="555">
        <f>[3]B!N2185</f>
        <v>0</v>
      </c>
      <c r="K353" s="555">
        <v>0</v>
      </c>
      <c r="L353" s="555">
        <f>[3]B!AD2185</f>
        <v>0</v>
      </c>
      <c r="M353" s="555">
        <f>[3]B!AE2185</f>
        <v>0</v>
      </c>
      <c r="N353" s="555">
        <f>[3]B!AF2185</f>
        <v>0</v>
      </c>
      <c r="O353" s="555">
        <f>[3]B!AG2185</f>
        <v>0</v>
      </c>
      <c r="P353" s="555">
        <f>[3]B!AH2185</f>
        <v>0</v>
      </c>
      <c r="Q353" s="555">
        <f>[3]B!AI2185</f>
        <v>0</v>
      </c>
      <c r="R353" s="555">
        <f>[3]B!AJ2185</f>
        <v>14</v>
      </c>
    </row>
    <row r="354" spans="1:28" ht="15" customHeight="1" x14ac:dyDescent="0.15">
      <c r="A354" s="287" t="s">
        <v>481</v>
      </c>
      <c r="B354" s="288" t="s">
        <v>482</v>
      </c>
      <c r="C354" s="555">
        <f>[3]B!C2218</f>
        <v>5</v>
      </c>
      <c r="D354" s="555">
        <f>[3]B!H2218</f>
        <v>5</v>
      </c>
      <c r="E354" s="555">
        <f>[3]B!I2218</f>
        <v>4</v>
      </c>
      <c r="F354" s="555">
        <f>[3]B!J2218</f>
        <v>1</v>
      </c>
      <c r="G354" s="555">
        <f>[3]B!K2218</f>
        <v>0</v>
      </c>
      <c r="H354" s="555">
        <f>[3]B!L2218</f>
        <v>0</v>
      </c>
      <c r="I354" s="555">
        <f>[3]B!M2218</f>
        <v>0</v>
      </c>
      <c r="J354" s="555">
        <f>[3]B!N2218</f>
        <v>0</v>
      </c>
      <c r="K354" s="555">
        <v>0</v>
      </c>
      <c r="L354" s="555">
        <f>[3]B!AD2218</f>
        <v>0</v>
      </c>
      <c r="M354" s="555">
        <f>[3]B!AE2218</f>
        <v>0</v>
      </c>
      <c r="N354" s="555">
        <f>[3]B!AF2218</f>
        <v>0</v>
      </c>
      <c r="O354" s="555">
        <f>[3]B!AG2218</f>
        <v>0</v>
      </c>
      <c r="P354" s="555">
        <f>[3]B!AH2218</f>
        <v>0</v>
      </c>
      <c r="Q354" s="555">
        <f>[3]B!AI2218</f>
        <v>0</v>
      </c>
      <c r="R354" s="555">
        <f>[3]B!AJ2218</f>
        <v>1</v>
      </c>
    </row>
    <row r="355" spans="1:28" ht="15" customHeight="1" x14ac:dyDescent="0.15">
      <c r="A355" s="287" t="s">
        <v>483</v>
      </c>
      <c r="B355" s="288" t="s">
        <v>484</v>
      </c>
      <c r="C355" s="555">
        <f>[3]B!C2253</f>
        <v>88</v>
      </c>
      <c r="D355" s="555">
        <f>[3]B!H2253</f>
        <v>49</v>
      </c>
      <c r="E355" s="555">
        <f>[3]B!I2253</f>
        <v>41</v>
      </c>
      <c r="F355" s="555">
        <f>[3]B!J2253</f>
        <v>8</v>
      </c>
      <c r="G355" s="555">
        <f>[3]B!K2253</f>
        <v>2</v>
      </c>
      <c r="H355" s="555">
        <f>[3]B!L2253</f>
        <v>16</v>
      </c>
      <c r="I355" s="555">
        <f>[3]B!M2253</f>
        <v>19</v>
      </c>
      <c r="J355" s="555">
        <f>[3]B!N2253</f>
        <v>2</v>
      </c>
      <c r="K355" s="555">
        <v>0</v>
      </c>
      <c r="L355" s="555">
        <f>[3]B!AD2253</f>
        <v>0</v>
      </c>
      <c r="M355" s="555">
        <f>[3]B!AE2253</f>
        <v>0</v>
      </c>
      <c r="N355" s="555">
        <f>[3]B!AF2253</f>
        <v>0</v>
      </c>
      <c r="O355" s="555">
        <f>[3]B!AG2253</f>
        <v>0</v>
      </c>
      <c r="P355" s="555">
        <f>[3]B!AH2253</f>
        <v>0</v>
      </c>
      <c r="Q355" s="555">
        <f>[3]B!AI2253</f>
        <v>0</v>
      </c>
      <c r="R355" s="555">
        <f>[3]B!AJ2253</f>
        <v>10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112</v>
      </c>
      <c r="D356" s="569">
        <f>SUM(D357:D358)</f>
        <v>110</v>
      </c>
      <c r="E356" s="569">
        <f>SUM(E357:E358)</f>
        <v>46</v>
      </c>
      <c r="F356" s="569">
        <f>SUM(F357:F358)</f>
        <v>64</v>
      </c>
      <c r="G356" s="569">
        <f>SUM(G357:G358)</f>
        <v>2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61</v>
      </c>
    </row>
    <row r="357" spans="1:28" ht="15" customHeight="1" x14ac:dyDescent="0.15">
      <c r="A357" s="291"/>
      <c r="B357" s="107" t="s">
        <v>184</v>
      </c>
      <c r="C357" s="569">
        <f>[3]B!C2259</f>
        <v>112</v>
      </c>
      <c r="D357" s="569">
        <f>[3]B!H2259</f>
        <v>110</v>
      </c>
      <c r="E357" s="569">
        <f>[3]B!I2259</f>
        <v>46</v>
      </c>
      <c r="F357" s="569">
        <f>[3]B!J2259</f>
        <v>64</v>
      </c>
      <c r="G357" s="569">
        <f>[3]B!K2259</f>
        <v>2</v>
      </c>
      <c r="H357" s="569">
        <f>[3]B!L2259</f>
        <v>0</v>
      </c>
      <c r="I357" s="569">
        <f>[3]B!M2259</f>
        <v>0</v>
      </c>
      <c r="J357" s="569">
        <f>[3]B!N2259</f>
        <v>0</v>
      </c>
      <c r="K357" s="568"/>
      <c r="L357" s="569">
        <f>[3]B!AD2259</f>
        <v>0</v>
      </c>
      <c r="M357" s="569">
        <f>[3]B!AE2259</f>
        <v>0</v>
      </c>
      <c r="N357" s="569">
        <f>[3]B!AF2259</f>
        <v>0</v>
      </c>
      <c r="O357" s="569">
        <f>[3]B!AG2259</f>
        <v>0</v>
      </c>
      <c r="P357" s="569">
        <f>[3]B!AH2259</f>
        <v>0</v>
      </c>
      <c r="Q357" s="569">
        <f>[3]B!AI2259</f>
        <v>0</v>
      </c>
      <c r="R357" s="569">
        <f>[3]B!AJ2259</f>
        <v>61</v>
      </c>
    </row>
    <row r="358" spans="1:28" ht="15" customHeight="1" x14ac:dyDescent="0.15">
      <c r="A358" s="291"/>
      <c r="B358" s="107" t="s">
        <v>185</v>
      </c>
      <c r="C358" s="569">
        <f>[3]B!C2260</f>
        <v>0</v>
      </c>
      <c r="D358" s="569">
        <f>[3]B!H2260</f>
        <v>0</v>
      </c>
      <c r="E358" s="569">
        <f>[3]B!I2260</f>
        <v>0</v>
      </c>
      <c r="F358" s="569">
        <f>[3]B!J2260</f>
        <v>0</v>
      </c>
      <c r="G358" s="569">
        <f>[3]B!K2260</f>
        <v>0</v>
      </c>
      <c r="H358" s="569">
        <f>[3]B!L2260</f>
        <v>0</v>
      </c>
      <c r="I358" s="569">
        <f>[3]B!M2260</f>
        <v>0</v>
      </c>
      <c r="J358" s="569">
        <f>[3]B!N2260</f>
        <v>0</v>
      </c>
      <c r="K358" s="568"/>
      <c r="L358" s="569">
        <f>[3]B!AD2260</f>
        <v>0</v>
      </c>
      <c r="M358" s="569">
        <f>[3]B!AE2260</f>
        <v>0</v>
      </c>
      <c r="N358" s="569">
        <f>[3]B!AF2260</f>
        <v>0</v>
      </c>
      <c r="O358" s="569">
        <f>[3]B!AG2260</f>
        <v>0</v>
      </c>
      <c r="P358" s="569">
        <f>[3]B!AH2260</f>
        <v>0</v>
      </c>
      <c r="Q358" s="569">
        <f>[3]B!AI2260</f>
        <v>0</v>
      </c>
      <c r="R358" s="569">
        <f>[3]B!AJ2260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[3]B!C2494</f>
        <v>76</v>
      </c>
      <c r="D360" s="555">
        <f>[3]B!H2494</f>
        <v>70</v>
      </c>
      <c r="E360" s="555">
        <f>[3]B!I2494</f>
        <v>65</v>
      </c>
      <c r="F360" s="555">
        <f>[3]B!J2494</f>
        <v>5</v>
      </c>
      <c r="G360" s="555">
        <f>[3]B!K2494</f>
        <v>1</v>
      </c>
      <c r="H360" s="555">
        <f>[3]B!L2494</f>
        <v>5</v>
      </c>
      <c r="I360" s="555">
        <f>[3]B!M2494</f>
        <v>0</v>
      </c>
      <c r="J360" s="555">
        <f>[3]B!N2494</f>
        <v>0</v>
      </c>
      <c r="K360" s="555">
        <v>8</v>
      </c>
      <c r="L360" s="555">
        <f>[3]B!AD2494</f>
        <v>0</v>
      </c>
      <c r="M360" s="555">
        <f>[3]B!AE2494</f>
        <v>0</v>
      </c>
      <c r="N360" s="555">
        <f>[3]B!AF2494</f>
        <v>0</v>
      </c>
      <c r="O360" s="555">
        <f>[3]B!AG2494</f>
        <v>0</v>
      </c>
      <c r="P360" s="555">
        <f>[3]B!AH2494</f>
        <v>0</v>
      </c>
      <c r="Q360" s="555">
        <f>[3]B!AI2494</f>
        <v>0</v>
      </c>
      <c r="R360" s="555">
        <f>[3]B!AJ2494</f>
        <v>5</v>
      </c>
    </row>
    <row r="361" spans="1:28" ht="15" customHeight="1" x14ac:dyDescent="0.15">
      <c r="A361" s="287" t="s">
        <v>489</v>
      </c>
      <c r="B361" s="288" t="s">
        <v>490</v>
      </c>
      <c r="C361" s="555">
        <f>[3]B!C2677+[3]B!C2650</f>
        <v>128</v>
      </c>
      <c r="D361" s="555">
        <f>[3]B!H2677-[3]B!H2673-[3]B!H2674+[3]B!H2650</f>
        <v>119</v>
      </c>
      <c r="E361" s="555">
        <f>[3]B!I2677-[3]B!I2673-[3]B!I2674+[3]B!I2650</f>
        <v>119</v>
      </c>
      <c r="F361" s="555">
        <f>[3]B!J2677-[3]B!J2673-[3]B!J2674+[3]B!J2650</f>
        <v>0</v>
      </c>
      <c r="G361" s="555">
        <f>[3]B!K2677-[3]B!K2673-[3]B!K2674+[3]B!K2650</f>
        <v>0</v>
      </c>
      <c r="H361" s="555">
        <f>[3]B!L2677-[3]B!L2673-[3]B!L2674+[3]B!L2650</f>
        <v>9</v>
      </c>
      <c r="I361" s="555">
        <f>[3]B!M2677-[3]B!M2673-[3]B!M2674+[3]B!M2650</f>
        <v>0</v>
      </c>
      <c r="J361" s="555">
        <f>[3]B!N2677-[3]B!N2673-[3]B!N2674+[3]B!N2650</f>
        <v>0</v>
      </c>
      <c r="K361" s="555">
        <v>125</v>
      </c>
      <c r="L361" s="555">
        <f>[3]B!AD2677-[3]B!AD2673-[3]B!AD2674+[3]B!AD2650</f>
        <v>0</v>
      </c>
      <c r="M361" s="555">
        <f>[3]B!AE2677-[3]B!AE2673-[3]B!AE2674+[3]B!AE2650</f>
        <v>0</v>
      </c>
      <c r="N361" s="555">
        <f>[3]B!AF2677-[3]B!AF2673-[3]B!AF2674+[3]B!AF2650</f>
        <v>0</v>
      </c>
      <c r="O361" s="555">
        <f>[3]B!AG2677-[3]B!AG2673-[3]B!AG2674+[3]B!AG2650</f>
        <v>0</v>
      </c>
      <c r="P361" s="555">
        <f>[3]B!AH2677-[3]B!AH2673-[3]B!AH2674+[3]B!AH2650</f>
        <v>0</v>
      </c>
      <c r="Q361" s="555">
        <f>[3]B!AI2677-[3]B!AI2673-[3]B!AI2674+[3]B!AI2650</f>
        <v>0</v>
      </c>
      <c r="R361" s="555">
        <f>[3]B!AJ2677-[3]B!AJ2673-[3]B!AJ2674+[3]B!AJ2650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[3]B!C2506</f>
        <v>16</v>
      </c>
      <c r="D362" s="555">
        <f>[3]B!H2506</f>
        <v>16</v>
      </c>
      <c r="E362" s="571">
        <f>[3]B!I2506</f>
        <v>15</v>
      </c>
      <c r="F362" s="571">
        <f>[3]B!J2506</f>
        <v>1</v>
      </c>
      <c r="G362" s="571">
        <f>[3]B!K2506</f>
        <v>0</v>
      </c>
      <c r="H362" s="571">
        <f>[3]B!L2506</f>
        <v>0</v>
      </c>
      <c r="I362" s="571">
        <f>[3]B!M2506</f>
        <v>0</v>
      </c>
      <c r="J362" s="571">
        <f>[3]B!N2506</f>
        <v>0</v>
      </c>
      <c r="K362" s="572"/>
      <c r="L362" s="571">
        <f>[3]B!AD2506</f>
        <v>0</v>
      </c>
      <c r="M362" s="571">
        <f>[3]B!AE2506</f>
        <v>0</v>
      </c>
      <c r="N362" s="571">
        <f>[3]B!AF2506</f>
        <v>0</v>
      </c>
      <c r="O362" s="571">
        <f>[3]B!AG2506</f>
        <v>0</v>
      </c>
      <c r="P362" s="571">
        <f>[3]B!AH2506</f>
        <v>0</v>
      </c>
      <c r="Q362" s="571">
        <f>[3]B!AI2506</f>
        <v>0</v>
      </c>
      <c r="R362" s="571">
        <f>[3]B!AJ2506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1056</v>
      </c>
      <c r="D363" s="561">
        <f t="shared" si="9"/>
        <v>924</v>
      </c>
      <c r="E363" s="561">
        <f t="shared" si="9"/>
        <v>761</v>
      </c>
      <c r="F363" s="561">
        <f t="shared" si="9"/>
        <v>163</v>
      </c>
      <c r="G363" s="561">
        <f t="shared" si="9"/>
        <v>26</v>
      </c>
      <c r="H363" s="561">
        <f t="shared" si="9"/>
        <v>71</v>
      </c>
      <c r="I363" s="561">
        <f t="shared" si="9"/>
        <v>31</v>
      </c>
      <c r="J363" s="561">
        <f t="shared" si="9"/>
        <v>4</v>
      </c>
      <c r="K363" s="561">
        <f>SUM(K344:K350)+K360+K361+K352+K353+K354+K355</f>
        <v>299</v>
      </c>
      <c r="L363" s="561">
        <f t="shared" ref="L363:R363" si="10">SUM(L343:L356)+L360+L361+L362</f>
        <v>0</v>
      </c>
      <c r="M363" s="561">
        <f t="shared" si="10"/>
        <v>72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165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277</v>
      </c>
      <c r="D367" s="577">
        <v>145</v>
      </c>
      <c r="E367" s="578">
        <f>SUM([3]B!P1141,[3]B!P1276,[3]B!P1416,[3]B!P1480,[3]B!P1549,[3]B!P1594,[3]B!P1785,[3]B!P1797,[3]B!P1867,[3]B!P2028,[3]B!P2066,[3]B!P2185,[3]B!P2218,[3]B!P2253,[3]B!P2264,[3]B!P2501,[3]B!P2506,[3]B!P2651,[3]B!P2677)</f>
        <v>26</v>
      </c>
      <c r="F367" s="578">
        <f>SUM([3]B!Q1141,[3]B!Q1276,[3]B!Q1416,[3]B!Q1480,[3]B!Q1549,[3]B!Q1594,[3]B!Q1785,[3]B!Q1797,[3]B!Q1867,[3]B!Q2028,[3]B!Q2066,[3]B!Q2185,[3]B!Q2218,[3]B!Q2253,[3]B!Q2264,[3]B!Q2501,[3]B!Q2506,[3]B!Q2651,[3]B!Q2677)</f>
        <v>251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178</v>
      </c>
      <c r="D368" s="582">
        <v>166</v>
      </c>
      <c r="E368" s="583">
        <f>SUM([3]B!S1141,[3]B!S1276,[3]B!S1416,[3]B!S1480,[3]B!S1549,[3]B!S1594,[3]B!S1785,[3]B!S1797,[3]B!S1867,[3]B!S2028,[3]B!S2066,[3]B!S2185,[3]B!S2218,[3]B!S2253,[3]B!S2264,[3]B!S2501,[3]B!S2506,[3]B!S2651,[3]B!S2677)</f>
        <v>46</v>
      </c>
      <c r="F368" s="583">
        <f>SUM([3]B!T1141,[3]B!T1276,[3]B!T1416,[3]B!T1480,[3]B!T1549,[3]B!T1594,[3]B!T1785,[3]B!T1797,[3]B!T1867,[3]B!T2028,[3]B!T2066,[3]B!T2185,[3]B!T2218,[3]B!T2253,[3]B!T2264,[3]B!T2501,[3]B!T2506,[3]B!T2651,[3]B!T2677)</f>
        <v>132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297</v>
      </c>
      <c r="D369" s="577">
        <v>251</v>
      </c>
      <c r="E369" s="578">
        <f>SUM([3]B!Y1141,[3]B!Y1276,[3]B!Y1416,[3]B!Y1480,[3]B!Y1549,[3]B!Y1594,[3]B!Y1785,[3]B!Y1797,[3]B!Y1867,[3]B!Y2028,[3]B!Y2066,[3]B!Y2185,[3]B!Y2218,[3]B!Y2253,[3]B!Y2264,[3]B!Y2501,[3]B!Y2506,[3]B!Y2651,[3]B!Y2677)</f>
        <v>32</v>
      </c>
      <c r="F369" s="578">
        <f>SUM([3]B!Z1141,[3]B!Z1276,[3]B!Z1416,[3]B!Z1480,[3]B!Z1549,[3]B!Z1594,[3]B!Z1785,[3]B!Z1797,[3]B!Z1867,[3]B!Z2028,[3]B!Z2066,[3]B!Z2185,[3]B!Z2218,[3]B!Z2253,[3]B!Z2264,[3]B!Z2501,[3]B!Z2506,[3]B!Z2651,[3]B!Z2677)</f>
        <v>265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5</v>
      </c>
      <c r="D370" s="586">
        <v>4</v>
      </c>
      <c r="E370" s="587">
        <f>SUM([3]B!V1141,[3]B!V1276,[3]B!V1416,[3]B!V1480,[3]B!V1549,[3]B!V1594,[3]B!V1785,[3]B!V1797,[3]B!V1867,[3]B!V2028,[3]B!V2066,[3]B!V2185,[3]B!V2218,[3]B!V2253,[3]B!V2264,[3]B!V2501,[3]B!V2506,[3]B!V2651,[3]B!V2677)</f>
        <v>1</v>
      </c>
      <c r="F370" s="587">
        <f>SUM([3]B!W1141,[3]B!W1276,[3]B!W1416,[3]B!W1480,[3]B!W1549,[3]B!W1594,[3]B!W1785,[3]B!W1797,[3]B!W1867,[3]B!W2028,[3]B!W2066,[3]B!W2185,[3]B!W2218,[3]B!W2253,[3]B!W2264,[3]B!W2501,[3]B!W2506,[3]B!W2651,[3]B!W2677)</f>
        <v>4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[3]B!C2498</f>
        <v>3</v>
      </c>
      <c r="D374" s="590">
        <f>[3]B!H2498</f>
        <v>3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[3]B!C2499+[3]B!C2497</f>
        <v>1</v>
      </c>
      <c r="D375" s="592">
        <f>[3]B!H2499+[3]B!H2497</f>
        <v>1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[3]B!C1018</f>
        <v>19</v>
      </c>
      <c r="D380" s="594">
        <f>[3]B!D1018</f>
        <v>19</v>
      </c>
      <c r="E380" s="594">
        <f>[3]B!E1018</f>
        <v>19</v>
      </c>
      <c r="F380" s="594">
        <f>[3]B!F1018</f>
        <v>0</v>
      </c>
      <c r="G380" s="594">
        <f>[3]B!G1018</f>
        <v>0</v>
      </c>
      <c r="H380" s="595">
        <f>[3]B!AA1018</f>
        <v>0</v>
      </c>
      <c r="I380" s="595">
        <f>[3]B!AB1018</f>
        <v>19</v>
      </c>
      <c r="J380" s="595">
        <f>[3]B!AC1018</f>
        <v>0</v>
      </c>
      <c r="K380" s="595">
        <f>[3]B!AD1018</f>
        <v>0</v>
      </c>
      <c r="L380" s="595">
        <f>[3]B!AE1018</f>
        <v>0</v>
      </c>
      <c r="M380" s="595">
        <f>[3]B!AF1018</f>
        <v>0</v>
      </c>
      <c r="N380" s="595">
        <f>[3]B!AG1018</f>
        <v>0</v>
      </c>
      <c r="O380" s="595">
        <f>[3]B!AH1018</f>
        <v>0</v>
      </c>
      <c r="P380" s="595">
        <f>[3]B!AI1018</f>
        <v>1</v>
      </c>
      <c r="Q380" s="595">
        <f>[3]B!AJ1018</f>
        <v>0</v>
      </c>
    </row>
    <row r="381" spans="1:28" ht="15" customHeight="1" x14ac:dyDescent="0.15">
      <c r="A381" s="742"/>
      <c r="B381" s="310" t="s">
        <v>514</v>
      </c>
      <c r="C381" s="596">
        <f>[3]B!C1070</f>
        <v>0</v>
      </c>
      <c r="D381" s="596">
        <f>[3]B!D1070</f>
        <v>0</v>
      </c>
      <c r="E381" s="596">
        <f>[3]B!E1070</f>
        <v>0</v>
      </c>
      <c r="F381" s="596">
        <f>[3]B!F1070</f>
        <v>0</v>
      </c>
      <c r="G381" s="596">
        <f>[3]B!G1070</f>
        <v>0</v>
      </c>
      <c r="H381" s="597">
        <f>[3]B!AA1070</f>
        <v>0</v>
      </c>
      <c r="I381" s="597">
        <f>[3]B!AB1070</f>
        <v>0</v>
      </c>
      <c r="J381" s="597">
        <f>[3]B!AC1070</f>
        <v>0</v>
      </c>
      <c r="K381" s="597">
        <f>[3]B!AD1070</f>
        <v>0</v>
      </c>
      <c r="L381" s="597">
        <f>[3]B!AE1070</f>
        <v>0</v>
      </c>
      <c r="M381" s="597">
        <f>[3]B!AF1070</f>
        <v>0</v>
      </c>
      <c r="N381" s="597">
        <f>[3]B!AG1070</f>
        <v>0</v>
      </c>
      <c r="O381" s="597">
        <f>[3]B!AH1070</f>
        <v>0</v>
      </c>
      <c r="P381" s="597">
        <f>[3]B!AI1070</f>
        <v>0</v>
      </c>
      <c r="Q381" s="597">
        <f>[3]B!AJ1070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19</v>
      </c>
      <c r="D382" s="598">
        <f>SUM(D380:D381)</f>
        <v>19</v>
      </c>
      <c r="E382" s="599">
        <f t="shared" ref="E382:Q382" si="11">SUM(E380:E381)</f>
        <v>19</v>
      </c>
      <c r="F382" s="600">
        <f t="shared" si="11"/>
        <v>0</v>
      </c>
      <c r="G382" s="601">
        <f t="shared" si="11"/>
        <v>0</v>
      </c>
      <c r="H382" s="602">
        <f t="shared" si="11"/>
        <v>0</v>
      </c>
      <c r="I382" s="603">
        <f t="shared" si="11"/>
        <v>19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1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[3]B!C1143</f>
        <v>0</v>
      </c>
      <c r="D383" s="662">
        <f>[3]B!D1143</f>
        <v>0</v>
      </c>
      <c r="E383" s="662">
        <f>[3]B!E1143</f>
        <v>0</v>
      </c>
      <c r="F383" s="662">
        <f>[3]B!F1143</f>
        <v>0</v>
      </c>
      <c r="G383" s="662">
        <f>[3]B!G1143</f>
        <v>0</v>
      </c>
      <c r="H383" s="662">
        <f>[3]B!H1143</f>
        <v>0</v>
      </c>
      <c r="I383" s="662">
        <f>[3]B!I1143</f>
        <v>0</v>
      </c>
      <c r="J383" s="662">
        <f>[3]B!J1143</f>
        <v>0</v>
      </c>
      <c r="K383" s="662">
        <f>[3]B!K1143</f>
        <v>0</v>
      </c>
      <c r="L383" s="662">
        <f>[3]B!L1143</f>
        <v>0</v>
      </c>
      <c r="M383" s="662">
        <f>[3]B!M1143</f>
        <v>0</v>
      </c>
      <c r="N383" s="662">
        <f>[3]B!N1143</f>
        <v>0</v>
      </c>
      <c r="O383" s="662">
        <f>[3]B!O1143</f>
        <v>0</v>
      </c>
      <c r="P383" s="662">
        <f>[3]B!P1143</f>
        <v>0</v>
      </c>
      <c r="Q383" s="323">
        <f>[3]B!Q1143</f>
        <v>0</v>
      </c>
    </row>
    <row r="384" spans="1:28" ht="15" customHeight="1" x14ac:dyDescent="0.15">
      <c r="A384" s="742"/>
      <c r="B384" s="324" t="s">
        <v>514</v>
      </c>
      <c r="C384" s="605">
        <f>[3]B!C1196</f>
        <v>1829</v>
      </c>
      <c r="D384" s="605">
        <f>[3]B!D1196</f>
        <v>1829</v>
      </c>
      <c r="E384" s="605">
        <f>[3]B!E1196</f>
        <v>1829</v>
      </c>
      <c r="F384" s="605">
        <f>[3]B!F1196</f>
        <v>0</v>
      </c>
      <c r="G384" s="605">
        <f>[3]B!G1196</f>
        <v>0</v>
      </c>
      <c r="H384" s="606">
        <f>[3]B!AA1196</f>
        <v>30</v>
      </c>
      <c r="I384" s="606">
        <f>[3]B!AB1196</f>
        <v>1799</v>
      </c>
      <c r="J384" s="606">
        <f>[3]B!AC1196</f>
        <v>0</v>
      </c>
      <c r="K384" s="606">
        <f>[3]B!AD1196</f>
        <v>0</v>
      </c>
      <c r="L384" s="606">
        <f>[3]B!AE1196</f>
        <v>0</v>
      </c>
      <c r="M384" s="606">
        <f>[3]B!AF1196</f>
        <v>0</v>
      </c>
      <c r="N384" s="606">
        <f>[3]B!AG1196</f>
        <v>0</v>
      </c>
      <c r="O384" s="606">
        <f>[3]B!AH1196</f>
        <v>0</v>
      </c>
      <c r="P384" s="606">
        <f>[3]B!AI1196</f>
        <v>0</v>
      </c>
      <c r="Q384" s="606">
        <f>[3]B!AJ1196</f>
        <v>0</v>
      </c>
    </row>
    <row r="385" spans="1:17" ht="15" customHeight="1" x14ac:dyDescent="0.15">
      <c r="A385" s="715"/>
      <c r="B385" s="658" t="s">
        <v>416</v>
      </c>
      <c r="C385" s="605">
        <f>SUM(C383:C384)</f>
        <v>1829</v>
      </c>
      <c r="D385" s="605">
        <f t="shared" ref="D385:Q385" si="12">SUM(D383:D384)</f>
        <v>1829</v>
      </c>
      <c r="E385" s="605">
        <f t="shared" si="12"/>
        <v>1829</v>
      </c>
      <c r="F385" s="605">
        <f t="shared" si="12"/>
        <v>0</v>
      </c>
      <c r="G385" s="605">
        <f t="shared" si="12"/>
        <v>0</v>
      </c>
      <c r="H385" s="605">
        <f t="shared" si="12"/>
        <v>30</v>
      </c>
      <c r="I385" s="605">
        <f t="shared" si="12"/>
        <v>1799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0</v>
      </c>
    </row>
    <row r="386" spans="1:17" ht="33" customHeight="1" x14ac:dyDescent="0.15">
      <c r="A386" s="661" t="s">
        <v>516</v>
      </c>
      <c r="B386" s="324" t="s">
        <v>514</v>
      </c>
      <c r="C386" s="605">
        <f>[3]B!C1339</f>
        <v>352</v>
      </c>
      <c r="D386" s="605">
        <f>[3]B!D1339</f>
        <v>352</v>
      </c>
      <c r="E386" s="605">
        <f>[3]B!E1339</f>
        <v>352</v>
      </c>
      <c r="F386" s="605">
        <f>[3]B!F1339</f>
        <v>0</v>
      </c>
      <c r="G386" s="605">
        <f>[3]B!G1339</f>
        <v>0</v>
      </c>
      <c r="H386" s="606">
        <f>[3]B!AA1339</f>
        <v>14</v>
      </c>
      <c r="I386" s="606">
        <f>[3]B!AB1339</f>
        <v>336</v>
      </c>
      <c r="J386" s="606">
        <f>[3]B!AC1339</f>
        <v>2</v>
      </c>
      <c r="K386" s="606">
        <f>[3]B!AD1339</f>
        <v>0</v>
      </c>
      <c r="L386" s="606">
        <f>[3]B!AE1339</f>
        <v>0</v>
      </c>
      <c r="M386" s="606">
        <f>[3]B!AF1339</f>
        <v>0</v>
      </c>
      <c r="N386" s="606">
        <f>[3]B!AG1339</f>
        <v>0</v>
      </c>
      <c r="O386" s="606">
        <f>[3]B!AH1339</f>
        <v>0</v>
      </c>
      <c r="P386" s="606">
        <f>[3]B!AI1339</f>
        <v>0</v>
      </c>
      <c r="Q386" s="606">
        <f>[3]B!AJ1339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[3]B!C1419</f>
        <v>0</v>
      </c>
      <c r="D387" s="605">
        <f>[3]B!D1419</f>
        <v>0</v>
      </c>
      <c r="E387" s="605">
        <f>[3]B!E1419</f>
        <v>0</v>
      </c>
      <c r="F387" s="605">
        <f>[3]B!F1419</f>
        <v>0</v>
      </c>
      <c r="G387" s="605">
        <f>[3]B!G1419</f>
        <v>0</v>
      </c>
      <c r="H387" s="606">
        <f>[3]B!AA1419</f>
        <v>0</v>
      </c>
      <c r="I387" s="606">
        <f>[3]B!AB1419</f>
        <v>0</v>
      </c>
      <c r="J387" s="606">
        <f>[3]B!AC1419</f>
        <v>0</v>
      </c>
      <c r="K387" s="606">
        <f>[3]B!AD1419</f>
        <v>0</v>
      </c>
      <c r="L387" s="606">
        <f>[3]B!AE1419</f>
        <v>0</v>
      </c>
      <c r="M387" s="606">
        <f>[3]B!AF1419</f>
        <v>0</v>
      </c>
      <c r="N387" s="606">
        <f>[3]B!AG1419</f>
        <v>0</v>
      </c>
      <c r="O387" s="606">
        <f>[3]B!AH1419</f>
        <v>0</v>
      </c>
      <c r="P387" s="606">
        <f>[3]B!AI1419</f>
        <v>0</v>
      </c>
      <c r="Q387" s="606">
        <f>[3]B!AJ1419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[3]B!C1567</f>
        <v>1426</v>
      </c>
      <c r="D388" s="605">
        <f>[3]B!D1567</f>
        <v>1426</v>
      </c>
      <c r="E388" s="605">
        <f>[3]B!E1567</f>
        <v>1425</v>
      </c>
      <c r="F388" s="605">
        <f>[3]B!F1567</f>
        <v>1</v>
      </c>
      <c r="G388" s="605">
        <f>[3]B!G1567</f>
        <v>0</v>
      </c>
      <c r="H388" s="606">
        <f>[3]B!AA1567</f>
        <v>1370</v>
      </c>
      <c r="I388" s="606">
        <f>[3]B!AB1567</f>
        <v>56</v>
      </c>
      <c r="J388" s="606">
        <f>[3]B!AC1567</f>
        <v>0</v>
      </c>
      <c r="K388" s="606">
        <f>[3]B!AD1567</f>
        <v>0</v>
      </c>
      <c r="L388" s="606">
        <f>[3]B!AE1567</f>
        <v>0</v>
      </c>
      <c r="M388" s="606">
        <f>[3]B!AF1567</f>
        <v>0</v>
      </c>
      <c r="N388" s="606">
        <f>[3]B!AG1567</f>
        <v>0</v>
      </c>
      <c r="O388" s="606">
        <f>[3]B!AH1567</f>
        <v>0</v>
      </c>
      <c r="P388" s="606">
        <f>[3]B!AI1567</f>
        <v>0</v>
      </c>
      <c r="Q388" s="606">
        <f>[3]B!AJ1567</f>
        <v>1</v>
      </c>
    </row>
    <row r="389" spans="1:17" ht="15" customHeight="1" x14ac:dyDescent="0.15">
      <c r="A389" s="714" t="s">
        <v>519</v>
      </c>
      <c r="B389" s="328" t="s">
        <v>513</v>
      </c>
      <c r="C389" s="608">
        <f>[3]B!C1715</f>
        <v>1209</v>
      </c>
      <c r="D389" s="608">
        <f>[3]B!D1715</f>
        <v>1203</v>
      </c>
      <c r="E389" s="608">
        <f>[3]B!E1715</f>
        <v>1203</v>
      </c>
      <c r="F389" s="608">
        <f>[3]B!F1715</f>
        <v>0</v>
      </c>
      <c r="G389" s="608">
        <f>[3]B!G1715</f>
        <v>6</v>
      </c>
      <c r="H389" s="609">
        <f>[3]B!AA1715</f>
        <v>585</v>
      </c>
      <c r="I389" s="609">
        <f>[3]B!AB1715</f>
        <v>473</v>
      </c>
      <c r="J389" s="609">
        <f>[3]B!AC1715</f>
        <v>151</v>
      </c>
      <c r="K389" s="609">
        <f>[3]B!AD1715</f>
        <v>0</v>
      </c>
      <c r="L389" s="609">
        <f>[3]B!AE1715</f>
        <v>0</v>
      </c>
      <c r="M389" s="609">
        <f>[3]B!AF1715</f>
        <v>0</v>
      </c>
      <c r="N389" s="609">
        <f>[3]B!AG1715</f>
        <v>0</v>
      </c>
      <c r="O389" s="609">
        <f>[3]B!AH1715</f>
        <v>0</v>
      </c>
      <c r="P389" s="609">
        <f>[3]B!AI1715</f>
        <v>0</v>
      </c>
      <c r="Q389" s="609">
        <f>[3]B!AJ1715</f>
        <v>0</v>
      </c>
    </row>
    <row r="390" spans="1:17" ht="15" customHeight="1" x14ac:dyDescent="0.15">
      <c r="A390" s="742"/>
      <c r="B390" s="310" t="s">
        <v>514</v>
      </c>
      <c r="C390" s="610">
        <f>[3]B!C1689+[3]B!C1717</f>
        <v>30503</v>
      </c>
      <c r="D390" s="610">
        <f>[3]B!D1689+[3]B!D1717</f>
        <v>29983</v>
      </c>
      <c r="E390" s="610">
        <f>[3]B!E1689+[3]B!E1717</f>
        <v>29983</v>
      </c>
      <c r="F390" s="610">
        <f>[3]B!F1689+[3]B!F1717</f>
        <v>0</v>
      </c>
      <c r="G390" s="610">
        <f>[3]B!G1689+[3]B!G1717</f>
        <v>520</v>
      </c>
      <c r="H390" s="597">
        <f>[3]B!AA1689+[3]B!AA1717</f>
        <v>29152</v>
      </c>
      <c r="I390" s="597">
        <f>[3]B!AB1689+[3]B!AB1717</f>
        <v>201</v>
      </c>
      <c r="J390" s="597">
        <f>[3]B!AC1689+[3]B!AC1717</f>
        <v>1150</v>
      </c>
      <c r="K390" s="597">
        <f>[3]B!AD1689+[3]B!AD1717</f>
        <v>0</v>
      </c>
      <c r="L390" s="597">
        <f>[3]B!AE1689+[3]B!AE1717</f>
        <v>0</v>
      </c>
      <c r="M390" s="597">
        <f>[3]B!AF1689+[3]B!AF1717</f>
        <v>0</v>
      </c>
      <c r="N390" s="597">
        <f>[3]B!AG1689+[3]B!AG1717</f>
        <v>0</v>
      </c>
      <c r="O390" s="597">
        <f>[3]B!AH1689+[3]B!AH1717</f>
        <v>0</v>
      </c>
      <c r="P390" s="597">
        <f>[3]B!AI1689+[3]B!AI1717</f>
        <v>0</v>
      </c>
      <c r="Q390" s="597">
        <f>[3]B!AJ1689+[3]B!AJ1717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31712</v>
      </c>
      <c r="D391" s="598">
        <f t="shared" si="13"/>
        <v>31186</v>
      </c>
      <c r="E391" s="599">
        <f t="shared" si="13"/>
        <v>31186</v>
      </c>
      <c r="F391" s="600">
        <f t="shared" si="13"/>
        <v>0</v>
      </c>
      <c r="G391" s="601">
        <f t="shared" si="13"/>
        <v>526</v>
      </c>
      <c r="H391" s="602">
        <f t="shared" si="13"/>
        <v>29737</v>
      </c>
      <c r="I391" s="603">
        <f t="shared" si="13"/>
        <v>674</v>
      </c>
      <c r="J391" s="600">
        <f t="shared" si="13"/>
        <v>1301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[3]B!C1936</f>
        <v>107</v>
      </c>
      <c r="D392" s="611">
        <f>[3]B!D1936</f>
        <v>99</v>
      </c>
      <c r="E392" s="611">
        <f>[3]B!E1936</f>
        <v>99</v>
      </c>
      <c r="F392" s="611">
        <f>[3]B!F1936</f>
        <v>0</v>
      </c>
      <c r="G392" s="611">
        <f>[3]B!G1936</f>
        <v>8</v>
      </c>
      <c r="H392" s="595">
        <f>[3]B!AA1936</f>
        <v>0</v>
      </c>
      <c r="I392" s="595">
        <f>[3]B!AB1936</f>
        <v>107</v>
      </c>
      <c r="J392" s="595">
        <f>[3]B!AC1936</f>
        <v>0</v>
      </c>
      <c r="K392" s="595">
        <f>[3]B!AD1936</f>
        <v>0</v>
      </c>
      <c r="L392" s="595">
        <f>[3]B!AE1936</f>
        <v>0</v>
      </c>
      <c r="M392" s="595">
        <f>[3]B!AF1936</f>
        <v>0</v>
      </c>
      <c r="N392" s="595">
        <f>[3]B!AG1936</f>
        <v>0</v>
      </c>
      <c r="O392" s="595">
        <f>[3]B!AH1936</f>
        <v>0</v>
      </c>
      <c r="P392" s="595">
        <f>[3]B!AI1936</f>
        <v>0</v>
      </c>
      <c r="Q392" s="595">
        <f>[3]B!AJ1936</f>
        <v>0</v>
      </c>
    </row>
    <row r="393" spans="1:17" ht="15" customHeight="1" x14ac:dyDescent="0.15">
      <c r="A393" s="742"/>
      <c r="B393" s="310" t="s">
        <v>514</v>
      </c>
      <c r="C393" s="610">
        <f>[3]B!C1930</f>
        <v>243</v>
      </c>
      <c r="D393" s="610">
        <f>[3]B!D1930</f>
        <v>236</v>
      </c>
      <c r="E393" s="610">
        <f>[3]B!E1930</f>
        <v>236</v>
      </c>
      <c r="F393" s="610">
        <f>[3]B!F1930</f>
        <v>0</v>
      </c>
      <c r="G393" s="610">
        <f>[3]B!G1930</f>
        <v>7</v>
      </c>
      <c r="H393" s="597">
        <f>[3]B!AA1930</f>
        <v>153</v>
      </c>
      <c r="I393" s="597">
        <f>[3]B!AB1930</f>
        <v>65</v>
      </c>
      <c r="J393" s="597">
        <f>[3]B!AC1930</f>
        <v>25</v>
      </c>
      <c r="K393" s="597">
        <f>[3]B!AD1930</f>
        <v>0</v>
      </c>
      <c r="L393" s="597">
        <f>[3]B!AE1930</f>
        <v>0</v>
      </c>
      <c r="M393" s="597">
        <f>[3]B!AF1930</f>
        <v>0</v>
      </c>
      <c r="N393" s="597">
        <f>[3]B!AG1930</f>
        <v>0</v>
      </c>
      <c r="O393" s="597">
        <f>[3]B!AH1930</f>
        <v>0</v>
      </c>
      <c r="P393" s="597">
        <f>[3]B!AI1930</f>
        <v>0</v>
      </c>
      <c r="Q393" s="597">
        <f>[3]B!AJ1930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350</v>
      </c>
      <c r="D394" s="598">
        <f t="shared" si="14"/>
        <v>335</v>
      </c>
      <c r="E394" s="599">
        <f t="shared" si="14"/>
        <v>335</v>
      </c>
      <c r="F394" s="600">
        <f t="shared" si="14"/>
        <v>0</v>
      </c>
      <c r="G394" s="601">
        <f t="shared" si="14"/>
        <v>15</v>
      </c>
      <c r="H394" s="602">
        <f t="shared" si="14"/>
        <v>153</v>
      </c>
      <c r="I394" s="603">
        <f t="shared" si="14"/>
        <v>172</v>
      </c>
      <c r="J394" s="600">
        <f t="shared" si="14"/>
        <v>25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[3]B!C2092</f>
        <v>388</v>
      </c>
      <c r="D395" s="605">
        <f>[3]B!D2092</f>
        <v>311</v>
      </c>
      <c r="E395" s="605">
        <f>[3]B!E2092</f>
        <v>311</v>
      </c>
      <c r="F395" s="605">
        <f>[3]B!F2092</f>
        <v>0</v>
      </c>
      <c r="G395" s="605">
        <f>[3]B!G2092</f>
        <v>77</v>
      </c>
      <c r="H395" s="606">
        <f>[3]B!AA2092</f>
        <v>247</v>
      </c>
      <c r="I395" s="606">
        <f>[3]B!AB2092</f>
        <v>10</v>
      </c>
      <c r="J395" s="606">
        <f>[3]B!AC2092</f>
        <v>131</v>
      </c>
      <c r="K395" s="606">
        <f>[3]B!AD2092</f>
        <v>0</v>
      </c>
      <c r="L395" s="606">
        <f>[3]B!AE2092</f>
        <v>0</v>
      </c>
      <c r="M395" s="606">
        <f>[3]B!AF2092</f>
        <v>0</v>
      </c>
      <c r="N395" s="606">
        <f>[3]B!AG2092</f>
        <v>0</v>
      </c>
      <c r="O395" s="606">
        <f>[3]B!AH2092</f>
        <v>0</v>
      </c>
      <c r="P395" s="606">
        <f>[3]B!AI2092</f>
        <v>0</v>
      </c>
      <c r="Q395" s="606">
        <f>[3]B!AJ2092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[3]B!C2204+[3]B!C2255+[3]B!C2256</f>
        <v>1664</v>
      </c>
      <c r="D396" s="608">
        <f>[3]B!D2204+[3]B!D2255+[3]B!D2256</f>
        <v>1474</v>
      </c>
      <c r="E396" s="608">
        <f>[3]B!E2204+[3]B!E2255+[3]B!E2256</f>
        <v>1474</v>
      </c>
      <c r="F396" s="608">
        <f>[3]B!F2204+[3]B!F2255+[3]B!F2256</f>
        <v>0</v>
      </c>
      <c r="G396" s="608">
        <f>[3]B!G2204+[3]B!G2255+[3]B!G2256</f>
        <v>190</v>
      </c>
      <c r="H396" s="609">
        <f>[3]B!AA2204+[3]B!AA2255+[3]B!AA2256</f>
        <v>1514</v>
      </c>
      <c r="I396" s="609">
        <f>[3]B!AB2204+[3]B!AB2255+[3]B!AB2256</f>
        <v>124</v>
      </c>
      <c r="J396" s="609">
        <f>[3]B!AC2204+[3]B!AC2255+[3]B!AC2256</f>
        <v>26</v>
      </c>
      <c r="K396" s="609">
        <f>[3]B!AD2204+[3]B!AD2255+[3]B!AD2256</f>
        <v>0</v>
      </c>
      <c r="L396" s="609">
        <f>[3]B!AE2204+[3]B!AE2255+[3]B!AE2256</f>
        <v>0</v>
      </c>
      <c r="M396" s="609">
        <f>[3]B!AF2204+[3]B!AF2255+[3]B!AF2256</f>
        <v>0</v>
      </c>
      <c r="N396" s="609">
        <f>[3]B!AG2204+[3]B!AG2255+[3]B!AG2256</f>
        <v>0</v>
      </c>
      <c r="O396" s="609">
        <f>[3]B!AH2204+[3]B!AH2255+[3]B!AH2256</f>
        <v>0</v>
      </c>
      <c r="P396" s="609">
        <f>[3]B!AI2204+[3]B!AI2255+[3]B!AI2256</f>
        <v>0</v>
      </c>
      <c r="Q396" s="609">
        <f>[3]B!AJ2204+[3]B!AJ2255+[3]B!AJ2256</f>
        <v>0</v>
      </c>
    </row>
    <row r="397" spans="1:17" ht="15" customHeight="1" x14ac:dyDescent="0.15">
      <c r="A397" s="743"/>
      <c r="B397" s="332" t="s">
        <v>514</v>
      </c>
      <c r="C397" s="612">
        <f>[3]B!C2211</f>
        <v>0</v>
      </c>
      <c r="D397" s="612">
        <f>[3]B!D2211</f>
        <v>0</v>
      </c>
      <c r="E397" s="612">
        <f>[3]B!E2211</f>
        <v>0</v>
      </c>
      <c r="F397" s="612">
        <f>[3]B!F2211</f>
        <v>0</v>
      </c>
      <c r="G397" s="612">
        <f>[3]B!G2211</f>
        <v>0</v>
      </c>
      <c r="H397" s="612">
        <f>[3]B!AA2211</f>
        <v>0</v>
      </c>
      <c r="I397" s="612">
        <f>[3]B!AB2211</f>
        <v>0</v>
      </c>
      <c r="J397" s="612">
        <f>[3]B!AC2211</f>
        <v>0</v>
      </c>
      <c r="K397" s="612">
        <f>[3]B!AD2211</f>
        <v>0</v>
      </c>
      <c r="L397" s="612">
        <f>[3]B!AE2211</f>
        <v>0</v>
      </c>
      <c r="M397" s="612">
        <f>[3]B!AF2211</f>
        <v>0</v>
      </c>
      <c r="N397" s="612">
        <f>[3]B!AG2211</f>
        <v>0</v>
      </c>
      <c r="O397" s="612">
        <f>[3]B!AH2211</f>
        <v>0</v>
      </c>
      <c r="P397" s="612">
        <f>[3]B!AI2211</f>
        <v>0</v>
      </c>
      <c r="Q397" s="596">
        <f>[3]B!AJ2211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1664</v>
      </c>
      <c r="D398" s="613">
        <f t="shared" ref="D398:Q398" si="15">SUM(D396:D397)</f>
        <v>1474</v>
      </c>
      <c r="E398" s="613">
        <f t="shared" si="15"/>
        <v>1474</v>
      </c>
      <c r="F398" s="613">
        <f t="shared" si="15"/>
        <v>0</v>
      </c>
      <c r="G398" s="613">
        <f t="shared" si="15"/>
        <v>190</v>
      </c>
      <c r="H398" s="613">
        <f t="shared" si="15"/>
        <v>1514</v>
      </c>
      <c r="I398" s="613">
        <f t="shared" si="15"/>
        <v>124</v>
      </c>
      <c r="J398" s="613">
        <f t="shared" si="15"/>
        <v>26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0</v>
      </c>
    </row>
    <row r="399" spans="1:17" ht="15" customHeight="1" x14ac:dyDescent="0.15">
      <c r="A399" s="714" t="s">
        <v>524</v>
      </c>
      <c r="B399" s="328" t="s">
        <v>513</v>
      </c>
      <c r="C399" s="608">
        <f>[3]B!C2518</f>
        <v>2</v>
      </c>
      <c r="D399" s="608">
        <f>[3]B!D2518</f>
        <v>2</v>
      </c>
      <c r="E399" s="608">
        <f>[3]B!E2518</f>
        <v>2</v>
      </c>
      <c r="F399" s="608">
        <f>[3]B!F2518</f>
        <v>0</v>
      </c>
      <c r="G399" s="608">
        <f>[3]B!G2518</f>
        <v>0</v>
      </c>
      <c r="H399" s="609">
        <f>[3]B!AA2518</f>
        <v>1</v>
      </c>
      <c r="I399" s="609">
        <f>[3]B!AB2518</f>
        <v>0</v>
      </c>
      <c r="J399" s="609">
        <f>[3]B!AC2518</f>
        <v>1</v>
      </c>
      <c r="K399" s="609">
        <f>[3]B!AD2518</f>
        <v>0</v>
      </c>
      <c r="L399" s="609">
        <f>[3]B!AE2518</f>
        <v>0</v>
      </c>
      <c r="M399" s="609">
        <f>[3]B!AF2518</f>
        <v>0</v>
      </c>
      <c r="N399" s="609">
        <f>[3]B!AG2518</f>
        <v>0</v>
      </c>
      <c r="O399" s="609">
        <f>[3]B!AH2518</f>
        <v>0</v>
      </c>
      <c r="P399" s="609">
        <f>[3]B!AI2518</f>
        <v>0</v>
      </c>
      <c r="Q399" s="609">
        <f>[3]B!AJ2518</f>
        <v>0</v>
      </c>
    </row>
    <row r="400" spans="1:17" ht="15" customHeight="1" x14ac:dyDescent="0.15">
      <c r="A400" s="742"/>
      <c r="B400" s="310" t="s">
        <v>514</v>
      </c>
      <c r="C400" s="610">
        <f>[3]B!C2287</f>
        <v>177</v>
      </c>
      <c r="D400" s="610">
        <f>[3]B!D2287</f>
        <v>177</v>
      </c>
      <c r="E400" s="610">
        <f>[3]B!E2287</f>
        <v>177</v>
      </c>
      <c r="F400" s="610">
        <f>[3]B!F2287</f>
        <v>0</v>
      </c>
      <c r="G400" s="610">
        <f>[3]B!G2287</f>
        <v>0</v>
      </c>
      <c r="H400" s="597">
        <f>[3]B!AA2287</f>
        <v>0</v>
      </c>
      <c r="I400" s="597">
        <f>[3]B!AB2287</f>
        <v>136</v>
      </c>
      <c r="J400" s="597">
        <f>[3]B!AC2287</f>
        <v>41</v>
      </c>
      <c r="K400" s="597">
        <f>[3]B!AD2287</f>
        <v>0</v>
      </c>
      <c r="L400" s="597">
        <f>[3]B!AE2287</f>
        <v>0</v>
      </c>
      <c r="M400" s="597">
        <f>[3]B!AF2287</f>
        <v>0</v>
      </c>
      <c r="N400" s="597">
        <f>[3]B!AG2287</f>
        <v>0</v>
      </c>
      <c r="O400" s="597">
        <f>[3]B!AH2287</f>
        <v>0</v>
      </c>
      <c r="P400" s="597">
        <f>[3]B!AI2287</f>
        <v>0</v>
      </c>
      <c r="Q400" s="597">
        <f>[3]B!AJ2287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179</v>
      </c>
      <c r="D401" s="598">
        <f t="shared" si="16"/>
        <v>179</v>
      </c>
      <c r="E401" s="599">
        <f t="shared" si="16"/>
        <v>179</v>
      </c>
      <c r="F401" s="600">
        <f t="shared" si="16"/>
        <v>0</v>
      </c>
      <c r="G401" s="601">
        <f t="shared" si="16"/>
        <v>0</v>
      </c>
      <c r="H401" s="602">
        <f t="shared" si="16"/>
        <v>1</v>
      </c>
      <c r="I401" s="603">
        <f t="shared" si="16"/>
        <v>136</v>
      </c>
      <c r="J401" s="600">
        <f t="shared" si="16"/>
        <v>42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[3]B!C940</f>
        <v>3814</v>
      </c>
      <c r="D402" s="605">
        <f>[3]B!D940</f>
        <v>3814</v>
      </c>
      <c r="E402" s="605">
        <f>[3]B!E940</f>
        <v>3814</v>
      </c>
      <c r="F402" s="605">
        <f>[3]B!F940</f>
        <v>0</v>
      </c>
      <c r="G402" s="605">
        <f>[3]B!G940</f>
        <v>0</v>
      </c>
      <c r="H402" s="594">
        <f>[3]B!AA940</f>
        <v>1738</v>
      </c>
      <c r="I402" s="594">
        <f>[3]B!AB940</f>
        <v>2076</v>
      </c>
      <c r="J402" s="594">
        <f>[3]B!AC940</f>
        <v>0</v>
      </c>
      <c r="K402" s="594">
        <f>[3]B!AD940</f>
        <v>0</v>
      </c>
      <c r="L402" s="594">
        <f>[3]B!AE940</f>
        <v>0</v>
      </c>
      <c r="M402" s="594">
        <f>[3]B!AF940</f>
        <v>0</v>
      </c>
      <c r="N402" s="594">
        <f>[3]B!AG940</f>
        <v>0</v>
      </c>
      <c r="O402" s="594">
        <f>[3]B!AH940</f>
        <v>0</v>
      </c>
      <c r="P402" s="594">
        <f>[3]B!AI940</f>
        <v>42</v>
      </c>
      <c r="Q402" s="594">
        <f>[3]B!AJ940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3001</v>
      </c>
      <c r="D403" s="611">
        <f>+D380+D387+D389+D392+D396+D399</f>
        <v>2797</v>
      </c>
      <c r="E403" s="611">
        <f>+E380+E387+E389+E392+E396+E399</f>
        <v>2797</v>
      </c>
      <c r="F403" s="611">
        <f>+F380+F387+F389+F392+F396+F399</f>
        <v>0</v>
      </c>
      <c r="G403" s="611">
        <f>+G380+G387+G389+G392+G396+G399</f>
        <v>204</v>
      </c>
      <c r="H403" s="611">
        <f t="shared" ref="H403:Q403" si="17">+H380+H387+H389+H392+H396+H399</f>
        <v>2100</v>
      </c>
      <c r="I403" s="611">
        <f t="shared" si="17"/>
        <v>723</v>
      </c>
      <c r="J403" s="611">
        <f t="shared" si="17"/>
        <v>178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1</v>
      </c>
      <c r="Q403" s="614">
        <f t="shared" si="17"/>
        <v>0</v>
      </c>
    </row>
    <row r="404" spans="1:19" ht="15" customHeight="1" x14ac:dyDescent="0.15">
      <c r="A404" s="737"/>
      <c r="B404" s="338" t="s">
        <v>514</v>
      </c>
      <c r="C404" s="338">
        <f>D404+G404</f>
        <v>38732</v>
      </c>
      <c r="D404" s="610">
        <f>+D381+D384+D386+D388+D390+D393+D395+D400+D402</f>
        <v>38128</v>
      </c>
      <c r="E404" s="610">
        <f>+E381+E384+E386+E388+E390+E393+E395+E400+E402</f>
        <v>38127</v>
      </c>
      <c r="F404" s="610">
        <f>+F381+F384+F386+F388+F390+F393+F395+F400+F402</f>
        <v>1</v>
      </c>
      <c r="G404" s="610">
        <f>+G381+G384+G386+G388+G390+G393+G395+G400+G402</f>
        <v>604</v>
      </c>
      <c r="H404" s="610">
        <f t="shared" ref="H404:Q404" si="18">+H381+H384+H386+H388+H390+H393+H395+H400+H402</f>
        <v>32704</v>
      </c>
      <c r="I404" s="610">
        <f t="shared" si="18"/>
        <v>4679</v>
      </c>
      <c r="J404" s="610">
        <f t="shared" si="18"/>
        <v>1349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42</v>
      </c>
      <c r="Q404" s="596">
        <f t="shared" si="18"/>
        <v>1</v>
      </c>
    </row>
    <row r="405" spans="1:19" ht="15" customHeight="1" x14ac:dyDescent="0.15">
      <c r="A405" s="737"/>
      <c r="B405" s="339" t="s">
        <v>527</v>
      </c>
      <c r="C405" s="313">
        <f>SUM(C403:C404)</f>
        <v>41733</v>
      </c>
      <c r="D405" s="598">
        <f>SUM(D403:D404)</f>
        <v>40925</v>
      </c>
      <c r="E405" s="599">
        <f>SUM(E403:E404)</f>
        <v>40924</v>
      </c>
      <c r="F405" s="600">
        <f>SUM(F403:F404)</f>
        <v>1</v>
      </c>
      <c r="G405" s="601">
        <f>SUM(G403:G404)</f>
        <v>808</v>
      </c>
      <c r="H405" s="601">
        <f t="shared" ref="H405:Q405" si="19">SUM(H403:H404)</f>
        <v>34804</v>
      </c>
      <c r="I405" s="601">
        <f t="shared" si="19"/>
        <v>5402</v>
      </c>
      <c r="J405" s="601">
        <f t="shared" si="19"/>
        <v>1527</v>
      </c>
      <c r="K405" s="601">
        <f t="shared" si="19"/>
        <v>0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43</v>
      </c>
      <c r="Q405" s="615">
        <f t="shared" si="19"/>
        <v>1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[3]B!C1000</f>
        <v>0</v>
      </c>
      <c r="D408" s="376">
        <f>[3]B!E1000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[3]B!C2576</f>
        <v>59</v>
      </c>
      <c r="D409" s="376">
        <f>[3]B!E2576</f>
        <v>59</v>
      </c>
      <c r="E409" s="179">
        <f>[3]B!AL2576</f>
        <v>1920450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[3]B!C2585</f>
        <v>145</v>
      </c>
      <c r="D410" s="376">
        <f>[3]B!E2585</f>
        <v>145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[3]B!C67</f>
        <v>389</v>
      </c>
      <c r="D411" s="376">
        <f>[3]B!E67</f>
        <v>357</v>
      </c>
      <c r="E411" s="179">
        <f>[3]B!AL67</f>
        <v>274890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[3]B!C73</f>
        <v>0</v>
      </c>
      <c r="D412" s="376">
        <f>[3]B!E73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[3]B!C68</f>
        <v>375</v>
      </c>
      <c r="D413" s="376">
        <f>[3]B!E68</f>
        <v>375</v>
      </c>
      <c r="E413" s="179">
        <f>[3]B!AL68</f>
        <v>6558750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[3]B!C69</f>
        <v>132</v>
      </c>
      <c r="D414" s="376">
        <f>[3]B!E69</f>
        <v>128</v>
      </c>
      <c r="E414" s="179">
        <f>[3]B!AL69</f>
        <v>5141760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[3]B!C71</f>
        <v>0</v>
      </c>
      <c r="D415" s="376">
        <f>[3]B!E71</f>
        <v>0</v>
      </c>
      <c r="E415" s="179">
        <f>[3]B!AL71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[3]B!C70</f>
        <v>6660</v>
      </c>
      <c r="D416" s="376">
        <f>[3]B!E70</f>
        <v>6660</v>
      </c>
      <c r="E416" s="179">
        <f>[3]B!AL70</f>
        <v>15517800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[3]B!C2573</f>
        <v>0</v>
      </c>
      <c r="D417" s="376">
        <f>[3]B!E2573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7760</v>
      </c>
      <c r="D418" s="620">
        <f>SUM(D408:D417)</f>
        <v>7724</v>
      </c>
      <c r="E418" s="621">
        <f>SUM(E408:E417)</f>
        <v>29413650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8773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2100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24350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282</v>
      </c>
      <c r="D435" s="393">
        <v>280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[3]B!C2750</f>
        <v>0</v>
      </c>
    </row>
    <row r="441" spans="1:28" ht="15" customHeight="1" x14ac:dyDescent="0.15">
      <c r="A441" s="703" t="s">
        <v>573</v>
      </c>
      <c r="B441" s="704"/>
      <c r="C441" s="629">
        <f>[3]B!C2751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38"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</row>
    <row r="3" spans="1:14" ht="15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",[4]NOMBRE!B6," - ","( ",[4]NOMBRE!C6,[4]NOMBRE!D6," )")</f>
        <v>MES: MARZO - ( 03 )</v>
      </c>
    </row>
    <row r="5" spans="1:14" s="3" customFormat="1" ht="15" customHeight="1" x14ac:dyDescent="0.15">
      <c r="A5" s="1" t="str">
        <f>CONCATENATE("AÑO: ",[4]NOMBRE!B7)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970306905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14266</v>
      </c>
      <c r="D10" s="422">
        <f>SUM(D11:D23)</f>
        <v>13946</v>
      </c>
      <c r="E10" s="19">
        <f>SUM(E11:E23)</f>
        <v>142252630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[4]B!C5</f>
        <v>0</v>
      </c>
      <c r="D11" s="426">
        <f>[4]B!E5</f>
        <v>0</v>
      </c>
      <c r="E11" s="23">
        <f>[4]B!AL5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[4]B!C6</f>
        <v>0</v>
      </c>
      <c r="D12" s="426">
        <f>[4]B!E6</f>
        <v>0</v>
      </c>
      <c r="E12" s="23">
        <f>[4]B!AL6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[4]B!C7</f>
        <v>5448</v>
      </c>
      <c r="D13" s="426">
        <f>[4]B!E7</f>
        <v>5205</v>
      </c>
      <c r="E13" s="23">
        <f>[4]B!AL7</f>
        <v>68133450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[4]B!C8</f>
        <v>0</v>
      </c>
      <c r="D14" s="426">
        <f>[4]B!E8</f>
        <v>0</v>
      </c>
      <c r="E14" s="23">
        <f>[4]B!AL8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[4]B!C9</f>
        <v>0</v>
      </c>
      <c r="D15" s="426">
        <f>[4]B!E9</f>
        <v>0</v>
      </c>
      <c r="E15" s="23">
        <f>[4]B!AL9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[4]B!C10</f>
        <v>0</v>
      </c>
      <c r="D16" s="426">
        <f>[4]B!E10</f>
        <v>0</v>
      </c>
      <c r="E16" s="23">
        <f>[4]B!AL10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[4]B!C11</f>
        <v>231</v>
      </c>
      <c r="D17" s="426">
        <f>[4]B!E11</f>
        <v>154</v>
      </c>
      <c r="E17" s="23">
        <f>[4]B!AL11</f>
        <v>2527140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[4]B!C12</f>
        <v>0</v>
      </c>
      <c r="D18" s="426">
        <f>[4]B!E12</f>
        <v>0</v>
      </c>
      <c r="E18" s="23">
        <f>[4]B!AL12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[4]B!C13</f>
        <v>0</v>
      </c>
      <c r="D19" s="426">
        <f>[4]B!E13</f>
        <v>0</v>
      </c>
      <c r="E19" s="23">
        <f>[4]B!AL13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[4]B!C14</f>
        <v>0</v>
      </c>
      <c r="D20" s="426">
        <f>[4]B!E14</f>
        <v>0</v>
      </c>
      <c r="E20" s="23">
        <f>[4]B!AL14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[4]B!C15</f>
        <v>2908</v>
      </c>
      <c r="D21" s="426">
        <f>[4]B!E15</f>
        <v>2908</v>
      </c>
      <c r="E21" s="23">
        <f>[4]B!AL15</f>
        <v>19221880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[4]B!C16</f>
        <v>1848</v>
      </c>
      <c r="D22" s="426">
        <f>[4]B!E16</f>
        <v>1848</v>
      </c>
      <c r="E22" s="23">
        <f>[4]B!AL16</f>
        <v>14673120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[4]B!C17</f>
        <v>3831</v>
      </c>
      <c r="D23" s="426">
        <f>[4]B!E17</f>
        <v>3831</v>
      </c>
      <c r="E23" s="23">
        <f>[4]B!AL17</f>
        <v>37697040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[4]B!C18</f>
        <v>0</v>
      </c>
      <c r="D24" s="426">
        <f>[4]B!E18</f>
        <v>0</v>
      </c>
      <c r="E24" s="23">
        <f>[4]B!AL18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[4]B!C1007</f>
        <v>4</v>
      </c>
      <c r="D25" s="426">
        <f>[4]B!E1007</f>
        <v>4</v>
      </c>
      <c r="E25" s="23">
        <f>[4]B!AL1007</f>
        <v>133080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2802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[4]B!C20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[4]B!C21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[4]B!C22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[4]B!C23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[4]B!C24</f>
        <v>2802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[4]B!C25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5450</v>
      </c>
      <c r="D33" s="442">
        <f t="shared" ref="D33:E33" si="0">SUM(D34:D44)</f>
        <v>5445</v>
      </c>
      <c r="E33" s="442">
        <f t="shared" si="0"/>
        <v>11444900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[4]B!$C$29</f>
        <v>2838</v>
      </c>
      <c r="D34" s="443">
        <f>[4]B!$E$29</f>
        <v>2833</v>
      </c>
      <c r="E34" s="43">
        <f>[4]B!$AL$29</f>
        <v>3654570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[4]B!$C$30</f>
        <v>0</v>
      </c>
      <c r="D35" s="436">
        <f>[4]B!$E$30</f>
        <v>0</v>
      </c>
      <c r="E35" s="44">
        <f>[4]B!$AL$30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[4]B!$C$31</f>
        <v>0</v>
      </c>
      <c r="D36" s="436">
        <f>[4]B!$E$31</f>
        <v>0</v>
      </c>
      <c r="E36" s="44">
        <f>[4]B!$AL$31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[4]B!$C$32</f>
        <v>147</v>
      </c>
      <c r="D37" s="436">
        <f>[4]B!$E$32</f>
        <v>147</v>
      </c>
      <c r="E37" s="44">
        <f>[4]B!$AL$32</f>
        <v>257250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[4]B!$C$33</f>
        <v>1568</v>
      </c>
      <c r="D38" s="436">
        <f>[4]B!$E$33</f>
        <v>1568</v>
      </c>
      <c r="E38" s="44">
        <f>[4]B!$AL$33</f>
        <v>2210880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[4]B!$C$34</f>
        <v>0</v>
      </c>
      <c r="D39" s="436">
        <f>[4]B!$E$34</f>
        <v>0</v>
      </c>
      <c r="E39" s="44">
        <f>[4]B!$AL$34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[4]B!$C$1003</f>
        <v>148</v>
      </c>
      <c r="D40" s="436">
        <f>[4]B!$E$1003</f>
        <v>148</v>
      </c>
      <c r="E40" s="44">
        <f>[4]B!$AL$1003</f>
        <v>466200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[4]B!$C$1004</f>
        <v>276</v>
      </c>
      <c r="D41" s="436">
        <f>[4]B!$E$1004</f>
        <v>276</v>
      </c>
      <c r="E41" s="44">
        <f>[4]B!$AL$1004</f>
        <v>869400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[4]B!$C$1005</f>
        <v>8</v>
      </c>
      <c r="D42" s="436">
        <f>[4]B!$E$1005</f>
        <v>8</v>
      </c>
      <c r="E42" s="44">
        <f>[4]B!$AL$1005</f>
        <v>100160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[4]B!$C$1006</f>
        <v>23</v>
      </c>
      <c r="D43" s="436">
        <f>[4]B!$E$1006</f>
        <v>23</v>
      </c>
      <c r="E43" s="44">
        <f>[4]B!$AL$1006</f>
        <v>337180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[4]B!$C$1002</f>
        <v>442</v>
      </c>
      <c r="D44" s="436">
        <f>[4]B!$E$1002</f>
        <v>442</v>
      </c>
      <c r="E44" s="44">
        <f>[4]B!$AL$1002</f>
        <v>3549260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281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[4]B!$C$36</f>
        <v>281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[4]B!$C$37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[4]B!$C$38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[4]B!$C$39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[4]B!$C$40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[4]B!$C$1008</f>
        <v>0</v>
      </c>
      <c r="D52" s="448">
        <f>[4]B!$E$1008</f>
        <v>0</v>
      </c>
      <c r="E52" s="53">
        <f>[4]B!$AL$1008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[4]B!$C$1009</f>
        <v>0</v>
      </c>
      <c r="D53" s="449">
        <f>[4]B!$E$1009</f>
        <v>0</v>
      </c>
      <c r="E53" s="54">
        <f>[4]B!$AL$1009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[4]B!$C$981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1515</v>
      </c>
      <c r="D56" s="442">
        <f>SUM(D57:D60)</f>
        <v>1515</v>
      </c>
      <c r="E56" s="52">
        <f>SUM(E57:E60)</f>
        <v>3121530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[4]B!$C$44</f>
        <v>63</v>
      </c>
      <c r="D57" s="448">
        <f>[4]B!$E$44</f>
        <v>63</v>
      </c>
      <c r="E57" s="53">
        <f>[4]B!$AL$44</f>
        <v>266490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[4]B!$C$45</f>
        <v>1050</v>
      </c>
      <c r="D58" s="449">
        <f>[4]B!$E$45</f>
        <v>1050</v>
      </c>
      <c r="E58" s="54">
        <f>[4]B!$AL$45</f>
        <v>2446500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[4]B!$C$46</f>
        <v>76</v>
      </c>
      <c r="D59" s="449">
        <f>[4]B!$E$46</f>
        <v>76</v>
      </c>
      <c r="E59" s="54">
        <f>[4]B!$AL$46</f>
        <v>177080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[4]B!$C$47</f>
        <v>326</v>
      </c>
      <c r="D60" s="449">
        <f>[4]B!$E$47</f>
        <v>326</v>
      </c>
      <c r="E60" s="54">
        <f>[4]B!$AL$47</f>
        <v>231460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[4]B!$C$49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712</v>
      </c>
      <c r="D63" s="442">
        <f>SUM(D64:D66)</f>
        <v>712</v>
      </c>
      <c r="E63" s="52">
        <f>SUM(E64:E66)</f>
        <v>1134660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[4]B!$C$53</f>
        <v>325</v>
      </c>
      <c r="D64" s="448">
        <f>[4]B!$E$53</f>
        <v>325</v>
      </c>
      <c r="E64" s="53">
        <f>[4]B!$AL$53</f>
        <v>656500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[4]B!$C$54</f>
        <v>34</v>
      </c>
      <c r="D65" s="449">
        <f>[4]B!$E$54</f>
        <v>34</v>
      </c>
      <c r="E65" s="54">
        <f>[4]B!$AL$54</f>
        <v>68680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[4]B!$C$55</f>
        <v>353</v>
      </c>
      <c r="D66" s="449">
        <f>[4]B!$E$55</f>
        <v>353</v>
      </c>
      <c r="E66" s="54">
        <f>[4]B!$AL$55</f>
        <v>409480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25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[4]B!$C$57</f>
        <v>25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[4]B!$C$58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25055</v>
      </c>
      <c r="D70" s="441">
        <f>SUM(D10+D24+D25+D26+D33+D45+D51+D54+D56+D61+D63+D67)</f>
        <v>21622</v>
      </c>
      <c r="E70" s="441">
        <f>SUM(E10+E24+E25+E26+E33+E45+E51+E54+E56+E61+E63+E67)</f>
        <v>158086800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90402</v>
      </c>
      <c r="D73" s="457">
        <f>SUM(D74:D78,D79,D83:D85)</f>
        <v>89255</v>
      </c>
      <c r="E73" s="69">
        <f>SUM(E74:E78,E79,E83:E85)</f>
        <v>150852650</v>
      </c>
    </row>
    <row r="74" spans="1:14" ht="15" customHeight="1" x14ac:dyDescent="0.15">
      <c r="A74" s="71" t="s">
        <v>109</v>
      </c>
      <c r="B74" s="72" t="s">
        <v>110</v>
      </c>
      <c r="C74" s="448">
        <f>[4]B!$C$212</f>
        <v>39187</v>
      </c>
      <c r="D74" s="448">
        <f>[4]B!$E$212</f>
        <v>38522</v>
      </c>
      <c r="E74" s="73">
        <f>[4]B!$AL$212</f>
        <v>45982300</v>
      </c>
    </row>
    <row r="75" spans="1:14" ht="15" customHeight="1" x14ac:dyDescent="0.15">
      <c r="A75" s="655" t="s">
        <v>111</v>
      </c>
      <c r="B75" s="75" t="s">
        <v>112</v>
      </c>
      <c r="C75" s="449">
        <f>[4]B!$C$275</f>
        <v>36364</v>
      </c>
      <c r="D75" s="449">
        <f>SUM([4]B!E214:E217,[4]B!E218:E262,[4]B!E263:E272)</f>
        <v>35975</v>
      </c>
      <c r="E75" s="76">
        <f>[4]B!$AL$275</f>
        <v>53904510</v>
      </c>
    </row>
    <row r="76" spans="1:14" ht="15" customHeight="1" x14ac:dyDescent="0.15">
      <c r="A76" s="655" t="s">
        <v>113</v>
      </c>
      <c r="B76" s="75" t="s">
        <v>114</v>
      </c>
      <c r="C76" s="449">
        <f>[4]B!$C$314</f>
        <v>2594</v>
      </c>
      <c r="D76" s="449">
        <f>[4]B!$E$314</f>
        <v>2585</v>
      </c>
      <c r="E76" s="76">
        <f>[4]B!$AL$314</f>
        <v>10512500</v>
      </c>
    </row>
    <row r="77" spans="1:14" ht="15" customHeight="1" x14ac:dyDescent="0.15">
      <c r="A77" s="655" t="s">
        <v>115</v>
      </c>
      <c r="B77" s="75" t="s">
        <v>116</v>
      </c>
      <c r="C77" s="449">
        <f>[4]B!$C$324</f>
        <v>0</v>
      </c>
      <c r="D77" s="449">
        <f>[4]B!$E$324</f>
        <v>0</v>
      </c>
      <c r="E77" s="76">
        <f>[4]B!$AL$324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[4]B!$C$388</f>
        <v>3002</v>
      </c>
      <c r="D78" s="458">
        <f>[4]B!$E$388</f>
        <v>2962</v>
      </c>
      <c r="E78" s="78">
        <f>[4]B!$AL$388</f>
        <v>16548310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6173</v>
      </c>
      <c r="D79" s="459">
        <f>SUM(D80:D82)</f>
        <v>6146</v>
      </c>
      <c r="E79" s="81">
        <f>SUM(E80:E82)</f>
        <v>19398000</v>
      </c>
    </row>
    <row r="80" spans="1:14" ht="15" customHeight="1" x14ac:dyDescent="0.15">
      <c r="A80" s="862"/>
      <c r="B80" s="82" t="s">
        <v>121</v>
      </c>
      <c r="C80" s="460">
        <f>[4]B!$C$428</f>
        <v>5456</v>
      </c>
      <c r="D80" s="460">
        <f>[4]B!$E$428</f>
        <v>5437</v>
      </c>
      <c r="E80" s="83">
        <f>[4]B!$AL$428</f>
        <v>15946540</v>
      </c>
    </row>
    <row r="81" spans="1:5" ht="15" customHeight="1" x14ac:dyDescent="0.15">
      <c r="A81" s="862"/>
      <c r="B81" s="84" t="s">
        <v>122</v>
      </c>
      <c r="C81" s="449">
        <f>[4]B!$C$447</f>
        <v>21</v>
      </c>
      <c r="D81" s="449">
        <f>SUM([4]B!E430:E444,[4]B!E445:E446)</f>
        <v>21</v>
      </c>
      <c r="E81" s="76">
        <f>[4]B!$AL$447</f>
        <v>67890</v>
      </c>
    </row>
    <row r="82" spans="1:5" ht="15" customHeight="1" x14ac:dyDescent="0.15">
      <c r="A82" s="862"/>
      <c r="B82" s="84" t="s">
        <v>123</v>
      </c>
      <c r="C82" s="449">
        <f>[4]B!$C$470</f>
        <v>696</v>
      </c>
      <c r="D82" s="449">
        <f>[4]B!$E$470</f>
        <v>688</v>
      </c>
      <c r="E82" s="76">
        <f>[4]B!$AL$470</f>
        <v>3383570</v>
      </c>
    </row>
    <row r="83" spans="1:5" ht="15" customHeight="1" x14ac:dyDescent="0.15">
      <c r="A83" s="655" t="s">
        <v>124</v>
      </c>
      <c r="B83" s="75" t="s">
        <v>125</v>
      </c>
      <c r="C83" s="449">
        <f>[4]B!$C$480</f>
        <v>0</v>
      </c>
      <c r="D83" s="449">
        <f>[4]B!$E$480</f>
        <v>0</v>
      </c>
      <c r="E83" s="76">
        <f>[4]B!$AL$480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[4]B!$C$532</f>
        <v>177</v>
      </c>
      <c r="D84" s="461">
        <f>SUM([4]B!E494:E518,[4]B!E519:E531)</f>
        <v>176</v>
      </c>
      <c r="E84" s="85">
        <f>[4]B!$AL$532</f>
        <v>330070</v>
      </c>
    </row>
    <row r="85" spans="1:5" ht="15" customHeight="1" x14ac:dyDescent="0.15">
      <c r="A85" s="655" t="s">
        <v>128</v>
      </c>
      <c r="B85" s="75" t="s">
        <v>129</v>
      </c>
      <c r="C85" s="449">
        <f>[4]B!$C$566</f>
        <v>2905</v>
      </c>
      <c r="D85" s="449">
        <f>[4]B!$E$566</f>
        <v>2889</v>
      </c>
      <c r="E85" s="76">
        <f>[4]B!$AL$566</f>
        <v>4176960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6193</v>
      </c>
      <c r="D86" s="459">
        <f>+D87+D88+D89+D90+D94</f>
        <v>6154</v>
      </c>
      <c r="E86" s="81">
        <f>+E87+E88+E89+E90+E94</f>
        <v>125826210</v>
      </c>
    </row>
    <row r="87" spans="1:5" ht="15" customHeight="1" x14ac:dyDescent="0.15">
      <c r="A87" s="87" t="s">
        <v>131</v>
      </c>
      <c r="B87" s="88" t="s">
        <v>132</v>
      </c>
      <c r="C87" s="460">
        <f>[4]B!$C$624</f>
        <v>3368</v>
      </c>
      <c r="D87" s="460">
        <f>SUM([4]B!E569:E570,[4]B!E571,[4]B!E572,[4]B!E573:E583,[4]B!E584:E590,[4]B!E591:E599,[4]B!E600,[4]B!E601:E619,[4]B!E620:E622)</f>
        <v>3331</v>
      </c>
      <c r="E87" s="83">
        <f>[4]B!$AL$624</f>
        <v>29992680</v>
      </c>
    </row>
    <row r="88" spans="1:5" ht="15" customHeight="1" x14ac:dyDescent="0.15">
      <c r="A88" s="655" t="s">
        <v>133</v>
      </c>
      <c r="B88" s="75" t="s">
        <v>134</v>
      </c>
      <c r="C88" s="449">
        <f>[4]B!$C$647</f>
        <v>3</v>
      </c>
      <c r="D88" s="449">
        <f>[4]B!$E$647</f>
        <v>3</v>
      </c>
      <c r="E88" s="76">
        <f>[4]B!$AL$647</f>
        <v>64850</v>
      </c>
    </row>
    <row r="89" spans="1:5" ht="15" customHeight="1" x14ac:dyDescent="0.15">
      <c r="A89" s="655" t="s">
        <v>135</v>
      </c>
      <c r="B89" s="75" t="s">
        <v>136</v>
      </c>
      <c r="C89" s="449">
        <f>[4]B!$C$674</f>
        <v>1312</v>
      </c>
      <c r="D89" s="449">
        <f>[4]B!$E$674</f>
        <v>1310</v>
      </c>
      <c r="E89" s="76">
        <f>[4]B!$AL$674</f>
        <v>71318320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1510</v>
      </c>
      <c r="D90" s="449">
        <f>SUM(D91:D93)</f>
        <v>1510</v>
      </c>
      <c r="E90" s="76">
        <f>SUM(E91:E93)</f>
        <v>24450360</v>
      </c>
    </row>
    <row r="91" spans="1:5" ht="15" customHeight="1" x14ac:dyDescent="0.15">
      <c r="A91" s="862"/>
      <c r="B91" s="84" t="s">
        <v>138</v>
      </c>
      <c r="C91" s="449">
        <f>[4]B!$C$696-[4]B!C676-[4]B!C677</f>
        <v>1184</v>
      </c>
      <c r="D91" s="449">
        <f>[4]B!$E$696-[4]B!E676-[4]B!E677</f>
        <v>1184</v>
      </c>
      <c r="E91" s="76">
        <f>[4]B!$AL$696-[4]B!$AL$676-[4]B!$AL$677</f>
        <v>19573320</v>
      </c>
    </row>
    <row r="92" spans="1:5" ht="15" customHeight="1" x14ac:dyDescent="0.15">
      <c r="A92" s="862"/>
      <c r="B92" s="84" t="s">
        <v>139</v>
      </c>
      <c r="C92" s="449">
        <f>[4]B!$C$676</f>
        <v>139</v>
      </c>
      <c r="D92" s="449">
        <f>[4]B!$E$676</f>
        <v>139</v>
      </c>
      <c r="E92" s="76">
        <f>[4]B!$AL$676</f>
        <v>822880</v>
      </c>
    </row>
    <row r="93" spans="1:5" ht="15" customHeight="1" x14ac:dyDescent="0.15">
      <c r="A93" s="862"/>
      <c r="B93" s="84" t="s">
        <v>140</v>
      </c>
      <c r="C93" s="449">
        <f>[4]B!$C$677</f>
        <v>187</v>
      </c>
      <c r="D93" s="449">
        <f>[4]B!$E$677</f>
        <v>187</v>
      </c>
      <c r="E93" s="76">
        <f>[4]B!$AL$677</f>
        <v>4054160</v>
      </c>
    </row>
    <row r="94" spans="1:5" ht="15" customHeight="1" x14ac:dyDescent="0.15">
      <c r="A94" s="655" t="s">
        <v>115</v>
      </c>
      <c r="B94" s="75" t="s">
        <v>141</v>
      </c>
      <c r="C94" s="449">
        <f>[4]B!$C$728</f>
        <v>0</v>
      </c>
      <c r="D94" s="449">
        <f>[4]B!$E$728</f>
        <v>0</v>
      </c>
      <c r="E94" s="76">
        <f>[4]B!$AL$728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[4]B!$C$786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[4]B!$C$978</f>
        <v>0</v>
      </c>
      <c r="D96" s="463">
        <f>[4]B!$E$978</f>
        <v>0</v>
      </c>
      <c r="E96" s="92">
        <f>[4]B!$AL$978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[4]B!C793+[4]B!C800+[4]B!C804+[4]B!C811+[4]B!C820+[4]B!C824+[4]B!C828+[4]B!C832+[4]B!C843+[4]B!C854+[4]B!C860+[4]B!C870+[4]B!C840+[4]B!C845+[4]B!C879</f>
        <v>0</v>
      </c>
      <c r="D99" s="448">
        <f>[4]B!E793+[4]B!E800+[4]B!E804+[4]B!E811+[4]B!E820+[4]B!E824+[4]B!E828+[4]B!E832+[4]B!E843+[4]B!E854+[4]B!E860+[4]B!E870+[4]B!E840+[4]B!E845+[4]B!E879</f>
        <v>0</v>
      </c>
      <c r="E99" s="76">
        <f>[4]B!AL793+[4]B!AL800+[4]B!AL804+[4]B!AL811+[4]B!AL820+[4]B!AL824+[4]B!AL828+[4]B!AL832+[4]B!AL843+[4]B!AL854+[4]B!AL860+[4]B!AL870+[4]B!AL840+[4]B!AL845+[4]B!AL879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[4]B!C2212+[4]B!C2255+[4]B!C2256+[4]B!C2257</f>
        <v>1833</v>
      </c>
      <c r="D100" s="449">
        <f>[4]B!E2204+[4]B!E2255+[4]B!E2256+[4]B!E2257</f>
        <v>1629</v>
      </c>
      <c r="E100" s="76">
        <f>[4]B!AL2204+[4]B!AL2255+[4]B!AL2256+[4]B!AL2257</f>
        <v>16730950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[4]B!C2518</f>
        <v>4</v>
      </c>
      <c r="D101" s="454">
        <f>[4]B!E2518</f>
        <v>3</v>
      </c>
      <c r="E101" s="78">
        <f>[4]B!AL2518</f>
        <v>239360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1837</v>
      </c>
      <c r="D102" s="464">
        <f>SUM(D99:D101)</f>
        <v>1632</v>
      </c>
      <c r="E102" s="98">
        <f>SUM(E99:E101)</f>
        <v>16970310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[4]B!$C$1141</f>
        <v>7</v>
      </c>
      <c r="D105" s="448">
        <f>[4]B!$I$1141</f>
        <v>7</v>
      </c>
      <c r="E105" s="448">
        <f>[4]B!$I$1141</f>
        <v>7</v>
      </c>
      <c r="F105" s="448">
        <f>[4]B!$L$1141</f>
        <v>0</v>
      </c>
      <c r="G105" s="104"/>
      <c r="H105" s="73">
        <f>[4]B!$AL$1141</f>
        <v>1217160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[4]B!C1276</f>
        <v>175</v>
      </c>
      <c r="D106" s="449">
        <f>[4]B!I1276</f>
        <v>173</v>
      </c>
      <c r="E106" s="449">
        <f>[4]B!I1276</f>
        <v>173</v>
      </c>
      <c r="F106" s="449">
        <f>[4]B!L1276</f>
        <v>2</v>
      </c>
      <c r="G106" s="105"/>
      <c r="H106" s="76">
        <f>[4]B!$AL$1276</f>
        <v>37461275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[4]B!C1416</f>
        <v>67</v>
      </c>
      <c r="D107" s="449">
        <f>[4]B!I1412</f>
        <v>34</v>
      </c>
      <c r="E107" s="449">
        <f>[4]B!I1412</f>
        <v>34</v>
      </c>
      <c r="F107" s="449">
        <f>[4]B!L1412</f>
        <v>10</v>
      </c>
      <c r="G107" s="105"/>
      <c r="H107" s="76">
        <f>[4]B!$AL$1412</f>
        <v>4629760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[4]B!C1480</f>
        <v>22</v>
      </c>
      <c r="D108" s="449">
        <f>[4]B!I1480</f>
        <v>15</v>
      </c>
      <c r="E108" s="449">
        <f>[4]B!I1480</f>
        <v>15</v>
      </c>
      <c r="F108" s="449">
        <f>[4]B!L1480</f>
        <v>5</v>
      </c>
      <c r="G108" s="105"/>
      <c r="H108" s="76">
        <f>[4]B!AL1480</f>
        <v>2611175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[4]B!$C$1549</f>
        <v>43</v>
      </c>
      <c r="D109" s="449">
        <f>[4]B!$I$1549</f>
        <v>34</v>
      </c>
      <c r="E109" s="449">
        <f>[4]B!$I$1549</f>
        <v>34</v>
      </c>
      <c r="F109" s="449">
        <f>[4]B!$L$1549</f>
        <v>7</v>
      </c>
      <c r="G109" s="105"/>
      <c r="H109" s="76">
        <f>[4]B!$AL$1549</f>
        <v>2131540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[4]B!$C$1594</f>
        <v>86</v>
      </c>
      <c r="D110" s="449">
        <f>[4]B!$I$1594</f>
        <v>45</v>
      </c>
      <c r="E110" s="449">
        <f>[4]B!$I$1594</f>
        <v>45</v>
      </c>
      <c r="F110" s="449">
        <f>[4]B!$L$1594</f>
        <v>28</v>
      </c>
      <c r="G110" s="105"/>
      <c r="H110" s="76">
        <f>[4]B!$AL$1594</f>
        <v>3630010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[4]B!$C$1798</f>
        <v>12</v>
      </c>
      <c r="D111" s="449">
        <f>[4]B!$I$1785</f>
        <v>6</v>
      </c>
      <c r="E111" s="449">
        <f>[4]B!$I$1785</f>
        <v>6</v>
      </c>
      <c r="F111" s="449">
        <f>[4]B!$L$1785</f>
        <v>5</v>
      </c>
      <c r="G111" s="105"/>
      <c r="H111" s="76">
        <f>[4]B!$AL$1785</f>
        <v>1154145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[4]B!$C$1867</f>
        <v>4</v>
      </c>
      <c r="D112" s="449">
        <f>[4]B!$I$1864</f>
        <v>4</v>
      </c>
      <c r="E112" s="449">
        <f>[4]B!$I$1864</f>
        <v>4</v>
      </c>
      <c r="F112" s="449">
        <f>[4]B!$L$1864</f>
        <v>0</v>
      </c>
      <c r="G112" s="105"/>
      <c r="H112" s="76">
        <f>[4]B!$AL$1864</f>
        <v>454200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[4]B!$C$2028</f>
        <v>235</v>
      </c>
      <c r="D113" s="449">
        <f>[4]B!$I$2021</f>
        <v>166</v>
      </c>
      <c r="E113" s="449">
        <f>[4]B!$I$2021</f>
        <v>166</v>
      </c>
      <c r="F113" s="449">
        <f>[4]B!$L$2021</f>
        <v>33</v>
      </c>
      <c r="G113" s="105"/>
      <c r="H113" s="76">
        <f>[4]B!$AL$2021</f>
        <v>49337330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[4]B!C2066</f>
        <v>13</v>
      </c>
      <c r="D114" s="449">
        <f>[4]B!I2066</f>
        <v>9</v>
      </c>
      <c r="E114" s="449">
        <f>[4]B!I2066</f>
        <v>9</v>
      </c>
      <c r="F114" s="449">
        <f>[4]B!L2066</f>
        <v>0</v>
      </c>
      <c r="G114" s="105"/>
      <c r="H114" s="76">
        <f>[4]B!AL2066</f>
        <v>1693520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[4]B!$C$2185</f>
        <v>91</v>
      </c>
      <c r="D115" s="449">
        <f>[4]B!I2185</f>
        <v>57</v>
      </c>
      <c r="E115" s="449">
        <f>[4]B!I2185</f>
        <v>57</v>
      </c>
      <c r="F115" s="449">
        <f>[4]B!L2185</f>
        <v>7</v>
      </c>
      <c r="G115" s="105"/>
      <c r="H115" s="76">
        <f>[4]B!AL2185</f>
        <v>21029420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[4]B!$C$2218</f>
        <v>9</v>
      </c>
      <c r="D116" s="449">
        <f>[4]B!I2218</f>
        <v>8</v>
      </c>
      <c r="E116" s="449">
        <f>[4]B!I2218</f>
        <v>8</v>
      </c>
      <c r="F116" s="449">
        <f>[4]B!L2218</f>
        <v>1</v>
      </c>
      <c r="G116" s="105"/>
      <c r="H116" s="76">
        <f>[4]B!$AL$2218</f>
        <v>2000645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[4]B!$C$2253</f>
        <v>86</v>
      </c>
      <c r="D117" s="449">
        <f>[4]B!$I$2253</f>
        <v>36</v>
      </c>
      <c r="E117" s="449">
        <f>[4]B!$I$2253</f>
        <v>36</v>
      </c>
      <c r="F117" s="449">
        <f>[4]B!$L$2253</f>
        <v>21</v>
      </c>
      <c r="G117" s="105"/>
      <c r="H117" s="76">
        <f>[4]B!$AL$2253</f>
        <v>8954745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109</v>
      </c>
      <c r="D118" s="449">
        <f>SUM(D119:D120)</f>
        <v>39</v>
      </c>
      <c r="E118" s="449">
        <f>SUM(E119:E120)</f>
        <v>39</v>
      </c>
      <c r="F118" s="449">
        <f>SUM(F119:F120)</f>
        <v>0</v>
      </c>
      <c r="G118" s="105"/>
      <c r="H118" s="76">
        <f>SUM(H119:H120)</f>
        <v>5852730</v>
      </c>
    </row>
    <row r="119" spans="1:12" s="106" customFormat="1" ht="15" customHeight="1" x14ac:dyDescent="0.15">
      <c r="A119" s="427"/>
      <c r="B119" s="107" t="s">
        <v>184</v>
      </c>
      <c r="C119" s="449">
        <f>[4]B!C2259</f>
        <v>109</v>
      </c>
      <c r="D119" s="449">
        <f>[4]B!$I$2259</f>
        <v>39</v>
      </c>
      <c r="E119" s="449">
        <f>[4]B!$I$2259</f>
        <v>39</v>
      </c>
      <c r="F119" s="449">
        <f>[4]B!$L$2259</f>
        <v>0</v>
      </c>
      <c r="G119" s="105"/>
      <c r="H119" s="76">
        <f>[4]B!$AL$2259</f>
        <v>5852730</v>
      </c>
    </row>
    <row r="120" spans="1:12" s="106" customFormat="1" ht="15" customHeight="1" x14ac:dyDescent="0.15">
      <c r="A120" s="427"/>
      <c r="B120" s="107" t="s">
        <v>185</v>
      </c>
      <c r="C120" s="449">
        <f>[4]B!C2260</f>
        <v>0</v>
      </c>
      <c r="D120" s="449">
        <f>[4]B!$I$2260</f>
        <v>0</v>
      </c>
      <c r="E120" s="449">
        <f>[4]B!$I$2260</f>
        <v>0</v>
      </c>
      <c r="F120" s="449">
        <f>[4]B!$L$2260</f>
        <v>0</v>
      </c>
      <c r="G120" s="105"/>
      <c r="H120" s="76">
        <f>[4]B!$AL$2260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[4]B!$C$2494</f>
        <v>95</v>
      </c>
      <c r="D122" s="449">
        <f>[4]B!$I$2494</f>
        <v>73</v>
      </c>
      <c r="E122" s="449">
        <f>[4]B!$I$2494</f>
        <v>73</v>
      </c>
      <c r="F122" s="449">
        <f>[4]B!$L$2494</f>
        <v>6</v>
      </c>
      <c r="G122" s="105"/>
      <c r="H122" s="76">
        <f>[4]B!$AL$2494</f>
        <v>17349890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[4]B!$C2506</f>
        <v>22</v>
      </c>
      <c r="D123" s="454">
        <f>[4]B!$I2506</f>
        <v>7</v>
      </c>
      <c r="E123" s="454">
        <f>[4]B!$I2506</f>
        <v>7</v>
      </c>
      <c r="F123" s="454">
        <f>[4]B!$L2506</f>
        <v>14</v>
      </c>
      <c r="G123" s="454">
        <f>[4]B!C2506</f>
        <v>22</v>
      </c>
      <c r="H123" s="454">
        <f>+([4]B!$AL2506)*0.75</f>
        <v>423300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1076</v>
      </c>
      <c r="D124" s="459">
        <f>SUM(D105:D118)+D122+D123</f>
        <v>713</v>
      </c>
      <c r="E124" s="459">
        <f>SUM(E105:E118)+E122+E123</f>
        <v>713</v>
      </c>
      <c r="F124" s="459">
        <f>SUM(F105:F118)+F122+F123</f>
        <v>139</v>
      </c>
      <c r="G124" s="454">
        <f>[4]B!C2506</f>
        <v>22</v>
      </c>
      <c r="H124" s="81">
        <f>SUM(H105:H118)+H122+H123</f>
        <v>159930845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[4]B!$C$116</f>
        <v>5379</v>
      </c>
      <c r="D128" s="468">
        <f>[4]B!$E$116</f>
        <v>5053</v>
      </c>
      <c r="E128" s="112">
        <f>[4]B!$AL$116</f>
        <v>194186790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[4]B!$C$117</f>
        <v>0</v>
      </c>
      <c r="D129" s="469">
        <f>[4]B!$E$117</f>
        <v>0</v>
      </c>
      <c r="E129" s="113">
        <f>[4]B!$AL$117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[4]B!$C$118</f>
        <v>0</v>
      </c>
      <c r="D130" s="469">
        <f>[4]B!$E$118</f>
        <v>0</v>
      </c>
      <c r="E130" s="113">
        <f>[4]B!$AL$118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[4]B!$C$119</f>
        <v>221</v>
      </c>
      <c r="D131" s="469">
        <f>[4]B!$E$119</f>
        <v>221</v>
      </c>
      <c r="E131" s="113">
        <f>[4]B!$AL$119</f>
        <v>35306960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[4]B!$C$120</f>
        <v>0</v>
      </c>
      <c r="D132" s="469">
        <f>[4]B!$E$120</f>
        <v>0</v>
      </c>
      <c r="E132" s="113">
        <f>[4]B!$AL$120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[4]B!$C$121</f>
        <v>0</v>
      </c>
      <c r="D133" s="469">
        <f>[4]B!$E$121</f>
        <v>0</v>
      </c>
      <c r="E133" s="113">
        <f>[4]B!$AL$121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[4]B!$C$122</f>
        <v>176</v>
      </c>
      <c r="D134" s="469">
        <f>[4]B!$E$122</f>
        <v>174</v>
      </c>
      <c r="E134" s="113">
        <f>[4]B!$AL$122</f>
        <v>13427580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[4]B!$C$123</f>
        <v>139</v>
      </c>
      <c r="D135" s="469">
        <f>[4]B!$E$123</f>
        <v>139</v>
      </c>
      <c r="E135" s="113">
        <f>[4]B!$AL$123</f>
        <v>10726630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[4]B!$C$124</f>
        <v>0</v>
      </c>
      <c r="D136" s="469">
        <f>[4]B!$E$124</f>
        <v>0</v>
      </c>
      <c r="E136" s="113">
        <f>[4]B!$AL$124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[4]B!$C$125</f>
        <v>168</v>
      </c>
      <c r="D137" s="469">
        <f>[4]B!$E$125</f>
        <v>168</v>
      </c>
      <c r="E137" s="113">
        <f>[4]B!$AL$125</f>
        <v>11630640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[4]B!$C$126</f>
        <v>0</v>
      </c>
      <c r="D138" s="469">
        <f>[4]B!$E$126</f>
        <v>0</v>
      </c>
      <c r="E138" s="113">
        <f>[4]B!$AL$126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[4]B!$C$127</f>
        <v>0</v>
      </c>
      <c r="D139" s="469">
        <f>[4]B!$E$127</f>
        <v>0</v>
      </c>
      <c r="E139" s="113">
        <f>[4]B!$AL$127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[4]B!$C$128</f>
        <v>0</v>
      </c>
      <c r="D140" s="470">
        <f>[4]B!$E$128</f>
        <v>0</v>
      </c>
      <c r="E140" s="114">
        <f>[4]B!$AL$128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6083</v>
      </c>
      <c r="D141" s="471">
        <f>SUM(D128:D140)</f>
        <v>5755</v>
      </c>
      <c r="E141" s="81">
        <f>SUM(E128:E140)</f>
        <v>265278600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925</v>
      </c>
      <c r="D142" s="471">
        <f>SUM(D143:D152)</f>
        <v>889</v>
      </c>
      <c r="E142" s="81">
        <f>SUM(E143:E152)</f>
        <v>5132420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[4]B!$C$131</f>
        <v>0</v>
      </c>
      <c r="D143" s="472">
        <f>[4]B!$E$131</f>
        <v>0</v>
      </c>
      <c r="E143" s="112">
        <f>[4]B!$AL$131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[4]B!$C$132</f>
        <v>0</v>
      </c>
      <c r="D144" s="473">
        <f>[4]B!$E$132</f>
        <v>0</v>
      </c>
      <c r="E144" s="113">
        <f>[4]B!$AL$132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[4]B!$C$133</f>
        <v>0</v>
      </c>
      <c r="D145" s="473">
        <f>[4]B!$E$133</f>
        <v>0</v>
      </c>
      <c r="E145" s="113">
        <f>[4]B!$AL$133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[4]B!$C$134</f>
        <v>888</v>
      </c>
      <c r="D146" s="473">
        <f>[4]B!$E$134</f>
        <v>852</v>
      </c>
      <c r="E146" s="113">
        <f>[4]B!$AL$134</f>
        <v>4856400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[4]B!$C$135</f>
        <v>0</v>
      </c>
      <c r="D147" s="473">
        <f>[4]B!$E$135</f>
        <v>0</v>
      </c>
      <c r="E147" s="113">
        <f>[4]B!$AL$135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[4]B!$C$136</f>
        <v>0</v>
      </c>
      <c r="D148" s="473">
        <f>[4]B!$E$136</f>
        <v>0</v>
      </c>
      <c r="E148" s="113">
        <f>[4]B!$AL$136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[4]B!$C$137</f>
        <v>0</v>
      </c>
      <c r="D149" s="473">
        <f>[4]B!$E$137</f>
        <v>0</v>
      </c>
      <c r="E149" s="113">
        <f>[4]B!$AL$137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[4]B!$C$138</f>
        <v>37</v>
      </c>
      <c r="D150" s="473">
        <f>[4]B!$E$138</f>
        <v>37</v>
      </c>
      <c r="E150" s="113">
        <f>[4]B!$AL$138</f>
        <v>276020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[4]B!$C$139</f>
        <v>0</v>
      </c>
      <c r="D151" s="473">
        <f>[4]B!$E$139</f>
        <v>0</v>
      </c>
      <c r="E151" s="113">
        <f>[4]B!$AL$139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[4]B!$C$140</f>
        <v>0</v>
      </c>
      <c r="D152" s="474">
        <f>[4]B!$E$140</f>
        <v>0</v>
      </c>
      <c r="E152" s="114">
        <f>[4]B!$AL$140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[4]B!$C$142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[4]B!C143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[4]B!C144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[4]B!C145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[4]B!C146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7008</v>
      </c>
      <c r="D159" s="480">
        <f>(D141+D142)</f>
        <v>6644</v>
      </c>
      <c r="E159" s="81">
        <f>(E141+E142)</f>
        <v>270411020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[4]B!$C$62</f>
        <v>221</v>
      </c>
      <c r="D162" s="481">
        <f>[4]B!$E$62</f>
        <v>221</v>
      </c>
      <c r="E162" s="113">
        <f>[4]B!$AL$62</f>
        <v>194480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SUM([4]B!$C$63+[4]B!$C$64)</f>
        <v>0</v>
      </c>
      <c r="D163" s="482">
        <f>SUM([4]B!$E$63+[4]B!$E$64)</f>
        <v>0</v>
      </c>
      <c r="E163" s="113">
        <f>SUM([4]B!$AL$63+[4]B!$AL$64)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221</v>
      </c>
      <c r="D164" s="483">
        <f>SUM(D162:D163)</f>
        <v>221</v>
      </c>
      <c r="E164" s="133">
        <f>SUM(E162:E163)</f>
        <v>194480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[4]B!$C$1012</f>
        <v>22</v>
      </c>
      <c r="D167" s="485">
        <f>[4]B!$E$1012</f>
        <v>22</v>
      </c>
      <c r="E167" s="113">
        <f>[4]B!$AL$1012</f>
        <v>365200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[4]B!$C$1013</f>
        <v>0</v>
      </c>
      <c r="D168" s="486">
        <f>[4]B!$E$1013</f>
        <v>0</v>
      </c>
      <c r="E168" s="113">
        <f>[4]B!$AL$1013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[4]B!$C$1691</f>
        <v>980</v>
      </c>
      <c r="D169" s="486">
        <f>[4]B!$E$1691</f>
        <v>977</v>
      </c>
      <c r="E169" s="113">
        <f>[4]B!$AL$1691</f>
        <v>5559130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[4]B!$C$1692</f>
        <v>30</v>
      </c>
      <c r="D170" s="486">
        <f>[4]B!$E$1692</f>
        <v>30</v>
      </c>
      <c r="E170" s="113">
        <f>[4]B!$AL$1692</f>
        <v>480600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[4]B!$C$1693</f>
        <v>70</v>
      </c>
      <c r="D171" s="486">
        <f>[4]B!$E$1693</f>
        <v>70</v>
      </c>
      <c r="E171" s="113">
        <f>[4]B!$AL$1693</f>
        <v>1901900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[4]B!$C$1694</f>
        <v>0</v>
      </c>
      <c r="D172" s="486">
        <f>[4]B!$E$1694</f>
        <v>0</v>
      </c>
      <c r="E172" s="113">
        <f>[4]B!$AL$1694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[4]B!$C$1695</f>
        <v>89</v>
      </c>
      <c r="D173" s="486">
        <f>[4]B!$E$1695</f>
        <v>89</v>
      </c>
      <c r="E173" s="113">
        <f>[4]B!$AL$1695</f>
        <v>5145090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[4]B!$C$1696</f>
        <v>0</v>
      </c>
      <c r="D174" s="486">
        <f>[4]B!$E$1696</f>
        <v>0</v>
      </c>
      <c r="E174" s="113">
        <f>[4]B!$AL$1696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[4]B!$C$1697</f>
        <v>0</v>
      </c>
      <c r="D175" s="486">
        <f>[4]B!$E$1697</f>
        <v>0</v>
      </c>
      <c r="E175" s="113">
        <f>[4]B!$AL$1697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[4]B!$C$1698</f>
        <v>0</v>
      </c>
      <c r="D176" s="486">
        <f>[4]B!$E$1698</f>
        <v>0</v>
      </c>
      <c r="E176" s="113">
        <f>[4]B!$AL$1698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[4]B!$C$1699</f>
        <v>0</v>
      </c>
      <c r="D177" s="486">
        <f>[4]B!$E$1699</f>
        <v>0</v>
      </c>
      <c r="E177" s="113">
        <f>[4]B!$AL$1699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[4]B!$C$1700</f>
        <v>0</v>
      </c>
      <c r="D178" s="486">
        <f>[4]B!$E$1700</f>
        <v>0</v>
      </c>
      <c r="E178" s="113">
        <f>[4]B!$AL$1700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[4]B!$C$1701</f>
        <v>0</v>
      </c>
      <c r="D179" s="486">
        <f>[4]B!$E$1701</f>
        <v>0</v>
      </c>
      <c r="E179" s="113">
        <f>[4]B!$AL$1701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[4]B!$C$1702</f>
        <v>0</v>
      </c>
      <c r="D180" s="486">
        <f>[4]B!$E$1702</f>
        <v>0</v>
      </c>
      <c r="E180" s="113">
        <f>[4]B!$AL$1702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[4]B!$C$1703</f>
        <v>0</v>
      </c>
      <c r="D181" s="486">
        <f>[4]B!$E$1703</f>
        <v>0</v>
      </c>
      <c r="E181" s="113">
        <f>[4]B!$AL$1703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[4]B!$C$1704</f>
        <v>0</v>
      </c>
      <c r="D182" s="486">
        <f>[4]B!$E$1704</f>
        <v>0</v>
      </c>
      <c r="E182" s="113">
        <f>[4]B!$AL$1704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[4]B!$C$1705</f>
        <v>0</v>
      </c>
      <c r="D183" s="486">
        <f>[4]B!$E$1705</f>
        <v>0</v>
      </c>
      <c r="E183" s="113">
        <f>[4]B!$AL$1705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[4]B!$C$1706</f>
        <v>0</v>
      </c>
      <c r="D184" s="486">
        <f>[4]B!$E$1706</f>
        <v>0</v>
      </c>
      <c r="E184" s="113">
        <f>[4]B!$AL$1706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[4]B!$C$1707</f>
        <v>0</v>
      </c>
      <c r="D185" s="486">
        <f>[4]B!$E$1707</f>
        <v>0</v>
      </c>
      <c r="E185" s="113">
        <f>[4]B!$AL$1707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[4]B!$C$1708</f>
        <v>0</v>
      </c>
      <c r="D186" s="486">
        <f>[4]B!$E$1708</f>
        <v>0</v>
      </c>
      <c r="E186" s="113">
        <f>[4]B!$AL$1708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[4]B!$C$1709</f>
        <v>0</v>
      </c>
      <c r="D187" s="486">
        <f>[4]B!$E$1709</f>
        <v>0</v>
      </c>
      <c r="E187" s="113">
        <f>[4]B!$AL$1709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[4]B!$C$1710</f>
        <v>0</v>
      </c>
      <c r="D188" s="486">
        <f>[4]B!$E$1710</f>
        <v>0</v>
      </c>
      <c r="E188" s="113">
        <f>[4]B!$AL$1710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[4]B!$C$1711</f>
        <v>0</v>
      </c>
      <c r="D189" s="486">
        <f>[4]B!$E$1711</f>
        <v>0</v>
      </c>
      <c r="E189" s="113">
        <f>[4]B!$AL$1711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[4]B!$C$1712</f>
        <v>0</v>
      </c>
      <c r="D190" s="486">
        <f>[4]B!$E$1712</f>
        <v>0</v>
      </c>
      <c r="E190" s="113">
        <f>[4]B!$AL$1712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[4]B!$C$1713</f>
        <v>0</v>
      </c>
      <c r="D191" s="486">
        <f>[4]B!$E$1713</f>
        <v>0</v>
      </c>
      <c r="E191" s="113">
        <f>[4]B!$AL$1713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[4]B!$C$1714</f>
        <v>0</v>
      </c>
      <c r="D192" s="486">
        <f>[4]B!$E$1714</f>
        <v>0</v>
      </c>
      <c r="E192" s="113">
        <f>[4]B!$AL$1714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[4]B!$C$1933</f>
        <v>111</v>
      </c>
      <c r="D193" s="486">
        <f>[4]B!$E$1933</f>
        <v>111</v>
      </c>
      <c r="E193" s="113">
        <f>[4]B!$AL$1933</f>
        <v>4355640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[4]B!$C$1934</f>
        <v>0</v>
      </c>
      <c r="D194" s="486">
        <f>[4]B!$E$1934</f>
        <v>0</v>
      </c>
      <c r="E194" s="113">
        <f>[4]B!$AL$1934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[4]B!$C$1935</f>
        <v>23</v>
      </c>
      <c r="D195" s="486">
        <f>[4]B!$E$1935</f>
        <v>19</v>
      </c>
      <c r="E195" s="113">
        <f>[4]B!$AL$1935</f>
        <v>957980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[4]B!$C$1418</f>
        <v>2</v>
      </c>
      <c r="D196" s="486">
        <f>[4]B!$E$1418</f>
        <v>0</v>
      </c>
      <c r="E196" s="113">
        <f>[4]B!$AL$1418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[4]B!$C$1014</f>
        <v>0</v>
      </c>
      <c r="D197" s="486">
        <f>[4]B!$E$1014</f>
        <v>0</v>
      </c>
      <c r="E197" s="113">
        <f>[4]B!$AL$1014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[4]B!$C$1015</f>
        <v>0</v>
      </c>
      <c r="D198" s="486">
        <f>[4]B!$E$1015</f>
        <v>0</v>
      </c>
      <c r="E198" s="113">
        <f>[4]B!$AL$1015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[4]B!$C$1016</f>
        <v>0</v>
      </c>
      <c r="D199" s="486">
        <f>[4]B!$E$1016</f>
        <v>0</v>
      </c>
      <c r="E199" s="113">
        <f>[4]B!$AL$1016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[4]B!$C$1017</f>
        <v>3</v>
      </c>
      <c r="D200" s="487">
        <f>[4]B!$E$1017</f>
        <v>3</v>
      </c>
      <c r="E200" s="113">
        <f>[4]B!$AL$1017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1330</v>
      </c>
      <c r="D201" s="488">
        <f>SUM(D167:D200)</f>
        <v>1321</v>
      </c>
      <c r="E201" s="139">
        <f>SUM(E167:E200)</f>
        <v>22315080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[4]B!C2734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[4]B!C2735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[4]B!$C$2736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[4]B!$C$2737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[4]B!$C$2738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[4]B!$C$2739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[4]B!$C$2740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[4]B!$C$2743</f>
        <v>6</v>
      </c>
      <c r="D214" s="494">
        <f>[4]B!$E$2743</f>
        <v>6</v>
      </c>
      <c r="E214" s="53">
        <f>[4]B!$AL$2743</f>
        <v>48120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[4]B!$C$2744</f>
        <v>0</v>
      </c>
      <c r="D215" s="495">
        <f>[4]B!$E$2744</f>
        <v>0</v>
      </c>
      <c r="E215" s="54">
        <f>[4]B!$AL$2744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[4]B!$C$2745</f>
        <v>0</v>
      </c>
      <c r="D216" s="495">
        <f>[4]B!$E$2745</f>
        <v>0</v>
      </c>
      <c r="E216" s="54">
        <f>[4]B!$AL$2745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[4]B!$C$2746</f>
        <v>0</v>
      </c>
      <c r="D217" s="495">
        <f>[4]B!$E$2746</f>
        <v>0</v>
      </c>
      <c r="E217" s="54">
        <f>[4]B!$AL$2746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[4]B!$C$2747</f>
        <v>0</v>
      </c>
      <c r="D218" s="496">
        <f>[4]B!$E$2747</f>
        <v>0</v>
      </c>
      <c r="E218" s="156">
        <f>[4]B!$AL$2747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6</v>
      </c>
      <c r="D219" s="497">
        <f>SUM(D214:D218)</f>
        <v>6</v>
      </c>
      <c r="E219" s="139">
        <f>SUM(E214:E218)</f>
        <v>48120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[4]B!$C$2587</f>
        <v>148</v>
      </c>
      <c r="D222" s="494">
        <f>[4]B!$E$2587</f>
        <v>148</v>
      </c>
      <c r="E222" s="53">
        <f>[4]B!$AL$2587</f>
        <v>3173120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[4]B!$C$2588</f>
        <v>238</v>
      </c>
      <c r="D223" s="495">
        <f>[4]B!$E$2588</f>
        <v>238</v>
      </c>
      <c r="E223" s="54">
        <f>[4]B!$AL$2588</f>
        <v>16057860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[4]B!$C$2589</f>
        <v>0</v>
      </c>
      <c r="D224" s="495">
        <f>[4]B!$E$2589</f>
        <v>0</v>
      </c>
      <c r="E224" s="54">
        <f>[4]B!$AL$2589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[4]B!$C$2590</f>
        <v>256</v>
      </c>
      <c r="D225" s="495">
        <f>[4]B!$E$2590</f>
        <v>250</v>
      </c>
      <c r="E225" s="54">
        <f>[4]B!$AL$2590</f>
        <v>735000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[4]B!$C$2591</f>
        <v>0</v>
      </c>
      <c r="D226" s="495">
        <f>[4]B!$E$2591</f>
        <v>0</v>
      </c>
      <c r="E226" s="54">
        <f>[4]B!$AL$2591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[4]B!$C$2592</f>
        <v>0</v>
      </c>
      <c r="D227" s="495">
        <f>[4]B!$E$2592</f>
        <v>0</v>
      </c>
      <c r="E227" s="54">
        <f>[4]B!$AL$2592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[4]B!$C$2593</f>
        <v>0</v>
      </c>
      <c r="D228" s="496">
        <f>[4]B!$E$2593</f>
        <v>0</v>
      </c>
      <c r="E228" s="156">
        <f>[4]B!$AL$2593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642</v>
      </c>
      <c r="D229" s="499">
        <f>SUM(D222:D228)</f>
        <v>636</v>
      </c>
      <c r="E229" s="139">
        <f>SUM(E222:E228)</f>
        <v>19965980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[4]B!$C$2262</f>
        <v>75</v>
      </c>
      <c r="D232" s="494">
        <f>[4]B!$E$2262</f>
        <v>71</v>
      </c>
      <c r="E232" s="53">
        <f>[4]B!$AL$2262</f>
        <v>10654260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[4]B!$C$2263</f>
        <v>2</v>
      </c>
      <c r="D233" s="496">
        <f>[4]B!$E$2263</f>
        <v>2</v>
      </c>
      <c r="E233" s="156">
        <f>[4]B!$AL$2263</f>
        <v>315760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[4]B!C2267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77</v>
      </c>
      <c r="D235" s="497">
        <f>SUM(D232:D234)</f>
        <v>73</v>
      </c>
      <c r="E235" s="139">
        <f>SUM(E232:E234)</f>
        <v>10970020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[4]B!$C$2614</f>
        <v>1266</v>
      </c>
      <c r="D238" s="472">
        <f>[4]B!$E$2614</f>
        <v>1266</v>
      </c>
      <c r="E238" s="53">
        <f>[4]B!$AL$2614</f>
        <v>6384750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[4]B!C2651+[4]B!C2673+[4]B!C2674</f>
        <v>363</v>
      </c>
      <c r="D239" s="473">
        <f>[4]B!E2640+[4]B!E2673+[4]B!E2674</f>
        <v>358</v>
      </c>
      <c r="E239" s="54">
        <f>[4]B!$AL$2640+[4]B!AL2673+[4]B!AL2674</f>
        <v>9551150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[4]B!$C$2677</f>
        <v>110</v>
      </c>
      <c r="D240" s="473">
        <f>[4]B!$H$2677</f>
        <v>104</v>
      </c>
      <c r="E240" s="54">
        <f>[4]B!$AL$2677</f>
        <v>4467220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[4]B!$C$2727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1739</v>
      </c>
      <c r="D242" s="505">
        <f>SUM(D238:D240)</f>
        <v>1728</v>
      </c>
      <c r="E242" s="175">
        <f>SUM(E238:E240)</f>
        <v>20403120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[4]B!$C$2095</f>
        <v>0</v>
      </c>
      <c r="D245" s="472">
        <f>[4]B!$E$2095</f>
        <v>0</v>
      </c>
      <c r="E245" s="178">
        <f>[4]B!$AL$2095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[4]B!$C$2096</f>
        <v>0</v>
      </c>
      <c r="D246" s="473">
        <f>[4]B!$E$2096</f>
        <v>0</v>
      </c>
      <c r="E246" s="179">
        <f>[4]B!$AL$2096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[4]B!$C$2097</f>
        <v>0</v>
      </c>
      <c r="D247" s="473">
        <f>[4]B!$E$2097</f>
        <v>0</v>
      </c>
      <c r="E247" s="179">
        <f>[4]B!$AL$2097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[4]B!$C$2098</f>
        <v>0</v>
      </c>
      <c r="D248" s="473">
        <f>[4]B!$E$2098</f>
        <v>0</v>
      </c>
      <c r="E248" s="179">
        <f>[4]B!$AL$2098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[4]B!$C$2099</f>
        <v>0</v>
      </c>
      <c r="D249" s="473">
        <f>[4]B!$E$2099</f>
        <v>0</v>
      </c>
      <c r="E249" s="179">
        <f>[4]B!$AL$2099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[4]B!$C$2100</f>
        <v>0</v>
      </c>
      <c r="D250" s="473">
        <f>[4]B!$E$2100</f>
        <v>0</v>
      </c>
      <c r="E250" s="179">
        <f>[4]B!$AL$2100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[4]B!$C$2101</f>
        <v>0</v>
      </c>
      <c r="D251" s="473">
        <f>[4]B!$E$2101</f>
        <v>0</v>
      </c>
      <c r="E251" s="179">
        <f>[4]B!$AL$2101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[4]B!$C$2102</f>
        <v>0</v>
      </c>
      <c r="D252" s="474">
        <f>[4]B!$E$2102</f>
        <v>0</v>
      </c>
      <c r="E252" s="180">
        <f>[4]B!$AL$2102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[4]B!$C$103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[4]B!$C$104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[4]B!$C$105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[4]B!$C$106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[4]B!$C$107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[4]B!$C$108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[4]B!$C$109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[4]B!$C$110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[4]B!$C$111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[4]B!$C$112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[4]B!$C$1984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[4]B!$C$1788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[4]B!$C$2106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[4]B!$C$113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[4]B!$C$2730</f>
        <v>359</v>
      </c>
      <c r="D274" s="511">
        <f>[4]B!$E$2730</f>
        <v>359</v>
      </c>
      <c r="E274" s="53">
        <f>[4]B!$AL$2730</f>
        <v>8066730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[4]B!$C$2731</f>
        <v>0</v>
      </c>
      <c r="D275" s="512">
        <f>[4]B!$E$2731</f>
        <v>0</v>
      </c>
      <c r="E275" s="156">
        <f>[4]B!$AL$2731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359</v>
      </c>
      <c r="D276" s="459">
        <f>SUM(D274:D275)</f>
        <v>359</v>
      </c>
      <c r="E276" s="175">
        <f>SUM(E274:E275)</f>
        <v>8066730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[4]B!$C$956</f>
        <v>830</v>
      </c>
      <c r="D279" s="513">
        <f>[4]B!$E$956</f>
        <v>827</v>
      </c>
      <c r="E279" s="193">
        <f>[4]B!$AL$956</f>
        <v>6265540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[4]B!C963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90402</v>
      </c>
      <c r="D286" s="514">
        <f t="shared" ref="D286:Q286" si="1">+D287+D288+D289+D290+D291+D292+D296+D297+D298</f>
        <v>89255</v>
      </c>
      <c r="E286" s="514">
        <f t="shared" si="1"/>
        <v>89255</v>
      </c>
      <c r="F286" s="514">
        <f t="shared" si="1"/>
        <v>0</v>
      </c>
      <c r="G286" s="514">
        <f t="shared" si="1"/>
        <v>1147</v>
      </c>
      <c r="H286" s="514">
        <f t="shared" si="1"/>
        <v>31293</v>
      </c>
      <c r="I286" s="514">
        <f t="shared" si="1"/>
        <v>28965</v>
      </c>
      <c r="J286" s="514">
        <f t="shared" si="1"/>
        <v>30144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13</v>
      </c>
      <c r="P286" s="514">
        <f t="shared" si="1"/>
        <v>371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[4]B!C212</f>
        <v>39187</v>
      </c>
      <c r="D287" s="515">
        <f>[4]B!D212</f>
        <v>38522</v>
      </c>
      <c r="E287" s="515">
        <f>[4]B!E212</f>
        <v>38522</v>
      </c>
      <c r="F287" s="515">
        <f>[4]B!F212</f>
        <v>0</v>
      </c>
      <c r="G287" s="515">
        <f>[4]B!G212</f>
        <v>665</v>
      </c>
      <c r="H287" s="515">
        <f>[4]B!AA212</f>
        <v>14904</v>
      </c>
      <c r="I287" s="515">
        <f>[4]B!AB212</f>
        <v>8824</v>
      </c>
      <c r="J287" s="515">
        <f>[4]B!AC212</f>
        <v>15459</v>
      </c>
      <c r="K287" s="515">
        <f>[4]B!AD212</f>
        <v>0</v>
      </c>
      <c r="L287" s="515">
        <f>[4]B!AE212</f>
        <v>0</v>
      </c>
      <c r="M287" s="515">
        <f>[4]B!AF212</f>
        <v>0</v>
      </c>
      <c r="N287" s="515">
        <f>[4]B!AG212</f>
        <v>0</v>
      </c>
      <c r="O287" s="515">
        <f>[4]B!AH212</f>
        <v>0</v>
      </c>
      <c r="P287" s="515">
        <f>[4]B!AI212</f>
        <v>82</v>
      </c>
      <c r="Q287" s="515">
        <f>[4]B!AJ212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[4]B!C275</f>
        <v>36364</v>
      </c>
      <c r="D288" s="516">
        <f>[4]B!D275</f>
        <v>35975</v>
      </c>
      <c r="E288" s="516">
        <f>[4]B!E275</f>
        <v>35975</v>
      </c>
      <c r="F288" s="516">
        <f>[4]B!F275</f>
        <v>0</v>
      </c>
      <c r="G288" s="516">
        <f>[4]B!G275</f>
        <v>389</v>
      </c>
      <c r="H288" s="516">
        <f>[4]B!AA275</f>
        <v>12388</v>
      </c>
      <c r="I288" s="516">
        <f>[4]B!AB275</f>
        <v>11656</v>
      </c>
      <c r="J288" s="516">
        <f>[4]B!AC275</f>
        <v>12320</v>
      </c>
      <c r="K288" s="516">
        <f>[4]B!AD275</f>
        <v>0</v>
      </c>
      <c r="L288" s="516">
        <f>[4]B!AE275</f>
        <v>0</v>
      </c>
      <c r="M288" s="516">
        <f>[4]B!AF275</f>
        <v>0</v>
      </c>
      <c r="N288" s="516">
        <f>[4]B!AG275</f>
        <v>0</v>
      </c>
      <c r="O288" s="516">
        <f>[4]B!AH275</f>
        <v>0</v>
      </c>
      <c r="P288" s="516">
        <f>[4]B!AI275</f>
        <v>63</v>
      </c>
      <c r="Q288" s="516">
        <f>[4]B!AJ275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[4]B!C314</f>
        <v>2594</v>
      </c>
      <c r="D289" s="516">
        <f>[4]B!D314</f>
        <v>2585</v>
      </c>
      <c r="E289" s="516">
        <f>[4]B!E314</f>
        <v>2585</v>
      </c>
      <c r="F289" s="516">
        <f>[4]B!F314</f>
        <v>0</v>
      </c>
      <c r="G289" s="516">
        <f>[4]B!G314</f>
        <v>9</v>
      </c>
      <c r="H289" s="516">
        <f>[4]B!AA314</f>
        <v>231</v>
      </c>
      <c r="I289" s="516">
        <f>[4]B!AB314</f>
        <v>2339</v>
      </c>
      <c r="J289" s="516">
        <f>[4]B!AC314</f>
        <v>24</v>
      </c>
      <c r="K289" s="516">
        <f>[4]B!AD314</f>
        <v>0</v>
      </c>
      <c r="L289" s="516">
        <f>[4]B!AE314</f>
        <v>0</v>
      </c>
      <c r="M289" s="516">
        <f>[4]B!AF314</f>
        <v>0</v>
      </c>
      <c r="N289" s="516">
        <f>[4]B!AG314</f>
        <v>0</v>
      </c>
      <c r="O289" s="516">
        <f>[4]B!AH314</f>
        <v>0</v>
      </c>
      <c r="P289" s="516">
        <f>[4]B!AI314</f>
        <v>43</v>
      </c>
      <c r="Q289" s="516">
        <f>[4]B!AJ314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[4]B!C324</f>
        <v>0</v>
      </c>
      <c r="D290" s="516">
        <f>[4]B!D324</f>
        <v>0</v>
      </c>
      <c r="E290" s="516">
        <f>[4]B!E324</f>
        <v>0</v>
      </c>
      <c r="F290" s="516">
        <f>[4]B!F324</f>
        <v>0</v>
      </c>
      <c r="G290" s="516">
        <f>[4]B!G324</f>
        <v>0</v>
      </c>
      <c r="H290" s="516">
        <f>[4]B!AA324</f>
        <v>0</v>
      </c>
      <c r="I290" s="516">
        <f>[4]B!AB324</f>
        <v>0</v>
      </c>
      <c r="J290" s="516">
        <f>[4]B!AC324</f>
        <v>0</v>
      </c>
      <c r="K290" s="516">
        <f>[4]B!AD324</f>
        <v>0</v>
      </c>
      <c r="L290" s="516">
        <f>[4]B!AE324</f>
        <v>0</v>
      </c>
      <c r="M290" s="516">
        <f>[4]B!AF324</f>
        <v>0</v>
      </c>
      <c r="N290" s="516">
        <f>[4]B!AG324</f>
        <v>0</v>
      </c>
      <c r="O290" s="516">
        <f>[4]B!AH324</f>
        <v>7</v>
      </c>
      <c r="P290" s="516">
        <f>[4]B!AI324</f>
        <v>0</v>
      </c>
      <c r="Q290" s="516">
        <f>[4]B!AJ324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[4]B!C388</f>
        <v>3002</v>
      </c>
      <c r="D291" s="517">
        <f>[4]B!D388</f>
        <v>2962</v>
      </c>
      <c r="E291" s="517">
        <f>[4]B!E388</f>
        <v>2962</v>
      </c>
      <c r="F291" s="517">
        <f>[4]B!F388</f>
        <v>0</v>
      </c>
      <c r="G291" s="517">
        <f>[4]B!G388</f>
        <v>40</v>
      </c>
      <c r="H291" s="517">
        <f>[4]B!AA388</f>
        <v>1164</v>
      </c>
      <c r="I291" s="517">
        <f>[4]B!AB388</f>
        <v>607</v>
      </c>
      <c r="J291" s="517">
        <f>[4]B!AC388</f>
        <v>1231</v>
      </c>
      <c r="K291" s="517">
        <f>[4]B!AD388</f>
        <v>0</v>
      </c>
      <c r="L291" s="517">
        <f>[4]B!AE388</f>
        <v>0</v>
      </c>
      <c r="M291" s="517">
        <f>[4]B!AF388</f>
        <v>0</v>
      </c>
      <c r="N291" s="517">
        <f>[4]B!AG388</f>
        <v>0</v>
      </c>
      <c r="O291" s="517">
        <f>[4]B!AH388</f>
        <v>0</v>
      </c>
      <c r="P291" s="517">
        <f>[4]B!AI388</f>
        <v>151</v>
      </c>
      <c r="Q291" s="517">
        <f>[4]B!AJ388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6173</v>
      </c>
      <c r="D292" s="519">
        <f>SUM(D293:D295)</f>
        <v>6146</v>
      </c>
      <c r="E292" s="520">
        <f t="shared" ref="E292:Q292" si="2">SUM(E293:E295)</f>
        <v>6146</v>
      </c>
      <c r="F292" s="521">
        <f t="shared" si="2"/>
        <v>0</v>
      </c>
      <c r="G292" s="522">
        <f t="shared" si="2"/>
        <v>27</v>
      </c>
      <c r="H292" s="522">
        <f t="shared" si="2"/>
        <v>2082</v>
      </c>
      <c r="I292" s="522">
        <f t="shared" si="2"/>
        <v>3752</v>
      </c>
      <c r="J292" s="522">
        <f t="shared" si="2"/>
        <v>339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6</v>
      </c>
      <c r="P292" s="522">
        <f t="shared" si="2"/>
        <v>29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[4]B!C428</f>
        <v>5456</v>
      </c>
      <c r="D293" s="515">
        <f>[4]B!D428</f>
        <v>5437</v>
      </c>
      <c r="E293" s="515">
        <f>[4]B!E428</f>
        <v>5437</v>
      </c>
      <c r="F293" s="515">
        <f>[4]B!F428</f>
        <v>0</v>
      </c>
      <c r="G293" s="515">
        <f>[4]B!G428</f>
        <v>19</v>
      </c>
      <c r="H293" s="515">
        <f>[4]B!AA428</f>
        <v>1897</v>
      </c>
      <c r="I293" s="515">
        <f>[4]B!AB428</f>
        <v>3228</v>
      </c>
      <c r="J293" s="515">
        <f>[4]B!AC428</f>
        <v>331</v>
      </c>
      <c r="K293" s="515">
        <f>[4]B!AD428</f>
        <v>0</v>
      </c>
      <c r="L293" s="515">
        <f>[4]B!AE428</f>
        <v>0</v>
      </c>
      <c r="M293" s="515">
        <f>[4]B!AF428</f>
        <v>0</v>
      </c>
      <c r="N293" s="515">
        <f>[4]B!AG428</f>
        <v>0</v>
      </c>
      <c r="O293" s="515">
        <f>[4]B!AH428</f>
        <v>0</v>
      </c>
      <c r="P293" s="515">
        <f>[4]B!AI428</f>
        <v>6</v>
      </c>
      <c r="Q293" s="515">
        <f>[4]B!AJ428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[4]B!C447</f>
        <v>21</v>
      </c>
      <c r="D294" s="516">
        <f>[4]B!D447</f>
        <v>21</v>
      </c>
      <c r="E294" s="516">
        <f>[4]B!E447</f>
        <v>21</v>
      </c>
      <c r="F294" s="516">
        <f>[4]B!F447</f>
        <v>0</v>
      </c>
      <c r="G294" s="516">
        <f>[4]B!G447</f>
        <v>0</v>
      </c>
      <c r="H294" s="516">
        <f>[4]B!AA447</f>
        <v>3</v>
      </c>
      <c r="I294" s="516">
        <f>[4]B!AB447</f>
        <v>18</v>
      </c>
      <c r="J294" s="516">
        <f>[4]B!AC447</f>
        <v>0</v>
      </c>
      <c r="K294" s="516">
        <f>[4]B!AD447</f>
        <v>0</v>
      </c>
      <c r="L294" s="516">
        <f>[4]B!AE447</f>
        <v>0</v>
      </c>
      <c r="M294" s="516">
        <f>[4]B!AF447</f>
        <v>0</v>
      </c>
      <c r="N294" s="516">
        <f>[4]B!AG447</f>
        <v>0</v>
      </c>
      <c r="O294" s="516">
        <f>[4]B!AH447</f>
        <v>6</v>
      </c>
      <c r="P294" s="516">
        <f>[4]B!AI447</f>
        <v>0</v>
      </c>
      <c r="Q294" s="516">
        <f>[4]B!AJ447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[4]B!C470</f>
        <v>696</v>
      </c>
      <c r="D295" s="524">
        <f>[4]B!D470</f>
        <v>688</v>
      </c>
      <c r="E295" s="524">
        <f>[4]B!E470</f>
        <v>688</v>
      </c>
      <c r="F295" s="524">
        <f>[4]B!F470</f>
        <v>0</v>
      </c>
      <c r="G295" s="524">
        <f>[4]B!G470</f>
        <v>8</v>
      </c>
      <c r="H295" s="524">
        <f>[4]B!AA470</f>
        <v>182</v>
      </c>
      <c r="I295" s="524">
        <f>[4]B!AB470</f>
        <v>506</v>
      </c>
      <c r="J295" s="524">
        <f>[4]B!AC470</f>
        <v>8</v>
      </c>
      <c r="K295" s="524">
        <f>[4]B!AD470</f>
        <v>0</v>
      </c>
      <c r="L295" s="524">
        <f>[4]B!AE470</f>
        <v>0</v>
      </c>
      <c r="M295" s="524">
        <f>[4]B!AF470</f>
        <v>0</v>
      </c>
      <c r="N295" s="524">
        <f>[4]B!AG470</f>
        <v>0</v>
      </c>
      <c r="O295" s="524">
        <f>[4]B!AH470</f>
        <v>0</v>
      </c>
      <c r="P295" s="524">
        <f>[4]B!AI470</f>
        <v>23</v>
      </c>
      <c r="Q295" s="524">
        <f>[4]B!AJ470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[4]B!C480</f>
        <v>0</v>
      </c>
      <c r="D296" s="515">
        <f>[4]B!D480</f>
        <v>0</v>
      </c>
      <c r="E296" s="515">
        <f>[4]B!E480</f>
        <v>0</v>
      </c>
      <c r="F296" s="515">
        <f>[4]B!F480</f>
        <v>0</v>
      </c>
      <c r="G296" s="515">
        <f>[4]B!G480</f>
        <v>0</v>
      </c>
      <c r="H296" s="515">
        <f>[4]B!AA480</f>
        <v>0</v>
      </c>
      <c r="I296" s="515">
        <f>[4]B!AB480</f>
        <v>0</v>
      </c>
      <c r="J296" s="515">
        <f>[4]B!AC480</f>
        <v>0</v>
      </c>
      <c r="K296" s="515">
        <f>[4]B!AD480</f>
        <v>0</v>
      </c>
      <c r="L296" s="515">
        <f>[4]B!AE480</f>
        <v>0</v>
      </c>
      <c r="M296" s="515">
        <f>[4]B!AF480</f>
        <v>0</v>
      </c>
      <c r="N296" s="515">
        <f>[4]B!AG480</f>
        <v>0</v>
      </c>
      <c r="O296" s="515">
        <f>[4]B!AH480</f>
        <v>0</v>
      </c>
      <c r="P296" s="515">
        <f>[4]B!AI480</f>
        <v>0</v>
      </c>
      <c r="Q296" s="515">
        <f>[4]B!AJ480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[4]B!C532</f>
        <v>177</v>
      </c>
      <c r="D297" s="516">
        <f>[4]B!D532</f>
        <v>176</v>
      </c>
      <c r="E297" s="516">
        <f>[4]B!E532</f>
        <v>176</v>
      </c>
      <c r="F297" s="516">
        <f>[4]B!F532</f>
        <v>0</v>
      </c>
      <c r="G297" s="516">
        <f>[4]B!G532</f>
        <v>1</v>
      </c>
      <c r="H297" s="516">
        <f>[4]B!AA532</f>
        <v>81</v>
      </c>
      <c r="I297" s="516">
        <f>[4]B!AB532</f>
        <v>50</v>
      </c>
      <c r="J297" s="516">
        <f>[4]B!AC532</f>
        <v>46</v>
      </c>
      <c r="K297" s="516">
        <f>[4]B!AD532</f>
        <v>0</v>
      </c>
      <c r="L297" s="516">
        <f>[4]B!AE532</f>
        <v>0</v>
      </c>
      <c r="M297" s="516">
        <f>[4]B!AF532</f>
        <v>0</v>
      </c>
      <c r="N297" s="516">
        <f>[4]B!AG532</f>
        <v>0</v>
      </c>
      <c r="O297" s="516">
        <f>[4]B!AH532</f>
        <v>0</v>
      </c>
      <c r="P297" s="516">
        <f>[4]B!AI532</f>
        <v>2</v>
      </c>
      <c r="Q297" s="516">
        <f>[4]B!AJ532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[4]B!C566</f>
        <v>2905</v>
      </c>
      <c r="D298" s="516">
        <f>[4]B!D566</f>
        <v>2889</v>
      </c>
      <c r="E298" s="516">
        <f>[4]B!E566</f>
        <v>2889</v>
      </c>
      <c r="F298" s="516">
        <f>[4]B!F566</f>
        <v>0</v>
      </c>
      <c r="G298" s="516">
        <f>[4]B!G566</f>
        <v>16</v>
      </c>
      <c r="H298" s="516">
        <f>[4]B!AA566</f>
        <v>443</v>
      </c>
      <c r="I298" s="516">
        <f>[4]B!AB566</f>
        <v>1737</v>
      </c>
      <c r="J298" s="516">
        <f>[4]B!AC566</f>
        <v>725</v>
      </c>
      <c r="K298" s="516">
        <f>[4]B!AD566</f>
        <v>0</v>
      </c>
      <c r="L298" s="516">
        <f>[4]B!AE566</f>
        <v>0</v>
      </c>
      <c r="M298" s="516">
        <f>[4]B!AF566</f>
        <v>0</v>
      </c>
      <c r="N298" s="516">
        <f>[4]B!AG566</f>
        <v>0</v>
      </c>
      <c r="O298" s="516">
        <f>[4]B!AH566</f>
        <v>0</v>
      </c>
      <c r="P298" s="516">
        <f>[4]B!AI566</f>
        <v>1</v>
      </c>
      <c r="Q298" s="516">
        <f>[4]B!AJ566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6193</v>
      </c>
      <c r="D299" s="526">
        <f t="shared" si="3"/>
        <v>6154</v>
      </c>
      <c r="E299" s="520">
        <f t="shared" si="3"/>
        <v>6154</v>
      </c>
      <c r="F299" s="521">
        <f t="shared" si="3"/>
        <v>0</v>
      </c>
      <c r="G299" s="522">
        <f t="shared" si="3"/>
        <v>39</v>
      </c>
      <c r="H299" s="520">
        <f t="shared" si="3"/>
        <v>969</v>
      </c>
      <c r="I299" s="527">
        <f t="shared" si="3"/>
        <v>2499</v>
      </c>
      <c r="J299" s="521">
        <f t="shared" si="3"/>
        <v>2725</v>
      </c>
      <c r="K299" s="520">
        <f t="shared" si="3"/>
        <v>0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0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[4]B!C624</f>
        <v>3368</v>
      </c>
      <c r="D300" s="515">
        <f>[4]B!D624</f>
        <v>3331</v>
      </c>
      <c r="E300" s="515">
        <f>[4]B!E624</f>
        <v>3331</v>
      </c>
      <c r="F300" s="515">
        <f>[4]B!F624</f>
        <v>0</v>
      </c>
      <c r="G300" s="515">
        <f>[4]B!G624</f>
        <v>37</v>
      </c>
      <c r="H300" s="515">
        <f>[4]B!AA624</f>
        <v>329</v>
      </c>
      <c r="I300" s="515">
        <f>[4]B!AB624</f>
        <v>1170</v>
      </c>
      <c r="J300" s="515">
        <f>[4]B!AC624</f>
        <v>1869</v>
      </c>
      <c r="K300" s="515">
        <f>[4]B!AD624</f>
        <v>0</v>
      </c>
      <c r="L300" s="515">
        <f>[4]B!AE624</f>
        <v>0</v>
      </c>
      <c r="M300" s="515">
        <f>[4]B!AF624</f>
        <v>0</v>
      </c>
      <c r="N300" s="515">
        <f>[4]B!AG624</f>
        <v>0</v>
      </c>
      <c r="O300" s="515">
        <f>[4]B!AH624</f>
        <v>0</v>
      </c>
      <c r="P300" s="515">
        <f>[4]B!AI624</f>
        <v>0</v>
      </c>
      <c r="Q300" s="515">
        <f>[4]B!AJ624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[4]B!C647</f>
        <v>3</v>
      </c>
      <c r="D301" s="516">
        <f>[4]B!D647</f>
        <v>3</v>
      </c>
      <c r="E301" s="516">
        <f>[4]B!E647</f>
        <v>3</v>
      </c>
      <c r="F301" s="516">
        <f>[4]B!F647</f>
        <v>0</v>
      </c>
      <c r="G301" s="516">
        <f>[4]B!G647</f>
        <v>0</v>
      </c>
      <c r="H301" s="516">
        <f>[4]B!AA647</f>
        <v>0</v>
      </c>
      <c r="I301" s="516">
        <f>[4]B!AB647</f>
        <v>3</v>
      </c>
      <c r="J301" s="516">
        <f>[4]B!AC647</f>
        <v>0</v>
      </c>
      <c r="K301" s="516">
        <f>[4]B!AD647</f>
        <v>0</v>
      </c>
      <c r="L301" s="516">
        <f>[4]B!AE647</f>
        <v>0</v>
      </c>
      <c r="M301" s="516">
        <f>[4]B!AF647</f>
        <v>0</v>
      </c>
      <c r="N301" s="516">
        <f>[4]B!AG647</f>
        <v>0</v>
      </c>
      <c r="O301" s="516">
        <f>[4]B!AH647</f>
        <v>0</v>
      </c>
      <c r="P301" s="516">
        <f>[4]B!AI647</f>
        <v>0</v>
      </c>
      <c r="Q301" s="516">
        <f>[4]B!AJ647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[4]B!C674</f>
        <v>1312</v>
      </c>
      <c r="D302" s="517">
        <f>[4]B!D674</f>
        <v>1310</v>
      </c>
      <c r="E302" s="517">
        <f>[4]B!E674</f>
        <v>1310</v>
      </c>
      <c r="F302" s="517">
        <f>[4]B!F674</f>
        <v>0</v>
      </c>
      <c r="G302" s="517">
        <f>[4]B!G674</f>
        <v>2</v>
      </c>
      <c r="H302" s="517">
        <f>[4]B!AA674</f>
        <v>202</v>
      </c>
      <c r="I302" s="517">
        <f>[4]B!AB674</f>
        <v>353</v>
      </c>
      <c r="J302" s="517">
        <f>[4]B!AC674</f>
        <v>757</v>
      </c>
      <c r="K302" s="517">
        <f>[4]B!AD674</f>
        <v>0</v>
      </c>
      <c r="L302" s="517">
        <f>[4]B!AE674</f>
        <v>0</v>
      </c>
      <c r="M302" s="517">
        <f>[4]B!AF674</f>
        <v>0</v>
      </c>
      <c r="N302" s="517">
        <f>[4]B!AG674</f>
        <v>0</v>
      </c>
      <c r="O302" s="517">
        <f>[4]B!AH674</f>
        <v>0</v>
      </c>
      <c r="P302" s="517">
        <f>[4]B!AI674</f>
        <v>0</v>
      </c>
      <c r="Q302" s="517">
        <f>[4]B!AJ674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1510</v>
      </c>
      <c r="D303" s="448">
        <f>SUM(D304:D306)</f>
        <v>1510</v>
      </c>
      <c r="E303" s="481">
        <f t="shared" ref="E303:Q303" si="4">SUM(E304:E306)</f>
        <v>1510</v>
      </c>
      <c r="F303" s="532">
        <f t="shared" si="4"/>
        <v>0</v>
      </c>
      <c r="G303" s="533">
        <f t="shared" si="4"/>
        <v>0</v>
      </c>
      <c r="H303" s="481">
        <f t="shared" si="4"/>
        <v>438</v>
      </c>
      <c r="I303" s="534">
        <f t="shared" si="4"/>
        <v>973</v>
      </c>
      <c r="J303" s="532">
        <f t="shared" si="4"/>
        <v>99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0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[4]B!C696-[4]B!C676-[4]B!C677</f>
        <v>1184</v>
      </c>
      <c r="D304" s="515">
        <f>[4]B!D696-[4]B!D676-[4]B!D677</f>
        <v>1184</v>
      </c>
      <c r="E304" s="515">
        <f>[4]B!E696-[4]B!E676-[4]B!E677</f>
        <v>1184</v>
      </c>
      <c r="F304" s="515">
        <f>[4]B!F696-[4]B!F676-[4]B!F677</f>
        <v>0</v>
      </c>
      <c r="G304" s="515">
        <f>[4]B!G696-[4]B!G676-[4]B!G677</f>
        <v>0</v>
      </c>
      <c r="H304" s="515">
        <f>[4]B!AA696-[4]B!AA676-[4]B!AA677</f>
        <v>340</v>
      </c>
      <c r="I304" s="515">
        <f>[4]B!AB696-[4]B!AB676-[4]B!AB677</f>
        <v>786</v>
      </c>
      <c r="J304" s="515">
        <f>[4]B!AC696-[4]B!AC676-[4]B!AC677</f>
        <v>58</v>
      </c>
      <c r="K304" s="515">
        <f>[4]B!AD696-[4]B!AD676-[4]B!AD677</f>
        <v>0</v>
      </c>
      <c r="L304" s="515">
        <f>[4]B!AE696-[4]B!AE676-[4]B!AE677</f>
        <v>0</v>
      </c>
      <c r="M304" s="515">
        <f>[4]B!AF696-[4]B!AF676-[4]B!AF677</f>
        <v>0</v>
      </c>
      <c r="N304" s="515">
        <f>[4]B!AG696-[4]B!AG676-[4]B!AG677</f>
        <v>0</v>
      </c>
      <c r="O304" s="515">
        <f>[4]B!AH696-[4]B!AH676-[4]B!AH677</f>
        <v>0</v>
      </c>
      <c r="P304" s="515">
        <f>[4]B!AI696-[4]B!AI676-[4]B!AI677</f>
        <v>0</v>
      </c>
      <c r="Q304" s="515">
        <f>[4]B!AJ696-[4]B!AJ676-[4]B!AJ677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[4]B!C676</f>
        <v>139</v>
      </c>
      <c r="D305" s="516">
        <f>[4]B!D676</f>
        <v>139</v>
      </c>
      <c r="E305" s="516">
        <f>[4]B!E676</f>
        <v>139</v>
      </c>
      <c r="F305" s="516">
        <f>[4]B!F676</f>
        <v>0</v>
      </c>
      <c r="G305" s="516">
        <f>[4]B!G676</f>
        <v>0</v>
      </c>
      <c r="H305" s="516">
        <f>[4]B!AA676</f>
        <v>0</v>
      </c>
      <c r="I305" s="516">
        <f>[4]B!AB676</f>
        <v>139</v>
      </c>
      <c r="J305" s="516">
        <f>[4]B!AC676</f>
        <v>0</v>
      </c>
      <c r="K305" s="516">
        <f>[4]B!AD676</f>
        <v>0</v>
      </c>
      <c r="L305" s="516">
        <f>[4]B!AE676</f>
        <v>0</v>
      </c>
      <c r="M305" s="516">
        <f>[4]B!AF676</f>
        <v>0</v>
      </c>
      <c r="N305" s="516">
        <f>[4]B!AG676</f>
        <v>0</v>
      </c>
      <c r="O305" s="516">
        <f>[4]B!AH676</f>
        <v>0</v>
      </c>
      <c r="P305" s="516">
        <f>[4]B!AI676</f>
        <v>0</v>
      </c>
      <c r="Q305" s="516">
        <f>[4]B!AJ676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[4]B!C677</f>
        <v>187</v>
      </c>
      <c r="D306" s="517">
        <f>[4]B!D677</f>
        <v>187</v>
      </c>
      <c r="E306" s="517">
        <f>[4]B!E677</f>
        <v>187</v>
      </c>
      <c r="F306" s="517">
        <f>[4]B!F677</f>
        <v>0</v>
      </c>
      <c r="G306" s="517">
        <f>[4]B!G677</f>
        <v>0</v>
      </c>
      <c r="H306" s="517">
        <f>[4]B!AA677</f>
        <v>98</v>
      </c>
      <c r="I306" s="517">
        <f>[4]B!AB677</f>
        <v>48</v>
      </c>
      <c r="J306" s="517">
        <f>[4]B!AC677</f>
        <v>41</v>
      </c>
      <c r="K306" s="517">
        <f>[4]B!AD677</f>
        <v>0</v>
      </c>
      <c r="L306" s="517">
        <f>[4]B!AE677</f>
        <v>0</v>
      </c>
      <c r="M306" s="517">
        <f>[4]B!AF677</f>
        <v>0</v>
      </c>
      <c r="N306" s="517">
        <f>[4]B!AG677</f>
        <v>0</v>
      </c>
      <c r="O306" s="517">
        <f>[4]B!AH677</f>
        <v>0</v>
      </c>
      <c r="P306" s="517">
        <f>[4]B!AI677</f>
        <v>0</v>
      </c>
      <c r="Q306" s="517">
        <f>[4]B!AJ677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[4]B!C728</f>
        <v>0</v>
      </c>
      <c r="D307" s="538">
        <f>[4]B!D728</f>
        <v>0</v>
      </c>
      <c r="E307" s="538">
        <f>[4]B!E728</f>
        <v>0</v>
      </c>
      <c r="F307" s="538">
        <f>[4]B!F728</f>
        <v>0</v>
      </c>
      <c r="G307" s="538">
        <f>[4]B!G728</f>
        <v>0</v>
      </c>
      <c r="H307" s="538">
        <f>[4]B!AA728</f>
        <v>0</v>
      </c>
      <c r="I307" s="538">
        <f>[4]B!AB728</f>
        <v>0</v>
      </c>
      <c r="J307" s="538">
        <f>[4]B!AC728</f>
        <v>0</v>
      </c>
      <c r="K307" s="538">
        <f>[4]B!AD728</f>
        <v>0</v>
      </c>
      <c r="L307" s="538">
        <f>[4]B!AE728</f>
        <v>0</v>
      </c>
      <c r="M307" s="538">
        <f>[4]B!AF728</f>
        <v>0</v>
      </c>
      <c r="N307" s="538">
        <f>[4]B!AG728</f>
        <v>0</v>
      </c>
      <c r="O307" s="538">
        <f>[4]B!AH728</f>
        <v>0</v>
      </c>
      <c r="P307" s="538">
        <f>[4]B!AI728</f>
        <v>0</v>
      </c>
      <c r="Q307" s="538">
        <f>[4]B!AJ728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[4]B!C786</f>
        <v>0</v>
      </c>
      <c r="D308" s="517">
        <f>[4]B!D786</f>
        <v>0</v>
      </c>
      <c r="E308" s="517">
        <f>[4]B!E786</f>
        <v>0</v>
      </c>
      <c r="F308" s="517">
        <f>[4]B!F786</f>
        <v>0</v>
      </c>
      <c r="G308" s="517">
        <f>[4]B!G786</f>
        <v>0</v>
      </c>
      <c r="H308" s="517">
        <f>[4]B!AA786</f>
        <v>0</v>
      </c>
      <c r="I308" s="517">
        <f>[4]B!AB786</f>
        <v>0</v>
      </c>
      <c r="J308" s="517">
        <f>[4]B!AC786</f>
        <v>0</v>
      </c>
      <c r="K308" s="517">
        <f>[4]B!AD786</f>
        <v>0</v>
      </c>
      <c r="L308" s="517">
        <f>[4]B!AE786</f>
        <v>0</v>
      </c>
      <c r="M308" s="517">
        <f>[4]B!AF786</f>
        <v>0</v>
      </c>
      <c r="N308" s="517">
        <f>[4]B!AG786</f>
        <v>0</v>
      </c>
      <c r="O308" s="517">
        <f>[4]B!AH786</f>
        <v>0</v>
      </c>
      <c r="P308" s="517">
        <f>[4]B!AI786</f>
        <v>0</v>
      </c>
      <c r="Q308" s="517">
        <f>[4]B!AJ786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[4]B!C492</f>
        <v>5983</v>
      </c>
      <c r="D309" s="515">
        <f>[4]B!D492</f>
        <v>5856</v>
      </c>
      <c r="E309" s="515">
        <f>[4]B!E492</f>
        <v>5856</v>
      </c>
      <c r="F309" s="515">
        <f>[4]B!F492</f>
        <v>0</v>
      </c>
      <c r="G309" s="515">
        <f>[4]B!G492</f>
        <v>127</v>
      </c>
      <c r="H309" s="515">
        <f>[4]B!AA492</f>
        <v>3102</v>
      </c>
      <c r="I309" s="515">
        <f>[4]B!AB492</f>
        <v>1451</v>
      </c>
      <c r="J309" s="515">
        <f>[4]B!AC492</f>
        <v>1430</v>
      </c>
      <c r="K309" s="515">
        <f>[4]B!AD492</f>
        <v>0</v>
      </c>
      <c r="L309" s="515">
        <f>[4]B!AE492</f>
        <v>0</v>
      </c>
      <c r="M309" s="515">
        <f>[4]B!AF492</f>
        <v>0</v>
      </c>
      <c r="N309" s="515">
        <f>[4]B!AG492</f>
        <v>0</v>
      </c>
      <c r="O309" s="515">
        <f>[4]B!AH492</f>
        <v>0</v>
      </c>
      <c r="P309" s="515">
        <f>[4]B!AI492</f>
        <v>0</v>
      </c>
      <c r="Q309" s="515">
        <f>[4]B!AJ492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[4]B!C978</f>
        <v>0</v>
      </c>
      <c r="D310" s="539">
        <f>[4]B!D978</f>
        <v>0</v>
      </c>
      <c r="E310" s="539">
        <f>[4]B!E978</f>
        <v>0</v>
      </c>
      <c r="F310" s="539">
        <f>[4]B!F978</f>
        <v>0</v>
      </c>
      <c r="G310" s="539">
        <f>[4]B!G978</f>
        <v>0</v>
      </c>
      <c r="H310" s="539">
        <f>[4]B!AA978</f>
        <v>0</v>
      </c>
      <c r="I310" s="539">
        <f>[4]B!AB978</f>
        <v>0</v>
      </c>
      <c r="J310" s="539">
        <f>[4]B!AC978</f>
        <v>0</v>
      </c>
      <c r="K310" s="539">
        <f>[4]B!AD978</f>
        <v>0</v>
      </c>
      <c r="L310" s="539">
        <f>[4]B!AE978</f>
        <v>0</v>
      </c>
      <c r="M310" s="539">
        <f>[4]B!AF978</f>
        <v>0</v>
      </c>
      <c r="N310" s="539">
        <f>[4]B!AG978</f>
        <v>0</v>
      </c>
      <c r="O310" s="539">
        <f>[4]B!AH978</f>
        <v>0</v>
      </c>
      <c r="P310" s="539">
        <f>[4]B!AI978</f>
        <v>611</v>
      </c>
      <c r="Q310" s="539">
        <f>[4]B!AJ978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SUM([4]B!C793,[4]B!C800,[4]B!C804,[4]B!C811,[4]B!C820)</f>
        <v>0</v>
      </c>
      <c r="D317" s="511">
        <f>SUM([4]B!D793,[4]B!D800,[4]B!D804,[4]B!D811,[4]B!D820)</f>
        <v>0</v>
      </c>
      <c r="E317" s="511">
        <f>SUM([4]B!E793,[4]B!E800,[4]B!E804,[4]B!E811,[4]B!E820)</f>
        <v>0</v>
      </c>
      <c r="F317" s="511">
        <f>SUM([4]B!F793,[4]B!F800,[4]B!F804,[4]B!F811,[4]B!F820)</f>
        <v>0</v>
      </c>
      <c r="G317" s="511">
        <f>SUM([4]B!G793,[4]B!G800,[4]B!G804,[4]B!G811,[4]B!G820)</f>
        <v>0</v>
      </c>
      <c r="H317" s="511">
        <f>SUM([4]B!AA793,[4]B!AA800,[4]B!AA804,[4]B!AA811,[4]B!AA820)</f>
        <v>0</v>
      </c>
      <c r="I317" s="511">
        <f>SUM([4]B!AB793,[4]B!AB800,[4]B!AB804,[4]B!AB811,[4]B!AB820)</f>
        <v>0</v>
      </c>
      <c r="J317" s="511">
        <f>SUM([4]B!AC793,[4]B!AC800,[4]B!AC804,[4]B!AC811,[4]B!AC820)</f>
        <v>0</v>
      </c>
      <c r="K317" s="511">
        <f>SUM([4]B!AD793,[4]B!AD800,[4]B!AD804,[4]B!AD811,[4]B!AD820)</f>
        <v>0</v>
      </c>
      <c r="L317" s="511">
        <f>SUM([4]B!AE793,[4]B!AE800,[4]B!AE804,[4]B!AE811,[4]B!AE820)</f>
        <v>0</v>
      </c>
      <c r="M317" s="511">
        <f>SUM([4]B!AF793,[4]B!AF800,[4]B!AF804,[4]B!AF811,[4]B!AF820)</f>
        <v>0</v>
      </c>
      <c r="N317" s="511">
        <f>SUM([4]B!AG793,[4]B!AG800,[4]B!AG804,[4]B!AG811,[4]B!AG820)</f>
        <v>0</v>
      </c>
      <c r="O317" s="511">
        <f>SUM([4]B!AH793,[4]B!AH800,[4]B!AH804,[4]B!AH811,[4]B!AH820)</f>
        <v>0</v>
      </c>
      <c r="P317" s="511">
        <f>SUM([4]B!AI793,[4]B!AI800,[4]B!AI804,[4]B!AI811,[4]B!AI820)</f>
        <v>9</v>
      </c>
      <c r="Q317" s="511">
        <f>SUM([4]B!AJ793,[4]B!AJ800,[4]B!AJ804,[4]B!AJ811,[4]B!AJ820)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SUM([4]B!C824,[4]B!C828,[4]B!C832,[4]B!C840,[4]B!C843)</f>
        <v>0</v>
      </c>
      <c r="D318" s="496">
        <f>SUM([4]B!D824,[4]B!D828,[4]B!D832,[4]B!D840,[4]B!D843)</f>
        <v>0</v>
      </c>
      <c r="E318" s="496">
        <f>SUM([4]B!E824,[4]B!E828,[4]B!E832,[4]B!E840,[4]B!E843)</f>
        <v>0</v>
      </c>
      <c r="F318" s="496">
        <f>SUM([4]B!F824,[4]B!F828,[4]B!F832,[4]B!F840,[4]B!F843)</f>
        <v>0</v>
      </c>
      <c r="G318" s="496">
        <f>SUM([4]B!G824,[4]B!G828,[4]B!G832,[4]B!G840,[4]B!G843)</f>
        <v>0</v>
      </c>
      <c r="H318" s="511">
        <f>SUM([4]B!AA824,[4]B!AA828,[4]B!AA832,[4]B!AA840,[4]B!AA843)</f>
        <v>0</v>
      </c>
      <c r="I318" s="511">
        <f>SUM([4]B!AB824,[4]B!AB828,[4]B!AB832,[4]B!AB840,[4]B!AB843)</f>
        <v>0</v>
      </c>
      <c r="J318" s="511">
        <f>SUM([4]B!AC824,[4]B!AC828,[4]B!AC832,[4]B!AC840,[4]B!AC843)</f>
        <v>0</v>
      </c>
      <c r="K318" s="511">
        <f>SUM([4]B!AD824,[4]B!AD828,[4]B!AD832,[4]B!AD840,[4]B!AD843)</f>
        <v>0</v>
      </c>
      <c r="L318" s="511">
        <f>SUM([4]B!AE824,[4]B!AE828,[4]B!AE832,[4]B!AE840,[4]B!AE843)</f>
        <v>0</v>
      </c>
      <c r="M318" s="511">
        <f>SUM([4]B!AF824,[4]B!AF828,[4]B!AF832,[4]B!AF840,[4]B!AF843)</f>
        <v>0</v>
      </c>
      <c r="N318" s="511">
        <f>SUM([4]B!AG824,[4]B!AG828,[4]B!AG832,[4]B!AG840,[4]B!AG843)</f>
        <v>0</v>
      </c>
      <c r="O318" s="511">
        <f>SUM([4]B!AH824,[4]B!AH828,[4]B!AH832,[4]B!AH840,[4]B!AH843)</f>
        <v>0</v>
      </c>
      <c r="P318" s="511">
        <f>SUM([4]B!AI824,[4]B!AI828,[4]B!AI832,[4]B!AI840,[4]B!AI843)</f>
        <v>0</v>
      </c>
      <c r="Q318" s="511">
        <f>SUM([4]B!AJ824,[4]B!AJ828,[4]B!AJ832,[4]B!AJ840,[4]B!AJ843)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[4]B!C854</f>
        <v>0</v>
      </c>
      <c r="D320" s="513">
        <f>[4]B!D854</f>
        <v>0</v>
      </c>
      <c r="E320" s="513">
        <f>[4]B!E854</f>
        <v>0</v>
      </c>
      <c r="F320" s="513">
        <f>[4]B!F854</f>
        <v>0</v>
      </c>
      <c r="G320" s="513">
        <f>[4]B!G854</f>
        <v>0</v>
      </c>
      <c r="H320" s="511">
        <f>[4]B!AA854</f>
        <v>0</v>
      </c>
      <c r="I320" s="511">
        <f>[4]B!AB854</f>
        <v>0</v>
      </c>
      <c r="J320" s="511">
        <f>[4]B!AC854</f>
        <v>0</v>
      </c>
      <c r="K320" s="511">
        <f>[4]B!AD854</f>
        <v>0</v>
      </c>
      <c r="L320" s="511">
        <f>[4]B!AE854</f>
        <v>0</v>
      </c>
      <c r="M320" s="511">
        <f>[4]B!AF854</f>
        <v>0</v>
      </c>
      <c r="N320" s="511">
        <f>[4]B!AG854</f>
        <v>0</v>
      </c>
      <c r="O320" s="511">
        <f>[4]B!AH854</f>
        <v>0</v>
      </c>
      <c r="P320" s="511">
        <f>[4]B!AI854</f>
        <v>0</v>
      </c>
      <c r="Q320" s="511">
        <f>[4]B!AJ854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[4]B!C860</f>
        <v>0</v>
      </c>
      <c r="D322" s="547">
        <f>[4]B!D860</f>
        <v>0</v>
      </c>
      <c r="E322" s="547">
        <f>[4]B!E860</f>
        <v>0</v>
      </c>
      <c r="F322" s="547">
        <f>[4]B!F860</f>
        <v>0</v>
      </c>
      <c r="G322" s="547">
        <f>[4]B!G860</f>
        <v>0</v>
      </c>
      <c r="H322" s="511">
        <f>[4]B!AA860</f>
        <v>0</v>
      </c>
      <c r="I322" s="511">
        <f>[4]B!AB860</f>
        <v>0</v>
      </c>
      <c r="J322" s="511">
        <f>[4]B!AC860</f>
        <v>0</v>
      </c>
      <c r="K322" s="511">
        <f>[4]B!AD860</f>
        <v>0</v>
      </c>
      <c r="L322" s="511">
        <f>[4]B!AE860</f>
        <v>0</v>
      </c>
      <c r="M322" s="511">
        <f>[4]B!AF860</f>
        <v>0</v>
      </c>
      <c r="N322" s="511">
        <f>[4]B!AG860</f>
        <v>0</v>
      </c>
      <c r="O322" s="511">
        <f>[4]B!AH860</f>
        <v>0</v>
      </c>
      <c r="P322" s="511">
        <f>[4]B!AI860</f>
        <v>0</v>
      </c>
      <c r="Q322" s="511">
        <f>[4]B!AJ860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[4]B!C876</f>
        <v>0</v>
      </c>
      <c r="D323" s="548">
        <f>[4]B!D876</f>
        <v>0</v>
      </c>
      <c r="E323" s="548">
        <f>[4]B!E876</f>
        <v>0</v>
      </c>
      <c r="F323" s="548">
        <f>[4]B!F876</f>
        <v>0</v>
      </c>
      <c r="G323" s="548">
        <f>[4]B!G876</f>
        <v>0</v>
      </c>
      <c r="H323" s="511">
        <f>[4]B!AA876</f>
        <v>0</v>
      </c>
      <c r="I323" s="511">
        <f>[4]B!AB876</f>
        <v>0</v>
      </c>
      <c r="J323" s="511">
        <f>[4]B!AC876</f>
        <v>0</v>
      </c>
      <c r="K323" s="511">
        <f>[4]B!AD876</f>
        <v>0</v>
      </c>
      <c r="L323" s="511">
        <f>[4]B!AE876</f>
        <v>0</v>
      </c>
      <c r="M323" s="511">
        <f>[4]B!AF876</f>
        <v>0</v>
      </c>
      <c r="N323" s="511">
        <f>[4]B!AG876</f>
        <v>0</v>
      </c>
      <c r="O323" s="511">
        <f>[4]B!AH876</f>
        <v>0</v>
      </c>
      <c r="P323" s="511">
        <f>[4]B!AI876</f>
        <v>0</v>
      </c>
      <c r="Q323" s="511">
        <f>[4]B!AJ876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[4]B!C879</f>
        <v>0</v>
      </c>
      <c r="D324" s="548">
        <f>[4]B!D879</f>
        <v>0</v>
      </c>
      <c r="E324" s="548">
        <f>[4]B!E879</f>
        <v>0</v>
      </c>
      <c r="F324" s="548">
        <f>[4]B!F879</f>
        <v>0</v>
      </c>
      <c r="G324" s="548">
        <f>[4]B!G879</f>
        <v>0</v>
      </c>
      <c r="H324" s="548">
        <f>[4]B!H879</f>
        <v>0</v>
      </c>
      <c r="I324" s="548">
        <f>[4]B!I879</f>
        <v>0</v>
      </c>
      <c r="J324" s="548">
        <f>[4]B!J879</f>
        <v>0</v>
      </c>
      <c r="K324" s="548">
        <f>[4]B!K879</f>
        <v>0</v>
      </c>
      <c r="L324" s="548">
        <f>[4]B!L879</f>
        <v>0</v>
      </c>
      <c r="M324" s="548">
        <f>[4]B!M879</f>
        <v>0</v>
      </c>
      <c r="N324" s="548">
        <f>[4]B!N879</f>
        <v>0</v>
      </c>
      <c r="O324" s="548">
        <f>[4]B!O879</f>
        <v>0</v>
      </c>
      <c r="P324" s="548">
        <f>[4]B!P879</f>
        <v>0</v>
      </c>
      <c r="Q324" s="548">
        <f>[4]B!Q879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9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[4]B!C2095</f>
        <v>0</v>
      </c>
      <c r="D330" s="555">
        <f>[4]B!D2095</f>
        <v>0</v>
      </c>
      <c r="E330" s="555">
        <f>[4]B!E2095</f>
        <v>0</v>
      </c>
      <c r="F330" s="555">
        <f>[4]B!F2095</f>
        <v>0</v>
      </c>
      <c r="G330" s="555">
        <f>[4]B!G2095</f>
        <v>0</v>
      </c>
      <c r="H330" s="555">
        <f>[4]B!AA2095</f>
        <v>0</v>
      </c>
      <c r="I330" s="555">
        <f>[4]B!AB2095</f>
        <v>0</v>
      </c>
      <c r="J330" s="555">
        <f>[4]B!AC2095</f>
        <v>0</v>
      </c>
      <c r="K330" s="555">
        <f>[4]B!AD2095</f>
        <v>0</v>
      </c>
      <c r="L330" s="555">
        <f>[4]B!AE2095</f>
        <v>0</v>
      </c>
      <c r="M330" s="555">
        <f>[4]B!AF2095</f>
        <v>0</v>
      </c>
      <c r="N330" s="555">
        <f>[4]B!AG2095</f>
        <v>0</v>
      </c>
      <c r="O330" s="555">
        <f>[4]B!AH2095</f>
        <v>0</v>
      </c>
      <c r="P330" s="555">
        <f>[4]B!AI2095</f>
        <v>0</v>
      </c>
      <c r="Q330" s="555">
        <f>[4]B!AJ2095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[4]B!C2096</f>
        <v>0</v>
      </c>
      <c r="D331" s="555">
        <f>[4]B!D2096</f>
        <v>0</v>
      </c>
      <c r="E331" s="555">
        <f>[4]B!E2096</f>
        <v>0</v>
      </c>
      <c r="F331" s="555">
        <f>[4]B!F2096</f>
        <v>0</v>
      </c>
      <c r="G331" s="555">
        <f>[4]B!G2096</f>
        <v>0</v>
      </c>
      <c r="H331" s="555">
        <f>[4]B!AA2096</f>
        <v>0</v>
      </c>
      <c r="I331" s="555">
        <f>[4]B!AB2096</f>
        <v>0</v>
      </c>
      <c r="J331" s="555">
        <f>[4]B!AC2096</f>
        <v>0</v>
      </c>
      <c r="K331" s="555">
        <f>[4]B!AD2096</f>
        <v>0</v>
      </c>
      <c r="L331" s="555">
        <f>[4]B!AE2096</f>
        <v>0</v>
      </c>
      <c r="M331" s="555">
        <f>[4]B!AF2096</f>
        <v>0</v>
      </c>
      <c r="N331" s="555">
        <f>[4]B!AG2096</f>
        <v>0</v>
      </c>
      <c r="O331" s="555">
        <f>[4]B!AH2096</f>
        <v>0</v>
      </c>
      <c r="P331" s="555">
        <f>[4]B!AI2096</f>
        <v>0</v>
      </c>
      <c r="Q331" s="555">
        <f>[4]B!AJ2096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[4]B!C2097</f>
        <v>0</v>
      </c>
      <c r="D332" s="555">
        <f>[4]B!D2097</f>
        <v>0</v>
      </c>
      <c r="E332" s="555">
        <f>[4]B!E2097</f>
        <v>0</v>
      </c>
      <c r="F332" s="555">
        <f>[4]B!F2097</f>
        <v>0</v>
      </c>
      <c r="G332" s="555">
        <f>[4]B!G2097</f>
        <v>0</v>
      </c>
      <c r="H332" s="555">
        <f>[4]B!AA2097</f>
        <v>0</v>
      </c>
      <c r="I332" s="555">
        <f>[4]B!AB2097</f>
        <v>0</v>
      </c>
      <c r="J332" s="555">
        <f>[4]B!AC2097</f>
        <v>0</v>
      </c>
      <c r="K332" s="555">
        <f>[4]B!AD2097</f>
        <v>0</v>
      </c>
      <c r="L332" s="555">
        <f>[4]B!AE2097</f>
        <v>0</v>
      </c>
      <c r="M332" s="555">
        <f>[4]B!AF2097</f>
        <v>0</v>
      </c>
      <c r="N332" s="555">
        <f>[4]B!AG2097</f>
        <v>0</v>
      </c>
      <c r="O332" s="555">
        <f>[4]B!AH2097</f>
        <v>0</v>
      </c>
      <c r="P332" s="555">
        <f>[4]B!AI2097</f>
        <v>0</v>
      </c>
      <c r="Q332" s="555">
        <f>[4]B!AJ2097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[4]B!C2098</f>
        <v>0</v>
      </c>
      <c r="D333" s="555">
        <f>[4]B!D2098</f>
        <v>0</v>
      </c>
      <c r="E333" s="555">
        <f>[4]B!E2098</f>
        <v>0</v>
      </c>
      <c r="F333" s="555">
        <f>[4]B!F2098</f>
        <v>0</v>
      </c>
      <c r="G333" s="555">
        <f>[4]B!G2098</f>
        <v>0</v>
      </c>
      <c r="H333" s="555">
        <f>[4]B!AA2098</f>
        <v>0</v>
      </c>
      <c r="I333" s="555">
        <f>[4]B!AB2098</f>
        <v>0</v>
      </c>
      <c r="J333" s="555">
        <f>[4]B!AC2098</f>
        <v>0</v>
      </c>
      <c r="K333" s="555">
        <f>[4]B!AD2098</f>
        <v>0</v>
      </c>
      <c r="L333" s="555">
        <f>[4]B!AE2098</f>
        <v>0</v>
      </c>
      <c r="M333" s="555">
        <f>[4]B!AF2098</f>
        <v>0</v>
      </c>
      <c r="N333" s="555">
        <f>[4]B!AG2098</f>
        <v>0</v>
      </c>
      <c r="O333" s="555">
        <f>[4]B!AH2098</f>
        <v>0</v>
      </c>
      <c r="P333" s="555">
        <f>[4]B!AI2098</f>
        <v>0</v>
      </c>
      <c r="Q333" s="555">
        <f>[4]B!AJ2098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[4]B!C2099</f>
        <v>0</v>
      </c>
      <c r="D334" s="555">
        <f>[4]B!D2099</f>
        <v>0</v>
      </c>
      <c r="E334" s="555">
        <f>[4]B!E2099</f>
        <v>0</v>
      </c>
      <c r="F334" s="555">
        <f>[4]B!F2099</f>
        <v>0</v>
      </c>
      <c r="G334" s="555">
        <f>[4]B!G2099</f>
        <v>0</v>
      </c>
      <c r="H334" s="555">
        <f>[4]B!AA2099</f>
        <v>0</v>
      </c>
      <c r="I334" s="555">
        <f>[4]B!AB2099</f>
        <v>0</v>
      </c>
      <c r="J334" s="555">
        <f>[4]B!AC2099</f>
        <v>0</v>
      </c>
      <c r="K334" s="555">
        <f>[4]B!AD2099</f>
        <v>0</v>
      </c>
      <c r="L334" s="555">
        <f>[4]B!AE2099</f>
        <v>0</v>
      </c>
      <c r="M334" s="555">
        <f>[4]B!AF2099</f>
        <v>0</v>
      </c>
      <c r="N334" s="555">
        <f>[4]B!AG2099</f>
        <v>0</v>
      </c>
      <c r="O334" s="555">
        <f>[4]B!AH2099</f>
        <v>0</v>
      </c>
      <c r="P334" s="555">
        <f>[4]B!AI2099</f>
        <v>0</v>
      </c>
      <c r="Q334" s="555">
        <f>[4]B!AJ2099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[4]B!C2100</f>
        <v>0</v>
      </c>
      <c r="D335" s="555">
        <f>[4]B!D2100</f>
        <v>0</v>
      </c>
      <c r="E335" s="555">
        <f>[4]B!E2100</f>
        <v>0</v>
      </c>
      <c r="F335" s="555">
        <f>[4]B!F2100</f>
        <v>0</v>
      </c>
      <c r="G335" s="555">
        <f>[4]B!G2100</f>
        <v>0</v>
      </c>
      <c r="H335" s="555">
        <f>[4]B!AA2100</f>
        <v>0</v>
      </c>
      <c r="I335" s="555">
        <f>[4]B!AB2100</f>
        <v>0</v>
      </c>
      <c r="J335" s="555">
        <f>[4]B!AC2100</f>
        <v>0</v>
      </c>
      <c r="K335" s="555">
        <f>[4]B!AD2100</f>
        <v>0</v>
      </c>
      <c r="L335" s="555">
        <f>[4]B!AE2100</f>
        <v>0</v>
      </c>
      <c r="M335" s="555">
        <f>[4]B!AF2100</f>
        <v>0</v>
      </c>
      <c r="N335" s="555">
        <f>[4]B!AG2100</f>
        <v>0</v>
      </c>
      <c r="O335" s="555">
        <f>[4]B!AH2100</f>
        <v>0</v>
      </c>
      <c r="P335" s="555">
        <f>[4]B!AI2100</f>
        <v>0</v>
      </c>
      <c r="Q335" s="555">
        <f>[4]B!AJ2100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[4]B!C2101</f>
        <v>0</v>
      </c>
      <c r="D336" s="555">
        <f>[4]B!D2101</f>
        <v>0</v>
      </c>
      <c r="E336" s="555">
        <f>[4]B!E2101</f>
        <v>0</v>
      </c>
      <c r="F336" s="555">
        <f>[4]B!F2101</f>
        <v>0</v>
      </c>
      <c r="G336" s="555">
        <f>[4]B!G2101</f>
        <v>0</v>
      </c>
      <c r="H336" s="555">
        <f>[4]B!AA2101</f>
        <v>0</v>
      </c>
      <c r="I336" s="555">
        <f>[4]B!AB2101</f>
        <v>0</v>
      </c>
      <c r="J336" s="555">
        <f>[4]B!AC2101</f>
        <v>0</v>
      </c>
      <c r="K336" s="555">
        <f>[4]B!AD2101</f>
        <v>0</v>
      </c>
      <c r="L336" s="555">
        <f>[4]B!AE2101</f>
        <v>0</v>
      </c>
      <c r="M336" s="555">
        <f>[4]B!AF2101</f>
        <v>0</v>
      </c>
      <c r="N336" s="555">
        <f>[4]B!AG2101</f>
        <v>0</v>
      </c>
      <c r="O336" s="555">
        <f>[4]B!AH2101</f>
        <v>0</v>
      </c>
      <c r="P336" s="555">
        <f>[4]B!AI2101</f>
        <v>0</v>
      </c>
      <c r="Q336" s="555">
        <f>[4]B!AJ2101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[4]B!C2102</f>
        <v>0</v>
      </c>
      <c r="D337" s="555">
        <f>[4]B!D2102</f>
        <v>0</v>
      </c>
      <c r="E337" s="555">
        <f>[4]B!E2102</f>
        <v>0</v>
      </c>
      <c r="F337" s="555">
        <f>[4]B!F2102</f>
        <v>0</v>
      </c>
      <c r="G337" s="555">
        <f>[4]B!G2102</f>
        <v>0</v>
      </c>
      <c r="H337" s="555">
        <f>[4]B!AA2102</f>
        <v>0</v>
      </c>
      <c r="I337" s="555">
        <f>[4]B!AB2102</f>
        <v>0</v>
      </c>
      <c r="J337" s="555">
        <f>[4]B!AC2102</f>
        <v>0</v>
      </c>
      <c r="K337" s="555">
        <f>[4]B!AD2102</f>
        <v>0</v>
      </c>
      <c r="L337" s="555">
        <f>[4]B!AE2102</f>
        <v>0</v>
      </c>
      <c r="M337" s="555">
        <f>[4]B!AF2102</f>
        <v>0</v>
      </c>
      <c r="N337" s="555">
        <f>[4]B!AG2102</f>
        <v>0</v>
      </c>
      <c r="O337" s="555">
        <f>[4]B!AH2102</f>
        <v>0</v>
      </c>
      <c r="P337" s="555">
        <f>[4]B!AI2102</f>
        <v>0</v>
      </c>
      <c r="Q337" s="555">
        <f>[4]B!AJ2102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[4]B!C1141</f>
        <v>7</v>
      </c>
      <c r="D343" s="555">
        <f>[4]B!H1141</f>
        <v>7</v>
      </c>
      <c r="E343" s="555">
        <f>[4]B!I1141</f>
        <v>7</v>
      </c>
      <c r="F343" s="555">
        <f>[4]B!J1141</f>
        <v>0</v>
      </c>
      <c r="G343" s="555">
        <f>[4]B!K1141</f>
        <v>0</v>
      </c>
      <c r="H343" s="555">
        <f>[4]B!L1141</f>
        <v>0</v>
      </c>
      <c r="I343" s="555">
        <f>[4]B!M1141</f>
        <v>0</v>
      </c>
      <c r="J343" s="555">
        <f>[4]B!N1141</f>
        <v>0</v>
      </c>
      <c r="K343" s="567"/>
      <c r="L343" s="555">
        <f>[4]B!AD1141</f>
        <v>0</v>
      </c>
      <c r="M343" s="555">
        <f>[4]B!AE1141</f>
        <v>0</v>
      </c>
      <c r="N343" s="555">
        <f>[4]B!AF1141</f>
        <v>0</v>
      </c>
      <c r="O343" s="555">
        <f>[4]B!AG1141</f>
        <v>0</v>
      </c>
      <c r="P343" s="555">
        <f>[4]B!AH1141</f>
        <v>0</v>
      </c>
      <c r="Q343" s="555">
        <f>[4]B!AI1141</f>
        <v>0</v>
      </c>
      <c r="R343" s="555">
        <f>[4]B!AJ1141</f>
        <v>0</v>
      </c>
    </row>
    <row r="344" spans="1:18" ht="15" customHeight="1" x14ac:dyDescent="0.15">
      <c r="A344" s="287" t="s">
        <v>465</v>
      </c>
      <c r="B344" s="288" t="s">
        <v>466</v>
      </c>
      <c r="C344" s="555">
        <f>[4]B!C1276</f>
        <v>175</v>
      </c>
      <c r="D344" s="555">
        <f>[4]B!H1276</f>
        <v>173</v>
      </c>
      <c r="E344" s="555">
        <f>[4]B!I1276</f>
        <v>173</v>
      </c>
      <c r="F344" s="555">
        <f>[4]B!J1276</f>
        <v>0</v>
      </c>
      <c r="G344" s="555">
        <f>[4]B!K1276</f>
        <v>0</v>
      </c>
      <c r="H344" s="555">
        <f>[4]B!L1276</f>
        <v>2</v>
      </c>
      <c r="I344" s="555">
        <f>[4]B!M1276</f>
        <v>0</v>
      </c>
      <c r="J344" s="555">
        <f>[4]B!N1276</f>
        <v>0</v>
      </c>
      <c r="K344" s="555">
        <v>124</v>
      </c>
      <c r="L344" s="555">
        <f>[4]B!AD1276</f>
        <v>0</v>
      </c>
      <c r="M344" s="555">
        <f>[4]B!AE1276</f>
        <v>45</v>
      </c>
      <c r="N344" s="555">
        <f>[4]B!AF1276</f>
        <v>1</v>
      </c>
      <c r="O344" s="555">
        <f>[4]B!AG1276</f>
        <v>30</v>
      </c>
      <c r="P344" s="555">
        <f>[4]B!AH1276</f>
        <v>0</v>
      </c>
      <c r="Q344" s="555">
        <f>[4]B!AI1276</f>
        <v>0</v>
      </c>
      <c r="R344" s="555">
        <f>[4]B!AJ1276</f>
        <v>3</v>
      </c>
    </row>
    <row r="345" spans="1:18" ht="15" customHeight="1" x14ac:dyDescent="0.15">
      <c r="A345" s="287" t="s">
        <v>113</v>
      </c>
      <c r="B345" s="288" t="s">
        <v>467</v>
      </c>
      <c r="C345" s="555">
        <f>[4]B!C1416</f>
        <v>67</v>
      </c>
      <c r="D345" s="555">
        <f>[4]B!H1416</f>
        <v>45</v>
      </c>
      <c r="E345" s="555">
        <f>[4]B!I1416</f>
        <v>34</v>
      </c>
      <c r="F345" s="555">
        <f>[4]B!J1416</f>
        <v>11</v>
      </c>
      <c r="G345" s="555">
        <f>[4]B!K1416</f>
        <v>2</v>
      </c>
      <c r="H345" s="555">
        <f>[4]B!L1416</f>
        <v>10</v>
      </c>
      <c r="I345" s="555">
        <f>[4]B!M1416</f>
        <v>10</v>
      </c>
      <c r="J345" s="555">
        <f>[4]B!N1416</f>
        <v>0</v>
      </c>
      <c r="K345" s="555">
        <v>23</v>
      </c>
      <c r="L345" s="555">
        <f>[4]B!AD1416</f>
        <v>0</v>
      </c>
      <c r="M345" s="555">
        <f>[4]B!AE1416</f>
        <v>0</v>
      </c>
      <c r="N345" s="555">
        <f>[4]B!AF1416</f>
        <v>0</v>
      </c>
      <c r="O345" s="555">
        <f>[4]B!AG1416</f>
        <v>0</v>
      </c>
      <c r="P345" s="555">
        <f>[4]B!AH1416</f>
        <v>0</v>
      </c>
      <c r="Q345" s="555">
        <f>[4]B!AI1416</f>
        <v>0</v>
      </c>
      <c r="R345" s="555">
        <f>[4]B!AJ1416</f>
        <v>12</v>
      </c>
    </row>
    <row r="346" spans="1:18" ht="15" customHeight="1" x14ac:dyDescent="0.15">
      <c r="A346" s="287" t="s">
        <v>115</v>
      </c>
      <c r="B346" s="288" t="s">
        <v>468</v>
      </c>
      <c r="C346" s="555">
        <f>[4]B!C1480</f>
        <v>22</v>
      </c>
      <c r="D346" s="555">
        <f>[4]B!H1480</f>
        <v>17</v>
      </c>
      <c r="E346" s="555">
        <f>[4]B!I1480</f>
        <v>15</v>
      </c>
      <c r="F346" s="555">
        <f>[4]B!J1480</f>
        <v>2</v>
      </c>
      <c r="G346" s="555">
        <f>[4]B!K1480</f>
        <v>0</v>
      </c>
      <c r="H346" s="555">
        <f>[4]B!L1480</f>
        <v>5</v>
      </c>
      <c r="I346" s="555">
        <f>[4]B!M1480</f>
        <v>0</v>
      </c>
      <c r="J346" s="555">
        <f>[4]B!N1480</f>
        <v>0</v>
      </c>
      <c r="K346" s="555">
        <v>8</v>
      </c>
      <c r="L346" s="555">
        <f>[4]B!AD1480</f>
        <v>0</v>
      </c>
      <c r="M346" s="555">
        <f>[4]B!AE1480</f>
        <v>0</v>
      </c>
      <c r="N346" s="555">
        <f>[4]B!AF1480</f>
        <v>0</v>
      </c>
      <c r="O346" s="555">
        <f>[4]B!AG1480</f>
        <v>0</v>
      </c>
      <c r="P346" s="555">
        <f>[4]B!AH1480</f>
        <v>0</v>
      </c>
      <c r="Q346" s="555">
        <f>[4]B!AI1480</f>
        <v>0</v>
      </c>
      <c r="R346" s="555">
        <f>[4]B!AJ1480</f>
        <v>4</v>
      </c>
    </row>
    <row r="347" spans="1:18" ht="15" customHeight="1" x14ac:dyDescent="0.15">
      <c r="A347" s="287" t="s">
        <v>117</v>
      </c>
      <c r="B347" s="288" t="s">
        <v>469</v>
      </c>
      <c r="C347" s="555">
        <f>[4]B!C1549</f>
        <v>43</v>
      </c>
      <c r="D347" s="555">
        <f>[4]B!H1549</f>
        <v>35</v>
      </c>
      <c r="E347" s="555">
        <f>[4]B!I1549</f>
        <v>34</v>
      </c>
      <c r="F347" s="555">
        <f>[4]B!J1549</f>
        <v>1</v>
      </c>
      <c r="G347" s="555">
        <f>[4]B!K1549</f>
        <v>0</v>
      </c>
      <c r="H347" s="555">
        <f>[4]B!L1549</f>
        <v>7</v>
      </c>
      <c r="I347" s="555">
        <f>[4]B!M1549</f>
        <v>1</v>
      </c>
      <c r="J347" s="555">
        <f>[4]B!N1549</f>
        <v>0</v>
      </c>
      <c r="K347" s="555">
        <v>40</v>
      </c>
      <c r="L347" s="555">
        <f>[4]B!AD1549</f>
        <v>0</v>
      </c>
      <c r="M347" s="555">
        <f>[4]B!AE1549</f>
        <v>0</v>
      </c>
      <c r="N347" s="555">
        <f>[4]B!AF1549</f>
        <v>0</v>
      </c>
      <c r="O347" s="555">
        <f>[4]B!AG1549</f>
        <v>0</v>
      </c>
      <c r="P347" s="555">
        <f>[4]B!AH1549</f>
        <v>0</v>
      </c>
      <c r="Q347" s="555">
        <f>[4]B!AI1549</f>
        <v>0</v>
      </c>
      <c r="R347" s="555">
        <f>[4]B!AJ1549</f>
        <v>1</v>
      </c>
    </row>
    <row r="348" spans="1:18" ht="15" customHeight="1" x14ac:dyDescent="0.15">
      <c r="A348" s="287" t="s">
        <v>470</v>
      </c>
      <c r="B348" s="288" t="s">
        <v>471</v>
      </c>
      <c r="C348" s="555">
        <f>[4]B!C1594</f>
        <v>86</v>
      </c>
      <c r="D348" s="555">
        <f>[4]B!H1594</f>
        <v>56</v>
      </c>
      <c r="E348" s="555">
        <f>[4]B!I1594</f>
        <v>45</v>
      </c>
      <c r="F348" s="555">
        <f>[4]B!J1594</f>
        <v>11</v>
      </c>
      <c r="G348" s="555">
        <f>[4]B!K1594</f>
        <v>2</v>
      </c>
      <c r="H348" s="555">
        <f>[4]B!L1594</f>
        <v>28</v>
      </c>
      <c r="I348" s="555">
        <f>[4]B!M1594</f>
        <v>0</v>
      </c>
      <c r="J348" s="555">
        <f>[4]B!N1594</f>
        <v>0</v>
      </c>
      <c r="K348" s="555">
        <v>85</v>
      </c>
      <c r="L348" s="555">
        <f>[4]B!AD1594</f>
        <v>0</v>
      </c>
      <c r="M348" s="555">
        <f>[4]B!AE1594</f>
        <v>0</v>
      </c>
      <c r="N348" s="555">
        <f>[4]B!AF1594</f>
        <v>0</v>
      </c>
      <c r="O348" s="555">
        <f>[4]B!AG1594</f>
        <v>0</v>
      </c>
      <c r="P348" s="555">
        <f>[4]B!AH1594</f>
        <v>0</v>
      </c>
      <c r="Q348" s="555">
        <f>[4]B!AI1594</f>
        <v>0</v>
      </c>
      <c r="R348" s="555">
        <f>[4]B!AJ1594</f>
        <v>11</v>
      </c>
    </row>
    <row r="349" spans="1:18" ht="15" customHeight="1" x14ac:dyDescent="0.15">
      <c r="A349" s="287" t="s">
        <v>124</v>
      </c>
      <c r="B349" s="288" t="s">
        <v>472</v>
      </c>
      <c r="C349" s="555">
        <f>[4]B!C1798</f>
        <v>12</v>
      </c>
      <c r="D349" s="555">
        <f>[4]B!H1798</f>
        <v>7</v>
      </c>
      <c r="E349" s="555">
        <f>[4]B!I1798</f>
        <v>6</v>
      </c>
      <c r="F349" s="555">
        <f>[4]B!J1798</f>
        <v>1</v>
      </c>
      <c r="G349" s="555">
        <f>[4]B!K1798</f>
        <v>0</v>
      </c>
      <c r="H349" s="555">
        <f>[4]B!L1798</f>
        <v>5</v>
      </c>
      <c r="I349" s="555">
        <f>[4]B!M1798</f>
        <v>0</v>
      </c>
      <c r="J349" s="555">
        <f>[4]B!N1798</f>
        <v>0</v>
      </c>
      <c r="K349" s="555">
        <v>2</v>
      </c>
      <c r="L349" s="555">
        <f>[4]B!AD1798</f>
        <v>0</v>
      </c>
      <c r="M349" s="555">
        <f>[4]B!AE1798</f>
        <v>0</v>
      </c>
      <c r="N349" s="555">
        <f>[4]B!AF1798</f>
        <v>0</v>
      </c>
      <c r="O349" s="555">
        <f>[4]B!AG1798</f>
        <v>0</v>
      </c>
      <c r="P349" s="555">
        <f>[4]B!AH1798</f>
        <v>0</v>
      </c>
      <c r="Q349" s="555">
        <f>[4]B!AI1798</f>
        <v>0</v>
      </c>
      <c r="R349" s="555">
        <f>[4]B!AJ1798</f>
        <v>1</v>
      </c>
    </row>
    <row r="350" spans="1:18" ht="15" customHeight="1" x14ac:dyDescent="0.15">
      <c r="A350" s="287" t="s">
        <v>473</v>
      </c>
      <c r="B350" s="288" t="s">
        <v>474</v>
      </c>
      <c r="C350" s="555">
        <f>[4]B!C1867</f>
        <v>4</v>
      </c>
      <c r="D350" s="555">
        <f>[4]B!H1867</f>
        <v>4</v>
      </c>
      <c r="E350" s="555">
        <f>[4]B!I1867</f>
        <v>4</v>
      </c>
      <c r="F350" s="555">
        <f>[4]B!J1867</f>
        <v>0</v>
      </c>
      <c r="G350" s="555">
        <f>[4]B!K1867</f>
        <v>0</v>
      </c>
      <c r="H350" s="555">
        <f>[4]B!L1867</f>
        <v>0</v>
      </c>
      <c r="I350" s="555">
        <f>[4]B!M1867</f>
        <v>0</v>
      </c>
      <c r="J350" s="555">
        <f>[4]B!N1867</f>
        <v>0</v>
      </c>
      <c r="K350" s="555">
        <v>1</v>
      </c>
      <c r="L350" s="555">
        <f>[4]B!AD1867</f>
        <v>0</v>
      </c>
      <c r="M350" s="555">
        <f>[4]B!AE1867</f>
        <v>0</v>
      </c>
      <c r="N350" s="555">
        <f>[4]B!AF1867</f>
        <v>0</v>
      </c>
      <c r="O350" s="555">
        <f>[4]B!AG1867</f>
        <v>0</v>
      </c>
      <c r="P350" s="555">
        <f>[4]B!AH1867</f>
        <v>0</v>
      </c>
      <c r="Q350" s="555">
        <f>[4]B!AI1867</f>
        <v>0</v>
      </c>
      <c r="R350" s="555">
        <f>[4]B!AJ1867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[4]B!C2028</f>
        <v>235</v>
      </c>
      <c r="D351" s="555">
        <f>[4]B!H2028</f>
        <v>192</v>
      </c>
      <c r="E351" s="555">
        <f>[4]B!I2028</f>
        <v>166</v>
      </c>
      <c r="F351" s="555">
        <f>[4]B!J2028</f>
        <v>26</v>
      </c>
      <c r="G351" s="555">
        <f>[4]B!K2028</f>
        <v>6</v>
      </c>
      <c r="H351" s="555">
        <f>[4]B!L2028</f>
        <v>33</v>
      </c>
      <c r="I351" s="555">
        <f>[4]B!M2028</f>
        <v>2</v>
      </c>
      <c r="J351" s="555">
        <f>[4]B!N2028</f>
        <v>2</v>
      </c>
      <c r="K351" s="568"/>
      <c r="L351" s="555">
        <f>[4]B!AD2028</f>
        <v>0</v>
      </c>
      <c r="M351" s="555">
        <f>[4]B!AE2028</f>
        <v>0</v>
      </c>
      <c r="N351" s="555">
        <f>[4]B!AF2028</f>
        <v>0</v>
      </c>
      <c r="O351" s="555">
        <f>[4]B!AG2028</f>
        <v>0</v>
      </c>
      <c r="P351" s="555">
        <f>[4]B!AH2028</f>
        <v>0</v>
      </c>
      <c r="Q351" s="555">
        <f>[4]B!AI2028</f>
        <v>0</v>
      </c>
      <c r="R351" s="555">
        <f>[4]B!AJ2028</f>
        <v>28</v>
      </c>
    </row>
    <row r="352" spans="1:18" ht="15" customHeight="1" x14ac:dyDescent="0.15">
      <c r="A352" s="287" t="s">
        <v>477</v>
      </c>
      <c r="B352" s="288" t="s">
        <v>478</v>
      </c>
      <c r="C352" s="555">
        <f>[4]B!C2066</f>
        <v>13</v>
      </c>
      <c r="D352" s="555">
        <f>[4]B!H2066</f>
        <v>13</v>
      </c>
      <c r="E352" s="555">
        <f>[4]B!I2066</f>
        <v>9</v>
      </c>
      <c r="F352" s="555">
        <f>[4]B!J2066</f>
        <v>4</v>
      </c>
      <c r="G352" s="555">
        <f>[4]B!K2066</f>
        <v>0</v>
      </c>
      <c r="H352" s="555">
        <f>[4]B!L2066</f>
        <v>0</v>
      </c>
      <c r="I352" s="555">
        <f>[4]B!M2066</f>
        <v>0</v>
      </c>
      <c r="J352" s="555">
        <f>[4]B!N2066</f>
        <v>0</v>
      </c>
      <c r="K352" s="555">
        <v>0</v>
      </c>
      <c r="L352" s="555">
        <f>[4]B!AD2066</f>
        <v>0</v>
      </c>
      <c r="M352" s="555">
        <f>[4]B!AE2066</f>
        <v>0</v>
      </c>
      <c r="N352" s="555">
        <f>[4]B!AF2066</f>
        <v>0</v>
      </c>
      <c r="O352" s="555">
        <f>[4]B!AG2066</f>
        <v>0</v>
      </c>
      <c r="P352" s="555">
        <f>[4]B!AH2066</f>
        <v>0</v>
      </c>
      <c r="Q352" s="555">
        <f>[4]B!AI2066</f>
        <v>0</v>
      </c>
      <c r="R352" s="555">
        <f>[4]B!AJ2066</f>
        <v>4</v>
      </c>
    </row>
    <row r="353" spans="1:28" ht="15" customHeight="1" x14ac:dyDescent="0.15">
      <c r="A353" s="287" t="s">
        <v>479</v>
      </c>
      <c r="B353" s="288" t="s">
        <v>480</v>
      </c>
      <c r="C353" s="555">
        <f>[4]B!C2185</f>
        <v>91</v>
      </c>
      <c r="D353" s="555">
        <f>[4]B!H2185</f>
        <v>77</v>
      </c>
      <c r="E353" s="555">
        <f>[4]B!I2185</f>
        <v>57</v>
      </c>
      <c r="F353" s="555">
        <f>[4]B!J2185</f>
        <v>20</v>
      </c>
      <c r="G353" s="555">
        <f>[4]B!K2185</f>
        <v>4</v>
      </c>
      <c r="H353" s="555">
        <f>[4]B!L2185</f>
        <v>7</v>
      </c>
      <c r="I353" s="555">
        <f>[4]B!M2185</f>
        <v>3</v>
      </c>
      <c r="J353" s="555">
        <f>[4]B!N2185</f>
        <v>0</v>
      </c>
      <c r="K353" s="555">
        <v>0</v>
      </c>
      <c r="L353" s="555">
        <f>[4]B!AD2185</f>
        <v>0</v>
      </c>
      <c r="M353" s="555">
        <f>[4]B!AE2185</f>
        <v>20</v>
      </c>
      <c r="N353" s="555">
        <f>[4]B!AF2185</f>
        <v>0</v>
      </c>
      <c r="O353" s="555">
        <f>[4]B!AG2185</f>
        <v>0</v>
      </c>
      <c r="P353" s="555">
        <f>[4]B!AH2185</f>
        <v>0</v>
      </c>
      <c r="Q353" s="555">
        <f>[4]B!AI2185</f>
        <v>0</v>
      </c>
      <c r="R353" s="555">
        <f>[4]B!AJ2185</f>
        <v>24</v>
      </c>
    </row>
    <row r="354" spans="1:28" ht="15" customHeight="1" x14ac:dyDescent="0.15">
      <c r="A354" s="287" t="s">
        <v>481</v>
      </c>
      <c r="B354" s="288" t="s">
        <v>482</v>
      </c>
      <c r="C354" s="555">
        <f>[4]B!C2218</f>
        <v>9</v>
      </c>
      <c r="D354" s="555">
        <f>[4]B!H2218</f>
        <v>8</v>
      </c>
      <c r="E354" s="555">
        <f>[4]B!I2218</f>
        <v>8</v>
      </c>
      <c r="F354" s="555">
        <f>[4]B!J2218</f>
        <v>0</v>
      </c>
      <c r="G354" s="555">
        <f>[4]B!K2218</f>
        <v>0</v>
      </c>
      <c r="H354" s="555">
        <f>[4]B!L2218</f>
        <v>1</v>
      </c>
      <c r="I354" s="555">
        <f>[4]B!M2218</f>
        <v>0</v>
      </c>
      <c r="J354" s="555">
        <f>[4]B!N2218</f>
        <v>0</v>
      </c>
      <c r="K354" s="555">
        <v>1</v>
      </c>
      <c r="L354" s="555">
        <f>[4]B!AD2218</f>
        <v>0</v>
      </c>
      <c r="M354" s="555">
        <f>[4]B!AE2218</f>
        <v>0</v>
      </c>
      <c r="N354" s="555">
        <f>[4]B!AF2218</f>
        <v>0</v>
      </c>
      <c r="O354" s="555">
        <f>[4]B!AG2218</f>
        <v>0</v>
      </c>
      <c r="P354" s="555">
        <f>[4]B!AH2218</f>
        <v>0</v>
      </c>
      <c r="Q354" s="555">
        <f>[4]B!AI2218</f>
        <v>0</v>
      </c>
      <c r="R354" s="555">
        <f>[4]B!AJ2218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[4]B!C2253</f>
        <v>86</v>
      </c>
      <c r="D355" s="555">
        <f>[4]B!H2253</f>
        <v>47</v>
      </c>
      <c r="E355" s="555">
        <f>[4]B!I2253</f>
        <v>36</v>
      </c>
      <c r="F355" s="555">
        <f>[4]B!J2253</f>
        <v>11</v>
      </c>
      <c r="G355" s="555">
        <f>[4]B!K2253</f>
        <v>0</v>
      </c>
      <c r="H355" s="555">
        <f>[4]B!L2253</f>
        <v>21</v>
      </c>
      <c r="I355" s="555">
        <f>[4]B!M2253</f>
        <v>18</v>
      </c>
      <c r="J355" s="555">
        <f>[4]B!N2253</f>
        <v>0</v>
      </c>
      <c r="K355" s="555">
        <v>2</v>
      </c>
      <c r="L355" s="555">
        <f>[4]B!AD2253</f>
        <v>0</v>
      </c>
      <c r="M355" s="555">
        <f>[4]B!AE2253</f>
        <v>0</v>
      </c>
      <c r="N355" s="555">
        <f>[4]B!AF2253</f>
        <v>0</v>
      </c>
      <c r="O355" s="555">
        <f>[4]B!AG2253</f>
        <v>0</v>
      </c>
      <c r="P355" s="555">
        <f>[4]B!AH2253</f>
        <v>0</v>
      </c>
      <c r="Q355" s="555">
        <f>[4]B!AI2253</f>
        <v>0</v>
      </c>
      <c r="R355" s="555">
        <f>[4]B!AJ2253</f>
        <v>11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109</v>
      </c>
      <c r="D356" s="569">
        <f>SUM(D357:D358)</f>
        <v>109</v>
      </c>
      <c r="E356" s="569">
        <f>SUM(E357:E358)</f>
        <v>39</v>
      </c>
      <c r="F356" s="569">
        <f>SUM(F357:F358)</f>
        <v>70</v>
      </c>
      <c r="G356" s="569">
        <f>SUM(G357:G358)</f>
        <v>0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1</v>
      </c>
      <c r="N356" s="569">
        <f t="shared" si="8"/>
        <v>0</v>
      </c>
      <c r="O356" s="569">
        <f t="shared" si="8"/>
        <v>0</v>
      </c>
      <c r="P356" s="569">
        <f t="shared" si="8"/>
        <v>2</v>
      </c>
      <c r="Q356" s="569">
        <f t="shared" si="8"/>
        <v>0</v>
      </c>
      <c r="R356" s="569">
        <f t="shared" si="8"/>
        <v>59</v>
      </c>
    </row>
    <row r="357" spans="1:28" ht="15" customHeight="1" x14ac:dyDescent="0.15">
      <c r="A357" s="291"/>
      <c r="B357" s="107" t="s">
        <v>184</v>
      </c>
      <c r="C357" s="569">
        <f>[4]B!C2259</f>
        <v>109</v>
      </c>
      <c r="D357" s="569">
        <f>[4]B!H2259</f>
        <v>109</v>
      </c>
      <c r="E357" s="569">
        <f>[4]B!I2259</f>
        <v>39</v>
      </c>
      <c r="F357" s="569">
        <f>[4]B!J2259</f>
        <v>70</v>
      </c>
      <c r="G357" s="569">
        <f>[4]B!K2259</f>
        <v>0</v>
      </c>
      <c r="H357" s="569">
        <f>[4]B!L2259</f>
        <v>0</v>
      </c>
      <c r="I357" s="569">
        <f>[4]B!M2259</f>
        <v>0</v>
      </c>
      <c r="J357" s="569">
        <f>[4]B!N2259</f>
        <v>0</v>
      </c>
      <c r="K357" s="568"/>
      <c r="L357" s="569">
        <f>[4]B!AD2259</f>
        <v>0</v>
      </c>
      <c r="M357" s="569">
        <f>[4]B!AE2259</f>
        <v>1</v>
      </c>
      <c r="N357" s="569">
        <f>[4]B!AF2259</f>
        <v>0</v>
      </c>
      <c r="O357" s="569">
        <f>[4]B!AG2259</f>
        <v>0</v>
      </c>
      <c r="P357" s="569">
        <f>[4]B!AH2259</f>
        <v>2</v>
      </c>
      <c r="Q357" s="569">
        <f>[4]B!AI2259</f>
        <v>0</v>
      </c>
      <c r="R357" s="569">
        <f>[4]B!AJ2259</f>
        <v>59</v>
      </c>
    </row>
    <row r="358" spans="1:28" ht="15" customHeight="1" x14ac:dyDescent="0.15">
      <c r="A358" s="291"/>
      <c r="B358" s="107" t="s">
        <v>185</v>
      </c>
      <c r="C358" s="569">
        <f>[4]B!C2260</f>
        <v>0</v>
      </c>
      <c r="D358" s="569">
        <f>[4]B!H2260</f>
        <v>0</v>
      </c>
      <c r="E358" s="569">
        <f>[4]B!I2260</f>
        <v>0</v>
      </c>
      <c r="F358" s="569">
        <f>[4]B!J2260</f>
        <v>0</v>
      </c>
      <c r="G358" s="569">
        <f>[4]B!K2260</f>
        <v>0</v>
      </c>
      <c r="H358" s="569">
        <f>[4]B!L2260</f>
        <v>0</v>
      </c>
      <c r="I358" s="569">
        <f>[4]B!M2260</f>
        <v>0</v>
      </c>
      <c r="J358" s="569">
        <f>[4]B!N2260</f>
        <v>0</v>
      </c>
      <c r="K358" s="568"/>
      <c r="L358" s="569">
        <f>[4]B!AD2260</f>
        <v>0</v>
      </c>
      <c r="M358" s="569">
        <f>[4]B!AE2260</f>
        <v>0</v>
      </c>
      <c r="N358" s="569">
        <f>[4]B!AF2260</f>
        <v>0</v>
      </c>
      <c r="O358" s="569">
        <f>[4]B!AG2260</f>
        <v>0</v>
      </c>
      <c r="P358" s="569">
        <f>[4]B!AH2260</f>
        <v>0</v>
      </c>
      <c r="Q358" s="569">
        <f>[4]B!AI2260</f>
        <v>0</v>
      </c>
      <c r="R358" s="569">
        <f>[4]B!AJ2260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[4]B!C2494</f>
        <v>95</v>
      </c>
      <c r="D360" s="555">
        <f>[4]B!H2494</f>
        <v>84</v>
      </c>
      <c r="E360" s="555">
        <f>[4]B!I2494</f>
        <v>73</v>
      </c>
      <c r="F360" s="555">
        <f>[4]B!J2494</f>
        <v>11</v>
      </c>
      <c r="G360" s="555">
        <f>[4]B!K2494</f>
        <v>5</v>
      </c>
      <c r="H360" s="555">
        <f>[4]B!L2494</f>
        <v>6</v>
      </c>
      <c r="I360" s="555">
        <f>[4]B!M2494</f>
        <v>0</v>
      </c>
      <c r="J360" s="555">
        <f>[4]B!N2494</f>
        <v>0</v>
      </c>
      <c r="K360" s="555">
        <v>14</v>
      </c>
      <c r="L360" s="555">
        <f>[4]B!AD2494</f>
        <v>0</v>
      </c>
      <c r="M360" s="555">
        <f>[4]B!AE2494</f>
        <v>0</v>
      </c>
      <c r="N360" s="555">
        <f>[4]B!AF2494</f>
        <v>0</v>
      </c>
      <c r="O360" s="555">
        <f>[4]B!AG2494</f>
        <v>0</v>
      </c>
      <c r="P360" s="555">
        <f>[4]B!AH2494</f>
        <v>0</v>
      </c>
      <c r="Q360" s="555">
        <f>[4]B!AI2494</f>
        <v>0</v>
      </c>
      <c r="R360" s="555">
        <f>[4]B!AJ2494</f>
        <v>15</v>
      </c>
    </row>
    <row r="361" spans="1:28" ht="15" customHeight="1" x14ac:dyDescent="0.15">
      <c r="A361" s="287" t="s">
        <v>489</v>
      </c>
      <c r="B361" s="288" t="s">
        <v>490</v>
      </c>
      <c r="C361" s="555">
        <f>[4]B!C2677+[4]B!C2650</f>
        <v>115</v>
      </c>
      <c r="D361" s="555">
        <f>[4]B!H2677-[4]B!H2673-[4]B!H2674+[4]B!H2650</f>
        <v>109</v>
      </c>
      <c r="E361" s="555">
        <f>[4]B!I2677-[4]B!I2673-[4]B!I2674+[4]B!I2650</f>
        <v>109</v>
      </c>
      <c r="F361" s="555">
        <f>[4]B!J2677-[4]B!J2673-[4]B!J2674+[4]B!J2650</f>
        <v>0</v>
      </c>
      <c r="G361" s="555">
        <f>[4]B!K2677-[4]B!K2673-[4]B!K2674+[4]B!K2650</f>
        <v>0</v>
      </c>
      <c r="H361" s="555">
        <f>[4]B!L2677-[4]B!L2673-[4]B!L2674+[4]B!L2650</f>
        <v>6</v>
      </c>
      <c r="I361" s="555">
        <f>[4]B!M2677-[4]B!M2673-[4]B!M2674+[4]B!M2650</f>
        <v>0</v>
      </c>
      <c r="J361" s="555">
        <f>[4]B!N2677-[4]B!N2673-[4]B!N2674+[4]B!N2650</f>
        <v>0</v>
      </c>
      <c r="K361" s="555">
        <v>108</v>
      </c>
      <c r="L361" s="555">
        <f>[4]B!AD2677-[4]B!AD2673-[4]B!AD2674+[4]B!AD2650</f>
        <v>0</v>
      </c>
      <c r="M361" s="555">
        <f>[4]B!AE2677-[4]B!AE2673-[4]B!AE2674+[4]B!AE2650</f>
        <v>0</v>
      </c>
      <c r="N361" s="555">
        <f>[4]B!AF2677-[4]B!AF2673-[4]B!AF2674+[4]B!AF2650</f>
        <v>0</v>
      </c>
      <c r="O361" s="555">
        <f>[4]B!AG2677-[4]B!AG2673-[4]B!AG2674+[4]B!AG2650</f>
        <v>0</v>
      </c>
      <c r="P361" s="555">
        <f>[4]B!AH2677-[4]B!AH2673-[4]B!AH2674+[4]B!AH2650</f>
        <v>0</v>
      </c>
      <c r="Q361" s="555">
        <f>[4]B!AI2677-[4]B!AI2673-[4]B!AI2674+[4]B!AI2650</f>
        <v>0</v>
      </c>
      <c r="R361" s="555">
        <f>[4]B!AJ2677-[4]B!AJ2673-[4]B!AJ2674+[4]B!AJ2650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[4]B!C2506</f>
        <v>22</v>
      </c>
      <c r="D362" s="555">
        <f>[4]B!H2506</f>
        <v>8</v>
      </c>
      <c r="E362" s="571">
        <f>[4]B!I2506</f>
        <v>7</v>
      </c>
      <c r="F362" s="571">
        <f>[4]B!J2506</f>
        <v>1</v>
      </c>
      <c r="G362" s="571">
        <f>[4]B!K2506</f>
        <v>0</v>
      </c>
      <c r="H362" s="571">
        <f>[4]B!L2506</f>
        <v>14</v>
      </c>
      <c r="I362" s="571">
        <f>[4]B!M2506</f>
        <v>0</v>
      </c>
      <c r="J362" s="571">
        <f>[4]B!N2506</f>
        <v>0</v>
      </c>
      <c r="K362" s="572"/>
      <c r="L362" s="571">
        <f>[4]B!AD2506</f>
        <v>0</v>
      </c>
      <c r="M362" s="571">
        <f>[4]B!AE2506</f>
        <v>0</v>
      </c>
      <c r="N362" s="571">
        <f>[4]B!AF2506</f>
        <v>0</v>
      </c>
      <c r="O362" s="571">
        <f>[4]B!AG2506</f>
        <v>0</v>
      </c>
      <c r="P362" s="571">
        <f>[4]B!AH2506</f>
        <v>0</v>
      </c>
      <c r="Q362" s="571">
        <f>[4]B!AI2506</f>
        <v>0</v>
      </c>
      <c r="R362" s="571">
        <f>[4]B!AJ2506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1191</v>
      </c>
      <c r="D363" s="561">
        <f t="shared" si="9"/>
        <v>991</v>
      </c>
      <c r="E363" s="561">
        <f t="shared" si="9"/>
        <v>822</v>
      </c>
      <c r="F363" s="561">
        <f t="shared" si="9"/>
        <v>169</v>
      </c>
      <c r="G363" s="561">
        <f t="shared" si="9"/>
        <v>19</v>
      </c>
      <c r="H363" s="561">
        <f t="shared" si="9"/>
        <v>145</v>
      </c>
      <c r="I363" s="561">
        <f t="shared" si="9"/>
        <v>34</v>
      </c>
      <c r="J363" s="561">
        <f t="shared" si="9"/>
        <v>2</v>
      </c>
      <c r="K363" s="561">
        <f>SUM(K344:K350)+K360+K361+K352+K353+K354+K355</f>
        <v>408</v>
      </c>
      <c r="L363" s="561">
        <f t="shared" ref="L363:R363" si="10">SUM(L343:L356)+L360+L361+L362</f>
        <v>0</v>
      </c>
      <c r="M363" s="561">
        <f t="shared" si="10"/>
        <v>66</v>
      </c>
      <c r="N363" s="561">
        <f t="shared" si="10"/>
        <v>1</v>
      </c>
      <c r="O363" s="561">
        <f t="shared" si="10"/>
        <v>30</v>
      </c>
      <c r="P363" s="561">
        <f t="shared" si="10"/>
        <v>2</v>
      </c>
      <c r="Q363" s="561">
        <f t="shared" si="10"/>
        <v>0</v>
      </c>
      <c r="R363" s="561">
        <f t="shared" si="10"/>
        <v>174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354</v>
      </c>
      <c r="D367" s="577">
        <v>188</v>
      </c>
      <c r="E367" s="578">
        <f>SUM([4]B!P1141,[4]B!P1276,[4]B!P1416,[4]B!P1480,[4]B!P1549,[4]B!P1594,[4]B!P1785,[4]B!P1797,[4]B!P1867,[4]B!P2028,[4]B!P2066,[4]B!P2185,[4]B!P2218,[4]B!P2253,[4]B!P2264,[4]B!P2501,[4]B!P2506,[4]B!P2651,[4]B!P2677)</f>
        <v>40</v>
      </c>
      <c r="F367" s="578">
        <f>SUM([4]B!Q1141,[4]B!Q1276,[4]B!Q1416,[4]B!Q1480,[4]B!Q1549,[4]B!Q1594,[4]B!Q1785,[4]B!Q1797,[4]B!Q1867,[4]B!Q2028,[4]B!Q2066,[4]B!Q2185,[4]B!Q2218,[4]B!Q2253,[4]B!Q2264,[4]B!Q2501,[4]B!Q2506,[4]B!Q2651,[4]B!Q2677)</f>
        <v>314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144</v>
      </c>
      <c r="D368" s="582">
        <v>130</v>
      </c>
      <c r="E368" s="583">
        <f>SUM([4]B!S1141,[4]B!S1276,[4]B!S1416,[4]B!S1480,[4]B!S1549,[4]B!S1594,[4]B!S1785,[4]B!S1797,[4]B!S1867,[4]B!S2028,[4]B!S2066,[4]B!S2185,[4]B!S2218,[4]B!S2253,[4]B!S2264,[4]B!S2501,[4]B!S2506,[4]B!S2651,[4]B!S2677)</f>
        <v>40</v>
      </c>
      <c r="F368" s="583">
        <f>SUM([4]B!T1141,[4]B!T1276,[4]B!T1416,[4]B!T1480,[4]B!T1549,[4]B!T1594,[4]B!T1785,[4]B!T1797,[4]B!T1867,[4]B!T2028,[4]B!T2066,[4]B!T2185,[4]B!T2218,[4]B!T2253,[4]B!T2264,[4]B!T2501,[4]B!T2506,[4]B!T2651,[4]B!T2677)</f>
        <v>104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282</v>
      </c>
      <c r="D369" s="577">
        <v>262</v>
      </c>
      <c r="E369" s="578">
        <f>SUM([4]B!Y1141,[4]B!Y1276,[4]B!Y1416,[4]B!Y1480,[4]B!Y1549,[4]B!Y1594,[4]B!Y1785,[4]B!Y1797,[4]B!Y1867,[4]B!Y2028,[4]B!Y2066,[4]B!Y2185,[4]B!Y2218,[4]B!Y2253,[4]B!Y2264,[4]B!Y2501,[4]B!Y2506,[4]B!Y2651,[4]B!Y2677)</f>
        <v>38</v>
      </c>
      <c r="F369" s="578">
        <f>SUM([4]B!Z1141,[4]B!Z1276,[4]B!Z1416,[4]B!Z1480,[4]B!Z1549,[4]B!Z1594,[4]B!Z1785,[4]B!Z1797,[4]B!Z1867,[4]B!Z2028,[4]B!Z2066,[4]B!Z2185,[4]B!Z2218,[4]B!Z2253,[4]B!Z2264,[4]B!Z2501,[4]B!Z2506,[4]B!Z2651,[4]B!Z2677)</f>
        <v>244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3</v>
      </c>
      <c r="D370" s="586">
        <v>3</v>
      </c>
      <c r="E370" s="587">
        <f>SUM([4]B!V1141,[4]B!V1276,[4]B!V1416,[4]B!V1480,[4]B!V1549,[4]B!V1594,[4]B!V1785,[4]B!V1797,[4]B!V1867,[4]B!V2028,[4]B!V2066,[4]B!V2185,[4]B!V2218,[4]B!V2253,[4]B!V2264,[4]B!V2501,[4]B!V2506,[4]B!V2651,[4]B!V2677)</f>
        <v>1</v>
      </c>
      <c r="F370" s="587">
        <f>SUM([4]B!W1141,[4]B!W1276,[4]B!W1416,[4]B!W1480,[4]B!W1549,[4]B!W1594,[4]B!W1785,[4]B!W1797,[4]B!W1867,[4]B!W2028,[4]B!W2066,[4]B!W2185,[4]B!W2218,[4]B!W2253,[4]B!W2264,[4]B!W2501,[4]B!W2506,[4]B!W2651,[4]B!W2677)</f>
        <v>2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[4]B!C2498</f>
        <v>1</v>
      </c>
      <c r="D374" s="590">
        <f>[4]B!H2498</f>
        <v>1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[4]B!C2499+[4]B!C2497</f>
        <v>1</v>
      </c>
      <c r="D375" s="592">
        <f>[4]B!H2499+[4]B!H2497</f>
        <v>1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[4]B!C1018</f>
        <v>25</v>
      </c>
      <c r="D380" s="594">
        <f>[4]B!D1018</f>
        <v>25</v>
      </c>
      <c r="E380" s="594">
        <f>[4]B!E1018</f>
        <v>25</v>
      </c>
      <c r="F380" s="594">
        <f>[4]B!F1018</f>
        <v>0</v>
      </c>
      <c r="G380" s="594">
        <f>[4]B!G1018</f>
        <v>0</v>
      </c>
      <c r="H380" s="595">
        <f>[4]B!AA1018</f>
        <v>5</v>
      </c>
      <c r="I380" s="595">
        <f>[4]B!AB1018</f>
        <v>20</v>
      </c>
      <c r="J380" s="595">
        <f>[4]B!AC1018</f>
        <v>0</v>
      </c>
      <c r="K380" s="595">
        <f>[4]B!AD1018</f>
        <v>0</v>
      </c>
      <c r="L380" s="595">
        <f>[4]B!AE1018</f>
        <v>0</v>
      </c>
      <c r="M380" s="595">
        <f>[4]B!AF1018</f>
        <v>0</v>
      </c>
      <c r="N380" s="595">
        <f>[4]B!AG1018</f>
        <v>0</v>
      </c>
      <c r="O380" s="595">
        <f>[4]B!AH1018</f>
        <v>0</v>
      </c>
      <c r="P380" s="595">
        <f>[4]B!AI1018</f>
        <v>0</v>
      </c>
      <c r="Q380" s="595">
        <f>[4]B!AJ1018</f>
        <v>0</v>
      </c>
    </row>
    <row r="381" spans="1:28" ht="15" customHeight="1" x14ac:dyDescent="0.15">
      <c r="A381" s="742"/>
      <c r="B381" s="310" t="s">
        <v>514</v>
      </c>
      <c r="C381" s="596">
        <f>[4]B!C1070</f>
        <v>0</v>
      </c>
      <c r="D381" s="596">
        <f>[4]B!D1070</f>
        <v>0</v>
      </c>
      <c r="E381" s="596">
        <f>[4]B!E1070</f>
        <v>0</v>
      </c>
      <c r="F381" s="596">
        <f>[4]B!F1070</f>
        <v>0</v>
      </c>
      <c r="G381" s="596">
        <f>[4]B!G1070</f>
        <v>0</v>
      </c>
      <c r="H381" s="597">
        <f>[4]B!AA1070</f>
        <v>0</v>
      </c>
      <c r="I381" s="597">
        <f>[4]B!AB1070</f>
        <v>0</v>
      </c>
      <c r="J381" s="597">
        <f>[4]B!AC1070</f>
        <v>0</v>
      </c>
      <c r="K381" s="597">
        <f>[4]B!AD1070</f>
        <v>0</v>
      </c>
      <c r="L381" s="597">
        <f>[4]B!AE1070</f>
        <v>0</v>
      </c>
      <c r="M381" s="597">
        <f>[4]B!AF1070</f>
        <v>0</v>
      </c>
      <c r="N381" s="597">
        <f>[4]B!AG1070</f>
        <v>0</v>
      </c>
      <c r="O381" s="597">
        <f>[4]B!AH1070</f>
        <v>0</v>
      </c>
      <c r="P381" s="597">
        <f>[4]B!AI1070</f>
        <v>0</v>
      </c>
      <c r="Q381" s="597">
        <f>[4]B!AJ1070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25</v>
      </c>
      <c r="D382" s="598">
        <f>SUM(D380:D381)</f>
        <v>25</v>
      </c>
      <c r="E382" s="599">
        <f t="shared" ref="E382:Q382" si="11">SUM(E380:E381)</f>
        <v>25</v>
      </c>
      <c r="F382" s="600">
        <f t="shared" si="11"/>
        <v>0</v>
      </c>
      <c r="G382" s="601">
        <f t="shared" si="11"/>
        <v>0</v>
      </c>
      <c r="H382" s="602">
        <f t="shared" si="11"/>
        <v>5</v>
      </c>
      <c r="I382" s="603">
        <f t="shared" si="11"/>
        <v>20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[4]B!C1143</f>
        <v>0</v>
      </c>
      <c r="D383" s="662">
        <f>[4]B!D1143</f>
        <v>0</v>
      </c>
      <c r="E383" s="662">
        <f>[4]B!E1143</f>
        <v>0</v>
      </c>
      <c r="F383" s="662">
        <f>[4]B!F1143</f>
        <v>0</v>
      </c>
      <c r="G383" s="662">
        <f>[4]B!G1143</f>
        <v>0</v>
      </c>
      <c r="H383" s="662">
        <f>[4]B!H1143</f>
        <v>0</v>
      </c>
      <c r="I383" s="662">
        <f>[4]B!I1143</f>
        <v>0</v>
      </c>
      <c r="J383" s="662">
        <f>[4]B!J1143</f>
        <v>0</v>
      </c>
      <c r="K383" s="662">
        <f>[4]B!K1143</f>
        <v>0</v>
      </c>
      <c r="L383" s="662">
        <f>[4]B!L1143</f>
        <v>0</v>
      </c>
      <c r="M383" s="662">
        <f>[4]B!M1143</f>
        <v>0</v>
      </c>
      <c r="N383" s="662">
        <f>[4]B!N1143</f>
        <v>0</v>
      </c>
      <c r="O383" s="662">
        <f>[4]B!O1143</f>
        <v>0</v>
      </c>
      <c r="P383" s="662">
        <f>[4]B!P1143</f>
        <v>0</v>
      </c>
      <c r="Q383" s="323">
        <f>[4]B!Q1143</f>
        <v>0</v>
      </c>
    </row>
    <row r="384" spans="1:28" ht="15" customHeight="1" x14ac:dyDescent="0.15">
      <c r="A384" s="742"/>
      <c r="B384" s="324" t="s">
        <v>514</v>
      </c>
      <c r="C384" s="605">
        <f>[4]B!C1196</f>
        <v>2636</v>
      </c>
      <c r="D384" s="605">
        <f>[4]B!D1196</f>
        <v>2636</v>
      </c>
      <c r="E384" s="605">
        <f>[4]B!E1196</f>
        <v>2636</v>
      </c>
      <c r="F384" s="605">
        <f>[4]B!F1196</f>
        <v>0</v>
      </c>
      <c r="G384" s="605">
        <f>[4]B!G1196</f>
        <v>0</v>
      </c>
      <c r="H384" s="606">
        <f>[4]B!AA1196</f>
        <v>31</v>
      </c>
      <c r="I384" s="606">
        <f>[4]B!AB1196</f>
        <v>2605</v>
      </c>
      <c r="J384" s="606">
        <f>[4]B!AC1196</f>
        <v>0</v>
      </c>
      <c r="K384" s="606">
        <f>[4]B!AD1196</f>
        <v>0</v>
      </c>
      <c r="L384" s="606">
        <f>[4]B!AE1196</f>
        <v>0</v>
      </c>
      <c r="M384" s="606">
        <f>[4]B!AF1196</f>
        <v>0</v>
      </c>
      <c r="N384" s="606">
        <f>[4]B!AG1196</f>
        <v>0</v>
      </c>
      <c r="O384" s="606">
        <f>[4]B!AH1196</f>
        <v>0</v>
      </c>
      <c r="P384" s="606">
        <f>[4]B!AI1196</f>
        <v>0</v>
      </c>
      <c r="Q384" s="606">
        <f>[4]B!AJ1196</f>
        <v>0</v>
      </c>
    </row>
    <row r="385" spans="1:17" ht="15" customHeight="1" x14ac:dyDescent="0.15">
      <c r="A385" s="715"/>
      <c r="B385" s="658" t="s">
        <v>416</v>
      </c>
      <c r="C385" s="605">
        <f>SUM(C383:C384)</f>
        <v>2636</v>
      </c>
      <c r="D385" s="605">
        <f t="shared" ref="D385:Q385" si="12">SUM(D383:D384)</f>
        <v>2636</v>
      </c>
      <c r="E385" s="605">
        <f t="shared" si="12"/>
        <v>2636</v>
      </c>
      <c r="F385" s="605">
        <f t="shared" si="12"/>
        <v>0</v>
      </c>
      <c r="G385" s="605">
        <f t="shared" si="12"/>
        <v>0</v>
      </c>
      <c r="H385" s="605">
        <f t="shared" si="12"/>
        <v>31</v>
      </c>
      <c r="I385" s="605">
        <f t="shared" si="12"/>
        <v>2605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0</v>
      </c>
    </row>
    <row r="386" spans="1:17" ht="33" customHeight="1" x14ac:dyDescent="0.15">
      <c r="A386" s="661" t="s">
        <v>516</v>
      </c>
      <c r="B386" s="324" t="s">
        <v>514</v>
      </c>
      <c r="C386" s="605">
        <f>[4]B!C1339</f>
        <v>363</v>
      </c>
      <c r="D386" s="605">
        <f>[4]B!D1339</f>
        <v>363</v>
      </c>
      <c r="E386" s="605">
        <f>[4]B!E1339</f>
        <v>363</v>
      </c>
      <c r="F386" s="605">
        <f>[4]B!F1339</f>
        <v>0</v>
      </c>
      <c r="G386" s="605">
        <f>[4]B!G1339</f>
        <v>0</v>
      </c>
      <c r="H386" s="606">
        <f>[4]B!AA1339</f>
        <v>79</v>
      </c>
      <c r="I386" s="606">
        <f>[4]B!AB1339</f>
        <v>283</v>
      </c>
      <c r="J386" s="606">
        <f>[4]B!AC1339</f>
        <v>1</v>
      </c>
      <c r="K386" s="606">
        <f>[4]B!AD1339</f>
        <v>0</v>
      </c>
      <c r="L386" s="606">
        <f>[4]B!AE1339</f>
        <v>0</v>
      </c>
      <c r="M386" s="606">
        <f>[4]B!AF1339</f>
        <v>0</v>
      </c>
      <c r="N386" s="606">
        <f>[4]B!AG1339</f>
        <v>0</v>
      </c>
      <c r="O386" s="606">
        <f>[4]B!AH1339</f>
        <v>0</v>
      </c>
      <c r="P386" s="606">
        <f>[4]B!AI1339</f>
        <v>0</v>
      </c>
      <c r="Q386" s="606">
        <f>[4]B!AJ1339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[4]B!C1419</f>
        <v>2</v>
      </c>
      <c r="D387" s="605">
        <f>[4]B!D1419</f>
        <v>2</v>
      </c>
      <c r="E387" s="605">
        <f>[4]B!E1419</f>
        <v>0</v>
      </c>
      <c r="F387" s="605">
        <f>[4]B!F1419</f>
        <v>0</v>
      </c>
      <c r="G387" s="605">
        <f>[4]B!G1419</f>
        <v>0</v>
      </c>
      <c r="H387" s="606">
        <f>[4]B!AA1419</f>
        <v>0</v>
      </c>
      <c r="I387" s="606">
        <f>[4]B!AB1419</f>
        <v>2</v>
      </c>
      <c r="J387" s="606">
        <f>[4]B!AC1419</f>
        <v>0</v>
      </c>
      <c r="K387" s="606">
        <f>[4]B!AD1419</f>
        <v>0</v>
      </c>
      <c r="L387" s="606">
        <f>[4]B!AE1419</f>
        <v>0</v>
      </c>
      <c r="M387" s="606">
        <f>[4]B!AF1419</f>
        <v>0</v>
      </c>
      <c r="N387" s="606">
        <f>[4]B!AG1419</f>
        <v>0</v>
      </c>
      <c r="O387" s="606">
        <f>[4]B!AH1419</f>
        <v>0</v>
      </c>
      <c r="P387" s="606">
        <f>[4]B!AI1419</f>
        <v>0</v>
      </c>
      <c r="Q387" s="606">
        <f>[4]B!AJ1419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[4]B!C1567</f>
        <v>2118</v>
      </c>
      <c r="D388" s="605">
        <f>[4]B!D1567</f>
        <v>2118</v>
      </c>
      <c r="E388" s="605">
        <f>[4]B!E1567</f>
        <v>2118</v>
      </c>
      <c r="F388" s="605">
        <f>[4]B!F1567</f>
        <v>0</v>
      </c>
      <c r="G388" s="605">
        <f>[4]B!G1567</f>
        <v>0</v>
      </c>
      <c r="H388" s="606">
        <f>[4]B!AA1567</f>
        <v>2076</v>
      </c>
      <c r="I388" s="606">
        <f>[4]B!AB1567</f>
        <v>42</v>
      </c>
      <c r="J388" s="606">
        <f>[4]B!AC1567</f>
        <v>0</v>
      </c>
      <c r="K388" s="606">
        <f>[4]B!AD1567</f>
        <v>0</v>
      </c>
      <c r="L388" s="606">
        <f>[4]B!AE1567</f>
        <v>0</v>
      </c>
      <c r="M388" s="606">
        <f>[4]B!AF1567</f>
        <v>0</v>
      </c>
      <c r="N388" s="606">
        <f>[4]B!AG1567</f>
        <v>0</v>
      </c>
      <c r="O388" s="606">
        <f>[4]B!AH1567</f>
        <v>0</v>
      </c>
      <c r="P388" s="606">
        <f>[4]B!AI1567</f>
        <v>0</v>
      </c>
      <c r="Q388" s="606">
        <f>[4]B!AJ1567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[4]B!C1715</f>
        <v>1169</v>
      </c>
      <c r="D389" s="608">
        <f>[4]B!D1715</f>
        <v>1166</v>
      </c>
      <c r="E389" s="608">
        <f>[4]B!E1715</f>
        <v>1166</v>
      </c>
      <c r="F389" s="608">
        <f>[4]B!F1715</f>
        <v>0</v>
      </c>
      <c r="G389" s="608">
        <f>[4]B!G1715</f>
        <v>3</v>
      </c>
      <c r="H389" s="609">
        <f>[4]B!AA1715</f>
        <v>416</v>
      </c>
      <c r="I389" s="609">
        <f>[4]B!AB1715</f>
        <v>539</v>
      </c>
      <c r="J389" s="609">
        <f>[4]B!AC1715</f>
        <v>214</v>
      </c>
      <c r="K389" s="609">
        <f>[4]B!AD1715</f>
        <v>0</v>
      </c>
      <c r="L389" s="609">
        <f>[4]B!AE1715</f>
        <v>0</v>
      </c>
      <c r="M389" s="609">
        <f>[4]B!AF1715</f>
        <v>0</v>
      </c>
      <c r="N389" s="609">
        <f>[4]B!AG1715</f>
        <v>0</v>
      </c>
      <c r="O389" s="609">
        <f>[4]B!AH1715</f>
        <v>0</v>
      </c>
      <c r="P389" s="609">
        <f>[4]B!AI1715</f>
        <v>0</v>
      </c>
      <c r="Q389" s="609">
        <f>[4]B!AJ1715</f>
        <v>0</v>
      </c>
    </row>
    <row r="390" spans="1:17" ht="15" customHeight="1" x14ac:dyDescent="0.15">
      <c r="A390" s="742"/>
      <c r="B390" s="310" t="s">
        <v>514</v>
      </c>
      <c r="C390" s="610">
        <f>[4]B!C1689+[4]B!C1717</f>
        <v>23917</v>
      </c>
      <c r="D390" s="610">
        <f>[4]B!D1689+[4]B!D1717</f>
        <v>23350</v>
      </c>
      <c r="E390" s="610">
        <f>[4]B!E1689+[4]B!E1717</f>
        <v>23350</v>
      </c>
      <c r="F390" s="610">
        <f>[4]B!F1689+[4]B!F1717</f>
        <v>0</v>
      </c>
      <c r="G390" s="610">
        <f>[4]B!G1689+[4]B!G1717</f>
        <v>567</v>
      </c>
      <c r="H390" s="597">
        <f>[4]B!AA1689+[4]B!AA1717</f>
        <v>22012</v>
      </c>
      <c r="I390" s="597">
        <f>[4]B!AB1689+[4]B!AB1717</f>
        <v>337</v>
      </c>
      <c r="J390" s="597">
        <f>[4]B!AC1689+[4]B!AC1717</f>
        <v>1568</v>
      </c>
      <c r="K390" s="597">
        <f>[4]B!AD1689+[4]B!AD1717</f>
        <v>0</v>
      </c>
      <c r="L390" s="597">
        <f>[4]B!AE1689+[4]B!AE1717</f>
        <v>0</v>
      </c>
      <c r="M390" s="597">
        <f>[4]B!AF1689+[4]B!AF1717</f>
        <v>0</v>
      </c>
      <c r="N390" s="597">
        <f>[4]B!AG1689+[4]B!AG1717</f>
        <v>0</v>
      </c>
      <c r="O390" s="597">
        <f>[4]B!AH1689+[4]B!AH1717</f>
        <v>0</v>
      </c>
      <c r="P390" s="597">
        <f>[4]B!AI1689+[4]B!AI1717</f>
        <v>0</v>
      </c>
      <c r="Q390" s="597">
        <f>[4]B!AJ1689+[4]B!AJ1717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25086</v>
      </c>
      <c r="D391" s="598">
        <f t="shared" si="13"/>
        <v>24516</v>
      </c>
      <c r="E391" s="599">
        <f t="shared" si="13"/>
        <v>24516</v>
      </c>
      <c r="F391" s="600">
        <f t="shared" si="13"/>
        <v>0</v>
      </c>
      <c r="G391" s="601">
        <f t="shared" si="13"/>
        <v>570</v>
      </c>
      <c r="H391" s="602">
        <f t="shared" si="13"/>
        <v>22428</v>
      </c>
      <c r="I391" s="603">
        <f t="shared" si="13"/>
        <v>876</v>
      </c>
      <c r="J391" s="600">
        <f t="shared" si="13"/>
        <v>1782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[4]B!C1936</f>
        <v>134</v>
      </c>
      <c r="D392" s="611">
        <f>[4]B!D1936</f>
        <v>130</v>
      </c>
      <c r="E392" s="611">
        <f>[4]B!E1936</f>
        <v>130</v>
      </c>
      <c r="F392" s="611">
        <f>[4]B!F1936</f>
        <v>0</v>
      </c>
      <c r="G392" s="611">
        <f>[4]B!G1936</f>
        <v>4</v>
      </c>
      <c r="H392" s="595">
        <f>[4]B!AA1936</f>
        <v>13</v>
      </c>
      <c r="I392" s="595">
        <f>[4]B!AB1936</f>
        <v>119</v>
      </c>
      <c r="J392" s="595">
        <f>[4]B!AC1936</f>
        <v>2</v>
      </c>
      <c r="K392" s="595">
        <f>[4]B!AD1936</f>
        <v>0</v>
      </c>
      <c r="L392" s="595">
        <f>[4]B!AE1936</f>
        <v>0</v>
      </c>
      <c r="M392" s="595">
        <f>[4]B!AF1936</f>
        <v>0</v>
      </c>
      <c r="N392" s="595">
        <f>[4]B!AG1936</f>
        <v>0</v>
      </c>
      <c r="O392" s="595">
        <f>[4]B!AH1936</f>
        <v>0</v>
      </c>
      <c r="P392" s="595">
        <f>[4]B!AI1936</f>
        <v>0</v>
      </c>
      <c r="Q392" s="595">
        <f>[4]B!AJ1936</f>
        <v>0</v>
      </c>
    </row>
    <row r="393" spans="1:17" ht="15" customHeight="1" x14ac:dyDescent="0.15">
      <c r="A393" s="742"/>
      <c r="B393" s="310" t="s">
        <v>514</v>
      </c>
      <c r="C393" s="610">
        <f>[4]B!C1930</f>
        <v>324</v>
      </c>
      <c r="D393" s="610">
        <f>[4]B!D1930</f>
        <v>321</v>
      </c>
      <c r="E393" s="610">
        <f>[4]B!E1930</f>
        <v>321</v>
      </c>
      <c r="F393" s="610">
        <f>[4]B!F1930</f>
        <v>0</v>
      </c>
      <c r="G393" s="610">
        <f>[4]B!G1930</f>
        <v>3</v>
      </c>
      <c r="H393" s="597">
        <f>[4]B!AA1930</f>
        <v>168</v>
      </c>
      <c r="I393" s="597">
        <f>[4]B!AB1930</f>
        <v>130</v>
      </c>
      <c r="J393" s="597">
        <f>[4]B!AC1930</f>
        <v>26</v>
      </c>
      <c r="K393" s="597">
        <f>[4]B!AD1930</f>
        <v>0</v>
      </c>
      <c r="L393" s="597">
        <f>[4]B!AE1930</f>
        <v>0</v>
      </c>
      <c r="M393" s="597">
        <f>[4]B!AF1930</f>
        <v>0</v>
      </c>
      <c r="N393" s="597">
        <f>[4]B!AG1930</f>
        <v>0</v>
      </c>
      <c r="O393" s="597">
        <f>[4]B!AH1930</f>
        <v>0</v>
      </c>
      <c r="P393" s="597">
        <f>[4]B!AI1930</f>
        <v>4</v>
      </c>
      <c r="Q393" s="597">
        <f>[4]B!AJ1930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458</v>
      </c>
      <c r="D394" s="598">
        <f t="shared" si="14"/>
        <v>451</v>
      </c>
      <c r="E394" s="599">
        <f t="shared" si="14"/>
        <v>451</v>
      </c>
      <c r="F394" s="600">
        <f t="shared" si="14"/>
        <v>0</v>
      </c>
      <c r="G394" s="601">
        <f t="shared" si="14"/>
        <v>7</v>
      </c>
      <c r="H394" s="602">
        <f t="shared" si="14"/>
        <v>181</v>
      </c>
      <c r="I394" s="603">
        <f t="shared" si="14"/>
        <v>249</v>
      </c>
      <c r="J394" s="600">
        <f t="shared" si="14"/>
        <v>28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4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[4]B!C2092</f>
        <v>413</v>
      </c>
      <c r="D395" s="605">
        <f>[4]B!D2092</f>
        <v>333</v>
      </c>
      <c r="E395" s="605">
        <f>[4]B!E2092</f>
        <v>333</v>
      </c>
      <c r="F395" s="605">
        <f>[4]B!F2092</f>
        <v>0</v>
      </c>
      <c r="G395" s="605">
        <f>[4]B!G2092</f>
        <v>80</v>
      </c>
      <c r="H395" s="606">
        <f>[4]B!AA2092</f>
        <v>232</v>
      </c>
      <c r="I395" s="606">
        <f>[4]B!AB2092</f>
        <v>20</v>
      </c>
      <c r="J395" s="606">
        <f>[4]B!AC2092</f>
        <v>161</v>
      </c>
      <c r="K395" s="606">
        <f>[4]B!AD2092</f>
        <v>0</v>
      </c>
      <c r="L395" s="606">
        <f>[4]B!AE2092</f>
        <v>0</v>
      </c>
      <c r="M395" s="606">
        <f>[4]B!AF2092</f>
        <v>0</v>
      </c>
      <c r="N395" s="606">
        <f>[4]B!AG2092</f>
        <v>0</v>
      </c>
      <c r="O395" s="606">
        <f>[4]B!AH2092</f>
        <v>0</v>
      </c>
      <c r="P395" s="606">
        <f>[4]B!AI2092</f>
        <v>0</v>
      </c>
      <c r="Q395" s="606">
        <f>[4]B!AJ2092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[4]B!C2204+[4]B!C2255+[4]B!C2256</f>
        <v>1832</v>
      </c>
      <c r="D396" s="608">
        <f>[4]B!D2204+[4]B!D2255+[4]B!D2256</f>
        <v>1631</v>
      </c>
      <c r="E396" s="608">
        <f>[4]B!E2204+[4]B!E2255+[4]B!E2256</f>
        <v>1628</v>
      </c>
      <c r="F396" s="608">
        <f>[4]B!F2204+[4]B!F2255+[4]B!F2256</f>
        <v>3</v>
      </c>
      <c r="G396" s="608">
        <f>[4]B!G2204+[4]B!G2255+[4]B!G2256</f>
        <v>201</v>
      </c>
      <c r="H396" s="609">
        <f>[4]B!AA2204+[4]B!AA2255+[4]B!AA2256</f>
        <v>1654</v>
      </c>
      <c r="I396" s="609">
        <f>[4]B!AB2204+[4]B!AB2255+[4]B!AB2256</f>
        <v>153</v>
      </c>
      <c r="J396" s="609">
        <f>[4]B!AC2204+[4]B!AC2255+[4]B!AC2256</f>
        <v>25</v>
      </c>
      <c r="K396" s="609">
        <f>[4]B!AD2204+[4]B!AD2255+[4]B!AD2256</f>
        <v>0</v>
      </c>
      <c r="L396" s="609">
        <f>[4]B!AE2204+[4]B!AE2255+[4]B!AE2256</f>
        <v>0</v>
      </c>
      <c r="M396" s="609">
        <f>[4]B!AF2204+[4]B!AF2255+[4]B!AF2256</f>
        <v>0</v>
      </c>
      <c r="N396" s="609">
        <f>[4]B!AG2204+[4]B!AG2255+[4]B!AG2256</f>
        <v>0</v>
      </c>
      <c r="O396" s="609">
        <f>[4]B!AH2204+[4]B!AH2255+[4]B!AH2256</f>
        <v>0</v>
      </c>
      <c r="P396" s="609">
        <f>[4]B!AI2204+[4]B!AI2255+[4]B!AI2256</f>
        <v>0</v>
      </c>
      <c r="Q396" s="609">
        <f>[4]B!AJ2204+[4]B!AJ2255+[4]B!AJ2256</f>
        <v>3</v>
      </c>
    </row>
    <row r="397" spans="1:17" ht="15" customHeight="1" x14ac:dyDescent="0.15">
      <c r="A397" s="743"/>
      <c r="B397" s="332" t="s">
        <v>514</v>
      </c>
      <c r="C397" s="612">
        <f>[4]B!C2211</f>
        <v>0</v>
      </c>
      <c r="D397" s="612">
        <f>[4]B!D2211</f>
        <v>0</v>
      </c>
      <c r="E397" s="612">
        <f>[4]B!E2211</f>
        <v>0</v>
      </c>
      <c r="F397" s="612">
        <f>[4]B!F2211</f>
        <v>0</v>
      </c>
      <c r="G397" s="612">
        <f>[4]B!G2211</f>
        <v>0</v>
      </c>
      <c r="H397" s="612">
        <f>[4]B!AA2211</f>
        <v>0</v>
      </c>
      <c r="I397" s="612">
        <f>[4]B!AB2211</f>
        <v>0</v>
      </c>
      <c r="J397" s="612">
        <f>[4]B!AC2211</f>
        <v>0</v>
      </c>
      <c r="K397" s="612">
        <f>[4]B!AD2211</f>
        <v>0</v>
      </c>
      <c r="L397" s="612">
        <f>[4]B!AE2211</f>
        <v>0</v>
      </c>
      <c r="M397" s="612">
        <f>[4]B!AF2211</f>
        <v>0</v>
      </c>
      <c r="N397" s="612">
        <f>[4]B!AG2211</f>
        <v>0</v>
      </c>
      <c r="O397" s="612">
        <f>[4]B!AH2211</f>
        <v>0</v>
      </c>
      <c r="P397" s="612">
        <f>[4]B!AI2211</f>
        <v>0</v>
      </c>
      <c r="Q397" s="596">
        <f>[4]B!AJ2211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1832</v>
      </c>
      <c r="D398" s="613">
        <f t="shared" ref="D398:Q398" si="15">SUM(D396:D397)</f>
        <v>1631</v>
      </c>
      <c r="E398" s="613">
        <f t="shared" si="15"/>
        <v>1628</v>
      </c>
      <c r="F398" s="613">
        <f t="shared" si="15"/>
        <v>3</v>
      </c>
      <c r="G398" s="613">
        <f t="shared" si="15"/>
        <v>201</v>
      </c>
      <c r="H398" s="613">
        <f t="shared" si="15"/>
        <v>1654</v>
      </c>
      <c r="I398" s="613">
        <f t="shared" si="15"/>
        <v>153</v>
      </c>
      <c r="J398" s="613">
        <f t="shared" si="15"/>
        <v>25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[4]B!C2518</f>
        <v>4</v>
      </c>
      <c r="D399" s="608">
        <f>[4]B!D2518</f>
        <v>4</v>
      </c>
      <c r="E399" s="608">
        <f>[4]B!E2518</f>
        <v>3</v>
      </c>
      <c r="F399" s="608">
        <f>[4]B!F2518</f>
        <v>1</v>
      </c>
      <c r="G399" s="608">
        <f>[4]B!G2518</f>
        <v>0</v>
      </c>
      <c r="H399" s="609">
        <f>[4]B!AA2518</f>
        <v>3</v>
      </c>
      <c r="I399" s="609">
        <f>[4]B!AB2518</f>
        <v>1</v>
      </c>
      <c r="J399" s="609">
        <f>[4]B!AC2518</f>
        <v>0</v>
      </c>
      <c r="K399" s="609">
        <f>[4]B!AD2518</f>
        <v>0</v>
      </c>
      <c r="L399" s="609">
        <f>[4]B!AE2518</f>
        <v>0</v>
      </c>
      <c r="M399" s="609">
        <f>[4]B!AF2518</f>
        <v>0</v>
      </c>
      <c r="N399" s="609">
        <f>[4]B!AG2518</f>
        <v>0</v>
      </c>
      <c r="O399" s="609">
        <f>[4]B!AH2518</f>
        <v>0</v>
      </c>
      <c r="P399" s="609">
        <f>[4]B!AI2518</f>
        <v>0</v>
      </c>
      <c r="Q399" s="609">
        <f>[4]B!AJ2518</f>
        <v>1</v>
      </c>
    </row>
    <row r="400" spans="1:17" ht="15" customHeight="1" x14ac:dyDescent="0.15">
      <c r="A400" s="742"/>
      <c r="B400" s="310" t="s">
        <v>514</v>
      </c>
      <c r="C400" s="610">
        <f>[4]B!C2287</f>
        <v>199</v>
      </c>
      <c r="D400" s="610">
        <f>[4]B!D2287</f>
        <v>199</v>
      </c>
      <c r="E400" s="610">
        <f>[4]B!E2287</f>
        <v>199</v>
      </c>
      <c r="F400" s="610">
        <f>[4]B!F2287</f>
        <v>0</v>
      </c>
      <c r="G400" s="610">
        <f>[4]B!G2287</f>
        <v>0</v>
      </c>
      <c r="H400" s="597">
        <f>[4]B!AA2287</f>
        <v>0</v>
      </c>
      <c r="I400" s="597">
        <f>[4]B!AB2287</f>
        <v>159</v>
      </c>
      <c r="J400" s="597">
        <f>[4]B!AC2287</f>
        <v>40</v>
      </c>
      <c r="K400" s="597">
        <f>[4]B!AD2287</f>
        <v>0</v>
      </c>
      <c r="L400" s="597">
        <f>[4]B!AE2287</f>
        <v>0</v>
      </c>
      <c r="M400" s="597">
        <f>[4]B!AF2287</f>
        <v>0</v>
      </c>
      <c r="N400" s="597">
        <f>[4]B!AG2287</f>
        <v>0</v>
      </c>
      <c r="O400" s="597">
        <f>[4]B!AH2287</f>
        <v>0</v>
      </c>
      <c r="P400" s="597">
        <f>[4]B!AI2287</f>
        <v>0</v>
      </c>
      <c r="Q400" s="597">
        <f>[4]B!AJ2287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203</v>
      </c>
      <c r="D401" s="598">
        <f t="shared" si="16"/>
        <v>203</v>
      </c>
      <c r="E401" s="599">
        <f t="shared" si="16"/>
        <v>202</v>
      </c>
      <c r="F401" s="600">
        <f t="shared" si="16"/>
        <v>1</v>
      </c>
      <c r="G401" s="601">
        <f t="shared" si="16"/>
        <v>0</v>
      </c>
      <c r="H401" s="602">
        <f t="shared" si="16"/>
        <v>3</v>
      </c>
      <c r="I401" s="603">
        <f t="shared" si="16"/>
        <v>160</v>
      </c>
      <c r="J401" s="600">
        <f t="shared" si="16"/>
        <v>40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1</v>
      </c>
    </row>
    <row r="402" spans="1:19" ht="26.25" customHeight="1" x14ac:dyDescent="0.15">
      <c r="A402" s="334" t="s">
        <v>525</v>
      </c>
      <c r="B402" s="310" t="s">
        <v>514</v>
      </c>
      <c r="C402" s="605">
        <f>[4]B!C940</f>
        <v>8088</v>
      </c>
      <c r="D402" s="605">
        <f>[4]B!D940</f>
        <v>8088</v>
      </c>
      <c r="E402" s="605">
        <f>[4]B!E940</f>
        <v>8088</v>
      </c>
      <c r="F402" s="605">
        <f>[4]B!F940</f>
        <v>0</v>
      </c>
      <c r="G402" s="605">
        <f>[4]B!G940</f>
        <v>0</v>
      </c>
      <c r="H402" s="594">
        <f>[4]B!AA940</f>
        <v>2202</v>
      </c>
      <c r="I402" s="594">
        <f>[4]B!AB940</f>
        <v>5886</v>
      </c>
      <c r="J402" s="594">
        <f>[4]B!AC940</f>
        <v>0</v>
      </c>
      <c r="K402" s="594">
        <f>[4]B!AD940</f>
        <v>0</v>
      </c>
      <c r="L402" s="594">
        <f>[4]B!AE940</f>
        <v>0</v>
      </c>
      <c r="M402" s="594">
        <f>[4]B!AF940</f>
        <v>0</v>
      </c>
      <c r="N402" s="594">
        <f>[4]B!AG940</f>
        <v>0</v>
      </c>
      <c r="O402" s="594">
        <f>[4]B!AH940</f>
        <v>0</v>
      </c>
      <c r="P402" s="594">
        <f>[4]B!AI940</f>
        <v>0</v>
      </c>
      <c r="Q402" s="594">
        <f>[4]B!AJ940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3166</v>
      </c>
      <c r="D403" s="611">
        <f>+D380+D387+D389+D392+D396+D399</f>
        <v>2958</v>
      </c>
      <c r="E403" s="611">
        <f>+E380+E387+E389+E392+E396+E399</f>
        <v>2952</v>
      </c>
      <c r="F403" s="611">
        <f>+F380+F387+F389+F392+F396+F399</f>
        <v>4</v>
      </c>
      <c r="G403" s="611">
        <f>+G380+G387+G389+G392+G396+G399</f>
        <v>208</v>
      </c>
      <c r="H403" s="611">
        <f t="shared" ref="H403:Q403" si="17">+H380+H387+H389+H392+H396+H399</f>
        <v>2091</v>
      </c>
      <c r="I403" s="611">
        <f t="shared" si="17"/>
        <v>834</v>
      </c>
      <c r="J403" s="611">
        <f t="shared" si="17"/>
        <v>241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4</v>
      </c>
    </row>
    <row r="404" spans="1:19" ht="15" customHeight="1" x14ac:dyDescent="0.15">
      <c r="A404" s="737"/>
      <c r="B404" s="338" t="s">
        <v>514</v>
      </c>
      <c r="C404" s="338">
        <f>D404+G404</f>
        <v>38058</v>
      </c>
      <c r="D404" s="610">
        <f>+D381+D384+D386+D388+D390+D393+D395+D400+D402</f>
        <v>37408</v>
      </c>
      <c r="E404" s="610">
        <f>+E381+E384+E386+E388+E390+E393+E395+E400+E402</f>
        <v>37408</v>
      </c>
      <c r="F404" s="610">
        <f>+F381+F384+F386+F388+F390+F393+F395+F400+F402</f>
        <v>0</v>
      </c>
      <c r="G404" s="610">
        <f>+G381+G384+G386+G388+G390+G393+G395+G400+G402</f>
        <v>650</v>
      </c>
      <c r="H404" s="610">
        <f t="shared" ref="H404:Q404" si="18">+H381+H384+H386+H388+H390+H393+H395+H400+H402</f>
        <v>26800</v>
      </c>
      <c r="I404" s="610">
        <f t="shared" si="18"/>
        <v>9462</v>
      </c>
      <c r="J404" s="610">
        <f t="shared" si="18"/>
        <v>1796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4</v>
      </c>
      <c r="Q404" s="596">
        <f t="shared" si="18"/>
        <v>0</v>
      </c>
    </row>
    <row r="405" spans="1:19" ht="15" customHeight="1" x14ac:dyDescent="0.15">
      <c r="A405" s="737"/>
      <c r="B405" s="339" t="s">
        <v>527</v>
      </c>
      <c r="C405" s="313">
        <f>SUM(C403:C404)</f>
        <v>41224</v>
      </c>
      <c r="D405" s="598">
        <f>SUM(D403:D404)</f>
        <v>40366</v>
      </c>
      <c r="E405" s="599">
        <f>SUM(E403:E404)</f>
        <v>40360</v>
      </c>
      <c r="F405" s="600">
        <f>SUM(F403:F404)</f>
        <v>4</v>
      </c>
      <c r="G405" s="601">
        <f>SUM(G403:G404)</f>
        <v>858</v>
      </c>
      <c r="H405" s="601">
        <f t="shared" ref="H405:Q405" si="19">SUM(H403:H404)</f>
        <v>28891</v>
      </c>
      <c r="I405" s="601">
        <f t="shared" si="19"/>
        <v>10296</v>
      </c>
      <c r="J405" s="601">
        <f t="shared" si="19"/>
        <v>2037</v>
      </c>
      <c r="K405" s="601">
        <f t="shared" si="19"/>
        <v>0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4</v>
      </c>
      <c r="Q405" s="615">
        <f t="shared" si="19"/>
        <v>4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[4]B!C1000</f>
        <v>0</v>
      </c>
      <c r="D408" s="376">
        <f>[4]B!E1000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[4]B!C2576</f>
        <v>77</v>
      </c>
      <c r="D409" s="376">
        <f>[4]B!E2576</f>
        <v>73</v>
      </c>
      <c r="E409" s="179">
        <f>[4]B!AL2576</f>
        <v>2376150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[4]B!C2585</f>
        <v>111</v>
      </c>
      <c r="D410" s="376">
        <f>[4]B!E2585</f>
        <v>111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[4]B!C67</f>
        <v>542</v>
      </c>
      <c r="D411" s="376">
        <f>[4]B!E67</f>
        <v>502</v>
      </c>
      <c r="E411" s="179">
        <f>[4]B!AL67</f>
        <v>386540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[4]B!C73</f>
        <v>0</v>
      </c>
      <c r="D412" s="376">
        <f>[4]B!E73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[4]B!C68</f>
        <v>392</v>
      </c>
      <c r="D413" s="376">
        <f>[4]B!E68</f>
        <v>392</v>
      </c>
      <c r="E413" s="179">
        <f>[4]B!AL68</f>
        <v>6856080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[4]B!C69</f>
        <v>122</v>
      </c>
      <c r="D414" s="376">
        <f>[4]B!E69</f>
        <v>118</v>
      </c>
      <c r="E414" s="179">
        <f>[4]B!AL69</f>
        <v>4740060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[4]B!C71</f>
        <v>0</v>
      </c>
      <c r="D415" s="376">
        <f>[4]B!E71</f>
        <v>0</v>
      </c>
      <c r="E415" s="179">
        <f>[4]B!AL71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[4]B!C70</f>
        <v>7277</v>
      </c>
      <c r="D416" s="376">
        <f>[4]B!E70</f>
        <v>7277</v>
      </c>
      <c r="E416" s="179">
        <f>[4]B!AL70</f>
        <v>16955410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[4]B!C2573</f>
        <v>0</v>
      </c>
      <c r="D417" s="376">
        <f>[4]B!E2573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8521</v>
      </c>
      <c r="D418" s="620">
        <f>SUM(D408:D417)</f>
        <v>8473</v>
      </c>
      <c r="E418" s="621">
        <f>SUM(E408:E417)</f>
        <v>31314240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10622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200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24750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256</v>
      </c>
      <c r="D435" s="393">
        <v>250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[4]B!C2750</f>
        <v>0</v>
      </c>
    </row>
    <row r="441" spans="1:28" ht="15" customHeight="1" x14ac:dyDescent="0.15">
      <c r="A441" s="703" t="s">
        <v>573</v>
      </c>
      <c r="B441" s="704"/>
      <c r="C441" s="629">
        <f>[4]B!C2751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38"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</row>
    <row r="3" spans="1:14" ht="15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",[5]NOMBRE!B6," - ","( ",[5]NOMBRE!C6,[5]NOMBRE!D6," )")</f>
        <v>MES: ABRIL - ( 04 )</v>
      </c>
    </row>
    <row r="5" spans="1:14" s="3" customFormat="1" ht="15" customHeight="1" x14ac:dyDescent="0.15">
      <c r="A5" s="1" t="str">
        <f>CONCATENATE("AÑO: ",[5]NOMBRE!B7)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960104005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13771</v>
      </c>
      <c r="D10" s="422">
        <f>SUM(D11:D23)</f>
        <v>13456</v>
      </c>
      <c r="E10" s="19">
        <f>SUM(E11:E23)</f>
        <v>136965730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[5]B!C5</f>
        <v>0</v>
      </c>
      <c r="D11" s="426">
        <f>[5]B!E5</f>
        <v>0</v>
      </c>
      <c r="E11" s="23">
        <f>[5]B!AL5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[5]B!C6</f>
        <v>0</v>
      </c>
      <c r="D12" s="426">
        <f>[5]B!E6</f>
        <v>0</v>
      </c>
      <c r="E12" s="23">
        <f>[5]B!AL6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[5]B!C7</f>
        <v>5300</v>
      </c>
      <c r="D13" s="426">
        <f>[5]B!E7</f>
        <v>5066</v>
      </c>
      <c r="E13" s="23">
        <f>[5]B!AL7</f>
        <v>66313940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[5]B!C8</f>
        <v>0</v>
      </c>
      <c r="D14" s="426">
        <f>[5]B!E8</f>
        <v>0</v>
      </c>
      <c r="E14" s="23">
        <f>[5]B!AL8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[5]B!C9</f>
        <v>0</v>
      </c>
      <c r="D15" s="426">
        <f>[5]B!E9</f>
        <v>0</v>
      </c>
      <c r="E15" s="23">
        <f>[5]B!AL9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[5]B!C10</f>
        <v>0</v>
      </c>
      <c r="D16" s="426">
        <f>[5]B!E10</f>
        <v>0</v>
      </c>
      <c r="E16" s="23">
        <f>[5]B!AL10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[5]B!C11</f>
        <v>231</v>
      </c>
      <c r="D17" s="426">
        <f>[5]B!E11</f>
        <v>150</v>
      </c>
      <c r="E17" s="23">
        <f>[5]B!AL11</f>
        <v>2461500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[5]B!C12</f>
        <v>0</v>
      </c>
      <c r="D18" s="426">
        <f>[5]B!E12</f>
        <v>0</v>
      </c>
      <c r="E18" s="23">
        <f>[5]B!AL12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[5]B!C13</f>
        <v>0</v>
      </c>
      <c r="D19" s="426">
        <f>[5]B!E13</f>
        <v>0</v>
      </c>
      <c r="E19" s="23">
        <f>[5]B!AL13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[5]B!C14</f>
        <v>0</v>
      </c>
      <c r="D20" s="426">
        <f>[5]B!E14</f>
        <v>0</v>
      </c>
      <c r="E20" s="23">
        <f>[5]B!AL14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[5]B!C15</f>
        <v>2897</v>
      </c>
      <c r="D21" s="426">
        <f>[5]B!E15</f>
        <v>2897</v>
      </c>
      <c r="E21" s="23">
        <f>[5]B!AL15</f>
        <v>19149170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[5]B!C16</f>
        <v>1860</v>
      </c>
      <c r="D22" s="426">
        <f>[5]B!E16</f>
        <v>1860</v>
      </c>
      <c r="E22" s="23">
        <f>[5]B!AL16</f>
        <v>14768400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[5]B!C17</f>
        <v>3483</v>
      </c>
      <c r="D23" s="426">
        <f>[5]B!E17</f>
        <v>3483</v>
      </c>
      <c r="E23" s="23">
        <f>[5]B!AL17</f>
        <v>34272720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[5]B!C18</f>
        <v>0</v>
      </c>
      <c r="D24" s="426">
        <f>[5]B!E18</f>
        <v>0</v>
      </c>
      <c r="E24" s="23">
        <f>[5]B!AL18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[5]B!C1007</f>
        <v>3</v>
      </c>
      <c r="D25" s="426">
        <f>[5]B!E1007</f>
        <v>3</v>
      </c>
      <c r="E25" s="23">
        <f>[5]B!AL1007</f>
        <v>99810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2652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[5]B!C20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[5]B!C21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[5]B!C22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[5]B!C23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[5]B!C24</f>
        <v>2652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[5]B!C25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5190</v>
      </c>
      <c r="D33" s="442">
        <f t="shared" ref="D33:E33" si="0">SUM(D34:D44)</f>
        <v>5185</v>
      </c>
      <c r="E33" s="442">
        <f t="shared" si="0"/>
        <v>11420460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[5]B!$C$29</f>
        <v>2535</v>
      </c>
      <c r="D34" s="443">
        <f>[5]B!$E$29</f>
        <v>2530</v>
      </c>
      <c r="E34" s="43">
        <f>[5]B!$AL$29</f>
        <v>3263700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[5]B!$C$30</f>
        <v>0</v>
      </c>
      <c r="D35" s="436">
        <f>[5]B!$E$30</f>
        <v>0</v>
      </c>
      <c r="E35" s="44">
        <f>[5]B!$AL$30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[5]B!$C$31</f>
        <v>0</v>
      </c>
      <c r="D36" s="436">
        <f>[5]B!$E$31</f>
        <v>0</v>
      </c>
      <c r="E36" s="44">
        <f>[5]B!$AL$31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[5]B!$C$32</f>
        <v>104</v>
      </c>
      <c r="D37" s="436">
        <f>[5]B!$E$32</f>
        <v>104</v>
      </c>
      <c r="E37" s="44">
        <f>[5]B!$AL$32</f>
        <v>182000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[5]B!$C$33</f>
        <v>1640</v>
      </c>
      <c r="D38" s="436">
        <f>[5]B!$E$33</f>
        <v>1640</v>
      </c>
      <c r="E38" s="44">
        <f>[5]B!$AL$33</f>
        <v>2312400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[5]B!$C$34</f>
        <v>6</v>
      </c>
      <c r="D39" s="436">
        <f>[5]B!$E$34</f>
        <v>6</v>
      </c>
      <c r="E39" s="44">
        <f>[5]B!$AL$34</f>
        <v>7740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[5]B!$C$1003</f>
        <v>188</v>
      </c>
      <c r="D40" s="436">
        <f>[5]B!$E$1003</f>
        <v>188</v>
      </c>
      <c r="E40" s="44">
        <f>[5]B!$AL$1003</f>
        <v>592200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[5]B!$C$1004</f>
        <v>253</v>
      </c>
      <c r="D41" s="436">
        <f>[5]B!$E$1004</f>
        <v>253</v>
      </c>
      <c r="E41" s="44">
        <f>[5]B!$AL$1004</f>
        <v>796950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[5]B!$C$1005</f>
        <v>36</v>
      </c>
      <c r="D42" s="436">
        <f>[5]B!$E$1005</f>
        <v>36</v>
      </c>
      <c r="E42" s="44">
        <f>[5]B!$AL$1005</f>
        <v>450720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[5]B!$C$1006</f>
        <v>57</v>
      </c>
      <c r="D43" s="436">
        <f>[5]B!$E$1006</f>
        <v>57</v>
      </c>
      <c r="E43" s="44">
        <f>[5]B!$AL$1006</f>
        <v>835620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[5]B!$C$1002</f>
        <v>371</v>
      </c>
      <c r="D44" s="436">
        <f>[5]B!$E$1002</f>
        <v>371</v>
      </c>
      <c r="E44" s="44">
        <f>[5]B!$AL$1002</f>
        <v>2979130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201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[5]B!$C$36</f>
        <v>201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[5]B!$C$37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[5]B!$C$38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[5]B!$C$39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[5]B!$C$40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[5]B!$C$1008</f>
        <v>0</v>
      </c>
      <c r="D52" s="448">
        <f>[5]B!$E$1008</f>
        <v>0</v>
      </c>
      <c r="E52" s="53">
        <f>[5]B!$AL$1008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[5]B!$C$1009</f>
        <v>0</v>
      </c>
      <c r="D53" s="449">
        <f>[5]B!$E$1009</f>
        <v>0</v>
      </c>
      <c r="E53" s="54">
        <f>[5]B!$AL$1009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[5]B!$C$981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1456</v>
      </c>
      <c r="D56" s="442">
        <f>SUM(D57:D60)</f>
        <v>1456</v>
      </c>
      <c r="E56" s="52">
        <f>SUM(E57:E60)</f>
        <v>2816620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[5]B!$C$44</f>
        <v>32</v>
      </c>
      <c r="D57" s="448">
        <f>[5]B!$E$44</f>
        <v>32</v>
      </c>
      <c r="E57" s="53">
        <f>[5]B!$AL$44</f>
        <v>135360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[5]B!$C$45</f>
        <v>1031</v>
      </c>
      <c r="D58" s="449">
        <f>[5]B!$E$45</f>
        <v>1031</v>
      </c>
      <c r="E58" s="54">
        <f>[5]B!$AL$45</f>
        <v>2402230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[5]B!$C$46</f>
        <v>0</v>
      </c>
      <c r="D59" s="449">
        <f>[5]B!$E$46</f>
        <v>0</v>
      </c>
      <c r="E59" s="54">
        <f>[5]B!$AL$46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[5]B!$C$47</f>
        <v>393</v>
      </c>
      <c r="D60" s="449">
        <f>[5]B!$E$47</f>
        <v>393</v>
      </c>
      <c r="E60" s="54">
        <f>[5]B!$AL$47</f>
        <v>279030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[5]B!$C$49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643</v>
      </c>
      <c r="D63" s="442">
        <f>SUM(D64:D66)</f>
        <v>643</v>
      </c>
      <c r="E63" s="52">
        <f>SUM(E64:E66)</f>
        <v>1023660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[5]B!$C$53</f>
        <v>272</v>
      </c>
      <c r="D64" s="448">
        <f>[5]B!$E$53</f>
        <v>272</v>
      </c>
      <c r="E64" s="53">
        <f>[5]B!$AL$53</f>
        <v>549440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[5]B!$C$54</f>
        <v>51</v>
      </c>
      <c r="D65" s="449">
        <f>[5]B!$E$54</f>
        <v>51</v>
      </c>
      <c r="E65" s="54">
        <f>[5]B!$AL$54</f>
        <v>103020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[5]B!$C$55</f>
        <v>320</v>
      </c>
      <c r="D66" s="449">
        <f>[5]B!$E$55</f>
        <v>320</v>
      </c>
      <c r="E66" s="54">
        <f>[5]B!$AL$55</f>
        <v>371200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30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[5]B!$C$57</f>
        <v>30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[5]B!$C$58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23946</v>
      </c>
      <c r="D70" s="441">
        <f>SUM(D10+D24+D25+D26+D33+D45+D51+D54+D56+D61+D63+D67)</f>
        <v>20743</v>
      </c>
      <c r="E70" s="441">
        <f>SUM(E10+E24+E25+E26+E33+E45+E51+E54+E56+E61+E63+E67)</f>
        <v>152326280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98109</v>
      </c>
      <c r="D73" s="457">
        <f>SUM(D74:D78,D79,D83:D85)</f>
        <v>96830</v>
      </c>
      <c r="E73" s="69">
        <f>SUM(E74:E78,E79,E83:E85)</f>
        <v>155222260</v>
      </c>
    </row>
    <row r="74" spans="1:14" ht="15" customHeight="1" x14ac:dyDescent="0.15">
      <c r="A74" s="71" t="s">
        <v>109</v>
      </c>
      <c r="B74" s="72" t="s">
        <v>110</v>
      </c>
      <c r="C74" s="448">
        <f>[5]B!$C$212</f>
        <v>48097</v>
      </c>
      <c r="D74" s="448">
        <f>[5]B!$E$212</f>
        <v>47380</v>
      </c>
      <c r="E74" s="73">
        <f>[5]B!$AL$212</f>
        <v>51999440</v>
      </c>
    </row>
    <row r="75" spans="1:14" ht="15" customHeight="1" x14ac:dyDescent="0.15">
      <c r="A75" s="655" t="s">
        <v>111</v>
      </c>
      <c r="B75" s="75" t="s">
        <v>112</v>
      </c>
      <c r="C75" s="449">
        <f>[5]B!$C$275</f>
        <v>35434</v>
      </c>
      <c r="D75" s="449">
        <f>SUM([5]B!E214:E217,[5]B!E218:E262,[5]B!E263:E272)</f>
        <v>34958</v>
      </c>
      <c r="E75" s="76">
        <f>[5]B!$AL$275</f>
        <v>53053830</v>
      </c>
    </row>
    <row r="76" spans="1:14" ht="15" customHeight="1" x14ac:dyDescent="0.15">
      <c r="A76" s="655" t="s">
        <v>113</v>
      </c>
      <c r="B76" s="75" t="s">
        <v>114</v>
      </c>
      <c r="C76" s="449">
        <f>[5]B!$C$314</f>
        <v>2441</v>
      </c>
      <c r="D76" s="449">
        <f>[5]B!$E$314</f>
        <v>2433</v>
      </c>
      <c r="E76" s="76">
        <f>[5]B!$AL$314</f>
        <v>9889540</v>
      </c>
    </row>
    <row r="77" spans="1:14" ht="15" customHeight="1" x14ac:dyDescent="0.15">
      <c r="A77" s="655" t="s">
        <v>115</v>
      </c>
      <c r="B77" s="75" t="s">
        <v>116</v>
      </c>
      <c r="C77" s="449">
        <f>[5]B!$C$324</f>
        <v>0</v>
      </c>
      <c r="D77" s="449">
        <f>[5]B!$E$324</f>
        <v>0</v>
      </c>
      <c r="E77" s="76">
        <f>[5]B!$AL$324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[5]B!$C$388</f>
        <v>2840</v>
      </c>
      <c r="D78" s="458">
        <f>[5]B!$E$388</f>
        <v>2800</v>
      </c>
      <c r="E78" s="78">
        <f>[5]B!$AL$388</f>
        <v>15556360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6410</v>
      </c>
      <c r="D79" s="459">
        <f>SUM(D80:D82)</f>
        <v>6383</v>
      </c>
      <c r="E79" s="81">
        <f>SUM(E80:E82)</f>
        <v>20540420</v>
      </c>
    </row>
    <row r="80" spans="1:14" ht="15" customHeight="1" x14ac:dyDescent="0.15">
      <c r="A80" s="862"/>
      <c r="B80" s="82" t="s">
        <v>121</v>
      </c>
      <c r="C80" s="460">
        <f>[5]B!$C$428</f>
        <v>5466</v>
      </c>
      <c r="D80" s="460">
        <f>[5]B!$E$428</f>
        <v>5440</v>
      </c>
      <c r="E80" s="83">
        <f>[5]B!$AL$428</f>
        <v>15968830</v>
      </c>
    </row>
    <row r="81" spans="1:5" ht="15" customHeight="1" x14ac:dyDescent="0.15">
      <c r="A81" s="862"/>
      <c r="B81" s="84" t="s">
        <v>122</v>
      </c>
      <c r="C81" s="449">
        <f>[5]B!$C$447</f>
        <v>18</v>
      </c>
      <c r="D81" s="449">
        <f>SUM([5]B!E430:E444,[5]B!E445:E446)</f>
        <v>18</v>
      </c>
      <c r="E81" s="76">
        <f>[5]B!$AL$447</f>
        <v>59140</v>
      </c>
    </row>
    <row r="82" spans="1:5" ht="15" customHeight="1" x14ac:dyDescent="0.15">
      <c r="A82" s="862"/>
      <c r="B82" s="84" t="s">
        <v>123</v>
      </c>
      <c r="C82" s="449">
        <f>[5]B!$C$470</f>
        <v>926</v>
      </c>
      <c r="D82" s="449">
        <f>[5]B!$E$470</f>
        <v>925</v>
      </c>
      <c r="E82" s="76">
        <f>[5]B!$AL$470</f>
        <v>4512450</v>
      </c>
    </row>
    <row r="83" spans="1:5" ht="15" customHeight="1" x14ac:dyDescent="0.15">
      <c r="A83" s="655" t="s">
        <v>124</v>
      </c>
      <c r="B83" s="75" t="s">
        <v>125</v>
      </c>
      <c r="C83" s="449">
        <f>[5]B!$C$480</f>
        <v>0</v>
      </c>
      <c r="D83" s="449">
        <f>[5]B!$E$480</f>
        <v>0</v>
      </c>
      <c r="E83" s="76">
        <f>[5]B!$AL$480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[5]B!$C$532</f>
        <v>173</v>
      </c>
      <c r="D84" s="461">
        <f>SUM([5]B!E494:E518,[5]B!E519:E531)</f>
        <v>170</v>
      </c>
      <c r="E84" s="85">
        <f>[5]B!$AL$532</f>
        <v>313920</v>
      </c>
    </row>
    <row r="85" spans="1:5" ht="15" customHeight="1" x14ac:dyDescent="0.15">
      <c r="A85" s="655" t="s">
        <v>128</v>
      </c>
      <c r="B85" s="75" t="s">
        <v>129</v>
      </c>
      <c r="C85" s="449">
        <f>[5]B!$C$566</f>
        <v>2714</v>
      </c>
      <c r="D85" s="449">
        <f>[5]B!$E$566</f>
        <v>2706</v>
      </c>
      <c r="E85" s="76">
        <f>[5]B!$AL$566</f>
        <v>3868750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5538</v>
      </c>
      <c r="D86" s="459">
        <f>+D87+D88+D89+D90+D94</f>
        <v>5504</v>
      </c>
      <c r="E86" s="81">
        <f>+E87+E88+E89+E90+E94</f>
        <v>109701480</v>
      </c>
    </row>
    <row r="87" spans="1:5" ht="15" customHeight="1" x14ac:dyDescent="0.15">
      <c r="A87" s="87" t="s">
        <v>131</v>
      </c>
      <c r="B87" s="88" t="s">
        <v>132</v>
      </c>
      <c r="C87" s="460">
        <f>[5]B!$C$624</f>
        <v>3150</v>
      </c>
      <c r="D87" s="460">
        <f>SUM([5]B!E569:E570,[5]B!E571,[5]B!E572,[5]B!E573:E583,[5]B!E584:E590,[5]B!E591:E599,[5]B!E600,[5]B!E601:E619,[5]B!E620:E622)</f>
        <v>3120</v>
      </c>
      <c r="E87" s="83">
        <f>[5]B!$AL$624</f>
        <v>27971040</v>
      </c>
    </row>
    <row r="88" spans="1:5" ht="15" customHeight="1" x14ac:dyDescent="0.15">
      <c r="A88" s="655" t="s">
        <v>133</v>
      </c>
      <c r="B88" s="75" t="s">
        <v>134</v>
      </c>
      <c r="C88" s="449">
        <f>[5]B!$C$647</f>
        <v>4</v>
      </c>
      <c r="D88" s="449">
        <f>[5]B!$E$647</f>
        <v>4</v>
      </c>
      <c r="E88" s="76">
        <f>[5]B!$AL$647</f>
        <v>83720</v>
      </c>
    </row>
    <row r="89" spans="1:5" ht="15" customHeight="1" x14ac:dyDescent="0.15">
      <c r="A89" s="655" t="s">
        <v>135</v>
      </c>
      <c r="B89" s="75" t="s">
        <v>136</v>
      </c>
      <c r="C89" s="449">
        <f>[5]B!$C$674</f>
        <v>1188</v>
      </c>
      <c r="D89" s="449">
        <f>[5]B!$E$674</f>
        <v>1184</v>
      </c>
      <c r="E89" s="76">
        <f>[5]B!$AL$674</f>
        <v>63895460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1196</v>
      </c>
      <c r="D90" s="449">
        <f>SUM(D91:D93)</f>
        <v>1196</v>
      </c>
      <c r="E90" s="76">
        <f>SUM(E91:E93)</f>
        <v>17751260</v>
      </c>
    </row>
    <row r="91" spans="1:5" ht="15" customHeight="1" x14ac:dyDescent="0.15">
      <c r="A91" s="862"/>
      <c r="B91" s="84" t="s">
        <v>138</v>
      </c>
      <c r="C91" s="449">
        <f>[5]B!$C$696-[5]B!C676-[5]B!C677</f>
        <v>786</v>
      </c>
      <c r="D91" s="449">
        <f>[5]B!$E$696-[5]B!E676-[5]B!E677</f>
        <v>786</v>
      </c>
      <c r="E91" s="76">
        <f>[5]B!$AL$696-[5]B!$AL$676-[5]B!$AL$677</f>
        <v>12345420</v>
      </c>
    </row>
    <row r="92" spans="1:5" ht="15" customHeight="1" x14ac:dyDescent="0.15">
      <c r="A92" s="862"/>
      <c r="B92" s="84" t="s">
        <v>139</v>
      </c>
      <c r="C92" s="449">
        <f>[5]B!$C$676</f>
        <v>221</v>
      </c>
      <c r="D92" s="449">
        <f>[5]B!$E$676</f>
        <v>221</v>
      </c>
      <c r="E92" s="76">
        <f>[5]B!$AL$676</f>
        <v>1308320</v>
      </c>
    </row>
    <row r="93" spans="1:5" ht="15" customHeight="1" x14ac:dyDescent="0.15">
      <c r="A93" s="862"/>
      <c r="B93" s="84" t="s">
        <v>140</v>
      </c>
      <c r="C93" s="449">
        <f>[5]B!$C$677</f>
        <v>189</v>
      </c>
      <c r="D93" s="449">
        <f>[5]B!$E$677</f>
        <v>189</v>
      </c>
      <c r="E93" s="76">
        <f>[5]B!$AL$677</f>
        <v>4097520</v>
      </c>
    </row>
    <row r="94" spans="1:5" ht="15" customHeight="1" x14ac:dyDescent="0.15">
      <c r="A94" s="655" t="s">
        <v>115</v>
      </c>
      <c r="B94" s="75" t="s">
        <v>141</v>
      </c>
      <c r="C94" s="449">
        <f>[5]B!$C$728</f>
        <v>0</v>
      </c>
      <c r="D94" s="449">
        <f>[5]B!$E$728</f>
        <v>0</v>
      </c>
      <c r="E94" s="76">
        <f>[5]B!$AL$728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[5]B!$C$786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[5]B!$C$978</f>
        <v>0</v>
      </c>
      <c r="D96" s="463">
        <f>[5]B!$E$978</f>
        <v>0</v>
      </c>
      <c r="E96" s="92">
        <f>[5]B!$AL$978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[5]B!C793+[5]B!C800+[5]B!C804+[5]B!C811+[5]B!C820+[5]B!C824+[5]B!C828+[5]B!C832+[5]B!C843+[5]B!C854+[5]B!C860+[5]B!C870+[5]B!C840+[5]B!C845+[5]B!C879</f>
        <v>0</v>
      </c>
      <c r="D99" s="448">
        <f>[5]B!E793+[5]B!E800+[5]B!E804+[5]B!E811+[5]B!E820+[5]B!E824+[5]B!E828+[5]B!E832+[5]B!E843+[5]B!E854+[5]B!E860+[5]B!E870+[5]B!E840+[5]B!E845+[5]B!E879</f>
        <v>0</v>
      </c>
      <c r="E99" s="76">
        <f>[5]B!AL793+[5]B!AL800+[5]B!AL804+[5]B!AL811+[5]B!AL820+[5]B!AL824+[5]B!AL828+[5]B!AL832+[5]B!AL843+[5]B!AL854+[5]B!AL860+[5]B!AL870+[5]B!AL840+[5]B!AL845+[5]B!AL879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[5]B!C2212+[5]B!C2255+[5]B!C2256+[5]B!C2257</f>
        <v>1230</v>
      </c>
      <c r="D100" s="449">
        <f>[5]B!E2204+[5]B!E2255+[5]B!E2256+[5]B!E2257</f>
        <v>1044</v>
      </c>
      <c r="E100" s="76">
        <f>[5]B!AL2204+[5]B!AL2255+[5]B!AL2256+[5]B!AL2257</f>
        <v>11503390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[5]B!C2518</f>
        <v>5</v>
      </c>
      <c r="D101" s="454">
        <f>[5]B!E2518</f>
        <v>5</v>
      </c>
      <c r="E101" s="78">
        <f>[5]B!AL2518</f>
        <v>440650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1235</v>
      </c>
      <c r="D102" s="464">
        <f>SUM(D99:D101)</f>
        <v>1049</v>
      </c>
      <c r="E102" s="98">
        <f>SUM(E99:E101)</f>
        <v>11944040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[5]B!$C$1141</f>
        <v>1</v>
      </c>
      <c r="D105" s="448">
        <f>[5]B!$I$1141</f>
        <v>0</v>
      </c>
      <c r="E105" s="448">
        <f>[5]B!$I$1141</f>
        <v>0</v>
      </c>
      <c r="F105" s="448">
        <f>[5]B!$L$1141</f>
        <v>0</v>
      </c>
      <c r="G105" s="104"/>
      <c r="H105" s="73">
        <f>[5]B!$AL$1141</f>
        <v>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[5]B!C1276</f>
        <v>199</v>
      </c>
      <c r="D106" s="449">
        <f>[5]B!I1276</f>
        <v>181</v>
      </c>
      <c r="E106" s="449">
        <f>[5]B!I1276</f>
        <v>181</v>
      </c>
      <c r="F106" s="449">
        <f>[5]B!L1276</f>
        <v>8</v>
      </c>
      <c r="G106" s="105"/>
      <c r="H106" s="76">
        <f>[5]B!$AL$1276</f>
        <v>82761620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[5]B!C1416</f>
        <v>47</v>
      </c>
      <c r="D107" s="449">
        <f>[5]B!I1412</f>
        <v>30</v>
      </c>
      <c r="E107" s="449">
        <f>[5]B!I1412</f>
        <v>30</v>
      </c>
      <c r="F107" s="449">
        <f>[5]B!L1412</f>
        <v>2</v>
      </c>
      <c r="G107" s="105"/>
      <c r="H107" s="76">
        <f>[5]B!$AL$1412</f>
        <v>3398830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[5]B!C1480</f>
        <v>11</v>
      </c>
      <c r="D108" s="449">
        <f>[5]B!I1480</f>
        <v>10</v>
      </c>
      <c r="E108" s="449">
        <f>[5]B!I1480</f>
        <v>10</v>
      </c>
      <c r="F108" s="449">
        <f>[5]B!L1480</f>
        <v>1</v>
      </c>
      <c r="G108" s="105"/>
      <c r="H108" s="76">
        <f>[5]B!AL1480</f>
        <v>2419605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[5]B!$C$1549</f>
        <v>36</v>
      </c>
      <c r="D109" s="449">
        <f>[5]B!$I$1549</f>
        <v>16</v>
      </c>
      <c r="E109" s="449">
        <f>[5]B!$I$1549</f>
        <v>16</v>
      </c>
      <c r="F109" s="449">
        <f>[5]B!$L$1549</f>
        <v>16</v>
      </c>
      <c r="G109" s="105"/>
      <c r="H109" s="76">
        <f>[5]B!$AL$1549</f>
        <v>1870780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[5]B!$C$1594</f>
        <v>79</v>
      </c>
      <c r="D110" s="449">
        <f>[5]B!$I$1594</f>
        <v>38</v>
      </c>
      <c r="E110" s="449">
        <f>[5]B!$I$1594</f>
        <v>38</v>
      </c>
      <c r="F110" s="449">
        <f>[5]B!$L$1594</f>
        <v>30</v>
      </c>
      <c r="G110" s="105"/>
      <c r="H110" s="76">
        <f>[5]B!$AL$1594</f>
        <v>3756875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[5]B!$C$1798</f>
        <v>17</v>
      </c>
      <c r="D111" s="449">
        <f>[5]B!$I$1785</f>
        <v>9</v>
      </c>
      <c r="E111" s="449">
        <f>[5]B!$I$1785</f>
        <v>9</v>
      </c>
      <c r="F111" s="449">
        <f>[5]B!$L$1785</f>
        <v>1</v>
      </c>
      <c r="G111" s="105"/>
      <c r="H111" s="76">
        <f>[5]B!$AL$1785</f>
        <v>1904060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[5]B!$C$1867</f>
        <v>5</v>
      </c>
      <c r="D112" s="449">
        <f>[5]B!$I$1864</f>
        <v>5</v>
      </c>
      <c r="E112" s="449">
        <f>[5]B!$I$1864</f>
        <v>5</v>
      </c>
      <c r="F112" s="449">
        <f>[5]B!$L$1864</f>
        <v>0</v>
      </c>
      <c r="G112" s="105"/>
      <c r="H112" s="76">
        <f>[5]B!$AL$1864</f>
        <v>1016860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[5]B!$C$2028</f>
        <v>235</v>
      </c>
      <c r="D113" s="449">
        <f>[5]B!$I$2021</f>
        <v>176</v>
      </c>
      <c r="E113" s="449">
        <f>[5]B!$I$2021</f>
        <v>176</v>
      </c>
      <c r="F113" s="449">
        <f>[5]B!$L$2021</f>
        <v>22</v>
      </c>
      <c r="G113" s="105"/>
      <c r="H113" s="76">
        <f>[5]B!$AL$2021</f>
        <v>49088415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[5]B!C2066</f>
        <v>15</v>
      </c>
      <c r="D114" s="449">
        <f>[5]B!I2066</f>
        <v>12</v>
      </c>
      <c r="E114" s="449">
        <f>[5]B!I2066</f>
        <v>12</v>
      </c>
      <c r="F114" s="449">
        <f>[5]B!L2066</f>
        <v>1</v>
      </c>
      <c r="G114" s="105"/>
      <c r="H114" s="76">
        <f>[5]B!AL2066</f>
        <v>1595735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[5]B!$C$2185</f>
        <v>69</v>
      </c>
      <c r="D115" s="449">
        <f>[5]B!I2185</f>
        <v>39</v>
      </c>
      <c r="E115" s="449">
        <f>[5]B!I2185</f>
        <v>39</v>
      </c>
      <c r="F115" s="449">
        <f>[5]B!L2185</f>
        <v>2</v>
      </c>
      <c r="G115" s="105"/>
      <c r="H115" s="76">
        <f>[5]B!AL2185</f>
        <v>9578480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[5]B!$C$2218</f>
        <v>12</v>
      </c>
      <c r="D116" s="449">
        <f>[5]B!I2218</f>
        <v>11</v>
      </c>
      <c r="E116" s="449">
        <f>[5]B!I2218</f>
        <v>11</v>
      </c>
      <c r="F116" s="449">
        <f>[5]B!L2218</f>
        <v>0</v>
      </c>
      <c r="G116" s="105"/>
      <c r="H116" s="76">
        <f>[5]B!$AL$2218</f>
        <v>2196700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[5]B!$C$2253</f>
        <v>56</v>
      </c>
      <c r="D117" s="449">
        <f>[5]B!$I$2253</f>
        <v>36</v>
      </c>
      <c r="E117" s="449">
        <f>[5]B!$I$2253</f>
        <v>36</v>
      </c>
      <c r="F117" s="449">
        <f>[5]B!$L$2253</f>
        <v>6</v>
      </c>
      <c r="G117" s="105"/>
      <c r="H117" s="76">
        <f>[5]B!$AL$2253</f>
        <v>8677460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103</v>
      </c>
      <c r="D118" s="449">
        <f>SUM(D119:D120)</f>
        <v>30</v>
      </c>
      <c r="E118" s="449">
        <f>SUM(E119:E120)</f>
        <v>30</v>
      </c>
      <c r="F118" s="449">
        <f>SUM(F119:F120)</f>
        <v>0</v>
      </c>
      <c r="G118" s="105"/>
      <c r="H118" s="76">
        <f>SUM(H119:H120)</f>
        <v>4502100</v>
      </c>
    </row>
    <row r="119" spans="1:12" s="106" customFormat="1" ht="15" customHeight="1" x14ac:dyDescent="0.15">
      <c r="A119" s="427"/>
      <c r="B119" s="107" t="s">
        <v>184</v>
      </c>
      <c r="C119" s="449">
        <f>[5]B!C2259</f>
        <v>103</v>
      </c>
      <c r="D119" s="449">
        <f>[5]B!$I$2259</f>
        <v>30</v>
      </c>
      <c r="E119" s="449">
        <f>[5]B!$I$2259</f>
        <v>30</v>
      </c>
      <c r="F119" s="449">
        <f>[5]B!$L$2259</f>
        <v>0</v>
      </c>
      <c r="G119" s="105"/>
      <c r="H119" s="76">
        <f>[5]B!$AL$2259</f>
        <v>4502100</v>
      </c>
    </row>
    <row r="120" spans="1:12" s="106" customFormat="1" ht="15" customHeight="1" x14ac:dyDescent="0.15">
      <c r="A120" s="427"/>
      <c r="B120" s="107" t="s">
        <v>185</v>
      </c>
      <c r="C120" s="449">
        <f>[5]B!C2260</f>
        <v>0</v>
      </c>
      <c r="D120" s="449">
        <f>[5]B!$I$2260</f>
        <v>0</v>
      </c>
      <c r="E120" s="449">
        <f>[5]B!$I$2260</f>
        <v>0</v>
      </c>
      <c r="F120" s="449">
        <f>[5]B!$L$2260</f>
        <v>0</v>
      </c>
      <c r="G120" s="105"/>
      <c r="H120" s="76">
        <f>[5]B!$AL$2260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[5]B!$C$2494</f>
        <v>85</v>
      </c>
      <c r="D122" s="449">
        <f>[5]B!$I$2494</f>
        <v>74</v>
      </c>
      <c r="E122" s="449">
        <f>[5]B!$I$2494</f>
        <v>74</v>
      </c>
      <c r="F122" s="449">
        <f>[5]B!$L$2494</f>
        <v>2</v>
      </c>
      <c r="G122" s="105"/>
      <c r="H122" s="76">
        <f>[5]B!$AL$2494</f>
        <v>18981860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[5]B!$C2506</f>
        <v>20</v>
      </c>
      <c r="D123" s="454">
        <f>[5]B!$I2506</f>
        <v>3</v>
      </c>
      <c r="E123" s="454">
        <f>[5]B!$I2506</f>
        <v>3</v>
      </c>
      <c r="F123" s="454">
        <f>[5]B!$L2506</f>
        <v>15</v>
      </c>
      <c r="G123" s="454">
        <f>[5]B!C2506</f>
        <v>20</v>
      </c>
      <c r="H123" s="454">
        <f>+([5]B!$AL2506)*0.75</f>
        <v>188115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990</v>
      </c>
      <c r="D124" s="459">
        <f>SUM(D105:D118)+D122+D123</f>
        <v>670</v>
      </c>
      <c r="E124" s="459">
        <f>SUM(E105:E118)+E122+E123</f>
        <v>670</v>
      </c>
      <c r="F124" s="459">
        <f>SUM(F105:F118)+F122+F123</f>
        <v>106</v>
      </c>
      <c r="G124" s="454">
        <f>[5]B!C2506</f>
        <v>20</v>
      </c>
      <c r="H124" s="81">
        <f>SUM(H105:H118)+H122+H123</f>
        <v>191937495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[5]B!$C$116</f>
        <v>5131</v>
      </c>
      <c r="D128" s="468">
        <f>[5]B!$E$116</f>
        <v>4772</v>
      </c>
      <c r="E128" s="112">
        <f>[5]B!$AL$116</f>
        <v>183387960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[5]B!$C$117</f>
        <v>0</v>
      </c>
      <c r="D129" s="469">
        <f>[5]B!$E$117</f>
        <v>0</v>
      </c>
      <c r="E129" s="113">
        <f>[5]B!$AL$117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[5]B!$C$118</f>
        <v>0</v>
      </c>
      <c r="D130" s="469">
        <f>[5]B!$E$118</f>
        <v>0</v>
      </c>
      <c r="E130" s="113">
        <f>[5]B!$AL$118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[5]B!$C$119</f>
        <v>228</v>
      </c>
      <c r="D131" s="469">
        <f>[5]B!$E$119</f>
        <v>225</v>
      </c>
      <c r="E131" s="113">
        <f>[5]B!$AL$119</f>
        <v>35946000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[5]B!$C$120</f>
        <v>0</v>
      </c>
      <c r="D132" s="469">
        <f>[5]B!$E$120</f>
        <v>0</v>
      </c>
      <c r="E132" s="113">
        <f>[5]B!$AL$120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[5]B!$C$121</f>
        <v>0</v>
      </c>
      <c r="D133" s="469">
        <f>[5]B!$E$121</f>
        <v>0</v>
      </c>
      <c r="E133" s="113">
        <f>[5]B!$AL$121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[5]B!$C$122</f>
        <v>172</v>
      </c>
      <c r="D134" s="469">
        <f>[5]B!$E$122</f>
        <v>171</v>
      </c>
      <c r="E134" s="113">
        <f>[5]B!$AL$122</f>
        <v>13196070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[5]B!$C$123</f>
        <v>103</v>
      </c>
      <c r="D135" s="469">
        <f>[5]B!$E$123</f>
        <v>103</v>
      </c>
      <c r="E135" s="113">
        <f>[5]B!$AL$123</f>
        <v>7948510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[5]B!$C$124</f>
        <v>0</v>
      </c>
      <c r="D136" s="469">
        <f>[5]B!$E$124</f>
        <v>0</v>
      </c>
      <c r="E136" s="113">
        <f>[5]B!$AL$124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[5]B!$C$125</f>
        <v>138</v>
      </c>
      <c r="D137" s="469">
        <f>[5]B!$E$125</f>
        <v>138</v>
      </c>
      <c r="E137" s="113">
        <f>[5]B!$AL$125</f>
        <v>9553740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[5]B!$C$126</f>
        <v>0</v>
      </c>
      <c r="D138" s="469">
        <f>[5]B!$E$126</f>
        <v>0</v>
      </c>
      <c r="E138" s="113">
        <f>[5]B!$AL$126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[5]B!$C$127</f>
        <v>0</v>
      </c>
      <c r="D139" s="469">
        <f>[5]B!$E$127</f>
        <v>0</v>
      </c>
      <c r="E139" s="113">
        <f>[5]B!$AL$127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[5]B!$C$128</f>
        <v>0</v>
      </c>
      <c r="D140" s="470">
        <f>[5]B!$E$128</f>
        <v>0</v>
      </c>
      <c r="E140" s="114">
        <f>[5]B!$AL$128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5772</v>
      </c>
      <c r="D141" s="471">
        <f>SUM(D128:D140)</f>
        <v>5409</v>
      </c>
      <c r="E141" s="81">
        <f>SUM(E128:E140)</f>
        <v>250032280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868</v>
      </c>
      <c r="D142" s="471">
        <f>SUM(D143:D152)</f>
        <v>829</v>
      </c>
      <c r="E142" s="81">
        <f>SUM(E143:E152)</f>
        <v>4764020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[5]B!$C$131</f>
        <v>0</v>
      </c>
      <c r="D143" s="472">
        <f>[5]B!$E$131</f>
        <v>0</v>
      </c>
      <c r="E143" s="112">
        <f>[5]B!$AL$131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[5]B!$C$132</f>
        <v>0</v>
      </c>
      <c r="D144" s="473">
        <f>[5]B!$E$132</f>
        <v>0</v>
      </c>
      <c r="E144" s="113">
        <f>[5]B!$AL$132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[5]B!$C$133</f>
        <v>0</v>
      </c>
      <c r="D145" s="473">
        <f>[5]B!$E$133</f>
        <v>0</v>
      </c>
      <c r="E145" s="113">
        <f>[5]B!$AL$133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[5]B!$C$134</f>
        <v>846</v>
      </c>
      <c r="D146" s="473">
        <f>[5]B!$E$134</f>
        <v>807</v>
      </c>
      <c r="E146" s="113">
        <f>[5]B!$AL$134</f>
        <v>4599900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[5]B!$C$135</f>
        <v>0</v>
      </c>
      <c r="D147" s="473">
        <f>[5]B!$E$135</f>
        <v>0</v>
      </c>
      <c r="E147" s="113">
        <f>[5]B!$AL$135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[5]B!$C$136</f>
        <v>0</v>
      </c>
      <c r="D148" s="473">
        <f>[5]B!$E$136</f>
        <v>0</v>
      </c>
      <c r="E148" s="113">
        <f>[5]B!$AL$136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[5]B!$C$137</f>
        <v>0</v>
      </c>
      <c r="D149" s="473">
        <f>[5]B!$E$137</f>
        <v>0</v>
      </c>
      <c r="E149" s="113">
        <f>[5]B!$AL$137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[5]B!$C$138</f>
        <v>22</v>
      </c>
      <c r="D150" s="473">
        <f>[5]B!$E$138</f>
        <v>22</v>
      </c>
      <c r="E150" s="113">
        <f>[5]B!$AL$138</f>
        <v>164120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[5]B!$C$139</f>
        <v>0</v>
      </c>
      <c r="D151" s="473">
        <f>[5]B!$E$139</f>
        <v>0</v>
      </c>
      <c r="E151" s="113">
        <f>[5]B!$AL$139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[5]B!$C$140</f>
        <v>0</v>
      </c>
      <c r="D152" s="474">
        <f>[5]B!$E$140</f>
        <v>0</v>
      </c>
      <c r="E152" s="114">
        <f>[5]B!$AL$140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[5]B!$C$142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[5]B!C143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[5]B!C144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[5]B!C145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[5]B!C146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6640</v>
      </c>
      <c r="D159" s="480">
        <f>(D141+D142)</f>
        <v>6238</v>
      </c>
      <c r="E159" s="81">
        <f>(E141+E142)</f>
        <v>254796300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[5]B!$C$62</f>
        <v>299</v>
      </c>
      <c r="D162" s="481">
        <f>[5]B!$E$62</f>
        <v>299</v>
      </c>
      <c r="E162" s="113">
        <f>[5]B!$AL$62</f>
        <v>263120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SUM([5]B!$C$63+[5]B!$C$64)</f>
        <v>0</v>
      </c>
      <c r="D163" s="482">
        <f>SUM([5]B!$E$63+[5]B!$E$64)</f>
        <v>0</v>
      </c>
      <c r="E163" s="113">
        <f>SUM([5]B!$AL$63+[5]B!$AL$64)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299</v>
      </c>
      <c r="D164" s="483">
        <f>SUM(D162:D163)</f>
        <v>299</v>
      </c>
      <c r="E164" s="133">
        <f>SUM(E162:E163)</f>
        <v>263120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[5]B!$C$1012</f>
        <v>22</v>
      </c>
      <c r="D167" s="485">
        <f>[5]B!$E$1012</f>
        <v>22</v>
      </c>
      <c r="E167" s="113">
        <f>[5]B!$AL$1012</f>
        <v>365200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[5]B!$C$1013</f>
        <v>0</v>
      </c>
      <c r="D168" s="486">
        <f>[5]B!$E$1013</f>
        <v>0</v>
      </c>
      <c r="E168" s="113">
        <f>[5]B!$AL$1013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[5]B!$C$1691</f>
        <v>667</v>
      </c>
      <c r="D169" s="486">
        <f>[5]B!$E$1691</f>
        <v>656</v>
      </c>
      <c r="E169" s="113">
        <f>[5]B!$AL$1691</f>
        <v>3732640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[5]B!$C$1692</f>
        <v>0</v>
      </c>
      <c r="D170" s="486">
        <f>[5]B!$E$1692</f>
        <v>0</v>
      </c>
      <c r="E170" s="113">
        <f>[5]B!$AL$1692</f>
        <v>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[5]B!$C$1693</f>
        <v>55</v>
      </c>
      <c r="D171" s="486">
        <f>[5]B!$E$1693</f>
        <v>55</v>
      </c>
      <c r="E171" s="113">
        <f>[5]B!$AL$1693</f>
        <v>1494350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[5]B!$C$1694</f>
        <v>0</v>
      </c>
      <c r="D172" s="486">
        <f>[5]B!$E$1694</f>
        <v>0</v>
      </c>
      <c r="E172" s="113">
        <f>[5]B!$AL$1694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[5]B!$C$1695</f>
        <v>0</v>
      </c>
      <c r="D173" s="486">
        <f>[5]B!$E$1695</f>
        <v>0</v>
      </c>
      <c r="E173" s="113">
        <f>[5]B!$AL$1695</f>
        <v>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[5]B!$C$1696</f>
        <v>0</v>
      </c>
      <c r="D174" s="486">
        <f>[5]B!$E$1696</f>
        <v>0</v>
      </c>
      <c r="E174" s="113">
        <f>[5]B!$AL$1696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[5]B!$C$1697</f>
        <v>0</v>
      </c>
      <c r="D175" s="486">
        <f>[5]B!$E$1697</f>
        <v>0</v>
      </c>
      <c r="E175" s="113">
        <f>[5]B!$AL$1697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[5]B!$C$1698</f>
        <v>0</v>
      </c>
      <c r="D176" s="486">
        <f>[5]B!$E$1698</f>
        <v>0</v>
      </c>
      <c r="E176" s="113">
        <f>[5]B!$AL$1698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[5]B!$C$1699</f>
        <v>0</v>
      </c>
      <c r="D177" s="486">
        <f>[5]B!$E$1699</f>
        <v>0</v>
      </c>
      <c r="E177" s="113">
        <f>[5]B!$AL$1699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[5]B!$C$1700</f>
        <v>0</v>
      </c>
      <c r="D178" s="486">
        <f>[5]B!$E$1700</f>
        <v>0</v>
      </c>
      <c r="E178" s="113">
        <f>[5]B!$AL$1700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[5]B!$C$1701</f>
        <v>0</v>
      </c>
      <c r="D179" s="486">
        <f>[5]B!$E$1701</f>
        <v>0</v>
      </c>
      <c r="E179" s="113">
        <f>[5]B!$AL$1701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[5]B!$C$1702</f>
        <v>0</v>
      </c>
      <c r="D180" s="486">
        <f>[5]B!$E$1702</f>
        <v>0</v>
      </c>
      <c r="E180" s="113">
        <f>[5]B!$AL$1702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[5]B!$C$1703</f>
        <v>0</v>
      </c>
      <c r="D181" s="486">
        <f>[5]B!$E$1703</f>
        <v>0</v>
      </c>
      <c r="E181" s="113">
        <f>[5]B!$AL$1703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[5]B!$C$1704</f>
        <v>0</v>
      </c>
      <c r="D182" s="486">
        <f>[5]B!$E$1704</f>
        <v>0</v>
      </c>
      <c r="E182" s="113">
        <f>[5]B!$AL$1704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[5]B!$C$1705</f>
        <v>0</v>
      </c>
      <c r="D183" s="486">
        <f>[5]B!$E$1705</f>
        <v>0</v>
      </c>
      <c r="E183" s="113">
        <f>[5]B!$AL$1705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[5]B!$C$1706</f>
        <v>0</v>
      </c>
      <c r="D184" s="486">
        <f>[5]B!$E$1706</f>
        <v>0</v>
      </c>
      <c r="E184" s="113">
        <f>[5]B!$AL$1706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[5]B!$C$1707</f>
        <v>0</v>
      </c>
      <c r="D185" s="486">
        <f>[5]B!$E$1707</f>
        <v>0</v>
      </c>
      <c r="E185" s="113">
        <f>[5]B!$AL$1707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[5]B!$C$1708</f>
        <v>0</v>
      </c>
      <c r="D186" s="486">
        <f>[5]B!$E$1708</f>
        <v>0</v>
      </c>
      <c r="E186" s="113">
        <f>[5]B!$AL$1708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[5]B!$C$1709</f>
        <v>0</v>
      </c>
      <c r="D187" s="486">
        <f>[5]B!$E$1709</f>
        <v>0</v>
      </c>
      <c r="E187" s="113">
        <f>[5]B!$AL$1709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[5]B!$C$1710</f>
        <v>0</v>
      </c>
      <c r="D188" s="486">
        <f>[5]B!$E$1710</f>
        <v>0</v>
      </c>
      <c r="E188" s="113">
        <f>[5]B!$AL$1710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[5]B!$C$1711</f>
        <v>0</v>
      </c>
      <c r="D189" s="486">
        <f>[5]B!$E$1711</f>
        <v>0</v>
      </c>
      <c r="E189" s="113">
        <f>[5]B!$AL$1711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[5]B!$C$1712</f>
        <v>0</v>
      </c>
      <c r="D190" s="486">
        <f>[5]B!$E$1712</f>
        <v>0</v>
      </c>
      <c r="E190" s="113">
        <f>[5]B!$AL$1712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[5]B!$C$1713</f>
        <v>0</v>
      </c>
      <c r="D191" s="486">
        <f>[5]B!$E$1713</f>
        <v>0</v>
      </c>
      <c r="E191" s="113">
        <f>[5]B!$AL$1713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[5]B!$C$1714</f>
        <v>0</v>
      </c>
      <c r="D192" s="486">
        <f>[5]B!$E$1714</f>
        <v>0</v>
      </c>
      <c r="E192" s="113">
        <f>[5]B!$AL$1714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[5]B!$C$1933</f>
        <v>78</v>
      </c>
      <c r="D193" s="486">
        <f>[5]B!$E$1933</f>
        <v>76</v>
      </c>
      <c r="E193" s="113">
        <f>[5]B!$AL$1933</f>
        <v>2982240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[5]B!$C$1934</f>
        <v>0</v>
      </c>
      <c r="D194" s="486">
        <f>[5]B!$E$1934</f>
        <v>0</v>
      </c>
      <c r="E194" s="113">
        <f>[5]B!$AL$1934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[5]B!$C$1935</f>
        <v>22</v>
      </c>
      <c r="D195" s="486">
        <f>[5]B!$E$1935</f>
        <v>21</v>
      </c>
      <c r="E195" s="113">
        <f>[5]B!$AL$1935</f>
        <v>1058820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[5]B!$C$1418</f>
        <v>1</v>
      </c>
      <c r="D196" s="486">
        <f>[5]B!$E$1418</f>
        <v>1</v>
      </c>
      <c r="E196" s="113">
        <f>[5]B!$AL$1418</f>
        <v>10610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[5]B!$C$1014</f>
        <v>0</v>
      </c>
      <c r="D197" s="486">
        <f>[5]B!$E$1014</f>
        <v>0</v>
      </c>
      <c r="E197" s="113">
        <f>[5]B!$AL$1014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[5]B!$C$1015</f>
        <v>0</v>
      </c>
      <c r="D198" s="486">
        <f>[5]B!$E$1015</f>
        <v>0</v>
      </c>
      <c r="E198" s="113">
        <f>[5]B!$AL$1015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[5]B!$C$1016</f>
        <v>0</v>
      </c>
      <c r="D199" s="486">
        <f>[5]B!$E$1016</f>
        <v>0</v>
      </c>
      <c r="E199" s="113">
        <f>[5]B!$AL$1016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[5]B!$C$1017</f>
        <v>3</v>
      </c>
      <c r="D200" s="487">
        <f>[5]B!$E$1017</f>
        <v>3</v>
      </c>
      <c r="E200" s="113">
        <f>[5]B!$AL$1017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848</v>
      </c>
      <c r="D201" s="488">
        <f>SUM(D167:D200)</f>
        <v>834</v>
      </c>
      <c r="E201" s="139">
        <f>SUM(E167:E200)</f>
        <v>13193400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[5]B!C2734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[5]B!C2735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[5]B!$C$2736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[5]B!$C$2737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[5]B!$C$2738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[5]B!$C$2739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[5]B!$C$2740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[5]B!$C$2743</f>
        <v>8</v>
      </c>
      <c r="D214" s="494">
        <f>[5]B!$E$2743</f>
        <v>8</v>
      </c>
      <c r="E214" s="53">
        <f>[5]B!$AL$2743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[5]B!$C$2744</f>
        <v>0</v>
      </c>
      <c r="D215" s="495">
        <f>[5]B!$E$2744</f>
        <v>0</v>
      </c>
      <c r="E215" s="54">
        <f>[5]B!$AL$2744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[5]B!$C$2745</f>
        <v>0</v>
      </c>
      <c r="D216" s="495">
        <f>[5]B!$E$2745</f>
        <v>0</v>
      </c>
      <c r="E216" s="54">
        <f>[5]B!$AL$2745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[5]B!$C$2746</f>
        <v>0</v>
      </c>
      <c r="D217" s="495">
        <f>[5]B!$E$2746</f>
        <v>0</v>
      </c>
      <c r="E217" s="54">
        <f>[5]B!$AL$2746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[5]B!$C$2747</f>
        <v>0</v>
      </c>
      <c r="D218" s="496">
        <f>[5]B!$E$2747</f>
        <v>0</v>
      </c>
      <c r="E218" s="156">
        <f>[5]B!$AL$2747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[5]B!$C$2587</f>
        <v>159</v>
      </c>
      <c r="D222" s="494">
        <f>[5]B!$E$2587</f>
        <v>159</v>
      </c>
      <c r="E222" s="53">
        <f>[5]B!$AL$2587</f>
        <v>3408960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[5]B!$C$2588</f>
        <v>264</v>
      </c>
      <c r="D223" s="495">
        <f>[5]B!$E$2588</f>
        <v>264</v>
      </c>
      <c r="E223" s="54">
        <f>[5]B!$AL$2588</f>
        <v>17812080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[5]B!$C$2589</f>
        <v>0</v>
      </c>
      <c r="D224" s="495">
        <f>[5]B!$E$2589</f>
        <v>0</v>
      </c>
      <c r="E224" s="54">
        <f>[5]B!$AL$2589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[5]B!$C$2590</f>
        <v>272</v>
      </c>
      <c r="D225" s="495">
        <f>[5]B!$E$2590</f>
        <v>272</v>
      </c>
      <c r="E225" s="54">
        <f>[5]B!$AL$2590</f>
        <v>799680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[5]B!$C$2591</f>
        <v>0</v>
      </c>
      <c r="D226" s="495">
        <f>[5]B!$E$2591</f>
        <v>0</v>
      </c>
      <c r="E226" s="54">
        <f>[5]B!$AL$2591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[5]B!$C$2592</f>
        <v>0</v>
      </c>
      <c r="D227" s="495">
        <f>[5]B!$E$2592</f>
        <v>0</v>
      </c>
      <c r="E227" s="54">
        <f>[5]B!$AL$2592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[5]B!$C$2593</f>
        <v>0</v>
      </c>
      <c r="D228" s="496">
        <f>[5]B!$E$2593</f>
        <v>0</v>
      </c>
      <c r="E228" s="156">
        <f>[5]B!$AL$2593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695</v>
      </c>
      <c r="D229" s="499">
        <f>SUM(D222:D228)</f>
        <v>695</v>
      </c>
      <c r="E229" s="139">
        <f>SUM(E222:E228)</f>
        <v>22020720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[5]B!$C$2262</f>
        <v>81</v>
      </c>
      <c r="D232" s="494">
        <f>[5]B!$E$2262</f>
        <v>73</v>
      </c>
      <c r="E232" s="53">
        <f>[5]B!$AL$2262</f>
        <v>10954380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[5]B!$C$2263</f>
        <v>1</v>
      </c>
      <c r="D233" s="496">
        <f>[5]B!$E$2263</f>
        <v>1</v>
      </c>
      <c r="E233" s="156">
        <f>[5]B!$AL$2263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[5]B!C2267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82</v>
      </c>
      <c r="D235" s="497">
        <f>SUM(D232:D234)</f>
        <v>74</v>
      </c>
      <c r="E235" s="139">
        <f>SUM(E232:E234)</f>
        <v>11112260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[5]B!$C$2614</f>
        <v>1221</v>
      </c>
      <c r="D238" s="472">
        <f>[5]B!$E$2614</f>
        <v>1221</v>
      </c>
      <c r="E238" s="53">
        <f>[5]B!$AL$2614</f>
        <v>5964970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[5]B!C2651+[5]B!C2673+[5]B!C2674</f>
        <v>401</v>
      </c>
      <c r="D239" s="473">
        <f>[5]B!E2640+[5]B!E2673+[5]B!E2674</f>
        <v>401</v>
      </c>
      <c r="E239" s="54">
        <f>[5]B!$AL$2640+[5]B!AL2673+[5]B!AL2674</f>
        <v>10420940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[5]B!$C$2677</f>
        <v>47</v>
      </c>
      <c r="D240" s="473">
        <f>[5]B!$H$2677</f>
        <v>45</v>
      </c>
      <c r="E240" s="54">
        <f>[5]B!$AL$2677</f>
        <v>2647710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[5]B!$C$2727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1669</v>
      </c>
      <c r="D242" s="505">
        <f>SUM(D238:D240)</f>
        <v>1667</v>
      </c>
      <c r="E242" s="175">
        <f>SUM(E238:E240)</f>
        <v>19033620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[5]B!$C$2095</f>
        <v>0</v>
      </c>
      <c r="D245" s="472">
        <f>[5]B!$E$2095</f>
        <v>0</v>
      </c>
      <c r="E245" s="178">
        <f>[5]B!$AL$2095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[5]B!$C$2096</f>
        <v>0</v>
      </c>
      <c r="D246" s="473">
        <f>[5]B!$E$2096</f>
        <v>0</v>
      </c>
      <c r="E246" s="179">
        <f>[5]B!$AL$2096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[5]B!$C$2097</f>
        <v>0</v>
      </c>
      <c r="D247" s="473">
        <f>[5]B!$E$2097</f>
        <v>0</v>
      </c>
      <c r="E247" s="179">
        <f>[5]B!$AL$2097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[5]B!$C$2098</f>
        <v>0</v>
      </c>
      <c r="D248" s="473">
        <f>[5]B!$E$2098</f>
        <v>0</v>
      </c>
      <c r="E248" s="179">
        <f>[5]B!$AL$2098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[5]B!$C$2099</f>
        <v>0</v>
      </c>
      <c r="D249" s="473">
        <f>[5]B!$E$2099</f>
        <v>0</v>
      </c>
      <c r="E249" s="179">
        <f>[5]B!$AL$2099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[5]B!$C$2100</f>
        <v>0</v>
      </c>
      <c r="D250" s="473">
        <f>[5]B!$E$2100</f>
        <v>0</v>
      </c>
      <c r="E250" s="179">
        <f>[5]B!$AL$2100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[5]B!$C$2101</f>
        <v>0</v>
      </c>
      <c r="D251" s="473">
        <f>[5]B!$E$2101</f>
        <v>0</v>
      </c>
      <c r="E251" s="179">
        <f>[5]B!$AL$2101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[5]B!$C$2102</f>
        <v>0</v>
      </c>
      <c r="D252" s="474">
        <f>[5]B!$E$2102</f>
        <v>0</v>
      </c>
      <c r="E252" s="180">
        <f>[5]B!$AL$2102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[5]B!$C$103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[5]B!$C$104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[5]B!$C$105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[5]B!$C$106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[5]B!$C$107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[5]B!$C$108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[5]B!$C$109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[5]B!$C$110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[5]B!$C$111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[5]B!$C$112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[5]B!$C$1984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[5]B!$C$1788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[5]B!$C$2106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[5]B!$C$113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[5]B!$C$2730</f>
        <v>382</v>
      </c>
      <c r="D274" s="511">
        <f>[5]B!$E$2730</f>
        <v>382</v>
      </c>
      <c r="E274" s="53">
        <f>[5]B!$AL$2730</f>
        <v>8583540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[5]B!$C$2731</f>
        <v>0</v>
      </c>
      <c r="D275" s="512">
        <f>[5]B!$E$2731</f>
        <v>0</v>
      </c>
      <c r="E275" s="156">
        <f>[5]B!$AL$2731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382</v>
      </c>
      <c r="D276" s="459">
        <f>SUM(D274:D275)</f>
        <v>382</v>
      </c>
      <c r="E276" s="175">
        <f>SUM(E274:E275)</f>
        <v>8583540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[5]B!$C$956</f>
        <v>1312</v>
      </c>
      <c r="D279" s="513">
        <f>[5]B!$E$956</f>
        <v>1304</v>
      </c>
      <c r="E279" s="193">
        <f>[5]B!$AL$956</f>
        <v>9905330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[5]B!C963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98109</v>
      </c>
      <c r="D286" s="514">
        <f t="shared" ref="D286:Q286" si="1">+D287+D288+D289+D290+D291+D292+D296+D297+D298</f>
        <v>96830</v>
      </c>
      <c r="E286" s="514">
        <f t="shared" si="1"/>
        <v>96830</v>
      </c>
      <c r="F286" s="514">
        <f t="shared" si="1"/>
        <v>0</v>
      </c>
      <c r="G286" s="514">
        <f t="shared" si="1"/>
        <v>1279</v>
      </c>
      <c r="H286" s="514">
        <f t="shared" si="1"/>
        <v>33506</v>
      </c>
      <c r="I286" s="514">
        <f t="shared" si="1"/>
        <v>35326</v>
      </c>
      <c r="J286" s="514">
        <f t="shared" si="1"/>
        <v>29277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0</v>
      </c>
      <c r="P286" s="514">
        <f t="shared" si="1"/>
        <v>460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[5]B!C212</f>
        <v>48097</v>
      </c>
      <c r="D287" s="515">
        <f>[5]B!D212</f>
        <v>47380</v>
      </c>
      <c r="E287" s="515">
        <f>[5]B!E212</f>
        <v>47380</v>
      </c>
      <c r="F287" s="515">
        <f>[5]B!F212</f>
        <v>0</v>
      </c>
      <c r="G287" s="515">
        <f>[5]B!G212</f>
        <v>717</v>
      </c>
      <c r="H287" s="515">
        <f>[5]B!AA212</f>
        <v>17293</v>
      </c>
      <c r="I287" s="515">
        <f>[5]B!AB212</f>
        <v>15911</v>
      </c>
      <c r="J287" s="515">
        <f>[5]B!AC212</f>
        <v>14893</v>
      </c>
      <c r="K287" s="515">
        <f>[5]B!AD212</f>
        <v>0</v>
      </c>
      <c r="L287" s="515">
        <f>[5]B!AE212</f>
        <v>0</v>
      </c>
      <c r="M287" s="515">
        <f>[5]B!AF212</f>
        <v>0</v>
      </c>
      <c r="N287" s="515">
        <f>[5]B!AG212</f>
        <v>0</v>
      </c>
      <c r="O287" s="515">
        <f>[5]B!AH212</f>
        <v>0</v>
      </c>
      <c r="P287" s="515">
        <f>[5]B!AI212</f>
        <v>75</v>
      </c>
      <c r="Q287" s="515">
        <f>[5]B!AJ212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[5]B!C275</f>
        <v>35434</v>
      </c>
      <c r="D288" s="516">
        <f>[5]B!D275</f>
        <v>34958</v>
      </c>
      <c r="E288" s="516">
        <f>[5]B!E275</f>
        <v>34958</v>
      </c>
      <c r="F288" s="516">
        <f>[5]B!F275</f>
        <v>0</v>
      </c>
      <c r="G288" s="516">
        <f>[5]B!G275</f>
        <v>476</v>
      </c>
      <c r="H288" s="516">
        <f>[5]B!AA275</f>
        <v>12517</v>
      </c>
      <c r="I288" s="516">
        <f>[5]B!AB275</f>
        <v>10775</v>
      </c>
      <c r="J288" s="516">
        <f>[5]B!AC275</f>
        <v>12142</v>
      </c>
      <c r="K288" s="516">
        <f>[5]B!AD275</f>
        <v>0</v>
      </c>
      <c r="L288" s="516">
        <f>[5]B!AE275</f>
        <v>0</v>
      </c>
      <c r="M288" s="516">
        <f>[5]B!AF275</f>
        <v>0</v>
      </c>
      <c r="N288" s="516">
        <f>[5]B!AG275</f>
        <v>0</v>
      </c>
      <c r="O288" s="516">
        <f>[5]B!AH275</f>
        <v>0</v>
      </c>
      <c r="P288" s="516">
        <f>[5]B!AI275</f>
        <v>70</v>
      </c>
      <c r="Q288" s="516">
        <f>[5]B!AJ275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[5]B!C314</f>
        <v>2441</v>
      </c>
      <c r="D289" s="516">
        <f>[5]B!D314</f>
        <v>2433</v>
      </c>
      <c r="E289" s="516">
        <f>[5]B!E314</f>
        <v>2433</v>
      </c>
      <c r="F289" s="516">
        <f>[5]B!F314</f>
        <v>0</v>
      </c>
      <c r="G289" s="516">
        <f>[5]B!G314</f>
        <v>8</v>
      </c>
      <c r="H289" s="516">
        <f>[5]B!AA314</f>
        <v>214</v>
      </c>
      <c r="I289" s="516">
        <f>[5]B!AB314</f>
        <v>2203</v>
      </c>
      <c r="J289" s="516">
        <f>[5]B!AC314</f>
        <v>24</v>
      </c>
      <c r="K289" s="516">
        <f>[5]B!AD314</f>
        <v>0</v>
      </c>
      <c r="L289" s="516">
        <f>[5]B!AE314</f>
        <v>0</v>
      </c>
      <c r="M289" s="516">
        <f>[5]B!AF314</f>
        <v>0</v>
      </c>
      <c r="N289" s="516">
        <f>[5]B!AG314</f>
        <v>0</v>
      </c>
      <c r="O289" s="516">
        <f>[5]B!AH314</f>
        <v>0</v>
      </c>
      <c r="P289" s="516">
        <f>[5]B!AI314</f>
        <v>68</v>
      </c>
      <c r="Q289" s="516">
        <f>[5]B!AJ314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[5]B!C324</f>
        <v>0</v>
      </c>
      <c r="D290" s="516">
        <f>[5]B!D324</f>
        <v>0</v>
      </c>
      <c r="E290" s="516">
        <f>[5]B!E324</f>
        <v>0</v>
      </c>
      <c r="F290" s="516">
        <f>[5]B!F324</f>
        <v>0</v>
      </c>
      <c r="G290" s="516">
        <f>[5]B!G324</f>
        <v>0</v>
      </c>
      <c r="H290" s="516">
        <f>[5]B!AA324</f>
        <v>0</v>
      </c>
      <c r="I290" s="516">
        <f>[5]B!AB324</f>
        <v>0</v>
      </c>
      <c r="J290" s="516">
        <f>[5]B!AC324</f>
        <v>0</v>
      </c>
      <c r="K290" s="516">
        <f>[5]B!AD324</f>
        <v>0</v>
      </c>
      <c r="L290" s="516">
        <f>[5]B!AE324</f>
        <v>0</v>
      </c>
      <c r="M290" s="516">
        <f>[5]B!AF324</f>
        <v>0</v>
      </c>
      <c r="N290" s="516">
        <f>[5]B!AG324</f>
        <v>0</v>
      </c>
      <c r="O290" s="516">
        <f>[5]B!AH324</f>
        <v>0</v>
      </c>
      <c r="P290" s="516">
        <f>[5]B!AI324</f>
        <v>0</v>
      </c>
      <c r="Q290" s="516">
        <f>[5]B!AJ324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[5]B!C388</f>
        <v>2840</v>
      </c>
      <c r="D291" s="517">
        <f>[5]B!D388</f>
        <v>2800</v>
      </c>
      <c r="E291" s="517">
        <f>[5]B!E388</f>
        <v>2800</v>
      </c>
      <c r="F291" s="517">
        <f>[5]B!F388</f>
        <v>0</v>
      </c>
      <c r="G291" s="517">
        <f>[5]B!G388</f>
        <v>40</v>
      </c>
      <c r="H291" s="517">
        <f>[5]B!AA388</f>
        <v>1124</v>
      </c>
      <c r="I291" s="517">
        <f>[5]B!AB388</f>
        <v>547</v>
      </c>
      <c r="J291" s="517">
        <f>[5]B!AC388</f>
        <v>1169</v>
      </c>
      <c r="K291" s="517">
        <f>[5]B!AD388</f>
        <v>0</v>
      </c>
      <c r="L291" s="517">
        <f>[5]B!AE388</f>
        <v>0</v>
      </c>
      <c r="M291" s="517">
        <f>[5]B!AF388</f>
        <v>0</v>
      </c>
      <c r="N291" s="517">
        <f>[5]B!AG388</f>
        <v>0</v>
      </c>
      <c r="O291" s="517">
        <f>[5]B!AH388</f>
        <v>0</v>
      </c>
      <c r="P291" s="517">
        <f>[5]B!AI388</f>
        <v>194</v>
      </c>
      <c r="Q291" s="517">
        <f>[5]B!AJ388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6410</v>
      </c>
      <c r="D292" s="519">
        <f>SUM(D293:D295)</f>
        <v>6383</v>
      </c>
      <c r="E292" s="520">
        <f t="shared" ref="E292:Q292" si="2">SUM(E293:E295)</f>
        <v>6383</v>
      </c>
      <c r="F292" s="521">
        <f t="shared" si="2"/>
        <v>0</v>
      </c>
      <c r="G292" s="522">
        <f t="shared" si="2"/>
        <v>27</v>
      </c>
      <c r="H292" s="522">
        <f t="shared" si="2"/>
        <v>1891</v>
      </c>
      <c r="I292" s="522">
        <f t="shared" si="2"/>
        <v>4267</v>
      </c>
      <c r="J292" s="522">
        <f t="shared" si="2"/>
        <v>252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0</v>
      </c>
      <c r="P292" s="522">
        <f t="shared" si="2"/>
        <v>48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[5]B!C428</f>
        <v>5466</v>
      </c>
      <c r="D293" s="515">
        <f>[5]B!D428</f>
        <v>5440</v>
      </c>
      <c r="E293" s="515">
        <f>[5]B!E428</f>
        <v>5440</v>
      </c>
      <c r="F293" s="515">
        <f>[5]B!F428</f>
        <v>0</v>
      </c>
      <c r="G293" s="515">
        <f>[5]B!G428</f>
        <v>26</v>
      </c>
      <c r="H293" s="515">
        <f>[5]B!AA428</f>
        <v>1615</v>
      </c>
      <c r="I293" s="515">
        <f>[5]B!AB428</f>
        <v>3604</v>
      </c>
      <c r="J293" s="515">
        <f>[5]B!AC428</f>
        <v>247</v>
      </c>
      <c r="K293" s="515">
        <f>[5]B!AD428</f>
        <v>0</v>
      </c>
      <c r="L293" s="515">
        <f>[5]B!AE428</f>
        <v>0</v>
      </c>
      <c r="M293" s="515">
        <f>[5]B!AF428</f>
        <v>0</v>
      </c>
      <c r="N293" s="515">
        <f>[5]B!AG428</f>
        <v>0</v>
      </c>
      <c r="O293" s="515">
        <f>[5]B!AH428</f>
        <v>0</v>
      </c>
      <c r="P293" s="515">
        <f>[5]B!AI428</f>
        <v>2</v>
      </c>
      <c r="Q293" s="515">
        <f>[5]B!AJ428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[5]B!C447</f>
        <v>18</v>
      </c>
      <c r="D294" s="516">
        <f>[5]B!D447</f>
        <v>18</v>
      </c>
      <c r="E294" s="516">
        <f>[5]B!E447</f>
        <v>18</v>
      </c>
      <c r="F294" s="516">
        <f>[5]B!F447</f>
        <v>0</v>
      </c>
      <c r="G294" s="516">
        <f>[5]B!G447</f>
        <v>0</v>
      </c>
      <c r="H294" s="516">
        <f>[5]B!AA447</f>
        <v>3</v>
      </c>
      <c r="I294" s="516">
        <f>[5]B!AB447</f>
        <v>14</v>
      </c>
      <c r="J294" s="516">
        <f>[5]B!AC447</f>
        <v>1</v>
      </c>
      <c r="K294" s="516">
        <f>[5]B!AD447</f>
        <v>0</v>
      </c>
      <c r="L294" s="516">
        <f>[5]B!AE447</f>
        <v>0</v>
      </c>
      <c r="M294" s="516">
        <f>[5]B!AF447</f>
        <v>0</v>
      </c>
      <c r="N294" s="516">
        <f>[5]B!AG447</f>
        <v>0</v>
      </c>
      <c r="O294" s="516">
        <f>[5]B!AH447</f>
        <v>0</v>
      </c>
      <c r="P294" s="516">
        <f>[5]B!AI447</f>
        <v>0</v>
      </c>
      <c r="Q294" s="516">
        <f>[5]B!AJ447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[5]B!C470</f>
        <v>926</v>
      </c>
      <c r="D295" s="524">
        <f>[5]B!D470</f>
        <v>925</v>
      </c>
      <c r="E295" s="524">
        <f>[5]B!E470</f>
        <v>925</v>
      </c>
      <c r="F295" s="524">
        <f>[5]B!F470</f>
        <v>0</v>
      </c>
      <c r="G295" s="524">
        <f>[5]B!G470</f>
        <v>1</v>
      </c>
      <c r="H295" s="524">
        <f>[5]B!AA470</f>
        <v>273</v>
      </c>
      <c r="I295" s="524">
        <f>[5]B!AB470</f>
        <v>649</v>
      </c>
      <c r="J295" s="524">
        <f>[5]B!AC470</f>
        <v>4</v>
      </c>
      <c r="K295" s="524">
        <f>[5]B!AD470</f>
        <v>0</v>
      </c>
      <c r="L295" s="524">
        <f>[5]B!AE470</f>
        <v>0</v>
      </c>
      <c r="M295" s="524">
        <f>[5]B!AF470</f>
        <v>0</v>
      </c>
      <c r="N295" s="524">
        <f>[5]B!AG470</f>
        <v>0</v>
      </c>
      <c r="O295" s="524">
        <f>[5]B!AH470</f>
        <v>0</v>
      </c>
      <c r="P295" s="524">
        <f>[5]B!AI470</f>
        <v>46</v>
      </c>
      <c r="Q295" s="524">
        <f>[5]B!AJ470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[5]B!C480</f>
        <v>0</v>
      </c>
      <c r="D296" s="515">
        <f>[5]B!D480</f>
        <v>0</v>
      </c>
      <c r="E296" s="515">
        <f>[5]B!E480</f>
        <v>0</v>
      </c>
      <c r="F296" s="515">
        <f>[5]B!F480</f>
        <v>0</v>
      </c>
      <c r="G296" s="515">
        <f>[5]B!G480</f>
        <v>0</v>
      </c>
      <c r="H296" s="515">
        <f>[5]B!AA480</f>
        <v>0</v>
      </c>
      <c r="I296" s="515">
        <f>[5]B!AB480</f>
        <v>0</v>
      </c>
      <c r="J296" s="515">
        <f>[5]B!AC480</f>
        <v>0</v>
      </c>
      <c r="K296" s="515">
        <f>[5]B!AD480</f>
        <v>0</v>
      </c>
      <c r="L296" s="515">
        <f>[5]B!AE480</f>
        <v>0</v>
      </c>
      <c r="M296" s="515">
        <f>[5]B!AF480</f>
        <v>0</v>
      </c>
      <c r="N296" s="515">
        <f>[5]B!AG480</f>
        <v>0</v>
      </c>
      <c r="O296" s="515">
        <f>[5]B!AH480</f>
        <v>0</v>
      </c>
      <c r="P296" s="515">
        <f>[5]B!AI480</f>
        <v>0</v>
      </c>
      <c r="Q296" s="515">
        <f>[5]B!AJ480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[5]B!C532</f>
        <v>173</v>
      </c>
      <c r="D297" s="516">
        <f>[5]B!D532</f>
        <v>170</v>
      </c>
      <c r="E297" s="516">
        <f>[5]B!E532</f>
        <v>170</v>
      </c>
      <c r="F297" s="516">
        <f>[5]B!F532</f>
        <v>0</v>
      </c>
      <c r="G297" s="516">
        <f>[5]B!G532</f>
        <v>3</v>
      </c>
      <c r="H297" s="516">
        <f>[5]B!AA532</f>
        <v>74</v>
      </c>
      <c r="I297" s="516">
        <f>[5]B!AB532</f>
        <v>42</v>
      </c>
      <c r="J297" s="516">
        <f>[5]B!AC532</f>
        <v>57</v>
      </c>
      <c r="K297" s="516">
        <f>[5]B!AD532</f>
        <v>0</v>
      </c>
      <c r="L297" s="516">
        <f>[5]B!AE532</f>
        <v>0</v>
      </c>
      <c r="M297" s="516">
        <f>[5]B!AF532</f>
        <v>0</v>
      </c>
      <c r="N297" s="516">
        <f>[5]B!AG532</f>
        <v>0</v>
      </c>
      <c r="O297" s="516">
        <f>[5]B!AH532</f>
        <v>0</v>
      </c>
      <c r="P297" s="516">
        <f>[5]B!AI532</f>
        <v>4</v>
      </c>
      <c r="Q297" s="516">
        <f>[5]B!AJ532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[5]B!C566</f>
        <v>2714</v>
      </c>
      <c r="D298" s="516">
        <f>[5]B!D566</f>
        <v>2706</v>
      </c>
      <c r="E298" s="516">
        <f>[5]B!E566</f>
        <v>2706</v>
      </c>
      <c r="F298" s="516">
        <f>[5]B!F566</f>
        <v>0</v>
      </c>
      <c r="G298" s="516">
        <f>[5]B!G566</f>
        <v>8</v>
      </c>
      <c r="H298" s="516">
        <f>[5]B!AA566</f>
        <v>393</v>
      </c>
      <c r="I298" s="516">
        <f>[5]B!AB566</f>
        <v>1581</v>
      </c>
      <c r="J298" s="516">
        <f>[5]B!AC566</f>
        <v>740</v>
      </c>
      <c r="K298" s="516">
        <f>[5]B!AD566</f>
        <v>0</v>
      </c>
      <c r="L298" s="516">
        <f>[5]B!AE566</f>
        <v>0</v>
      </c>
      <c r="M298" s="516">
        <f>[5]B!AF566</f>
        <v>0</v>
      </c>
      <c r="N298" s="516">
        <f>[5]B!AG566</f>
        <v>0</v>
      </c>
      <c r="O298" s="516">
        <f>[5]B!AH566</f>
        <v>0</v>
      </c>
      <c r="P298" s="516">
        <f>[5]B!AI566</f>
        <v>1</v>
      </c>
      <c r="Q298" s="516">
        <f>[5]B!AJ566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5538</v>
      </c>
      <c r="D299" s="526">
        <f t="shared" si="3"/>
        <v>5504</v>
      </c>
      <c r="E299" s="520">
        <f t="shared" si="3"/>
        <v>5504</v>
      </c>
      <c r="F299" s="521">
        <f t="shared" si="3"/>
        <v>0</v>
      </c>
      <c r="G299" s="522">
        <f t="shared" si="3"/>
        <v>34</v>
      </c>
      <c r="H299" s="520">
        <f t="shared" si="3"/>
        <v>873</v>
      </c>
      <c r="I299" s="527">
        <f t="shared" si="3"/>
        <v>2090</v>
      </c>
      <c r="J299" s="521">
        <f t="shared" si="3"/>
        <v>2575</v>
      </c>
      <c r="K299" s="520">
        <f t="shared" si="3"/>
        <v>3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8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[5]B!C624</f>
        <v>3150</v>
      </c>
      <c r="D300" s="515">
        <f>[5]B!D624</f>
        <v>3120</v>
      </c>
      <c r="E300" s="515">
        <f>[5]B!E624</f>
        <v>3120</v>
      </c>
      <c r="F300" s="515">
        <f>[5]B!F624</f>
        <v>0</v>
      </c>
      <c r="G300" s="515">
        <f>[5]B!G624</f>
        <v>30</v>
      </c>
      <c r="H300" s="515">
        <f>[5]B!AA624</f>
        <v>315</v>
      </c>
      <c r="I300" s="515">
        <f>[5]B!AB624</f>
        <v>1009</v>
      </c>
      <c r="J300" s="515">
        <f>[5]B!AC624</f>
        <v>1826</v>
      </c>
      <c r="K300" s="515">
        <f>[5]B!AD624</f>
        <v>1</v>
      </c>
      <c r="L300" s="515">
        <f>[5]B!AE624</f>
        <v>0</v>
      </c>
      <c r="M300" s="515">
        <f>[5]B!AF624</f>
        <v>0</v>
      </c>
      <c r="N300" s="515">
        <f>[5]B!AG624</f>
        <v>0</v>
      </c>
      <c r="O300" s="515">
        <f>[5]B!AH624</f>
        <v>0</v>
      </c>
      <c r="P300" s="515">
        <f>[5]B!AI624</f>
        <v>0</v>
      </c>
      <c r="Q300" s="515">
        <f>[5]B!AJ624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[5]B!C647</f>
        <v>4</v>
      </c>
      <c r="D301" s="516">
        <f>[5]B!D647</f>
        <v>4</v>
      </c>
      <c r="E301" s="516">
        <f>[5]B!E647</f>
        <v>4</v>
      </c>
      <c r="F301" s="516">
        <f>[5]B!F647</f>
        <v>0</v>
      </c>
      <c r="G301" s="516">
        <f>[5]B!G647</f>
        <v>0</v>
      </c>
      <c r="H301" s="516">
        <f>[5]B!AA647</f>
        <v>1</v>
      </c>
      <c r="I301" s="516">
        <f>[5]B!AB647</f>
        <v>3</v>
      </c>
      <c r="J301" s="516">
        <f>[5]B!AC647</f>
        <v>0</v>
      </c>
      <c r="K301" s="516">
        <f>[5]B!AD647</f>
        <v>0</v>
      </c>
      <c r="L301" s="516">
        <f>[5]B!AE647</f>
        <v>0</v>
      </c>
      <c r="M301" s="516">
        <f>[5]B!AF647</f>
        <v>0</v>
      </c>
      <c r="N301" s="516">
        <f>[5]B!AG647</f>
        <v>0</v>
      </c>
      <c r="O301" s="516">
        <f>[5]B!AH647</f>
        <v>0</v>
      </c>
      <c r="P301" s="516">
        <f>[5]B!AI647</f>
        <v>0</v>
      </c>
      <c r="Q301" s="516">
        <f>[5]B!AJ647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[5]B!C674</f>
        <v>1188</v>
      </c>
      <c r="D302" s="517">
        <f>[5]B!D674</f>
        <v>1184</v>
      </c>
      <c r="E302" s="517">
        <f>[5]B!E674</f>
        <v>1184</v>
      </c>
      <c r="F302" s="517">
        <f>[5]B!F674</f>
        <v>0</v>
      </c>
      <c r="G302" s="517">
        <f>[5]B!G674</f>
        <v>4</v>
      </c>
      <c r="H302" s="517">
        <f>[5]B!AA674</f>
        <v>190</v>
      </c>
      <c r="I302" s="517">
        <f>[5]B!AB674</f>
        <v>341</v>
      </c>
      <c r="J302" s="517">
        <f>[5]B!AC674</f>
        <v>657</v>
      </c>
      <c r="K302" s="517">
        <f>[5]B!AD674</f>
        <v>0</v>
      </c>
      <c r="L302" s="517">
        <f>[5]B!AE674</f>
        <v>0</v>
      </c>
      <c r="M302" s="517">
        <f>[5]B!AF674</f>
        <v>0</v>
      </c>
      <c r="N302" s="517">
        <f>[5]B!AG674</f>
        <v>0</v>
      </c>
      <c r="O302" s="517">
        <f>[5]B!AH674</f>
        <v>0</v>
      </c>
      <c r="P302" s="517">
        <f>[5]B!AI674</f>
        <v>2</v>
      </c>
      <c r="Q302" s="517">
        <f>[5]B!AJ674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1196</v>
      </c>
      <c r="D303" s="448">
        <f>SUM(D304:D306)</f>
        <v>1196</v>
      </c>
      <c r="E303" s="481">
        <f t="shared" ref="E303:Q303" si="4">SUM(E304:E306)</f>
        <v>1196</v>
      </c>
      <c r="F303" s="532">
        <f t="shared" si="4"/>
        <v>0</v>
      </c>
      <c r="G303" s="533">
        <f t="shared" si="4"/>
        <v>0</v>
      </c>
      <c r="H303" s="481">
        <f t="shared" si="4"/>
        <v>367</v>
      </c>
      <c r="I303" s="534">
        <f t="shared" si="4"/>
        <v>737</v>
      </c>
      <c r="J303" s="532">
        <f t="shared" si="4"/>
        <v>92</v>
      </c>
      <c r="K303" s="481">
        <f t="shared" si="4"/>
        <v>2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0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[5]B!C696-[5]B!C676-[5]B!C677</f>
        <v>786</v>
      </c>
      <c r="D304" s="515">
        <f>[5]B!D696-[5]B!D676-[5]B!D677</f>
        <v>786</v>
      </c>
      <c r="E304" s="515">
        <f>[5]B!E696-[5]B!E676-[5]B!E677</f>
        <v>786</v>
      </c>
      <c r="F304" s="515">
        <f>[5]B!F696-[5]B!F676-[5]B!F677</f>
        <v>0</v>
      </c>
      <c r="G304" s="515">
        <f>[5]B!G696-[5]B!G676-[5]B!G677</f>
        <v>0</v>
      </c>
      <c r="H304" s="515">
        <f>[5]B!AA696-[5]B!AA676-[5]B!AA677</f>
        <v>269</v>
      </c>
      <c r="I304" s="515">
        <f>[5]B!AB696-[5]B!AB676-[5]B!AB677</f>
        <v>472</v>
      </c>
      <c r="J304" s="515">
        <f>[5]B!AC696-[5]B!AC676-[5]B!AC677</f>
        <v>45</v>
      </c>
      <c r="K304" s="515">
        <f>[5]B!AD696-[5]B!AD676-[5]B!AD677</f>
        <v>2</v>
      </c>
      <c r="L304" s="515">
        <f>[5]B!AE696-[5]B!AE676-[5]B!AE677</f>
        <v>0</v>
      </c>
      <c r="M304" s="515">
        <f>[5]B!AF696-[5]B!AF676-[5]B!AF677</f>
        <v>0</v>
      </c>
      <c r="N304" s="515">
        <f>[5]B!AG696-[5]B!AG676-[5]B!AG677</f>
        <v>0</v>
      </c>
      <c r="O304" s="515">
        <f>[5]B!AH696-[5]B!AH676-[5]B!AH677</f>
        <v>0</v>
      </c>
      <c r="P304" s="515">
        <f>[5]B!AI696-[5]B!AI676-[5]B!AI677</f>
        <v>0</v>
      </c>
      <c r="Q304" s="515">
        <f>[5]B!AJ696-[5]B!AJ676-[5]B!AJ677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[5]B!C676</f>
        <v>221</v>
      </c>
      <c r="D305" s="516">
        <f>[5]B!D676</f>
        <v>221</v>
      </c>
      <c r="E305" s="516">
        <f>[5]B!E676</f>
        <v>221</v>
      </c>
      <c r="F305" s="516">
        <f>[5]B!F676</f>
        <v>0</v>
      </c>
      <c r="G305" s="516">
        <f>[5]B!G676</f>
        <v>0</v>
      </c>
      <c r="H305" s="516">
        <f>[5]B!AA676</f>
        <v>0</v>
      </c>
      <c r="I305" s="516">
        <f>[5]B!AB676</f>
        <v>221</v>
      </c>
      <c r="J305" s="516">
        <f>[5]B!AC676</f>
        <v>0</v>
      </c>
      <c r="K305" s="516">
        <f>[5]B!AD676</f>
        <v>0</v>
      </c>
      <c r="L305" s="516">
        <f>[5]B!AE676</f>
        <v>0</v>
      </c>
      <c r="M305" s="516">
        <f>[5]B!AF676</f>
        <v>0</v>
      </c>
      <c r="N305" s="516">
        <f>[5]B!AG676</f>
        <v>0</v>
      </c>
      <c r="O305" s="516">
        <f>[5]B!AH676</f>
        <v>0</v>
      </c>
      <c r="P305" s="516">
        <f>[5]B!AI676</f>
        <v>0</v>
      </c>
      <c r="Q305" s="516">
        <f>[5]B!AJ676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[5]B!C677</f>
        <v>189</v>
      </c>
      <c r="D306" s="517">
        <f>[5]B!D677</f>
        <v>189</v>
      </c>
      <c r="E306" s="517">
        <f>[5]B!E677</f>
        <v>189</v>
      </c>
      <c r="F306" s="517">
        <f>[5]B!F677</f>
        <v>0</v>
      </c>
      <c r="G306" s="517">
        <f>[5]B!G677</f>
        <v>0</v>
      </c>
      <c r="H306" s="517">
        <f>[5]B!AA677</f>
        <v>98</v>
      </c>
      <c r="I306" s="517">
        <f>[5]B!AB677</f>
        <v>44</v>
      </c>
      <c r="J306" s="517">
        <f>[5]B!AC677</f>
        <v>47</v>
      </c>
      <c r="K306" s="517">
        <f>[5]B!AD677</f>
        <v>0</v>
      </c>
      <c r="L306" s="517">
        <f>[5]B!AE677</f>
        <v>0</v>
      </c>
      <c r="M306" s="517">
        <f>[5]B!AF677</f>
        <v>0</v>
      </c>
      <c r="N306" s="517">
        <f>[5]B!AG677</f>
        <v>0</v>
      </c>
      <c r="O306" s="517">
        <f>[5]B!AH677</f>
        <v>0</v>
      </c>
      <c r="P306" s="517">
        <f>[5]B!AI677</f>
        <v>0</v>
      </c>
      <c r="Q306" s="517">
        <f>[5]B!AJ677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[5]B!C728</f>
        <v>0</v>
      </c>
      <c r="D307" s="538">
        <f>[5]B!D728</f>
        <v>0</v>
      </c>
      <c r="E307" s="538">
        <f>[5]B!E728</f>
        <v>0</v>
      </c>
      <c r="F307" s="538">
        <f>[5]B!F728</f>
        <v>0</v>
      </c>
      <c r="G307" s="538">
        <f>[5]B!G728</f>
        <v>0</v>
      </c>
      <c r="H307" s="538">
        <f>[5]B!AA728</f>
        <v>0</v>
      </c>
      <c r="I307" s="538">
        <f>[5]B!AB728</f>
        <v>0</v>
      </c>
      <c r="J307" s="538">
        <f>[5]B!AC728</f>
        <v>0</v>
      </c>
      <c r="K307" s="538">
        <f>[5]B!AD728</f>
        <v>0</v>
      </c>
      <c r="L307" s="538">
        <f>[5]B!AE728</f>
        <v>0</v>
      </c>
      <c r="M307" s="538">
        <f>[5]B!AF728</f>
        <v>0</v>
      </c>
      <c r="N307" s="538">
        <f>[5]B!AG728</f>
        <v>0</v>
      </c>
      <c r="O307" s="538">
        <f>[5]B!AH728</f>
        <v>0</v>
      </c>
      <c r="P307" s="538">
        <f>[5]B!AI728</f>
        <v>6</v>
      </c>
      <c r="Q307" s="538">
        <f>[5]B!AJ728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[5]B!C786</f>
        <v>0</v>
      </c>
      <c r="D308" s="517">
        <f>[5]B!D786</f>
        <v>0</v>
      </c>
      <c r="E308" s="517">
        <f>[5]B!E786</f>
        <v>0</v>
      </c>
      <c r="F308" s="517">
        <f>[5]B!F786</f>
        <v>0</v>
      </c>
      <c r="G308" s="517">
        <f>[5]B!G786</f>
        <v>0</v>
      </c>
      <c r="H308" s="517">
        <f>[5]B!AA786</f>
        <v>0</v>
      </c>
      <c r="I308" s="517">
        <f>[5]B!AB786</f>
        <v>0</v>
      </c>
      <c r="J308" s="517">
        <f>[5]B!AC786</f>
        <v>0</v>
      </c>
      <c r="K308" s="517">
        <f>[5]B!AD786</f>
        <v>0</v>
      </c>
      <c r="L308" s="517">
        <f>[5]B!AE786</f>
        <v>0</v>
      </c>
      <c r="M308" s="517">
        <f>[5]B!AF786</f>
        <v>0</v>
      </c>
      <c r="N308" s="517">
        <f>[5]B!AG786</f>
        <v>0</v>
      </c>
      <c r="O308" s="517">
        <f>[5]B!AH786</f>
        <v>0</v>
      </c>
      <c r="P308" s="517">
        <f>[5]B!AI786</f>
        <v>0</v>
      </c>
      <c r="Q308" s="517">
        <f>[5]B!AJ786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[5]B!C492</f>
        <v>4769</v>
      </c>
      <c r="D309" s="515">
        <f>[5]B!D492</f>
        <v>4641</v>
      </c>
      <c r="E309" s="515">
        <f>[5]B!E492</f>
        <v>4641</v>
      </c>
      <c r="F309" s="515">
        <f>[5]B!F492</f>
        <v>0</v>
      </c>
      <c r="G309" s="515">
        <f>[5]B!G492</f>
        <v>128</v>
      </c>
      <c r="H309" s="515">
        <f>[5]B!AA492</f>
        <v>3248</v>
      </c>
      <c r="I309" s="515">
        <f>[5]B!AB492</f>
        <v>37</v>
      </c>
      <c r="J309" s="515">
        <f>[5]B!AC492</f>
        <v>1484</v>
      </c>
      <c r="K309" s="515">
        <f>[5]B!AD492</f>
        <v>0</v>
      </c>
      <c r="L309" s="515">
        <f>[5]B!AE492</f>
        <v>0</v>
      </c>
      <c r="M309" s="515">
        <f>[5]B!AF492</f>
        <v>0</v>
      </c>
      <c r="N309" s="515">
        <f>[5]B!AG492</f>
        <v>0</v>
      </c>
      <c r="O309" s="515">
        <f>[5]B!AH492</f>
        <v>0</v>
      </c>
      <c r="P309" s="515">
        <f>[5]B!AI492</f>
        <v>0</v>
      </c>
      <c r="Q309" s="515">
        <f>[5]B!AJ492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[5]B!C978</f>
        <v>0</v>
      </c>
      <c r="D310" s="539">
        <f>[5]B!D978</f>
        <v>0</v>
      </c>
      <c r="E310" s="539">
        <f>[5]B!E978</f>
        <v>0</v>
      </c>
      <c r="F310" s="539">
        <f>[5]B!F978</f>
        <v>0</v>
      </c>
      <c r="G310" s="539">
        <f>[5]B!G978</f>
        <v>0</v>
      </c>
      <c r="H310" s="539">
        <f>[5]B!AA978</f>
        <v>0</v>
      </c>
      <c r="I310" s="539">
        <f>[5]B!AB978</f>
        <v>0</v>
      </c>
      <c r="J310" s="539">
        <f>[5]B!AC978</f>
        <v>0</v>
      </c>
      <c r="K310" s="539">
        <f>[5]B!AD978</f>
        <v>0</v>
      </c>
      <c r="L310" s="539">
        <f>[5]B!AE978</f>
        <v>0</v>
      </c>
      <c r="M310" s="539">
        <f>[5]B!AF978</f>
        <v>0</v>
      </c>
      <c r="N310" s="539">
        <f>[5]B!AG978</f>
        <v>0</v>
      </c>
      <c r="O310" s="539">
        <f>[5]B!AH978</f>
        <v>0</v>
      </c>
      <c r="P310" s="539">
        <f>[5]B!AI978</f>
        <v>563</v>
      </c>
      <c r="Q310" s="539">
        <f>[5]B!AJ978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SUM([5]B!C793,[5]B!C800,[5]B!C804,[5]B!C811,[5]B!C820)</f>
        <v>0</v>
      </c>
      <c r="D317" s="511">
        <f>SUM([5]B!D793,[5]B!D800,[5]B!D804,[5]B!D811,[5]B!D820)</f>
        <v>0</v>
      </c>
      <c r="E317" s="511">
        <f>SUM([5]B!E793,[5]B!E800,[5]B!E804,[5]B!E811,[5]B!E820)</f>
        <v>0</v>
      </c>
      <c r="F317" s="511">
        <f>SUM([5]B!F793,[5]B!F800,[5]B!F804,[5]B!F811,[5]B!F820)</f>
        <v>0</v>
      </c>
      <c r="G317" s="511">
        <f>SUM([5]B!G793,[5]B!G800,[5]B!G804,[5]B!G811,[5]B!G820)</f>
        <v>0</v>
      </c>
      <c r="H317" s="511">
        <f>SUM([5]B!AA793,[5]B!AA800,[5]B!AA804,[5]B!AA811,[5]B!AA820)</f>
        <v>0</v>
      </c>
      <c r="I317" s="511">
        <f>SUM([5]B!AB793,[5]B!AB800,[5]B!AB804,[5]B!AB811,[5]B!AB820)</f>
        <v>0</v>
      </c>
      <c r="J317" s="511">
        <f>SUM([5]B!AC793,[5]B!AC800,[5]B!AC804,[5]B!AC811,[5]B!AC820)</f>
        <v>0</v>
      </c>
      <c r="K317" s="511">
        <f>SUM([5]B!AD793,[5]B!AD800,[5]B!AD804,[5]B!AD811,[5]B!AD820)</f>
        <v>0</v>
      </c>
      <c r="L317" s="511">
        <f>SUM([5]B!AE793,[5]B!AE800,[5]B!AE804,[5]B!AE811,[5]B!AE820)</f>
        <v>0</v>
      </c>
      <c r="M317" s="511">
        <f>SUM([5]B!AF793,[5]B!AF800,[5]B!AF804,[5]B!AF811,[5]B!AF820)</f>
        <v>0</v>
      </c>
      <c r="N317" s="511">
        <f>SUM([5]B!AG793,[5]B!AG800,[5]B!AG804,[5]B!AG811,[5]B!AG820)</f>
        <v>0</v>
      </c>
      <c r="O317" s="511">
        <f>SUM([5]B!AH793,[5]B!AH800,[5]B!AH804,[5]B!AH811,[5]B!AH820)</f>
        <v>0</v>
      </c>
      <c r="P317" s="511">
        <f>SUM([5]B!AI793,[5]B!AI800,[5]B!AI804,[5]B!AI811,[5]B!AI820)</f>
        <v>10</v>
      </c>
      <c r="Q317" s="511">
        <f>SUM([5]B!AJ793,[5]B!AJ800,[5]B!AJ804,[5]B!AJ811,[5]B!AJ820)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SUM([5]B!C824,[5]B!C828,[5]B!C832,[5]B!C840,[5]B!C843)</f>
        <v>0</v>
      </c>
      <c r="D318" s="496">
        <f>SUM([5]B!D824,[5]B!D828,[5]B!D832,[5]B!D840,[5]B!D843)</f>
        <v>0</v>
      </c>
      <c r="E318" s="496">
        <f>SUM([5]B!E824,[5]B!E828,[5]B!E832,[5]B!E840,[5]B!E843)</f>
        <v>0</v>
      </c>
      <c r="F318" s="496">
        <f>SUM([5]B!F824,[5]B!F828,[5]B!F832,[5]B!F840,[5]B!F843)</f>
        <v>0</v>
      </c>
      <c r="G318" s="496">
        <f>SUM([5]B!G824,[5]B!G828,[5]B!G832,[5]B!G840,[5]B!G843)</f>
        <v>0</v>
      </c>
      <c r="H318" s="511">
        <f>SUM([5]B!AA824,[5]B!AA828,[5]B!AA832,[5]B!AA840,[5]B!AA843)</f>
        <v>0</v>
      </c>
      <c r="I318" s="511">
        <f>SUM([5]B!AB824,[5]B!AB828,[5]B!AB832,[5]B!AB840,[5]B!AB843)</f>
        <v>0</v>
      </c>
      <c r="J318" s="511">
        <f>SUM([5]B!AC824,[5]B!AC828,[5]B!AC832,[5]B!AC840,[5]B!AC843)</f>
        <v>0</v>
      </c>
      <c r="K318" s="511">
        <f>SUM([5]B!AD824,[5]B!AD828,[5]B!AD832,[5]B!AD840,[5]B!AD843)</f>
        <v>0</v>
      </c>
      <c r="L318" s="511">
        <f>SUM([5]B!AE824,[5]B!AE828,[5]B!AE832,[5]B!AE840,[5]B!AE843)</f>
        <v>0</v>
      </c>
      <c r="M318" s="511">
        <f>SUM([5]B!AF824,[5]B!AF828,[5]B!AF832,[5]B!AF840,[5]B!AF843)</f>
        <v>0</v>
      </c>
      <c r="N318" s="511">
        <f>SUM([5]B!AG824,[5]B!AG828,[5]B!AG832,[5]B!AG840,[5]B!AG843)</f>
        <v>0</v>
      </c>
      <c r="O318" s="511">
        <f>SUM([5]B!AH824,[5]B!AH828,[5]B!AH832,[5]B!AH840,[5]B!AH843)</f>
        <v>0</v>
      </c>
      <c r="P318" s="511">
        <f>SUM([5]B!AI824,[5]B!AI828,[5]B!AI832,[5]B!AI840,[5]B!AI843)</f>
        <v>1</v>
      </c>
      <c r="Q318" s="511">
        <f>SUM([5]B!AJ824,[5]B!AJ828,[5]B!AJ832,[5]B!AJ840,[5]B!AJ843)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[5]B!C854</f>
        <v>0</v>
      </c>
      <c r="D320" s="513">
        <f>[5]B!D854</f>
        <v>0</v>
      </c>
      <c r="E320" s="513">
        <f>[5]B!E854</f>
        <v>0</v>
      </c>
      <c r="F320" s="513">
        <f>[5]B!F854</f>
        <v>0</v>
      </c>
      <c r="G320" s="513">
        <f>[5]B!G854</f>
        <v>0</v>
      </c>
      <c r="H320" s="511">
        <f>[5]B!AA854</f>
        <v>0</v>
      </c>
      <c r="I320" s="511">
        <f>[5]B!AB854</f>
        <v>0</v>
      </c>
      <c r="J320" s="511">
        <f>[5]B!AC854</f>
        <v>0</v>
      </c>
      <c r="K320" s="511">
        <f>[5]B!AD854</f>
        <v>0</v>
      </c>
      <c r="L320" s="511">
        <f>[5]B!AE854</f>
        <v>0</v>
      </c>
      <c r="M320" s="511">
        <f>[5]B!AF854</f>
        <v>0</v>
      </c>
      <c r="N320" s="511">
        <f>[5]B!AG854</f>
        <v>0</v>
      </c>
      <c r="O320" s="511">
        <f>[5]B!AH854</f>
        <v>0</v>
      </c>
      <c r="P320" s="511">
        <f>[5]B!AI854</f>
        <v>0</v>
      </c>
      <c r="Q320" s="511">
        <f>[5]B!AJ854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[5]B!C860</f>
        <v>0</v>
      </c>
      <c r="D322" s="547">
        <f>[5]B!D860</f>
        <v>0</v>
      </c>
      <c r="E322" s="547">
        <f>[5]B!E860</f>
        <v>0</v>
      </c>
      <c r="F322" s="547">
        <f>[5]B!F860</f>
        <v>0</v>
      </c>
      <c r="G322" s="547">
        <f>[5]B!G860</f>
        <v>0</v>
      </c>
      <c r="H322" s="511">
        <f>[5]B!AA860</f>
        <v>0</v>
      </c>
      <c r="I322" s="511">
        <f>[5]B!AB860</f>
        <v>0</v>
      </c>
      <c r="J322" s="511">
        <f>[5]B!AC860</f>
        <v>0</v>
      </c>
      <c r="K322" s="511">
        <f>[5]B!AD860</f>
        <v>0</v>
      </c>
      <c r="L322" s="511">
        <f>[5]B!AE860</f>
        <v>0</v>
      </c>
      <c r="M322" s="511">
        <f>[5]B!AF860</f>
        <v>0</v>
      </c>
      <c r="N322" s="511">
        <f>[5]B!AG860</f>
        <v>0</v>
      </c>
      <c r="O322" s="511">
        <f>[5]B!AH860</f>
        <v>0</v>
      </c>
      <c r="P322" s="511">
        <f>[5]B!AI860</f>
        <v>0</v>
      </c>
      <c r="Q322" s="511">
        <f>[5]B!AJ860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[5]B!C876</f>
        <v>0</v>
      </c>
      <c r="D323" s="548">
        <f>[5]B!D876</f>
        <v>0</v>
      </c>
      <c r="E323" s="548">
        <f>[5]B!E876</f>
        <v>0</v>
      </c>
      <c r="F323" s="548">
        <f>[5]B!F876</f>
        <v>0</v>
      </c>
      <c r="G323" s="548">
        <f>[5]B!G876</f>
        <v>0</v>
      </c>
      <c r="H323" s="511">
        <f>[5]B!AA876</f>
        <v>0</v>
      </c>
      <c r="I323" s="511">
        <f>[5]B!AB876</f>
        <v>0</v>
      </c>
      <c r="J323" s="511">
        <f>[5]B!AC876</f>
        <v>0</v>
      </c>
      <c r="K323" s="511">
        <f>[5]B!AD876</f>
        <v>0</v>
      </c>
      <c r="L323" s="511">
        <f>[5]B!AE876</f>
        <v>0</v>
      </c>
      <c r="M323" s="511">
        <f>[5]B!AF876</f>
        <v>0</v>
      </c>
      <c r="N323" s="511">
        <f>[5]B!AG876</f>
        <v>0</v>
      </c>
      <c r="O323" s="511">
        <f>[5]B!AH876</f>
        <v>0</v>
      </c>
      <c r="P323" s="511">
        <f>[5]B!AI876</f>
        <v>0</v>
      </c>
      <c r="Q323" s="511">
        <f>[5]B!AJ876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[5]B!C879</f>
        <v>0</v>
      </c>
      <c r="D324" s="548">
        <f>[5]B!D879</f>
        <v>0</v>
      </c>
      <c r="E324" s="548">
        <f>[5]B!E879</f>
        <v>0</v>
      </c>
      <c r="F324" s="548">
        <f>[5]B!F879</f>
        <v>0</v>
      </c>
      <c r="G324" s="548">
        <f>[5]B!G879</f>
        <v>0</v>
      </c>
      <c r="H324" s="548">
        <f>[5]B!H879</f>
        <v>0</v>
      </c>
      <c r="I324" s="548">
        <f>[5]B!I879</f>
        <v>0</v>
      </c>
      <c r="J324" s="548">
        <f>[5]B!J879</f>
        <v>0</v>
      </c>
      <c r="K324" s="548">
        <f>[5]B!K879</f>
        <v>0</v>
      </c>
      <c r="L324" s="548">
        <f>[5]B!L879</f>
        <v>0</v>
      </c>
      <c r="M324" s="548">
        <f>[5]B!M879</f>
        <v>0</v>
      </c>
      <c r="N324" s="548">
        <f>[5]B!N879</f>
        <v>0</v>
      </c>
      <c r="O324" s="548">
        <f>[5]B!O879</f>
        <v>0</v>
      </c>
      <c r="P324" s="548">
        <f>[5]B!P879</f>
        <v>0</v>
      </c>
      <c r="Q324" s="548">
        <f>[5]B!Q879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11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[5]B!C2095</f>
        <v>0</v>
      </c>
      <c r="D330" s="555">
        <f>[5]B!D2095</f>
        <v>0</v>
      </c>
      <c r="E330" s="555">
        <f>[5]B!E2095</f>
        <v>0</v>
      </c>
      <c r="F330" s="555">
        <f>[5]B!F2095</f>
        <v>0</v>
      </c>
      <c r="G330" s="555">
        <f>[5]B!G2095</f>
        <v>0</v>
      </c>
      <c r="H330" s="555">
        <f>[5]B!AA2095</f>
        <v>0</v>
      </c>
      <c r="I330" s="555">
        <f>[5]B!AB2095</f>
        <v>0</v>
      </c>
      <c r="J330" s="555">
        <f>[5]B!AC2095</f>
        <v>0</v>
      </c>
      <c r="K330" s="555">
        <f>[5]B!AD2095</f>
        <v>0</v>
      </c>
      <c r="L330" s="555">
        <f>[5]B!AE2095</f>
        <v>0</v>
      </c>
      <c r="M330" s="555">
        <f>[5]B!AF2095</f>
        <v>0</v>
      </c>
      <c r="N330" s="555">
        <f>[5]B!AG2095</f>
        <v>0</v>
      </c>
      <c r="O330" s="555">
        <f>[5]B!AH2095</f>
        <v>0</v>
      </c>
      <c r="P330" s="555">
        <f>[5]B!AI2095</f>
        <v>0</v>
      </c>
      <c r="Q330" s="555">
        <f>[5]B!AJ2095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[5]B!C2096</f>
        <v>0</v>
      </c>
      <c r="D331" s="555">
        <f>[5]B!D2096</f>
        <v>0</v>
      </c>
      <c r="E331" s="555">
        <f>[5]B!E2096</f>
        <v>0</v>
      </c>
      <c r="F331" s="555">
        <f>[5]B!F2096</f>
        <v>0</v>
      </c>
      <c r="G331" s="555">
        <f>[5]B!G2096</f>
        <v>0</v>
      </c>
      <c r="H331" s="555">
        <f>[5]B!AA2096</f>
        <v>0</v>
      </c>
      <c r="I331" s="555">
        <f>[5]B!AB2096</f>
        <v>0</v>
      </c>
      <c r="J331" s="555">
        <f>[5]B!AC2096</f>
        <v>0</v>
      </c>
      <c r="K331" s="555">
        <f>[5]B!AD2096</f>
        <v>0</v>
      </c>
      <c r="L331" s="555">
        <f>[5]B!AE2096</f>
        <v>0</v>
      </c>
      <c r="M331" s="555">
        <f>[5]B!AF2096</f>
        <v>0</v>
      </c>
      <c r="N331" s="555">
        <f>[5]B!AG2096</f>
        <v>0</v>
      </c>
      <c r="O331" s="555">
        <f>[5]B!AH2096</f>
        <v>0</v>
      </c>
      <c r="P331" s="555">
        <f>[5]B!AI2096</f>
        <v>0</v>
      </c>
      <c r="Q331" s="555">
        <f>[5]B!AJ2096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[5]B!C2097</f>
        <v>0</v>
      </c>
      <c r="D332" s="555">
        <f>[5]B!D2097</f>
        <v>0</v>
      </c>
      <c r="E332" s="555">
        <f>[5]B!E2097</f>
        <v>0</v>
      </c>
      <c r="F332" s="555">
        <f>[5]B!F2097</f>
        <v>0</v>
      </c>
      <c r="G332" s="555">
        <f>[5]B!G2097</f>
        <v>0</v>
      </c>
      <c r="H332" s="555">
        <f>[5]B!AA2097</f>
        <v>0</v>
      </c>
      <c r="I332" s="555">
        <f>[5]B!AB2097</f>
        <v>0</v>
      </c>
      <c r="J332" s="555">
        <f>[5]B!AC2097</f>
        <v>0</v>
      </c>
      <c r="K332" s="555">
        <f>[5]B!AD2097</f>
        <v>0</v>
      </c>
      <c r="L332" s="555">
        <f>[5]B!AE2097</f>
        <v>0</v>
      </c>
      <c r="M332" s="555">
        <f>[5]B!AF2097</f>
        <v>0</v>
      </c>
      <c r="N332" s="555">
        <f>[5]B!AG2097</f>
        <v>0</v>
      </c>
      <c r="O332" s="555">
        <f>[5]B!AH2097</f>
        <v>0</v>
      </c>
      <c r="P332" s="555">
        <f>[5]B!AI2097</f>
        <v>0</v>
      </c>
      <c r="Q332" s="555">
        <f>[5]B!AJ2097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[5]B!C2098</f>
        <v>0</v>
      </c>
      <c r="D333" s="555">
        <f>[5]B!D2098</f>
        <v>0</v>
      </c>
      <c r="E333" s="555">
        <f>[5]B!E2098</f>
        <v>0</v>
      </c>
      <c r="F333" s="555">
        <f>[5]B!F2098</f>
        <v>0</v>
      </c>
      <c r="G333" s="555">
        <f>[5]B!G2098</f>
        <v>0</v>
      </c>
      <c r="H333" s="555">
        <f>[5]B!AA2098</f>
        <v>0</v>
      </c>
      <c r="I333" s="555">
        <f>[5]B!AB2098</f>
        <v>0</v>
      </c>
      <c r="J333" s="555">
        <f>[5]B!AC2098</f>
        <v>0</v>
      </c>
      <c r="K333" s="555">
        <f>[5]B!AD2098</f>
        <v>0</v>
      </c>
      <c r="L333" s="555">
        <f>[5]B!AE2098</f>
        <v>0</v>
      </c>
      <c r="M333" s="555">
        <f>[5]B!AF2098</f>
        <v>0</v>
      </c>
      <c r="N333" s="555">
        <f>[5]B!AG2098</f>
        <v>0</v>
      </c>
      <c r="O333" s="555">
        <f>[5]B!AH2098</f>
        <v>0</v>
      </c>
      <c r="P333" s="555">
        <f>[5]B!AI2098</f>
        <v>0</v>
      </c>
      <c r="Q333" s="555">
        <f>[5]B!AJ2098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[5]B!C2099</f>
        <v>0</v>
      </c>
      <c r="D334" s="555">
        <f>[5]B!D2099</f>
        <v>0</v>
      </c>
      <c r="E334" s="555">
        <f>[5]B!E2099</f>
        <v>0</v>
      </c>
      <c r="F334" s="555">
        <f>[5]B!F2099</f>
        <v>0</v>
      </c>
      <c r="G334" s="555">
        <f>[5]B!G2099</f>
        <v>0</v>
      </c>
      <c r="H334" s="555">
        <f>[5]B!AA2099</f>
        <v>0</v>
      </c>
      <c r="I334" s="555">
        <f>[5]B!AB2099</f>
        <v>0</v>
      </c>
      <c r="J334" s="555">
        <f>[5]B!AC2099</f>
        <v>0</v>
      </c>
      <c r="K334" s="555">
        <f>[5]B!AD2099</f>
        <v>0</v>
      </c>
      <c r="L334" s="555">
        <f>[5]B!AE2099</f>
        <v>0</v>
      </c>
      <c r="M334" s="555">
        <f>[5]B!AF2099</f>
        <v>0</v>
      </c>
      <c r="N334" s="555">
        <f>[5]B!AG2099</f>
        <v>0</v>
      </c>
      <c r="O334" s="555">
        <f>[5]B!AH2099</f>
        <v>0</v>
      </c>
      <c r="P334" s="555">
        <f>[5]B!AI2099</f>
        <v>0</v>
      </c>
      <c r="Q334" s="555">
        <f>[5]B!AJ2099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[5]B!C2100</f>
        <v>0</v>
      </c>
      <c r="D335" s="555">
        <f>[5]B!D2100</f>
        <v>0</v>
      </c>
      <c r="E335" s="555">
        <f>[5]B!E2100</f>
        <v>0</v>
      </c>
      <c r="F335" s="555">
        <f>[5]B!F2100</f>
        <v>0</v>
      </c>
      <c r="G335" s="555">
        <f>[5]B!G2100</f>
        <v>0</v>
      </c>
      <c r="H335" s="555">
        <f>[5]B!AA2100</f>
        <v>0</v>
      </c>
      <c r="I335" s="555">
        <f>[5]B!AB2100</f>
        <v>0</v>
      </c>
      <c r="J335" s="555">
        <f>[5]B!AC2100</f>
        <v>0</v>
      </c>
      <c r="K335" s="555">
        <f>[5]B!AD2100</f>
        <v>0</v>
      </c>
      <c r="L335" s="555">
        <f>[5]B!AE2100</f>
        <v>0</v>
      </c>
      <c r="M335" s="555">
        <f>[5]B!AF2100</f>
        <v>0</v>
      </c>
      <c r="N335" s="555">
        <f>[5]B!AG2100</f>
        <v>0</v>
      </c>
      <c r="O335" s="555">
        <f>[5]B!AH2100</f>
        <v>0</v>
      </c>
      <c r="P335" s="555">
        <f>[5]B!AI2100</f>
        <v>0</v>
      </c>
      <c r="Q335" s="555">
        <f>[5]B!AJ2100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[5]B!C2101</f>
        <v>0</v>
      </c>
      <c r="D336" s="555">
        <f>[5]B!D2101</f>
        <v>0</v>
      </c>
      <c r="E336" s="555">
        <f>[5]B!E2101</f>
        <v>0</v>
      </c>
      <c r="F336" s="555">
        <f>[5]B!F2101</f>
        <v>0</v>
      </c>
      <c r="G336" s="555">
        <f>[5]B!G2101</f>
        <v>0</v>
      </c>
      <c r="H336" s="555">
        <f>[5]B!AA2101</f>
        <v>0</v>
      </c>
      <c r="I336" s="555">
        <f>[5]B!AB2101</f>
        <v>0</v>
      </c>
      <c r="J336" s="555">
        <f>[5]B!AC2101</f>
        <v>0</v>
      </c>
      <c r="K336" s="555">
        <f>[5]B!AD2101</f>
        <v>0</v>
      </c>
      <c r="L336" s="555">
        <f>[5]B!AE2101</f>
        <v>0</v>
      </c>
      <c r="M336" s="555">
        <f>[5]B!AF2101</f>
        <v>0</v>
      </c>
      <c r="N336" s="555">
        <f>[5]B!AG2101</f>
        <v>0</v>
      </c>
      <c r="O336" s="555">
        <f>[5]B!AH2101</f>
        <v>0</v>
      </c>
      <c r="P336" s="555">
        <f>[5]B!AI2101</f>
        <v>0</v>
      </c>
      <c r="Q336" s="555">
        <f>[5]B!AJ2101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[5]B!C2102</f>
        <v>0</v>
      </c>
      <c r="D337" s="555">
        <f>[5]B!D2102</f>
        <v>0</v>
      </c>
      <c r="E337" s="555">
        <f>[5]B!E2102</f>
        <v>0</v>
      </c>
      <c r="F337" s="555">
        <f>[5]B!F2102</f>
        <v>0</v>
      </c>
      <c r="G337" s="555">
        <f>[5]B!G2102</f>
        <v>0</v>
      </c>
      <c r="H337" s="555">
        <f>[5]B!AA2102</f>
        <v>0</v>
      </c>
      <c r="I337" s="555">
        <f>[5]B!AB2102</f>
        <v>0</v>
      </c>
      <c r="J337" s="555">
        <f>[5]B!AC2102</f>
        <v>0</v>
      </c>
      <c r="K337" s="555">
        <f>[5]B!AD2102</f>
        <v>0</v>
      </c>
      <c r="L337" s="555">
        <f>[5]B!AE2102</f>
        <v>0</v>
      </c>
      <c r="M337" s="555">
        <f>[5]B!AF2102</f>
        <v>0</v>
      </c>
      <c r="N337" s="555">
        <f>[5]B!AG2102</f>
        <v>0</v>
      </c>
      <c r="O337" s="555">
        <f>[5]B!AH2102</f>
        <v>0</v>
      </c>
      <c r="P337" s="555">
        <f>[5]B!AI2102</f>
        <v>0</v>
      </c>
      <c r="Q337" s="555">
        <f>[5]B!AJ2102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[5]B!C1141</f>
        <v>1</v>
      </c>
      <c r="D343" s="555">
        <f>[5]B!H1141</f>
        <v>1</v>
      </c>
      <c r="E343" s="555">
        <f>[5]B!I1141</f>
        <v>0</v>
      </c>
      <c r="F343" s="555">
        <f>[5]B!J1141</f>
        <v>1</v>
      </c>
      <c r="G343" s="555">
        <f>[5]B!K1141</f>
        <v>0</v>
      </c>
      <c r="H343" s="555">
        <f>[5]B!L1141</f>
        <v>0</v>
      </c>
      <c r="I343" s="555">
        <f>[5]B!M1141</f>
        <v>0</v>
      </c>
      <c r="J343" s="555">
        <f>[5]B!N1141</f>
        <v>0</v>
      </c>
      <c r="K343" s="567"/>
      <c r="L343" s="555">
        <f>[5]B!AD1141</f>
        <v>0</v>
      </c>
      <c r="M343" s="555">
        <f>[5]B!AE1141</f>
        <v>0</v>
      </c>
      <c r="N343" s="555">
        <f>[5]B!AF1141</f>
        <v>0</v>
      </c>
      <c r="O343" s="555">
        <f>[5]B!AG1141</f>
        <v>0</v>
      </c>
      <c r="P343" s="555">
        <f>[5]B!AH1141</f>
        <v>0</v>
      </c>
      <c r="Q343" s="555">
        <f>[5]B!AI1141</f>
        <v>0</v>
      </c>
      <c r="R343" s="555">
        <f>[5]B!AJ1141</f>
        <v>1</v>
      </c>
    </row>
    <row r="344" spans="1:18" ht="15" customHeight="1" x14ac:dyDescent="0.15">
      <c r="A344" s="287" t="s">
        <v>465</v>
      </c>
      <c r="B344" s="288" t="s">
        <v>466</v>
      </c>
      <c r="C344" s="555">
        <f>[5]B!C1276</f>
        <v>199</v>
      </c>
      <c r="D344" s="555">
        <f>[5]B!H1276</f>
        <v>191</v>
      </c>
      <c r="E344" s="555">
        <f>[5]B!I1276</f>
        <v>181</v>
      </c>
      <c r="F344" s="555">
        <f>[5]B!J1276</f>
        <v>10</v>
      </c>
      <c r="G344" s="555">
        <f>[5]B!K1276</f>
        <v>0</v>
      </c>
      <c r="H344" s="555">
        <f>[5]B!L1276</f>
        <v>8</v>
      </c>
      <c r="I344" s="555">
        <f>[5]B!M1276</f>
        <v>0</v>
      </c>
      <c r="J344" s="555">
        <f>[5]B!N1276</f>
        <v>0</v>
      </c>
      <c r="K344" s="555">
        <v>61</v>
      </c>
      <c r="L344" s="555">
        <f>[5]B!AD1276</f>
        <v>0</v>
      </c>
      <c r="M344" s="555">
        <f>[5]B!AE1276</f>
        <v>82</v>
      </c>
      <c r="N344" s="555">
        <f>[5]B!AF1276</f>
        <v>0</v>
      </c>
      <c r="O344" s="555">
        <f>[5]B!AG1276</f>
        <v>0</v>
      </c>
      <c r="P344" s="555">
        <f>[5]B!AH1276</f>
        <v>0</v>
      </c>
      <c r="Q344" s="555">
        <f>[5]B!AI1276</f>
        <v>0</v>
      </c>
      <c r="R344" s="555">
        <f>[5]B!AJ1276</f>
        <v>10</v>
      </c>
    </row>
    <row r="345" spans="1:18" ht="15" customHeight="1" x14ac:dyDescent="0.15">
      <c r="A345" s="287" t="s">
        <v>113</v>
      </c>
      <c r="B345" s="288" t="s">
        <v>467</v>
      </c>
      <c r="C345" s="555">
        <f>[5]B!C1416</f>
        <v>47</v>
      </c>
      <c r="D345" s="555">
        <f>[5]B!H1416</f>
        <v>41</v>
      </c>
      <c r="E345" s="555">
        <f>[5]B!I1416</f>
        <v>30</v>
      </c>
      <c r="F345" s="555">
        <f>[5]B!J1416</f>
        <v>11</v>
      </c>
      <c r="G345" s="555">
        <f>[5]B!K1416</f>
        <v>1</v>
      </c>
      <c r="H345" s="555">
        <f>[5]B!L1416</f>
        <v>2</v>
      </c>
      <c r="I345" s="555">
        <f>[5]B!M1416</f>
        <v>3</v>
      </c>
      <c r="J345" s="555">
        <f>[5]B!N1416</f>
        <v>0</v>
      </c>
      <c r="K345" s="555">
        <v>18</v>
      </c>
      <c r="L345" s="555">
        <f>[5]B!AD1416</f>
        <v>0</v>
      </c>
      <c r="M345" s="555">
        <f>[5]B!AE1416</f>
        <v>0</v>
      </c>
      <c r="N345" s="555">
        <f>[5]B!AF1416</f>
        <v>0</v>
      </c>
      <c r="O345" s="555">
        <f>[5]B!AG1416</f>
        <v>0</v>
      </c>
      <c r="P345" s="555">
        <f>[5]B!AH1416</f>
        <v>0</v>
      </c>
      <c r="Q345" s="555">
        <f>[5]B!AI1416</f>
        <v>0</v>
      </c>
      <c r="R345" s="555">
        <f>[5]B!AJ1416</f>
        <v>12</v>
      </c>
    </row>
    <row r="346" spans="1:18" ht="15" customHeight="1" x14ac:dyDescent="0.15">
      <c r="A346" s="287" t="s">
        <v>115</v>
      </c>
      <c r="B346" s="288" t="s">
        <v>468</v>
      </c>
      <c r="C346" s="555">
        <f>[5]B!C1480</f>
        <v>11</v>
      </c>
      <c r="D346" s="555">
        <f>[5]B!H1480</f>
        <v>10</v>
      </c>
      <c r="E346" s="555">
        <f>[5]B!I1480</f>
        <v>10</v>
      </c>
      <c r="F346" s="555">
        <f>[5]B!J1480</f>
        <v>0</v>
      </c>
      <c r="G346" s="555">
        <f>[5]B!K1480</f>
        <v>0</v>
      </c>
      <c r="H346" s="555">
        <f>[5]B!L1480</f>
        <v>1</v>
      </c>
      <c r="I346" s="555">
        <f>[5]B!M1480</f>
        <v>0</v>
      </c>
      <c r="J346" s="555">
        <f>[5]B!N1480</f>
        <v>0</v>
      </c>
      <c r="K346" s="555">
        <v>1</v>
      </c>
      <c r="L346" s="555">
        <f>[5]B!AD1480</f>
        <v>0</v>
      </c>
      <c r="M346" s="555">
        <f>[5]B!AE1480</f>
        <v>0</v>
      </c>
      <c r="N346" s="555">
        <f>[5]B!AF1480</f>
        <v>0</v>
      </c>
      <c r="O346" s="555">
        <f>[5]B!AG1480</f>
        <v>0</v>
      </c>
      <c r="P346" s="555">
        <f>[5]B!AH1480</f>
        <v>0</v>
      </c>
      <c r="Q346" s="555">
        <f>[5]B!AI1480</f>
        <v>0</v>
      </c>
      <c r="R346" s="555">
        <f>[5]B!AJ1480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[5]B!C1549</f>
        <v>36</v>
      </c>
      <c r="D347" s="555">
        <f>[5]B!H1549</f>
        <v>16</v>
      </c>
      <c r="E347" s="555">
        <f>[5]B!I1549</f>
        <v>16</v>
      </c>
      <c r="F347" s="555">
        <f>[5]B!J1549</f>
        <v>0</v>
      </c>
      <c r="G347" s="555">
        <f>[5]B!K1549</f>
        <v>4</v>
      </c>
      <c r="H347" s="555">
        <f>[5]B!L1549</f>
        <v>16</v>
      </c>
      <c r="I347" s="555">
        <f>[5]B!M1549</f>
        <v>0</v>
      </c>
      <c r="J347" s="555">
        <f>[5]B!N1549</f>
        <v>0</v>
      </c>
      <c r="K347" s="555">
        <v>25</v>
      </c>
      <c r="L347" s="555">
        <f>[5]B!AD1549</f>
        <v>0</v>
      </c>
      <c r="M347" s="555">
        <f>[5]B!AE1549</f>
        <v>0</v>
      </c>
      <c r="N347" s="555">
        <f>[5]B!AF1549</f>
        <v>0</v>
      </c>
      <c r="O347" s="555">
        <f>[5]B!AG1549</f>
        <v>0</v>
      </c>
      <c r="P347" s="555">
        <f>[5]B!AH1549</f>
        <v>0</v>
      </c>
      <c r="Q347" s="555">
        <f>[5]B!AI1549</f>
        <v>0</v>
      </c>
      <c r="R347" s="555">
        <f>[5]B!AJ1549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[5]B!C1594</f>
        <v>79</v>
      </c>
      <c r="D348" s="555">
        <f>[5]B!H1594</f>
        <v>49</v>
      </c>
      <c r="E348" s="555">
        <f>[5]B!I1594</f>
        <v>38</v>
      </c>
      <c r="F348" s="555">
        <f>[5]B!J1594</f>
        <v>11</v>
      </c>
      <c r="G348" s="555">
        <f>[5]B!K1594</f>
        <v>0</v>
      </c>
      <c r="H348" s="555">
        <f>[5]B!L1594</f>
        <v>30</v>
      </c>
      <c r="I348" s="555">
        <f>[5]B!M1594</f>
        <v>0</v>
      </c>
      <c r="J348" s="555">
        <f>[5]B!N1594</f>
        <v>0</v>
      </c>
      <c r="K348" s="555">
        <v>79</v>
      </c>
      <c r="L348" s="555">
        <f>[5]B!AD1594</f>
        <v>0</v>
      </c>
      <c r="M348" s="555">
        <f>[5]B!AE1594</f>
        <v>0</v>
      </c>
      <c r="N348" s="555">
        <f>[5]B!AF1594</f>
        <v>0</v>
      </c>
      <c r="O348" s="555">
        <f>[5]B!AG1594</f>
        <v>0</v>
      </c>
      <c r="P348" s="555">
        <f>[5]B!AH1594</f>
        <v>0</v>
      </c>
      <c r="Q348" s="555">
        <f>[5]B!AI1594</f>
        <v>0</v>
      </c>
      <c r="R348" s="555">
        <f>[5]B!AJ1594</f>
        <v>11</v>
      </c>
    </row>
    <row r="349" spans="1:18" ht="15" customHeight="1" x14ac:dyDescent="0.15">
      <c r="A349" s="287" t="s">
        <v>124</v>
      </c>
      <c r="B349" s="288" t="s">
        <v>472</v>
      </c>
      <c r="C349" s="555">
        <f>[5]B!C1798</f>
        <v>17</v>
      </c>
      <c r="D349" s="555">
        <f>[5]B!H1798</f>
        <v>16</v>
      </c>
      <c r="E349" s="555">
        <f>[5]B!I1798</f>
        <v>9</v>
      </c>
      <c r="F349" s="555">
        <f>[5]B!J1798</f>
        <v>7</v>
      </c>
      <c r="G349" s="555">
        <f>[5]B!K1798</f>
        <v>0</v>
      </c>
      <c r="H349" s="555">
        <f>[5]B!L1798</f>
        <v>1</v>
      </c>
      <c r="I349" s="555">
        <f>[5]B!M1798</f>
        <v>0</v>
      </c>
      <c r="J349" s="555">
        <f>[5]B!N1798</f>
        <v>0</v>
      </c>
      <c r="K349" s="555">
        <v>1</v>
      </c>
      <c r="L349" s="555">
        <f>[5]B!AD1798</f>
        <v>0</v>
      </c>
      <c r="M349" s="555">
        <f>[5]B!AE1798</f>
        <v>0</v>
      </c>
      <c r="N349" s="555">
        <f>[5]B!AF1798</f>
        <v>0</v>
      </c>
      <c r="O349" s="555">
        <f>[5]B!AG1798</f>
        <v>0</v>
      </c>
      <c r="P349" s="555">
        <f>[5]B!AH1798</f>
        <v>0</v>
      </c>
      <c r="Q349" s="555">
        <f>[5]B!AI1798</f>
        <v>0</v>
      </c>
      <c r="R349" s="555">
        <f>[5]B!AJ1798</f>
        <v>6</v>
      </c>
    </row>
    <row r="350" spans="1:18" ht="15" customHeight="1" x14ac:dyDescent="0.15">
      <c r="A350" s="287" t="s">
        <v>473</v>
      </c>
      <c r="B350" s="288" t="s">
        <v>474</v>
      </c>
      <c r="C350" s="555">
        <f>[5]B!C1867</f>
        <v>5</v>
      </c>
      <c r="D350" s="555">
        <f>[5]B!H1867</f>
        <v>5</v>
      </c>
      <c r="E350" s="555">
        <f>[5]B!I1867</f>
        <v>5</v>
      </c>
      <c r="F350" s="555">
        <f>[5]B!J1867</f>
        <v>0</v>
      </c>
      <c r="G350" s="555">
        <f>[5]B!K1867</f>
        <v>0</v>
      </c>
      <c r="H350" s="555">
        <f>[5]B!L1867</f>
        <v>0</v>
      </c>
      <c r="I350" s="555">
        <f>[5]B!M1867</f>
        <v>0</v>
      </c>
      <c r="J350" s="555">
        <f>[5]B!N1867</f>
        <v>0</v>
      </c>
      <c r="K350" s="555">
        <v>1</v>
      </c>
      <c r="L350" s="555">
        <f>[5]B!AD1867</f>
        <v>0</v>
      </c>
      <c r="M350" s="555">
        <f>[5]B!AE1867</f>
        <v>0</v>
      </c>
      <c r="N350" s="555">
        <f>[5]B!AF1867</f>
        <v>0</v>
      </c>
      <c r="O350" s="555">
        <f>[5]B!AG1867</f>
        <v>0</v>
      </c>
      <c r="P350" s="555">
        <f>[5]B!AH1867</f>
        <v>0</v>
      </c>
      <c r="Q350" s="555">
        <f>[5]B!AI1867</f>
        <v>0</v>
      </c>
      <c r="R350" s="555">
        <f>[5]B!AJ1867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[5]B!C2028</f>
        <v>235</v>
      </c>
      <c r="D351" s="555">
        <f>[5]B!H2028</f>
        <v>204</v>
      </c>
      <c r="E351" s="555">
        <f>[5]B!I2028</f>
        <v>176</v>
      </c>
      <c r="F351" s="555">
        <f>[5]B!J2028</f>
        <v>28</v>
      </c>
      <c r="G351" s="555">
        <f>[5]B!K2028</f>
        <v>4</v>
      </c>
      <c r="H351" s="555">
        <f>[5]B!L2028</f>
        <v>22</v>
      </c>
      <c r="I351" s="555">
        <f>[5]B!M2028</f>
        <v>4</v>
      </c>
      <c r="J351" s="555">
        <f>[5]B!N2028</f>
        <v>1</v>
      </c>
      <c r="K351" s="568"/>
      <c r="L351" s="555">
        <f>[5]B!AD2028</f>
        <v>0</v>
      </c>
      <c r="M351" s="555">
        <f>[5]B!AE2028</f>
        <v>1</v>
      </c>
      <c r="N351" s="555">
        <f>[5]B!AF2028</f>
        <v>0</v>
      </c>
      <c r="O351" s="555">
        <f>[5]B!AG2028</f>
        <v>0</v>
      </c>
      <c r="P351" s="555">
        <f>[5]B!AH2028</f>
        <v>0</v>
      </c>
      <c r="Q351" s="555">
        <f>[5]B!AI2028</f>
        <v>0</v>
      </c>
      <c r="R351" s="555">
        <f>[5]B!AJ2028</f>
        <v>30</v>
      </c>
    </row>
    <row r="352" spans="1:18" ht="15" customHeight="1" x14ac:dyDescent="0.15">
      <c r="A352" s="287" t="s">
        <v>477</v>
      </c>
      <c r="B352" s="288" t="s">
        <v>478</v>
      </c>
      <c r="C352" s="555">
        <f>[5]B!C2066</f>
        <v>15</v>
      </c>
      <c r="D352" s="555">
        <f>[5]B!H2066</f>
        <v>14</v>
      </c>
      <c r="E352" s="555">
        <f>[5]B!I2066</f>
        <v>12</v>
      </c>
      <c r="F352" s="555">
        <f>[5]B!J2066</f>
        <v>2</v>
      </c>
      <c r="G352" s="555">
        <f>[5]B!K2066</f>
        <v>0</v>
      </c>
      <c r="H352" s="555">
        <f>[5]B!L2066</f>
        <v>1</v>
      </c>
      <c r="I352" s="555">
        <f>[5]B!M2066</f>
        <v>0</v>
      </c>
      <c r="J352" s="555">
        <f>[5]B!N2066</f>
        <v>0</v>
      </c>
      <c r="K352" s="555">
        <v>3</v>
      </c>
      <c r="L352" s="555">
        <f>[5]B!AD2066</f>
        <v>0</v>
      </c>
      <c r="M352" s="555">
        <f>[5]B!AE2066</f>
        <v>0</v>
      </c>
      <c r="N352" s="555">
        <f>[5]B!AF2066</f>
        <v>0</v>
      </c>
      <c r="O352" s="555">
        <f>[5]B!AG2066</f>
        <v>0</v>
      </c>
      <c r="P352" s="555">
        <f>[5]B!AH2066</f>
        <v>0</v>
      </c>
      <c r="Q352" s="555">
        <f>[5]B!AI2066</f>
        <v>0</v>
      </c>
      <c r="R352" s="555">
        <f>[5]B!AJ2066</f>
        <v>2</v>
      </c>
    </row>
    <row r="353" spans="1:28" ht="15" customHeight="1" x14ac:dyDescent="0.15">
      <c r="A353" s="287" t="s">
        <v>479</v>
      </c>
      <c r="B353" s="288" t="s">
        <v>480</v>
      </c>
      <c r="C353" s="555">
        <f>[5]B!C2185</f>
        <v>69</v>
      </c>
      <c r="D353" s="555">
        <f>[5]B!H2185</f>
        <v>63</v>
      </c>
      <c r="E353" s="555">
        <f>[5]B!I2185</f>
        <v>39</v>
      </c>
      <c r="F353" s="555">
        <f>[5]B!J2185</f>
        <v>24</v>
      </c>
      <c r="G353" s="555">
        <f>[5]B!K2185</f>
        <v>1</v>
      </c>
      <c r="H353" s="555">
        <f>[5]B!L2185</f>
        <v>2</v>
      </c>
      <c r="I353" s="555">
        <f>[5]B!M2185</f>
        <v>3</v>
      </c>
      <c r="J353" s="555">
        <f>[5]B!N2185</f>
        <v>0</v>
      </c>
      <c r="K353" s="555">
        <v>1</v>
      </c>
      <c r="L353" s="555">
        <f>[5]B!AD2185</f>
        <v>1</v>
      </c>
      <c r="M353" s="555">
        <f>[5]B!AE2185</f>
        <v>0</v>
      </c>
      <c r="N353" s="555">
        <f>[5]B!AF2185</f>
        <v>0</v>
      </c>
      <c r="O353" s="555">
        <f>[5]B!AG2185</f>
        <v>0</v>
      </c>
      <c r="P353" s="555">
        <f>[5]B!AH2185</f>
        <v>0</v>
      </c>
      <c r="Q353" s="555">
        <f>[5]B!AI2185</f>
        <v>0</v>
      </c>
      <c r="R353" s="555">
        <f>[5]B!AJ2185</f>
        <v>25</v>
      </c>
    </row>
    <row r="354" spans="1:28" ht="15" customHeight="1" x14ac:dyDescent="0.15">
      <c r="A354" s="287" t="s">
        <v>481</v>
      </c>
      <c r="B354" s="288" t="s">
        <v>482</v>
      </c>
      <c r="C354" s="555">
        <f>[5]B!C2218</f>
        <v>12</v>
      </c>
      <c r="D354" s="555">
        <f>[5]B!H2218</f>
        <v>12</v>
      </c>
      <c r="E354" s="555">
        <f>[5]B!I2218</f>
        <v>11</v>
      </c>
      <c r="F354" s="555">
        <f>[5]B!J2218</f>
        <v>1</v>
      </c>
      <c r="G354" s="555">
        <f>[5]B!K2218</f>
        <v>0</v>
      </c>
      <c r="H354" s="555">
        <f>[5]B!L2218</f>
        <v>0</v>
      </c>
      <c r="I354" s="555">
        <f>[5]B!M2218</f>
        <v>0</v>
      </c>
      <c r="J354" s="555">
        <f>[5]B!N2218</f>
        <v>0</v>
      </c>
      <c r="K354" s="555">
        <v>1</v>
      </c>
      <c r="L354" s="555">
        <f>[5]B!AD2218</f>
        <v>0</v>
      </c>
      <c r="M354" s="555">
        <f>[5]B!AE2218</f>
        <v>0</v>
      </c>
      <c r="N354" s="555">
        <f>[5]B!AF2218</f>
        <v>0</v>
      </c>
      <c r="O354" s="555">
        <f>[5]B!AG2218</f>
        <v>0</v>
      </c>
      <c r="P354" s="555">
        <f>[5]B!AH2218</f>
        <v>0</v>
      </c>
      <c r="Q354" s="555">
        <f>[5]B!AI2218</f>
        <v>0</v>
      </c>
      <c r="R354" s="555">
        <f>[5]B!AJ2218</f>
        <v>1</v>
      </c>
    </row>
    <row r="355" spans="1:28" ht="15" customHeight="1" x14ac:dyDescent="0.15">
      <c r="A355" s="287" t="s">
        <v>483</v>
      </c>
      <c r="B355" s="288" t="s">
        <v>484</v>
      </c>
      <c r="C355" s="555">
        <f>[5]B!C2253</f>
        <v>56</v>
      </c>
      <c r="D355" s="555">
        <f>[5]B!H2253</f>
        <v>49</v>
      </c>
      <c r="E355" s="555">
        <f>[5]B!I2253</f>
        <v>36</v>
      </c>
      <c r="F355" s="555">
        <f>[5]B!J2253</f>
        <v>13</v>
      </c>
      <c r="G355" s="555">
        <f>[5]B!K2253</f>
        <v>1</v>
      </c>
      <c r="H355" s="555">
        <f>[5]B!L2253</f>
        <v>6</v>
      </c>
      <c r="I355" s="555">
        <f>[5]B!M2253</f>
        <v>0</v>
      </c>
      <c r="J355" s="555">
        <f>[5]B!N2253</f>
        <v>0</v>
      </c>
      <c r="K355" s="555">
        <v>0</v>
      </c>
      <c r="L355" s="555">
        <f>[5]B!AD2253</f>
        <v>0</v>
      </c>
      <c r="M355" s="555">
        <f>[5]B!AE2253</f>
        <v>0</v>
      </c>
      <c r="N355" s="555">
        <f>[5]B!AF2253</f>
        <v>0</v>
      </c>
      <c r="O355" s="555">
        <f>[5]B!AG2253</f>
        <v>0</v>
      </c>
      <c r="P355" s="555">
        <f>[5]B!AH2253</f>
        <v>0</v>
      </c>
      <c r="Q355" s="555">
        <f>[5]B!AI2253</f>
        <v>0</v>
      </c>
      <c r="R355" s="555">
        <f>[5]B!AJ2253</f>
        <v>13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103</v>
      </c>
      <c r="D356" s="569">
        <f>SUM(D357:D358)</f>
        <v>102</v>
      </c>
      <c r="E356" s="569">
        <f>SUM(E357:E358)</f>
        <v>30</v>
      </c>
      <c r="F356" s="569">
        <f>SUM(F357:F358)</f>
        <v>72</v>
      </c>
      <c r="G356" s="569">
        <f>SUM(G357:G358)</f>
        <v>1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3</v>
      </c>
      <c r="Q356" s="569">
        <f t="shared" si="8"/>
        <v>0</v>
      </c>
      <c r="R356" s="569">
        <f t="shared" si="8"/>
        <v>65</v>
      </c>
    </row>
    <row r="357" spans="1:28" ht="15" customHeight="1" x14ac:dyDescent="0.15">
      <c r="A357" s="291"/>
      <c r="B357" s="107" t="s">
        <v>184</v>
      </c>
      <c r="C357" s="569">
        <f>[5]B!C2259</f>
        <v>103</v>
      </c>
      <c r="D357" s="569">
        <f>[5]B!H2259</f>
        <v>102</v>
      </c>
      <c r="E357" s="569">
        <f>[5]B!I2259</f>
        <v>30</v>
      </c>
      <c r="F357" s="569">
        <f>[5]B!J2259</f>
        <v>72</v>
      </c>
      <c r="G357" s="569">
        <f>[5]B!K2259</f>
        <v>1</v>
      </c>
      <c r="H357" s="569">
        <f>[5]B!L2259</f>
        <v>0</v>
      </c>
      <c r="I357" s="569">
        <f>[5]B!M2259</f>
        <v>0</v>
      </c>
      <c r="J357" s="569">
        <f>[5]B!N2259</f>
        <v>0</v>
      </c>
      <c r="K357" s="568"/>
      <c r="L357" s="569">
        <f>[5]B!AD2259</f>
        <v>0</v>
      </c>
      <c r="M357" s="569">
        <f>[5]B!AE2259</f>
        <v>0</v>
      </c>
      <c r="N357" s="569">
        <f>[5]B!AF2259</f>
        <v>0</v>
      </c>
      <c r="O357" s="569">
        <f>[5]B!AG2259</f>
        <v>0</v>
      </c>
      <c r="P357" s="569">
        <f>[5]B!AH2259</f>
        <v>3</v>
      </c>
      <c r="Q357" s="569">
        <f>[5]B!AI2259</f>
        <v>0</v>
      </c>
      <c r="R357" s="569">
        <f>[5]B!AJ2259</f>
        <v>65</v>
      </c>
    </row>
    <row r="358" spans="1:28" ht="15" customHeight="1" x14ac:dyDescent="0.15">
      <c r="A358" s="291"/>
      <c r="B358" s="107" t="s">
        <v>185</v>
      </c>
      <c r="C358" s="569">
        <f>[5]B!C2260</f>
        <v>0</v>
      </c>
      <c r="D358" s="569">
        <f>[5]B!H2260</f>
        <v>0</v>
      </c>
      <c r="E358" s="569">
        <f>[5]B!I2260</f>
        <v>0</v>
      </c>
      <c r="F358" s="569">
        <f>[5]B!J2260</f>
        <v>0</v>
      </c>
      <c r="G358" s="569">
        <f>[5]B!K2260</f>
        <v>0</v>
      </c>
      <c r="H358" s="569">
        <f>[5]B!L2260</f>
        <v>0</v>
      </c>
      <c r="I358" s="569">
        <f>[5]B!M2260</f>
        <v>0</v>
      </c>
      <c r="J358" s="569">
        <f>[5]B!N2260</f>
        <v>0</v>
      </c>
      <c r="K358" s="568"/>
      <c r="L358" s="569">
        <f>[5]B!AD2260</f>
        <v>0</v>
      </c>
      <c r="M358" s="569">
        <f>[5]B!AE2260</f>
        <v>0</v>
      </c>
      <c r="N358" s="569">
        <f>[5]B!AF2260</f>
        <v>0</v>
      </c>
      <c r="O358" s="569">
        <f>[5]B!AG2260</f>
        <v>0</v>
      </c>
      <c r="P358" s="569">
        <f>[5]B!AH2260</f>
        <v>0</v>
      </c>
      <c r="Q358" s="569">
        <f>[5]B!AI2260</f>
        <v>0</v>
      </c>
      <c r="R358" s="569">
        <f>[5]B!AJ2260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[5]B!C2494</f>
        <v>85</v>
      </c>
      <c r="D360" s="555">
        <f>[5]B!H2494</f>
        <v>81</v>
      </c>
      <c r="E360" s="555">
        <f>[5]B!I2494</f>
        <v>74</v>
      </c>
      <c r="F360" s="555">
        <f>[5]B!J2494</f>
        <v>7</v>
      </c>
      <c r="G360" s="555">
        <f>[5]B!K2494</f>
        <v>2</v>
      </c>
      <c r="H360" s="555">
        <f>[5]B!L2494</f>
        <v>2</v>
      </c>
      <c r="I360" s="555">
        <f>[5]B!M2494</f>
        <v>0</v>
      </c>
      <c r="J360" s="555">
        <f>[5]B!N2494</f>
        <v>0</v>
      </c>
      <c r="K360" s="555">
        <v>7</v>
      </c>
      <c r="L360" s="555">
        <f>[5]B!AD2494</f>
        <v>0</v>
      </c>
      <c r="M360" s="555">
        <f>[5]B!AE2494</f>
        <v>0</v>
      </c>
      <c r="N360" s="555">
        <f>[5]B!AF2494</f>
        <v>0</v>
      </c>
      <c r="O360" s="555">
        <f>[5]B!AG2494</f>
        <v>0</v>
      </c>
      <c r="P360" s="555">
        <f>[5]B!AH2494</f>
        <v>0</v>
      </c>
      <c r="Q360" s="555">
        <f>[5]B!AI2494</f>
        <v>0</v>
      </c>
      <c r="R360" s="555">
        <f>[5]B!AJ2494</f>
        <v>9</v>
      </c>
    </row>
    <row r="361" spans="1:28" ht="15" customHeight="1" x14ac:dyDescent="0.15">
      <c r="A361" s="287" t="s">
        <v>489</v>
      </c>
      <c r="B361" s="288" t="s">
        <v>490</v>
      </c>
      <c r="C361" s="555">
        <f>[5]B!C2677+[5]B!C2650</f>
        <v>47</v>
      </c>
      <c r="D361" s="555">
        <f>[5]B!H2677-[5]B!H2673-[5]B!H2674+[5]B!H2650</f>
        <v>45</v>
      </c>
      <c r="E361" s="555">
        <f>[5]B!I2677-[5]B!I2673-[5]B!I2674+[5]B!I2650</f>
        <v>45</v>
      </c>
      <c r="F361" s="555">
        <f>[5]B!J2677-[5]B!J2673-[5]B!J2674+[5]B!J2650</f>
        <v>0</v>
      </c>
      <c r="G361" s="555">
        <f>[5]B!K2677-[5]B!K2673-[5]B!K2674+[5]B!K2650</f>
        <v>0</v>
      </c>
      <c r="H361" s="555">
        <f>[5]B!L2677-[5]B!L2673-[5]B!L2674+[5]B!L2650</f>
        <v>2</v>
      </c>
      <c r="I361" s="555">
        <f>[5]B!M2677-[5]B!M2673-[5]B!M2674+[5]B!M2650</f>
        <v>0</v>
      </c>
      <c r="J361" s="555">
        <f>[5]B!N2677-[5]B!N2673-[5]B!N2674+[5]B!N2650</f>
        <v>0</v>
      </c>
      <c r="K361" s="555">
        <v>46</v>
      </c>
      <c r="L361" s="555">
        <f>[5]B!AD2677-[5]B!AD2673-[5]B!AD2674+[5]B!AD2650</f>
        <v>0</v>
      </c>
      <c r="M361" s="555">
        <f>[5]B!AE2677-[5]B!AE2673-[5]B!AE2674+[5]B!AE2650</f>
        <v>0</v>
      </c>
      <c r="N361" s="555">
        <f>[5]B!AF2677-[5]B!AF2673-[5]B!AF2674+[5]B!AF2650</f>
        <v>0</v>
      </c>
      <c r="O361" s="555">
        <f>[5]B!AG2677-[5]B!AG2673-[5]B!AG2674+[5]B!AG2650</f>
        <v>0</v>
      </c>
      <c r="P361" s="555">
        <f>[5]B!AH2677-[5]B!AH2673-[5]B!AH2674+[5]B!AH2650</f>
        <v>0</v>
      </c>
      <c r="Q361" s="555">
        <f>[5]B!AI2677-[5]B!AI2673-[5]B!AI2674+[5]B!AI2650</f>
        <v>0</v>
      </c>
      <c r="R361" s="555">
        <f>[5]B!AJ2677-[5]B!AJ2673-[5]B!AJ2674+[5]B!AJ2650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[5]B!C2506</f>
        <v>20</v>
      </c>
      <c r="D362" s="555">
        <f>[5]B!H2506</f>
        <v>5</v>
      </c>
      <c r="E362" s="571">
        <f>[5]B!I2506</f>
        <v>3</v>
      </c>
      <c r="F362" s="571">
        <f>[5]B!J2506</f>
        <v>2</v>
      </c>
      <c r="G362" s="571">
        <f>[5]B!K2506</f>
        <v>0</v>
      </c>
      <c r="H362" s="571">
        <f>[5]B!L2506</f>
        <v>15</v>
      </c>
      <c r="I362" s="571">
        <f>[5]B!M2506</f>
        <v>0</v>
      </c>
      <c r="J362" s="571">
        <f>[5]B!N2506</f>
        <v>0</v>
      </c>
      <c r="K362" s="572"/>
      <c r="L362" s="571">
        <f>[5]B!AD2506</f>
        <v>0</v>
      </c>
      <c r="M362" s="571">
        <f>[5]B!AE2506</f>
        <v>0</v>
      </c>
      <c r="N362" s="571">
        <f>[5]B!AF2506</f>
        <v>0</v>
      </c>
      <c r="O362" s="571">
        <f>[5]B!AG2506</f>
        <v>0</v>
      </c>
      <c r="P362" s="571">
        <f>[5]B!AH2506</f>
        <v>0</v>
      </c>
      <c r="Q362" s="571">
        <f>[5]B!AI2506</f>
        <v>0</v>
      </c>
      <c r="R362" s="571">
        <f>[5]B!AJ2506</f>
        <v>2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1037</v>
      </c>
      <c r="D363" s="561">
        <f t="shared" si="9"/>
        <v>904</v>
      </c>
      <c r="E363" s="561">
        <f t="shared" si="9"/>
        <v>715</v>
      </c>
      <c r="F363" s="561">
        <f t="shared" si="9"/>
        <v>189</v>
      </c>
      <c r="G363" s="561">
        <f t="shared" si="9"/>
        <v>14</v>
      </c>
      <c r="H363" s="561">
        <f t="shared" si="9"/>
        <v>108</v>
      </c>
      <c r="I363" s="561">
        <f t="shared" si="9"/>
        <v>10</v>
      </c>
      <c r="J363" s="561">
        <f t="shared" si="9"/>
        <v>1</v>
      </c>
      <c r="K363" s="561">
        <f>SUM(K344:K350)+K360+K361+K352+K353+K354+K355</f>
        <v>244</v>
      </c>
      <c r="L363" s="561">
        <f t="shared" ref="L363:R363" si="10">SUM(L343:L356)+L360+L361+L362</f>
        <v>1</v>
      </c>
      <c r="M363" s="561">
        <f t="shared" si="10"/>
        <v>83</v>
      </c>
      <c r="N363" s="561">
        <f t="shared" si="10"/>
        <v>0</v>
      </c>
      <c r="O363" s="561">
        <f t="shared" si="10"/>
        <v>0</v>
      </c>
      <c r="P363" s="561">
        <f t="shared" si="10"/>
        <v>3</v>
      </c>
      <c r="Q363" s="561">
        <f t="shared" si="10"/>
        <v>0</v>
      </c>
      <c r="R363" s="561">
        <f t="shared" si="10"/>
        <v>187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315</v>
      </c>
      <c r="D367" s="577">
        <v>161</v>
      </c>
      <c r="E367" s="578">
        <f>SUM([5]B!P1141,[5]B!P1276,[5]B!P1416,[5]B!P1480,[5]B!P1549,[5]B!P1594,[5]B!P1785,[5]B!P1797,[5]B!P1867,[5]B!P2028,[5]B!P2066,[5]B!P2185,[5]B!P2218,[5]B!P2253,[5]B!P2264,[5]B!P2501,[5]B!P2506,[5]B!P2651,[5]B!P2677)</f>
        <v>37</v>
      </c>
      <c r="F367" s="578">
        <f>SUM([5]B!Q1141,[5]B!Q1276,[5]B!Q1416,[5]B!Q1480,[5]B!Q1549,[5]B!Q1594,[5]B!Q1785,[5]B!Q1797,[5]B!Q1867,[5]B!Q2028,[5]B!Q2066,[5]B!Q2185,[5]B!Q2218,[5]B!Q2253,[5]B!Q2264,[5]B!Q2501,[5]B!Q2506,[5]B!Q2651,[5]B!Q2677)</f>
        <v>278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218</v>
      </c>
      <c r="D368" s="582">
        <v>195</v>
      </c>
      <c r="E368" s="583">
        <f>SUM([5]B!S1141,[5]B!S1276,[5]B!S1416,[5]B!S1480,[5]B!S1549,[5]B!S1594,[5]B!S1785,[5]B!S1797,[5]B!S1867,[5]B!S2028,[5]B!S2066,[5]B!S2185,[5]B!S2218,[5]B!S2253,[5]B!S2264,[5]B!S2501,[5]B!S2506,[5]B!S2651,[5]B!S2677)</f>
        <v>44</v>
      </c>
      <c r="F368" s="583">
        <f>SUM([5]B!T1141,[5]B!T1276,[5]B!T1416,[5]B!T1480,[5]B!T1549,[5]B!T1594,[5]B!T1785,[5]B!T1797,[5]B!T1867,[5]B!T2028,[5]B!T2066,[5]B!T2185,[5]B!T2218,[5]B!T2253,[5]B!T2264,[5]B!T2501,[5]B!T2506,[5]B!T2651,[5]B!T2677)</f>
        <v>174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255</v>
      </c>
      <c r="D369" s="577">
        <v>231</v>
      </c>
      <c r="E369" s="578">
        <f>SUM([5]B!Y1141,[5]B!Y1276,[5]B!Y1416,[5]B!Y1480,[5]B!Y1549,[5]B!Y1594,[5]B!Y1785,[5]B!Y1797,[5]B!Y1867,[5]B!Y2028,[5]B!Y2066,[5]B!Y2185,[5]B!Y2218,[5]B!Y2253,[5]B!Y2264,[5]B!Y2501,[5]B!Y2506,[5]B!Y2651,[5]B!Y2677)</f>
        <v>33</v>
      </c>
      <c r="F369" s="578">
        <f>SUM([5]B!Z1141,[5]B!Z1276,[5]B!Z1416,[5]B!Z1480,[5]B!Z1549,[5]B!Z1594,[5]B!Z1785,[5]B!Z1797,[5]B!Z1867,[5]B!Z2028,[5]B!Z2066,[5]B!Z2185,[5]B!Z2218,[5]B!Z2253,[5]B!Z2264,[5]B!Z2501,[5]B!Z2506,[5]B!Z2651,[5]B!Z2677)</f>
        <v>222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5</v>
      </c>
      <c r="D370" s="586">
        <v>5</v>
      </c>
      <c r="E370" s="587">
        <f>SUM([5]B!V1141,[5]B!V1276,[5]B!V1416,[5]B!V1480,[5]B!V1549,[5]B!V1594,[5]B!V1785,[5]B!V1797,[5]B!V1867,[5]B!V2028,[5]B!V2066,[5]B!V2185,[5]B!V2218,[5]B!V2253,[5]B!V2264,[5]B!V2501,[5]B!V2506,[5]B!V2651,[5]B!V2677)</f>
        <v>1</v>
      </c>
      <c r="F370" s="587">
        <f>SUM([5]B!W1141,[5]B!W1276,[5]B!W1416,[5]B!W1480,[5]B!W1549,[5]B!W1594,[5]B!W1785,[5]B!W1797,[5]B!W1867,[5]B!W2028,[5]B!W2066,[5]B!W2185,[5]B!W2218,[5]B!W2253,[5]B!W2264,[5]B!W2501,[5]B!W2506,[5]B!W2651,[5]B!W2677)</f>
        <v>4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[5]B!C2498</f>
        <v>4</v>
      </c>
      <c r="D374" s="590">
        <f>[5]B!H2498</f>
        <v>4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[5]B!C2499+[5]B!C2497</f>
        <v>0</v>
      </c>
      <c r="D375" s="592">
        <f>[5]B!H2499+[5]B!H2497</f>
        <v>0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[5]B!C1018</f>
        <v>25</v>
      </c>
      <c r="D380" s="594">
        <f>[5]B!D1018</f>
        <v>25</v>
      </c>
      <c r="E380" s="594">
        <f>[5]B!E1018</f>
        <v>25</v>
      </c>
      <c r="F380" s="594">
        <f>[5]B!F1018</f>
        <v>0</v>
      </c>
      <c r="G380" s="594">
        <f>[5]B!G1018</f>
        <v>0</v>
      </c>
      <c r="H380" s="595">
        <f>[5]B!AA1018</f>
        <v>3</v>
      </c>
      <c r="I380" s="595">
        <f>[5]B!AB1018</f>
        <v>22</v>
      </c>
      <c r="J380" s="595">
        <f>[5]B!AC1018</f>
        <v>0</v>
      </c>
      <c r="K380" s="595">
        <f>[5]B!AD1018</f>
        <v>0</v>
      </c>
      <c r="L380" s="595">
        <f>[5]B!AE1018</f>
        <v>0</v>
      </c>
      <c r="M380" s="595">
        <f>[5]B!AF1018</f>
        <v>0</v>
      </c>
      <c r="N380" s="595">
        <f>[5]B!AG1018</f>
        <v>0</v>
      </c>
      <c r="O380" s="595">
        <f>[5]B!AH1018</f>
        <v>0</v>
      </c>
      <c r="P380" s="595">
        <f>[5]B!AI1018</f>
        <v>0</v>
      </c>
      <c r="Q380" s="595">
        <f>[5]B!AJ1018</f>
        <v>0</v>
      </c>
    </row>
    <row r="381" spans="1:28" ht="15" customHeight="1" x14ac:dyDescent="0.15">
      <c r="A381" s="742"/>
      <c r="B381" s="310" t="s">
        <v>514</v>
      </c>
      <c r="C381" s="596">
        <f>[5]B!C1070</f>
        <v>0</v>
      </c>
      <c r="D381" s="596">
        <f>[5]B!D1070</f>
        <v>0</v>
      </c>
      <c r="E381" s="596">
        <f>[5]B!E1070</f>
        <v>0</v>
      </c>
      <c r="F381" s="596">
        <f>[5]B!F1070</f>
        <v>0</v>
      </c>
      <c r="G381" s="596">
        <f>[5]B!G1070</f>
        <v>0</v>
      </c>
      <c r="H381" s="597">
        <f>[5]B!AA1070</f>
        <v>0</v>
      </c>
      <c r="I381" s="597">
        <f>[5]B!AB1070</f>
        <v>0</v>
      </c>
      <c r="J381" s="597">
        <f>[5]B!AC1070</f>
        <v>0</v>
      </c>
      <c r="K381" s="597">
        <f>[5]B!AD1070</f>
        <v>0</v>
      </c>
      <c r="L381" s="597">
        <f>[5]B!AE1070</f>
        <v>0</v>
      </c>
      <c r="M381" s="597">
        <f>[5]B!AF1070</f>
        <v>0</v>
      </c>
      <c r="N381" s="597">
        <f>[5]B!AG1070</f>
        <v>0</v>
      </c>
      <c r="O381" s="597">
        <f>[5]B!AH1070</f>
        <v>0</v>
      </c>
      <c r="P381" s="597">
        <f>[5]B!AI1070</f>
        <v>0</v>
      </c>
      <c r="Q381" s="597">
        <f>[5]B!AJ1070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25</v>
      </c>
      <c r="D382" s="598">
        <f>SUM(D380:D381)</f>
        <v>25</v>
      </c>
      <c r="E382" s="599">
        <f t="shared" ref="E382:Q382" si="11">SUM(E380:E381)</f>
        <v>25</v>
      </c>
      <c r="F382" s="600">
        <f t="shared" si="11"/>
        <v>0</v>
      </c>
      <c r="G382" s="601">
        <f t="shared" si="11"/>
        <v>0</v>
      </c>
      <c r="H382" s="602">
        <f t="shared" si="11"/>
        <v>3</v>
      </c>
      <c r="I382" s="603">
        <f t="shared" si="11"/>
        <v>22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[5]B!C1143</f>
        <v>0</v>
      </c>
      <c r="D383" s="662">
        <f>[5]B!D1143</f>
        <v>0</v>
      </c>
      <c r="E383" s="662">
        <f>[5]B!E1143</f>
        <v>0</v>
      </c>
      <c r="F383" s="662">
        <f>[5]B!F1143</f>
        <v>0</v>
      </c>
      <c r="G383" s="662">
        <f>[5]B!G1143</f>
        <v>0</v>
      </c>
      <c r="H383" s="662">
        <f>[5]B!H1143</f>
        <v>0</v>
      </c>
      <c r="I383" s="662">
        <f>[5]B!I1143</f>
        <v>0</v>
      </c>
      <c r="J383" s="662">
        <f>[5]B!J1143</f>
        <v>0</v>
      </c>
      <c r="K383" s="662">
        <f>[5]B!K1143</f>
        <v>0</v>
      </c>
      <c r="L383" s="662">
        <f>[5]B!L1143</f>
        <v>0</v>
      </c>
      <c r="M383" s="662">
        <f>[5]B!M1143</f>
        <v>0</v>
      </c>
      <c r="N383" s="662">
        <f>[5]B!N1143</f>
        <v>0</v>
      </c>
      <c r="O383" s="662">
        <f>[5]B!O1143</f>
        <v>0</v>
      </c>
      <c r="P383" s="662">
        <f>[5]B!P1143</f>
        <v>0</v>
      </c>
      <c r="Q383" s="323">
        <f>[5]B!Q1143</f>
        <v>0</v>
      </c>
    </row>
    <row r="384" spans="1:28" ht="15" customHeight="1" x14ac:dyDescent="0.15">
      <c r="A384" s="742"/>
      <c r="B384" s="324" t="s">
        <v>514</v>
      </c>
      <c r="C384" s="605">
        <f>[5]B!C1196</f>
        <v>2402</v>
      </c>
      <c r="D384" s="605">
        <f>[5]B!D1196</f>
        <v>2402</v>
      </c>
      <c r="E384" s="605">
        <f>[5]B!E1196</f>
        <v>2401</v>
      </c>
      <c r="F384" s="605">
        <f>[5]B!F1196</f>
        <v>1</v>
      </c>
      <c r="G384" s="605">
        <f>[5]B!G1196</f>
        <v>0</v>
      </c>
      <c r="H384" s="606">
        <f>[5]B!AA1196</f>
        <v>36</v>
      </c>
      <c r="I384" s="606">
        <f>[5]B!AB1196</f>
        <v>2366</v>
      </c>
      <c r="J384" s="606">
        <f>[5]B!AC1196</f>
        <v>0</v>
      </c>
      <c r="K384" s="606">
        <f>[5]B!AD1196</f>
        <v>0</v>
      </c>
      <c r="L384" s="606">
        <f>[5]B!AE1196</f>
        <v>1</v>
      </c>
      <c r="M384" s="606">
        <f>[5]B!AF1196</f>
        <v>0</v>
      </c>
      <c r="N384" s="606">
        <f>[5]B!AG1196</f>
        <v>0</v>
      </c>
      <c r="O384" s="606">
        <f>[5]B!AH1196</f>
        <v>0</v>
      </c>
      <c r="P384" s="606">
        <f>[5]B!AI1196</f>
        <v>0</v>
      </c>
      <c r="Q384" s="606">
        <f>[5]B!AJ1196</f>
        <v>1</v>
      </c>
    </row>
    <row r="385" spans="1:17" ht="15" customHeight="1" x14ac:dyDescent="0.15">
      <c r="A385" s="715"/>
      <c r="B385" s="658" t="s">
        <v>416</v>
      </c>
      <c r="C385" s="605">
        <f>SUM(C383:C384)</f>
        <v>2402</v>
      </c>
      <c r="D385" s="605">
        <f t="shared" ref="D385:Q385" si="12">SUM(D383:D384)</f>
        <v>2402</v>
      </c>
      <c r="E385" s="605">
        <f t="shared" si="12"/>
        <v>2401</v>
      </c>
      <c r="F385" s="605">
        <f t="shared" si="12"/>
        <v>1</v>
      </c>
      <c r="G385" s="605">
        <f t="shared" si="12"/>
        <v>0</v>
      </c>
      <c r="H385" s="605">
        <f t="shared" si="12"/>
        <v>36</v>
      </c>
      <c r="I385" s="605">
        <f t="shared" si="12"/>
        <v>2366</v>
      </c>
      <c r="J385" s="605">
        <f t="shared" si="12"/>
        <v>0</v>
      </c>
      <c r="K385" s="605">
        <f t="shared" si="12"/>
        <v>0</v>
      </c>
      <c r="L385" s="605">
        <f t="shared" si="12"/>
        <v>1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1</v>
      </c>
    </row>
    <row r="386" spans="1:17" ht="33" customHeight="1" x14ac:dyDescent="0.15">
      <c r="A386" s="661" t="s">
        <v>516</v>
      </c>
      <c r="B386" s="324" t="s">
        <v>514</v>
      </c>
      <c r="C386" s="605">
        <f>[5]B!C1339</f>
        <v>326</v>
      </c>
      <c r="D386" s="605">
        <f>[5]B!D1339</f>
        <v>326</v>
      </c>
      <c r="E386" s="605">
        <f>[5]B!E1339</f>
        <v>326</v>
      </c>
      <c r="F386" s="605">
        <f>[5]B!F1339</f>
        <v>0</v>
      </c>
      <c r="G386" s="605">
        <f>[5]B!G1339</f>
        <v>0</v>
      </c>
      <c r="H386" s="606">
        <f>[5]B!AA1339</f>
        <v>55</v>
      </c>
      <c r="I386" s="606">
        <f>[5]B!AB1339</f>
        <v>270</v>
      </c>
      <c r="J386" s="606">
        <f>[5]B!AC1339</f>
        <v>1</v>
      </c>
      <c r="K386" s="606">
        <f>[5]B!AD1339</f>
        <v>0</v>
      </c>
      <c r="L386" s="606">
        <f>[5]B!AE1339</f>
        <v>0</v>
      </c>
      <c r="M386" s="606">
        <f>[5]B!AF1339</f>
        <v>0</v>
      </c>
      <c r="N386" s="606">
        <f>[5]B!AG1339</f>
        <v>0</v>
      </c>
      <c r="O386" s="606">
        <f>[5]B!AH1339</f>
        <v>0</v>
      </c>
      <c r="P386" s="606">
        <f>[5]B!AI1339</f>
        <v>0</v>
      </c>
      <c r="Q386" s="606">
        <f>[5]B!AJ1339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[5]B!C1419</f>
        <v>1</v>
      </c>
      <c r="D387" s="605">
        <f>[5]B!D1419</f>
        <v>1</v>
      </c>
      <c r="E387" s="605">
        <f>[5]B!E1419</f>
        <v>1</v>
      </c>
      <c r="F387" s="605">
        <f>[5]B!F1419</f>
        <v>0</v>
      </c>
      <c r="G387" s="605">
        <f>[5]B!G1419</f>
        <v>0</v>
      </c>
      <c r="H387" s="606">
        <f>[5]B!AA1419</f>
        <v>0</v>
      </c>
      <c r="I387" s="606">
        <f>[5]B!AB1419</f>
        <v>1</v>
      </c>
      <c r="J387" s="606">
        <f>[5]B!AC1419</f>
        <v>0</v>
      </c>
      <c r="K387" s="606">
        <f>[5]B!AD1419</f>
        <v>0</v>
      </c>
      <c r="L387" s="606">
        <f>[5]B!AE1419</f>
        <v>0</v>
      </c>
      <c r="M387" s="606">
        <f>[5]B!AF1419</f>
        <v>0</v>
      </c>
      <c r="N387" s="606">
        <f>[5]B!AG1419</f>
        <v>0</v>
      </c>
      <c r="O387" s="606">
        <f>[5]B!AH1419</f>
        <v>0</v>
      </c>
      <c r="P387" s="606">
        <f>[5]B!AI1419</f>
        <v>0</v>
      </c>
      <c r="Q387" s="606">
        <f>[5]B!AJ1419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[5]B!C1567</f>
        <v>2386</v>
      </c>
      <c r="D388" s="605">
        <f>[5]B!D1567</f>
        <v>2386</v>
      </c>
      <c r="E388" s="605">
        <f>[5]B!E1567</f>
        <v>2384</v>
      </c>
      <c r="F388" s="605">
        <f>[5]B!F1567</f>
        <v>2</v>
      </c>
      <c r="G388" s="605">
        <f>[5]B!G1567</f>
        <v>0</v>
      </c>
      <c r="H388" s="606">
        <f>[5]B!AA1567</f>
        <v>2334</v>
      </c>
      <c r="I388" s="606">
        <f>[5]B!AB1567</f>
        <v>52</v>
      </c>
      <c r="J388" s="606">
        <f>[5]B!AC1567</f>
        <v>0</v>
      </c>
      <c r="K388" s="606">
        <f>[5]B!AD1567</f>
        <v>0</v>
      </c>
      <c r="L388" s="606">
        <f>[5]B!AE1567</f>
        <v>0</v>
      </c>
      <c r="M388" s="606">
        <f>[5]B!AF1567</f>
        <v>0</v>
      </c>
      <c r="N388" s="606">
        <f>[5]B!AG1567</f>
        <v>0</v>
      </c>
      <c r="O388" s="606">
        <f>[5]B!AH1567</f>
        <v>0</v>
      </c>
      <c r="P388" s="606">
        <f>[5]B!AI1567</f>
        <v>0</v>
      </c>
      <c r="Q388" s="606">
        <f>[5]B!AJ1567</f>
        <v>2</v>
      </c>
    </row>
    <row r="389" spans="1:17" ht="15" customHeight="1" x14ac:dyDescent="0.15">
      <c r="A389" s="714" t="s">
        <v>519</v>
      </c>
      <c r="B389" s="328" t="s">
        <v>513</v>
      </c>
      <c r="C389" s="608">
        <f>[5]B!C1715</f>
        <v>722</v>
      </c>
      <c r="D389" s="608">
        <f>[5]B!D1715</f>
        <v>711</v>
      </c>
      <c r="E389" s="608">
        <f>[5]B!E1715</f>
        <v>711</v>
      </c>
      <c r="F389" s="608">
        <f>[5]B!F1715</f>
        <v>0</v>
      </c>
      <c r="G389" s="608">
        <f>[5]B!G1715</f>
        <v>11</v>
      </c>
      <c r="H389" s="609">
        <f>[5]B!AA1715</f>
        <v>451</v>
      </c>
      <c r="I389" s="609">
        <f>[5]B!AB1715</f>
        <v>55</v>
      </c>
      <c r="J389" s="609">
        <f>[5]B!AC1715</f>
        <v>216</v>
      </c>
      <c r="K389" s="609">
        <f>[5]B!AD1715</f>
        <v>0</v>
      </c>
      <c r="L389" s="609">
        <f>[5]B!AE1715</f>
        <v>0</v>
      </c>
      <c r="M389" s="609">
        <f>[5]B!AF1715</f>
        <v>0</v>
      </c>
      <c r="N389" s="609">
        <f>[5]B!AG1715</f>
        <v>0</v>
      </c>
      <c r="O389" s="609">
        <f>[5]B!AH1715</f>
        <v>0</v>
      </c>
      <c r="P389" s="609">
        <f>[5]B!AI1715</f>
        <v>0</v>
      </c>
      <c r="Q389" s="609">
        <f>[5]B!AJ1715</f>
        <v>0</v>
      </c>
    </row>
    <row r="390" spans="1:17" ht="15" customHeight="1" x14ac:dyDescent="0.15">
      <c r="A390" s="742"/>
      <c r="B390" s="310" t="s">
        <v>514</v>
      </c>
      <c r="C390" s="610">
        <f>[5]B!C1689+[5]B!C1717</f>
        <v>24160</v>
      </c>
      <c r="D390" s="610">
        <f>[5]B!D1689+[5]B!D1717</f>
        <v>23750</v>
      </c>
      <c r="E390" s="610">
        <f>[5]B!E1689+[5]B!E1717</f>
        <v>23750</v>
      </c>
      <c r="F390" s="610">
        <f>[5]B!F1689+[5]B!F1717</f>
        <v>0</v>
      </c>
      <c r="G390" s="610">
        <f>[5]B!G1689+[5]B!G1717</f>
        <v>410</v>
      </c>
      <c r="H390" s="597">
        <f>[5]B!AA1689+[5]B!AA1717</f>
        <v>22089</v>
      </c>
      <c r="I390" s="597">
        <f>[5]B!AB1689+[5]B!AB1717</f>
        <v>362</v>
      </c>
      <c r="J390" s="597">
        <f>[5]B!AC1689+[5]B!AC1717</f>
        <v>1709</v>
      </c>
      <c r="K390" s="597">
        <f>[5]B!AD1689+[5]B!AD1717</f>
        <v>0</v>
      </c>
      <c r="L390" s="597">
        <f>[5]B!AE1689+[5]B!AE1717</f>
        <v>0</v>
      </c>
      <c r="M390" s="597">
        <f>[5]B!AF1689+[5]B!AF1717</f>
        <v>0</v>
      </c>
      <c r="N390" s="597">
        <f>[5]B!AG1689+[5]B!AG1717</f>
        <v>0</v>
      </c>
      <c r="O390" s="597">
        <f>[5]B!AH1689+[5]B!AH1717</f>
        <v>0</v>
      </c>
      <c r="P390" s="597">
        <f>[5]B!AI1689+[5]B!AI1717</f>
        <v>0</v>
      </c>
      <c r="Q390" s="597">
        <f>[5]B!AJ1689+[5]B!AJ1717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24882</v>
      </c>
      <c r="D391" s="598">
        <f t="shared" si="13"/>
        <v>24461</v>
      </c>
      <c r="E391" s="599">
        <f t="shared" si="13"/>
        <v>24461</v>
      </c>
      <c r="F391" s="600">
        <f t="shared" si="13"/>
        <v>0</v>
      </c>
      <c r="G391" s="601">
        <f t="shared" si="13"/>
        <v>421</v>
      </c>
      <c r="H391" s="602">
        <f t="shared" si="13"/>
        <v>22540</v>
      </c>
      <c r="I391" s="603">
        <f t="shared" si="13"/>
        <v>417</v>
      </c>
      <c r="J391" s="600">
        <f t="shared" si="13"/>
        <v>1925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[5]B!C1936</f>
        <v>100</v>
      </c>
      <c r="D392" s="611">
        <f>[5]B!D1936</f>
        <v>97</v>
      </c>
      <c r="E392" s="611">
        <f>[5]B!E1936</f>
        <v>97</v>
      </c>
      <c r="F392" s="611">
        <f>[5]B!F1936</f>
        <v>0</v>
      </c>
      <c r="G392" s="611">
        <f>[5]B!G1936</f>
        <v>3</v>
      </c>
      <c r="H392" s="595">
        <f>[5]B!AA1936</f>
        <v>17</v>
      </c>
      <c r="I392" s="595">
        <f>[5]B!AB1936</f>
        <v>82</v>
      </c>
      <c r="J392" s="595">
        <f>[5]B!AC1936</f>
        <v>1</v>
      </c>
      <c r="K392" s="595">
        <f>[5]B!AD1936</f>
        <v>0</v>
      </c>
      <c r="L392" s="595">
        <f>[5]B!AE1936</f>
        <v>0</v>
      </c>
      <c r="M392" s="595">
        <f>[5]B!AF1936</f>
        <v>0</v>
      </c>
      <c r="N392" s="595">
        <f>[5]B!AG1936</f>
        <v>0</v>
      </c>
      <c r="O392" s="595">
        <f>[5]B!AH1936</f>
        <v>0</v>
      </c>
      <c r="P392" s="595">
        <f>[5]B!AI1936</f>
        <v>0</v>
      </c>
      <c r="Q392" s="595">
        <f>[5]B!AJ1936</f>
        <v>0</v>
      </c>
    </row>
    <row r="393" spans="1:17" ht="15" customHeight="1" x14ac:dyDescent="0.15">
      <c r="A393" s="742"/>
      <c r="B393" s="310" t="s">
        <v>514</v>
      </c>
      <c r="C393" s="610">
        <f>[5]B!C1930</f>
        <v>301</v>
      </c>
      <c r="D393" s="610">
        <f>[5]B!D1930</f>
        <v>298</v>
      </c>
      <c r="E393" s="610">
        <f>[5]B!E1930</f>
        <v>298</v>
      </c>
      <c r="F393" s="610">
        <f>[5]B!F1930</f>
        <v>0</v>
      </c>
      <c r="G393" s="610">
        <f>[5]B!G1930</f>
        <v>3</v>
      </c>
      <c r="H393" s="597">
        <f>[5]B!AA1930</f>
        <v>147</v>
      </c>
      <c r="I393" s="597">
        <f>[5]B!AB1930</f>
        <v>109</v>
      </c>
      <c r="J393" s="597">
        <f>[5]B!AC1930</f>
        <v>45</v>
      </c>
      <c r="K393" s="597">
        <f>[5]B!AD1930</f>
        <v>0</v>
      </c>
      <c r="L393" s="597">
        <f>[5]B!AE1930</f>
        <v>0</v>
      </c>
      <c r="M393" s="597">
        <f>[5]B!AF1930</f>
        <v>0</v>
      </c>
      <c r="N393" s="597">
        <f>[5]B!AG1930</f>
        <v>0</v>
      </c>
      <c r="O393" s="597">
        <f>[5]B!AH1930</f>
        <v>0</v>
      </c>
      <c r="P393" s="597">
        <f>[5]B!AI1930</f>
        <v>0</v>
      </c>
      <c r="Q393" s="597">
        <f>[5]B!AJ1930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401</v>
      </c>
      <c r="D394" s="598">
        <f t="shared" si="14"/>
        <v>395</v>
      </c>
      <c r="E394" s="599">
        <f t="shared" si="14"/>
        <v>395</v>
      </c>
      <c r="F394" s="600">
        <f t="shared" si="14"/>
        <v>0</v>
      </c>
      <c r="G394" s="601">
        <f t="shared" si="14"/>
        <v>6</v>
      </c>
      <c r="H394" s="602">
        <f t="shared" si="14"/>
        <v>164</v>
      </c>
      <c r="I394" s="603">
        <f t="shared" si="14"/>
        <v>191</v>
      </c>
      <c r="J394" s="600">
        <f t="shared" si="14"/>
        <v>46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[5]B!C2092</f>
        <v>450</v>
      </c>
      <c r="D395" s="605">
        <f>[5]B!D2092</f>
        <v>364</v>
      </c>
      <c r="E395" s="605">
        <f>[5]B!E2092</f>
        <v>362</v>
      </c>
      <c r="F395" s="605">
        <f>[5]B!F2092</f>
        <v>2</v>
      </c>
      <c r="G395" s="605">
        <f>[5]B!G2092</f>
        <v>86</v>
      </c>
      <c r="H395" s="606">
        <f>[5]B!AA2092</f>
        <v>239</v>
      </c>
      <c r="I395" s="606">
        <f>[5]B!AB2092</f>
        <v>18</v>
      </c>
      <c r="J395" s="606">
        <f>[5]B!AC2092</f>
        <v>193</v>
      </c>
      <c r="K395" s="606">
        <f>[5]B!AD2092</f>
        <v>0</v>
      </c>
      <c r="L395" s="606">
        <f>[5]B!AE2092</f>
        <v>0</v>
      </c>
      <c r="M395" s="606">
        <f>[5]B!AF2092</f>
        <v>0</v>
      </c>
      <c r="N395" s="606">
        <f>[5]B!AG2092</f>
        <v>0</v>
      </c>
      <c r="O395" s="606">
        <f>[5]B!AH2092</f>
        <v>0</v>
      </c>
      <c r="P395" s="606">
        <f>[5]B!AI2092</f>
        <v>0</v>
      </c>
      <c r="Q395" s="606">
        <f>[5]B!AJ2092</f>
        <v>1</v>
      </c>
    </row>
    <row r="396" spans="1:17" ht="15" customHeight="1" x14ac:dyDescent="0.15">
      <c r="A396" s="731" t="s">
        <v>522</v>
      </c>
      <c r="B396" s="323" t="s">
        <v>523</v>
      </c>
      <c r="C396" s="608">
        <f>[5]B!C2204+[5]B!C2255+[5]B!C2256</f>
        <v>1230</v>
      </c>
      <c r="D396" s="608">
        <f>[5]B!D2204+[5]B!D2255+[5]B!D2256</f>
        <v>1050</v>
      </c>
      <c r="E396" s="608">
        <f>[5]B!E2204+[5]B!E2255+[5]B!E2256</f>
        <v>1044</v>
      </c>
      <c r="F396" s="608">
        <f>[5]B!F2204+[5]B!F2255+[5]B!F2256</f>
        <v>6</v>
      </c>
      <c r="G396" s="608">
        <f>[5]B!G2204+[5]B!G2255+[5]B!G2256</f>
        <v>180</v>
      </c>
      <c r="H396" s="609">
        <f>[5]B!AA2204+[5]B!AA2255+[5]B!AA2256</f>
        <v>1020</v>
      </c>
      <c r="I396" s="609">
        <f>[5]B!AB2204+[5]B!AB2255+[5]B!AB2256</f>
        <v>187</v>
      </c>
      <c r="J396" s="609">
        <f>[5]B!AC2204+[5]B!AC2255+[5]B!AC2256</f>
        <v>23</v>
      </c>
      <c r="K396" s="609">
        <f>[5]B!AD2204+[5]B!AD2255+[5]B!AD2256</f>
        <v>0</v>
      </c>
      <c r="L396" s="609">
        <f>[5]B!AE2204+[5]B!AE2255+[5]B!AE2256</f>
        <v>0</v>
      </c>
      <c r="M396" s="609">
        <f>[5]B!AF2204+[5]B!AF2255+[5]B!AF2256</f>
        <v>0</v>
      </c>
      <c r="N396" s="609">
        <f>[5]B!AG2204+[5]B!AG2255+[5]B!AG2256</f>
        <v>0</v>
      </c>
      <c r="O396" s="609">
        <f>[5]B!AH2204+[5]B!AH2255+[5]B!AH2256</f>
        <v>0</v>
      </c>
      <c r="P396" s="609">
        <f>[5]B!AI2204+[5]B!AI2255+[5]B!AI2256</f>
        <v>0</v>
      </c>
      <c r="Q396" s="609">
        <f>[5]B!AJ2204+[5]B!AJ2255+[5]B!AJ2256</f>
        <v>6</v>
      </c>
    </row>
    <row r="397" spans="1:17" ht="15" customHeight="1" x14ac:dyDescent="0.15">
      <c r="A397" s="743"/>
      <c r="B397" s="332" t="s">
        <v>514</v>
      </c>
      <c r="C397" s="612">
        <f>[5]B!C2211</f>
        <v>0</v>
      </c>
      <c r="D397" s="612">
        <f>[5]B!D2211</f>
        <v>0</v>
      </c>
      <c r="E397" s="612">
        <f>[5]B!E2211</f>
        <v>0</v>
      </c>
      <c r="F397" s="612">
        <f>[5]B!F2211</f>
        <v>0</v>
      </c>
      <c r="G397" s="612">
        <f>[5]B!G2211</f>
        <v>0</v>
      </c>
      <c r="H397" s="612">
        <f>[5]B!AA2211</f>
        <v>0</v>
      </c>
      <c r="I397" s="612">
        <f>[5]B!AB2211</f>
        <v>0</v>
      </c>
      <c r="J397" s="612">
        <f>[5]B!AC2211</f>
        <v>0</v>
      </c>
      <c r="K397" s="612">
        <f>[5]B!AD2211</f>
        <v>0</v>
      </c>
      <c r="L397" s="612">
        <f>[5]B!AE2211</f>
        <v>0</v>
      </c>
      <c r="M397" s="612">
        <f>[5]B!AF2211</f>
        <v>0</v>
      </c>
      <c r="N397" s="612">
        <f>[5]B!AG2211</f>
        <v>0</v>
      </c>
      <c r="O397" s="612">
        <f>[5]B!AH2211</f>
        <v>0</v>
      </c>
      <c r="P397" s="612">
        <f>[5]B!AI2211</f>
        <v>0</v>
      </c>
      <c r="Q397" s="596">
        <f>[5]B!AJ2211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1230</v>
      </c>
      <c r="D398" s="613">
        <f t="shared" ref="D398:Q398" si="15">SUM(D396:D397)</f>
        <v>1050</v>
      </c>
      <c r="E398" s="613">
        <f t="shared" si="15"/>
        <v>1044</v>
      </c>
      <c r="F398" s="613">
        <f t="shared" si="15"/>
        <v>6</v>
      </c>
      <c r="G398" s="613">
        <f t="shared" si="15"/>
        <v>180</v>
      </c>
      <c r="H398" s="613">
        <f t="shared" si="15"/>
        <v>1020</v>
      </c>
      <c r="I398" s="613">
        <f t="shared" si="15"/>
        <v>187</v>
      </c>
      <c r="J398" s="613">
        <f t="shared" si="15"/>
        <v>23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6</v>
      </c>
    </row>
    <row r="399" spans="1:17" ht="15" customHeight="1" x14ac:dyDescent="0.15">
      <c r="A399" s="714" t="s">
        <v>524</v>
      </c>
      <c r="B399" s="328" t="s">
        <v>513</v>
      </c>
      <c r="C399" s="608">
        <f>[5]B!C2518</f>
        <v>5</v>
      </c>
      <c r="D399" s="608">
        <f>[5]B!D2518</f>
        <v>5</v>
      </c>
      <c r="E399" s="608">
        <f>[5]B!E2518</f>
        <v>5</v>
      </c>
      <c r="F399" s="608">
        <f>[5]B!F2518</f>
        <v>0</v>
      </c>
      <c r="G399" s="608">
        <f>[5]B!G2518</f>
        <v>0</v>
      </c>
      <c r="H399" s="609">
        <f>[5]B!AA2518</f>
        <v>4</v>
      </c>
      <c r="I399" s="609">
        <f>[5]B!AB2518</f>
        <v>1</v>
      </c>
      <c r="J399" s="609">
        <f>[5]B!AC2518</f>
        <v>0</v>
      </c>
      <c r="K399" s="609">
        <f>[5]B!AD2518</f>
        <v>0</v>
      </c>
      <c r="L399" s="609">
        <f>[5]B!AE2518</f>
        <v>0</v>
      </c>
      <c r="M399" s="609">
        <f>[5]B!AF2518</f>
        <v>0</v>
      </c>
      <c r="N399" s="609">
        <f>[5]B!AG2518</f>
        <v>0</v>
      </c>
      <c r="O399" s="609">
        <f>[5]B!AH2518</f>
        <v>0</v>
      </c>
      <c r="P399" s="609">
        <f>[5]B!AI2518</f>
        <v>0</v>
      </c>
      <c r="Q399" s="609">
        <f>[5]B!AJ2518</f>
        <v>0</v>
      </c>
    </row>
    <row r="400" spans="1:17" ht="15" customHeight="1" x14ac:dyDescent="0.15">
      <c r="A400" s="742"/>
      <c r="B400" s="310" t="s">
        <v>514</v>
      </c>
      <c r="C400" s="610">
        <f>[5]B!C2287</f>
        <v>206</v>
      </c>
      <c r="D400" s="610">
        <f>[5]B!D2287</f>
        <v>206</v>
      </c>
      <c r="E400" s="610">
        <f>[5]B!E2287</f>
        <v>206</v>
      </c>
      <c r="F400" s="610">
        <f>[5]B!F2287</f>
        <v>0</v>
      </c>
      <c r="G400" s="610">
        <f>[5]B!G2287</f>
        <v>0</v>
      </c>
      <c r="H400" s="597">
        <f>[5]B!AA2287</f>
        <v>0</v>
      </c>
      <c r="I400" s="597">
        <f>[5]B!AB2287</f>
        <v>167</v>
      </c>
      <c r="J400" s="597">
        <f>[5]B!AC2287</f>
        <v>39</v>
      </c>
      <c r="K400" s="597">
        <f>[5]B!AD2287</f>
        <v>0</v>
      </c>
      <c r="L400" s="597">
        <f>[5]B!AE2287</f>
        <v>0</v>
      </c>
      <c r="M400" s="597">
        <f>[5]B!AF2287</f>
        <v>0</v>
      </c>
      <c r="N400" s="597">
        <f>[5]B!AG2287</f>
        <v>0</v>
      </c>
      <c r="O400" s="597">
        <f>[5]B!AH2287</f>
        <v>0</v>
      </c>
      <c r="P400" s="597">
        <f>[5]B!AI2287</f>
        <v>0</v>
      </c>
      <c r="Q400" s="597">
        <f>[5]B!AJ2287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211</v>
      </c>
      <c r="D401" s="598">
        <f t="shared" si="16"/>
        <v>211</v>
      </c>
      <c r="E401" s="599">
        <f t="shared" si="16"/>
        <v>211</v>
      </c>
      <c r="F401" s="600">
        <f t="shared" si="16"/>
        <v>0</v>
      </c>
      <c r="G401" s="601">
        <f t="shared" si="16"/>
        <v>0</v>
      </c>
      <c r="H401" s="602">
        <f t="shared" si="16"/>
        <v>4</v>
      </c>
      <c r="I401" s="603">
        <f t="shared" si="16"/>
        <v>168</v>
      </c>
      <c r="J401" s="600">
        <f t="shared" si="16"/>
        <v>39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[5]B!C940</f>
        <v>5087</v>
      </c>
      <c r="D402" s="605">
        <f>[5]B!D940</f>
        <v>5087</v>
      </c>
      <c r="E402" s="605">
        <f>[5]B!E940</f>
        <v>5087</v>
      </c>
      <c r="F402" s="605">
        <f>[5]B!F940</f>
        <v>0</v>
      </c>
      <c r="G402" s="605">
        <f>[5]B!G940</f>
        <v>0</v>
      </c>
      <c r="H402" s="594">
        <f>[5]B!AA940</f>
        <v>2239</v>
      </c>
      <c r="I402" s="594">
        <f>[5]B!AB940</f>
        <v>2848</v>
      </c>
      <c r="J402" s="594">
        <f>[5]B!AC940</f>
        <v>0</v>
      </c>
      <c r="K402" s="594">
        <f>[5]B!AD940</f>
        <v>0</v>
      </c>
      <c r="L402" s="594">
        <f>[5]B!AE940</f>
        <v>0</v>
      </c>
      <c r="M402" s="594">
        <f>[5]B!AF940</f>
        <v>0</v>
      </c>
      <c r="N402" s="594">
        <f>[5]B!AG940</f>
        <v>0</v>
      </c>
      <c r="O402" s="594">
        <f>[5]B!AH940</f>
        <v>0</v>
      </c>
      <c r="P402" s="594">
        <f>[5]B!AI940</f>
        <v>0</v>
      </c>
      <c r="Q402" s="594">
        <f>[5]B!AJ940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2083</v>
      </c>
      <c r="D403" s="611">
        <f>+D380+D387+D389+D392+D396+D399</f>
        <v>1889</v>
      </c>
      <c r="E403" s="611">
        <f>+E380+E387+E389+E392+E396+E399</f>
        <v>1883</v>
      </c>
      <c r="F403" s="611">
        <f>+F380+F387+F389+F392+F396+F399</f>
        <v>6</v>
      </c>
      <c r="G403" s="611">
        <f>+G380+G387+G389+G392+G396+G399</f>
        <v>194</v>
      </c>
      <c r="H403" s="611">
        <f t="shared" ref="H403:Q403" si="17">+H380+H387+H389+H392+H396+H399</f>
        <v>1495</v>
      </c>
      <c r="I403" s="611">
        <f t="shared" si="17"/>
        <v>348</v>
      </c>
      <c r="J403" s="611">
        <f t="shared" si="17"/>
        <v>240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6</v>
      </c>
    </row>
    <row r="404" spans="1:19" ht="15" customHeight="1" x14ac:dyDescent="0.15">
      <c r="A404" s="737"/>
      <c r="B404" s="338" t="s">
        <v>514</v>
      </c>
      <c r="C404" s="338">
        <f>D404+G404</f>
        <v>35318</v>
      </c>
      <c r="D404" s="610">
        <f>+D381+D384+D386+D388+D390+D393+D395+D400+D402</f>
        <v>34819</v>
      </c>
      <c r="E404" s="610">
        <f>+E381+E384+E386+E388+E390+E393+E395+E400+E402</f>
        <v>34814</v>
      </c>
      <c r="F404" s="610">
        <f>+F381+F384+F386+F388+F390+F393+F395+F400+F402</f>
        <v>5</v>
      </c>
      <c r="G404" s="610">
        <f>+G381+G384+G386+G388+G390+G393+G395+G400+G402</f>
        <v>499</v>
      </c>
      <c r="H404" s="610">
        <f t="shared" ref="H404:Q404" si="18">+H381+H384+H386+H388+H390+H393+H395+H400+H402</f>
        <v>27139</v>
      </c>
      <c r="I404" s="610">
        <f t="shared" si="18"/>
        <v>6192</v>
      </c>
      <c r="J404" s="610">
        <f t="shared" si="18"/>
        <v>1987</v>
      </c>
      <c r="K404" s="610">
        <f t="shared" si="18"/>
        <v>0</v>
      </c>
      <c r="L404" s="610">
        <f t="shared" si="18"/>
        <v>1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4</v>
      </c>
    </row>
    <row r="405" spans="1:19" ht="15" customHeight="1" x14ac:dyDescent="0.15">
      <c r="A405" s="737"/>
      <c r="B405" s="339" t="s">
        <v>527</v>
      </c>
      <c r="C405" s="313">
        <f>SUM(C403:C404)</f>
        <v>37401</v>
      </c>
      <c r="D405" s="598">
        <f>SUM(D403:D404)</f>
        <v>36708</v>
      </c>
      <c r="E405" s="599">
        <f>SUM(E403:E404)</f>
        <v>36697</v>
      </c>
      <c r="F405" s="600">
        <f>SUM(F403:F404)</f>
        <v>11</v>
      </c>
      <c r="G405" s="601">
        <f>SUM(G403:G404)</f>
        <v>693</v>
      </c>
      <c r="H405" s="601">
        <f t="shared" ref="H405:Q405" si="19">SUM(H403:H404)</f>
        <v>28634</v>
      </c>
      <c r="I405" s="601">
        <f t="shared" si="19"/>
        <v>6540</v>
      </c>
      <c r="J405" s="601">
        <f t="shared" si="19"/>
        <v>2227</v>
      </c>
      <c r="K405" s="601">
        <f t="shared" si="19"/>
        <v>0</v>
      </c>
      <c r="L405" s="601">
        <f t="shared" si="19"/>
        <v>1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10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[5]B!C1000</f>
        <v>0</v>
      </c>
      <c r="D408" s="376">
        <f>[5]B!E1000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[5]B!C2576</f>
        <v>57</v>
      </c>
      <c r="D409" s="376">
        <f>[5]B!E2576</f>
        <v>49</v>
      </c>
      <c r="E409" s="179">
        <f>[5]B!AL2576</f>
        <v>1594950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[5]B!C2585</f>
        <v>107</v>
      </c>
      <c r="D410" s="376">
        <f>[5]B!E2585</f>
        <v>107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[5]B!C67</f>
        <v>3882</v>
      </c>
      <c r="D411" s="376">
        <f>[5]B!E67</f>
        <v>3852</v>
      </c>
      <c r="E411" s="179">
        <f>[5]B!AL67</f>
        <v>2966040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[5]B!C73</f>
        <v>0</v>
      </c>
      <c r="D412" s="376">
        <f>[5]B!E73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[5]B!C68</f>
        <v>396</v>
      </c>
      <c r="D413" s="376">
        <f>[5]B!E68</f>
        <v>396</v>
      </c>
      <c r="E413" s="179">
        <f>[5]B!AL68</f>
        <v>6926040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[5]B!C69</f>
        <v>134</v>
      </c>
      <c r="D414" s="376">
        <f>[5]B!E69</f>
        <v>130</v>
      </c>
      <c r="E414" s="179">
        <f>[5]B!AL69</f>
        <v>5222100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[5]B!C71</f>
        <v>0</v>
      </c>
      <c r="D415" s="376">
        <f>[5]B!E71</f>
        <v>0</v>
      </c>
      <c r="E415" s="179">
        <f>[5]B!AL71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[5]B!C70</f>
        <v>6899</v>
      </c>
      <c r="D416" s="376">
        <f>[5]B!E70</f>
        <v>6899</v>
      </c>
      <c r="E416" s="179">
        <f>[5]B!AL70</f>
        <v>16074670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[5]B!C2573</f>
        <v>0</v>
      </c>
      <c r="D417" s="376">
        <f>[5]B!E2573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11475</v>
      </c>
      <c r="D418" s="620">
        <f>SUM(D408:D417)</f>
        <v>11433</v>
      </c>
      <c r="E418" s="621">
        <f>SUM(E408:E417)</f>
        <v>32783800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11301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1500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27885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272</v>
      </c>
      <c r="D435" s="393">
        <v>272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[5]B!C2750</f>
        <v>0</v>
      </c>
    </row>
    <row r="441" spans="1:28" ht="15" customHeight="1" x14ac:dyDescent="0.15">
      <c r="A441" s="703" t="s">
        <v>573</v>
      </c>
      <c r="B441" s="704"/>
      <c r="C441" s="629">
        <f>[5]B!C2751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38"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</row>
    <row r="3" spans="1:14" ht="15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",[6]NOMBRE!B6," - ","( ",[6]NOMBRE!C6,[6]NOMBRE!D6," )")</f>
        <v>MES: MAYO - ( 05 )</v>
      </c>
    </row>
    <row r="5" spans="1:14" s="3" customFormat="1" ht="15" customHeight="1" x14ac:dyDescent="0.15">
      <c r="A5" s="1" t="str">
        <f>CONCATENATE("AÑO: ",[6]NOMBRE!B7)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985391925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13246</v>
      </c>
      <c r="D10" s="422">
        <f>SUM(D11:D23)</f>
        <v>12936</v>
      </c>
      <c r="E10" s="19">
        <f>SUM(E11:E23)</f>
        <v>134411600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[6]B!C5</f>
        <v>0</v>
      </c>
      <c r="D11" s="426">
        <f>[6]B!E5</f>
        <v>0</v>
      </c>
      <c r="E11" s="23">
        <f>[6]B!AL5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[6]B!C6</f>
        <v>0</v>
      </c>
      <c r="D12" s="426">
        <f>[6]B!E6</f>
        <v>0</v>
      </c>
      <c r="E12" s="23">
        <f>[6]B!AL6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[6]B!C7</f>
        <v>5505</v>
      </c>
      <c r="D13" s="426">
        <f>[6]B!E7</f>
        <v>5277</v>
      </c>
      <c r="E13" s="23">
        <f>[6]B!AL7</f>
        <v>69075930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[6]B!C8</f>
        <v>0</v>
      </c>
      <c r="D14" s="426">
        <f>[6]B!E8</f>
        <v>0</v>
      </c>
      <c r="E14" s="23">
        <f>[6]B!AL8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[6]B!C9</f>
        <v>0</v>
      </c>
      <c r="D15" s="426">
        <f>[6]B!E9</f>
        <v>0</v>
      </c>
      <c r="E15" s="23">
        <f>[6]B!AL9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[6]B!C10</f>
        <v>0</v>
      </c>
      <c r="D16" s="426">
        <f>[6]B!E10</f>
        <v>0</v>
      </c>
      <c r="E16" s="23">
        <f>[6]B!AL10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[6]B!C11</f>
        <v>226</v>
      </c>
      <c r="D17" s="426">
        <f>[6]B!E11</f>
        <v>144</v>
      </c>
      <c r="E17" s="23">
        <f>[6]B!AL11</f>
        <v>2363040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[6]B!C12</f>
        <v>0</v>
      </c>
      <c r="D18" s="426">
        <f>[6]B!E12</f>
        <v>0</v>
      </c>
      <c r="E18" s="23">
        <f>[6]B!AL12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[6]B!C13</f>
        <v>0</v>
      </c>
      <c r="D19" s="426">
        <f>[6]B!E13</f>
        <v>0</v>
      </c>
      <c r="E19" s="23">
        <f>[6]B!AL13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[6]B!C14</f>
        <v>0</v>
      </c>
      <c r="D20" s="426">
        <f>[6]B!E14</f>
        <v>0</v>
      </c>
      <c r="E20" s="23">
        <f>[6]B!AL14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[6]B!C15</f>
        <v>2429</v>
      </c>
      <c r="D21" s="426">
        <f>[6]B!E15</f>
        <v>2429</v>
      </c>
      <c r="E21" s="23">
        <f>[6]B!AL15</f>
        <v>16055690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[6]B!C16</f>
        <v>1647</v>
      </c>
      <c r="D22" s="426">
        <f>[6]B!E16</f>
        <v>1647</v>
      </c>
      <c r="E22" s="23">
        <f>[6]B!AL16</f>
        <v>13077180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[6]B!C17</f>
        <v>3439</v>
      </c>
      <c r="D23" s="426">
        <f>[6]B!E17</f>
        <v>3439</v>
      </c>
      <c r="E23" s="23">
        <f>[6]B!AL17</f>
        <v>33839760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[6]B!C18</f>
        <v>0</v>
      </c>
      <c r="D24" s="426">
        <f>[6]B!E18</f>
        <v>0</v>
      </c>
      <c r="E24" s="23">
        <f>[6]B!AL18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[6]B!C1007</f>
        <v>2</v>
      </c>
      <c r="D25" s="426">
        <f>[6]B!E1007</f>
        <v>2</v>
      </c>
      <c r="E25" s="23">
        <f>[6]B!AL1007</f>
        <v>66540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2122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[6]B!C20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[6]B!C21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[6]B!C22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[6]B!C23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[6]B!C24</f>
        <v>2122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[6]B!C25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5166</v>
      </c>
      <c r="D33" s="442">
        <f t="shared" ref="D33:E33" si="0">SUM(D34:D44)</f>
        <v>5159</v>
      </c>
      <c r="E33" s="442">
        <f t="shared" si="0"/>
        <v>11181360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[6]B!$C$29</f>
        <v>2627</v>
      </c>
      <c r="D34" s="443">
        <f>[6]B!$E$29</f>
        <v>2620</v>
      </c>
      <c r="E34" s="43">
        <f>[6]B!$AL$29</f>
        <v>3379800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[6]B!$C$30</f>
        <v>0</v>
      </c>
      <c r="D35" s="436">
        <f>[6]B!$E$30</f>
        <v>0</v>
      </c>
      <c r="E35" s="44">
        <f>[6]B!$AL$30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[6]B!$C$31</f>
        <v>0</v>
      </c>
      <c r="D36" s="436">
        <f>[6]B!$E$31</f>
        <v>0</v>
      </c>
      <c r="E36" s="44">
        <f>[6]B!$AL$31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[6]B!$C$32</f>
        <v>47</v>
      </c>
      <c r="D37" s="436">
        <f>[6]B!$E$32</f>
        <v>47</v>
      </c>
      <c r="E37" s="44">
        <f>[6]B!$AL$32</f>
        <v>82250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[6]B!$C$33</f>
        <v>1559</v>
      </c>
      <c r="D38" s="436">
        <f>[6]B!$E$33</f>
        <v>1559</v>
      </c>
      <c r="E38" s="44">
        <f>[6]B!$AL$33</f>
        <v>2198190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[6]B!$C$34</f>
        <v>4</v>
      </c>
      <c r="D39" s="436">
        <f>[6]B!$E$34</f>
        <v>4</v>
      </c>
      <c r="E39" s="44">
        <f>[6]B!$AL$34</f>
        <v>5160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[6]B!$C$1003</f>
        <v>205</v>
      </c>
      <c r="D40" s="436">
        <f>[6]B!$E$1003</f>
        <v>205</v>
      </c>
      <c r="E40" s="44">
        <f>[6]B!$AL$1003</f>
        <v>645750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[6]B!$C$1004</f>
        <v>260</v>
      </c>
      <c r="D41" s="436">
        <f>[6]B!$E$1004</f>
        <v>260</v>
      </c>
      <c r="E41" s="44">
        <f>[6]B!$AL$1004</f>
        <v>819000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[6]B!$C$1005</f>
        <v>6</v>
      </c>
      <c r="D42" s="436">
        <f>[6]B!$E$1005</f>
        <v>6</v>
      </c>
      <c r="E42" s="44">
        <f>[6]B!$AL$1005</f>
        <v>75120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[6]B!$C$1006</f>
        <v>45</v>
      </c>
      <c r="D43" s="436">
        <f>[6]B!$E$1006</f>
        <v>45</v>
      </c>
      <c r="E43" s="44">
        <f>[6]B!$AL$1006</f>
        <v>659700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[6]B!$C$1002</f>
        <v>413</v>
      </c>
      <c r="D44" s="436">
        <f>[6]B!$E$1002</f>
        <v>413</v>
      </c>
      <c r="E44" s="44">
        <f>[6]B!$AL$1002</f>
        <v>3316390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224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[6]B!$C$36</f>
        <v>224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[6]B!$C$37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[6]B!$C$38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[6]B!$C$39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[6]B!$C$40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[6]B!$C$1008</f>
        <v>0</v>
      </c>
      <c r="D52" s="448">
        <f>[6]B!$E$1008</f>
        <v>0</v>
      </c>
      <c r="E52" s="53">
        <f>[6]B!$AL$1008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[6]B!$C$1009</f>
        <v>0</v>
      </c>
      <c r="D53" s="449">
        <f>[6]B!$E$1009</f>
        <v>0</v>
      </c>
      <c r="E53" s="54">
        <f>[6]B!$AL$1009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[6]B!$C$981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1542</v>
      </c>
      <c r="D56" s="442">
        <f>SUM(D57:D60)</f>
        <v>1542</v>
      </c>
      <c r="E56" s="52">
        <f>SUM(E57:E60)</f>
        <v>3039480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[6]B!$C$44</f>
        <v>66</v>
      </c>
      <c r="D57" s="448">
        <f>[6]B!$E$44</f>
        <v>66</v>
      </c>
      <c r="E57" s="53">
        <f>[6]B!$AL$44</f>
        <v>279180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[6]B!$C$45</f>
        <v>1057</v>
      </c>
      <c r="D58" s="449">
        <f>[6]B!$E$45</f>
        <v>1057</v>
      </c>
      <c r="E58" s="54">
        <f>[6]B!$AL$45</f>
        <v>2462810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[6]B!$C$46</f>
        <v>0</v>
      </c>
      <c r="D59" s="449">
        <f>[6]B!$E$46</f>
        <v>0</v>
      </c>
      <c r="E59" s="54">
        <f>[6]B!$AL$46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[6]B!$C$47</f>
        <v>419</v>
      </c>
      <c r="D60" s="449">
        <f>[6]B!$E$47</f>
        <v>419</v>
      </c>
      <c r="E60" s="54">
        <f>[6]B!$AL$47</f>
        <v>297490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[6]B!$C$49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626</v>
      </c>
      <c r="D63" s="442">
        <f>SUM(D64:D66)</f>
        <v>626</v>
      </c>
      <c r="E63" s="52">
        <f>SUM(E64:E66)</f>
        <v>979000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[6]B!$C$53</f>
        <v>266</v>
      </c>
      <c r="D64" s="448">
        <f>[6]B!$E$53</f>
        <v>266</v>
      </c>
      <c r="E64" s="53">
        <f>[6]B!$AL$53</f>
        <v>537320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[6]B!$C$54</f>
        <v>28</v>
      </c>
      <c r="D65" s="449">
        <f>[6]B!$E$54</f>
        <v>28</v>
      </c>
      <c r="E65" s="54">
        <f>[6]B!$AL$54</f>
        <v>56560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[6]B!$C$55</f>
        <v>332</v>
      </c>
      <c r="D66" s="449">
        <f>[6]B!$E$55</f>
        <v>332</v>
      </c>
      <c r="E66" s="54">
        <f>[6]B!$AL$55</f>
        <v>385120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38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[6]B!$C$57</f>
        <v>38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[6]B!$C$58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22966</v>
      </c>
      <c r="D70" s="441">
        <f>SUM(D10+D24+D25+D26+D33+D45+D51+D54+D56+D61+D63+D67)</f>
        <v>20265</v>
      </c>
      <c r="E70" s="441">
        <f>SUM(E10+E24+E25+E26+E33+E45+E51+E54+E56+E61+E63+E67)</f>
        <v>149677980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92935</v>
      </c>
      <c r="D73" s="457">
        <f>SUM(D74:D78,D79,D83:D85)</f>
        <v>91725</v>
      </c>
      <c r="E73" s="69">
        <f>SUM(E74:E78,E79,E83:E85)</f>
        <v>155857650</v>
      </c>
    </row>
    <row r="74" spans="1:14" ht="15" customHeight="1" x14ac:dyDescent="0.15">
      <c r="A74" s="71" t="s">
        <v>109</v>
      </c>
      <c r="B74" s="72" t="s">
        <v>110</v>
      </c>
      <c r="C74" s="448">
        <f>[6]B!$C$212</f>
        <v>40595</v>
      </c>
      <c r="D74" s="448">
        <f>[6]B!$E$212</f>
        <v>39912</v>
      </c>
      <c r="E74" s="73">
        <f>[6]B!$AL$212</f>
        <v>46532670</v>
      </c>
    </row>
    <row r="75" spans="1:14" ht="15" customHeight="1" x14ac:dyDescent="0.15">
      <c r="A75" s="655" t="s">
        <v>111</v>
      </c>
      <c r="B75" s="75" t="s">
        <v>112</v>
      </c>
      <c r="C75" s="449">
        <f>[6]B!$C$275</f>
        <v>37627</v>
      </c>
      <c r="D75" s="449">
        <f>SUM([6]B!E214:E217,[6]B!E218:E262,[6]B!E263:E272)</f>
        <v>37187</v>
      </c>
      <c r="E75" s="76">
        <f>[6]B!$AL$275</f>
        <v>57378950</v>
      </c>
    </row>
    <row r="76" spans="1:14" ht="15" customHeight="1" x14ac:dyDescent="0.15">
      <c r="A76" s="655" t="s">
        <v>113</v>
      </c>
      <c r="B76" s="75" t="s">
        <v>114</v>
      </c>
      <c r="C76" s="449">
        <f>[6]B!$C$314</f>
        <v>2526</v>
      </c>
      <c r="D76" s="449">
        <f>[6]B!$E$314</f>
        <v>2512</v>
      </c>
      <c r="E76" s="76">
        <f>[6]B!$AL$314</f>
        <v>10242800</v>
      </c>
    </row>
    <row r="77" spans="1:14" ht="15" customHeight="1" x14ac:dyDescent="0.15">
      <c r="A77" s="655" t="s">
        <v>115</v>
      </c>
      <c r="B77" s="75" t="s">
        <v>116</v>
      </c>
      <c r="C77" s="449">
        <f>[6]B!$C$324</f>
        <v>0</v>
      </c>
      <c r="D77" s="449">
        <f>[6]B!$E$324</f>
        <v>0</v>
      </c>
      <c r="E77" s="76">
        <f>[6]B!$AL$324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[6]B!$C$388</f>
        <v>3073</v>
      </c>
      <c r="D78" s="458">
        <f>[6]B!$E$388</f>
        <v>3035</v>
      </c>
      <c r="E78" s="78">
        <f>[6]B!$AL$388</f>
        <v>16952990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6466</v>
      </c>
      <c r="D79" s="459">
        <f>SUM(D80:D82)</f>
        <v>6445</v>
      </c>
      <c r="E79" s="81">
        <f>SUM(E80:E82)</f>
        <v>20912850</v>
      </c>
    </row>
    <row r="80" spans="1:14" ht="15" customHeight="1" x14ac:dyDescent="0.15">
      <c r="A80" s="862"/>
      <c r="B80" s="82" t="s">
        <v>121</v>
      </c>
      <c r="C80" s="460">
        <f>[6]B!$C$428</f>
        <v>5359</v>
      </c>
      <c r="D80" s="460">
        <f>[6]B!$E$428</f>
        <v>5343</v>
      </c>
      <c r="E80" s="83">
        <f>[6]B!$AL$428</f>
        <v>15715350</v>
      </c>
    </row>
    <row r="81" spans="1:5" ht="15" customHeight="1" x14ac:dyDescent="0.15">
      <c r="A81" s="862"/>
      <c r="B81" s="84" t="s">
        <v>122</v>
      </c>
      <c r="C81" s="449">
        <f>[6]B!$C$447</f>
        <v>52</v>
      </c>
      <c r="D81" s="449">
        <f>SUM([6]B!E430:E444,[6]B!E445:E446)</f>
        <v>52</v>
      </c>
      <c r="E81" s="76">
        <f>[6]B!$AL$447</f>
        <v>153880</v>
      </c>
    </row>
    <row r="82" spans="1:5" ht="15" customHeight="1" x14ac:dyDescent="0.15">
      <c r="A82" s="862"/>
      <c r="B82" s="84" t="s">
        <v>123</v>
      </c>
      <c r="C82" s="449">
        <f>[6]B!$C$470</f>
        <v>1055</v>
      </c>
      <c r="D82" s="449">
        <f>[6]B!$E$470</f>
        <v>1050</v>
      </c>
      <c r="E82" s="76">
        <f>[6]B!$AL$470</f>
        <v>5043620</v>
      </c>
    </row>
    <row r="83" spans="1:5" ht="15" customHeight="1" x14ac:dyDescent="0.15">
      <c r="A83" s="655" t="s">
        <v>124</v>
      </c>
      <c r="B83" s="75" t="s">
        <v>125</v>
      </c>
      <c r="C83" s="449">
        <f>[6]B!$C$480</f>
        <v>0</v>
      </c>
      <c r="D83" s="449">
        <f>[6]B!$E$480</f>
        <v>0</v>
      </c>
      <c r="E83" s="76">
        <f>[6]B!$AL$480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[6]B!$C$532</f>
        <v>172</v>
      </c>
      <c r="D84" s="461">
        <f>SUM([6]B!E494:E518,[6]B!E519:E531)</f>
        <v>171</v>
      </c>
      <c r="E84" s="85">
        <f>[6]B!$AL$532</f>
        <v>308630</v>
      </c>
    </row>
    <row r="85" spans="1:5" ht="15" customHeight="1" x14ac:dyDescent="0.15">
      <c r="A85" s="655" t="s">
        <v>128</v>
      </c>
      <c r="B85" s="75" t="s">
        <v>129</v>
      </c>
      <c r="C85" s="449">
        <f>[6]B!$C$566</f>
        <v>2476</v>
      </c>
      <c r="D85" s="449">
        <f>[6]B!$E$566</f>
        <v>2463</v>
      </c>
      <c r="E85" s="76">
        <f>[6]B!$AL$566</f>
        <v>3528760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6110</v>
      </c>
      <c r="D86" s="459">
        <f>+D87+D88+D89+D90+D94</f>
        <v>6085</v>
      </c>
      <c r="E86" s="81">
        <f>+E87+E88+E89+E90+E94</f>
        <v>122406110</v>
      </c>
    </row>
    <row r="87" spans="1:5" ht="15" customHeight="1" x14ac:dyDescent="0.15">
      <c r="A87" s="87" t="s">
        <v>131</v>
      </c>
      <c r="B87" s="88" t="s">
        <v>132</v>
      </c>
      <c r="C87" s="460">
        <f>[6]B!$C$624</f>
        <v>3537</v>
      </c>
      <c r="D87" s="460">
        <f>SUM([6]B!E569:E570,[6]B!E571,[6]B!E572,[6]B!E573:E583,[6]B!E584:E590,[6]B!E591:E599,[6]B!E600,[6]B!E601:E619,[6]B!E620:E622)</f>
        <v>3512</v>
      </c>
      <c r="E87" s="83">
        <f>[6]B!$AL$624</f>
        <v>31436930</v>
      </c>
    </row>
    <row r="88" spans="1:5" ht="15" customHeight="1" x14ac:dyDescent="0.15">
      <c r="A88" s="655" t="s">
        <v>133</v>
      </c>
      <c r="B88" s="75" t="s">
        <v>134</v>
      </c>
      <c r="C88" s="449">
        <f>[6]B!$C$647</f>
        <v>1</v>
      </c>
      <c r="D88" s="449">
        <f>[6]B!$E$647</f>
        <v>1</v>
      </c>
      <c r="E88" s="76">
        <f>[6]B!$AL$647</f>
        <v>18870</v>
      </c>
    </row>
    <row r="89" spans="1:5" ht="15" customHeight="1" x14ac:dyDescent="0.15">
      <c r="A89" s="655" t="s">
        <v>135</v>
      </c>
      <c r="B89" s="75" t="s">
        <v>136</v>
      </c>
      <c r="C89" s="449">
        <f>[6]B!$C$674</f>
        <v>1143</v>
      </c>
      <c r="D89" s="449">
        <f>[6]B!$E$674</f>
        <v>1143</v>
      </c>
      <c r="E89" s="76">
        <f>[6]B!$AL$674</f>
        <v>63293530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1429</v>
      </c>
      <c r="D90" s="449">
        <f>SUM(D91:D93)</f>
        <v>1429</v>
      </c>
      <c r="E90" s="76">
        <f>SUM(E91:E93)</f>
        <v>27656780</v>
      </c>
    </row>
    <row r="91" spans="1:5" ht="15" customHeight="1" x14ac:dyDescent="0.15">
      <c r="A91" s="862"/>
      <c r="B91" s="84" t="s">
        <v>138</v>
      </c>
      <c r="C91" s="449">
        <f>[6]B!$C$696-[6]B!C676-[6]B!C677</f>
        <v>1104</v>
      </c>
      <c r="D91" s="449">
        <f>[6]B!$E$696-[6]B!E676-[6]B!E677</f>
        <v>1104</v>
      </c>
      <c r="E91" s="76">
        <f>[6]B!$AL$696-[6]B!$AL$676-[6]B!$AL$677</f>
        <v>23085100</v>
      </c>
    </row>
    <row r="92" spans="1:5" ht="15" customHeight="1" x14ac:dyDescent="0.15">
      <c r="A92" s="862"/>
      <c r="B92" s="84" t="s">
        <v>139</v>
      </c>
      <c r="C92" s="449">
        <f>[6]B!$C$676</f>
        <v>157</v>
      </c>
      <c r="D92" s="449">
        <f>[6]B!$E$676</f>
        <v>157</v>
      </c>
      <c r="E92" s="76">
        <f>[6]B!$AL$676</f>
        <v>929440</v>
      </c>
    </row>
    <row r="93" spans="1:5" ht="15" customHeight="1" x14ac:dyDescent="0.15">
      <c r="A93" s="862"/>
      <c r="B93" s="84" t="s">
        <v>140</v>
      </c>
      <c r="C93" s="449">
        <f>[6]B!$C$677</f>
        <v>168</v>
      </c>
      <c r="D93" s="449">
        <f>[6]B!$E$677</f>
        <v>168</v>
      </c>
      <c r="E93" s="76">
        <f>[6]B!$AL$677</f>
        <v>3642240</v>
      </c>
    </row>
    <row r="94" spans="1:5" ht="15" customHeight="1" x14ac:dyDescent="0.15">
      <c r="A94" s="655" t="s">
        <v>115</v>
      </c>
      <c r="B94" s="75" t="s">
        <v>141</v>
      </c>
      <c r="C94" s="449">
        <f>[6]B!$C$728</f>
        <v>0</v>
      </c>
      <c r="D94" s="449">
        <f>[6]B!$E$728</f>
        <v>0</v>
      </c>
      <c r="E94" s="76">
        <f>[6]B!$AL$728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[6]B!$C$786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[6]B!$C$978</f>
        <v>0</v>
      </c>
      <c r="D96" s="463">
        <f>[6]B!$E$978</f>
        <v>0</v>
      </c>
      <c r="E96" s="92">
        <f>[6]B!$AL$978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[6]B!C793+[6]B!C800+[6]B!C804+[6]B!C811+[6]B!C820+[6]B!C824+[6]B!C828+[6]B!C832+[6]B!C843+[6]B!C854+[6]B!C860+[6]B!C870+[6]B!C840+[6]B!C845+[6]B!C879</f>
        <v>0</v>
      </c>
      <c r="D99" s="448">
        <f>[6]B!E793+[6]B!E800+[6]B!E804+[6]B!E811+[6]B!E820+[6]B!E824+[6]B!E828+[6]B!E832+[6]B!E843+[6]B!E854+[6]B!E860+[6]B!E870+[6]B!E840+[6]B!E845+[6]B!E879</f>
        <v>0</v>
      </c>
      <c r="E99" s="76">
        <f>[6]B!AL793+[6]B!AL800+[6]B!AL804+[6]B!AL811+[6]B!AL820+[6]B!AL824+[6]B!AL828+[6]B!AL832+[6]B!AL843+[6]B!AL854+[6]B!AL860+[6]B!AL870+[6]B!AL840+[6]B!AL845+[6]B!AL879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[6]B!C2212+[6]B!C2255+[6]B!C2256+[6]B!C2257</f>
        <v>1063</v>
      </c>
      <c r="D100" s="449">
        <f>[6]B!E2204+[6]B!E2255+[6]B!E2256+[6]B!E2257</f>
        <v>874</v>
      </c>
      <c r="E100" s="76">
        <f>[6]B!AL2204+[6]B!AL2255+[6]B!AL2256+[6]B!AL2257</f>
        <v>7079680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[6]B!C2518</f>
        <v>11</v>
      </c>
      <c r="D101" s="454">
        <f>[6]B!E2518</f>
        <v>9</v>
      </c>
      <c r="E101" s="78">
        <f>[6]B!AL2518</f>
        <v>799730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1074</v>
      </c>
      <c r="D102" s="464">
        <f>SUM(D99:D101)</f>
        <v>883</v>
      </c>
      <c r="E102" s="98">
        <f>SUM(E99:E101)</f>
        <v>7879410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[6]B!$C$1141</f>
        <v>3</v>
      </c>
      <c r="D105" s="448">
        <f>[6]B!$I$1141</f>
        <v>1</v>
      </c>
      <c r="E105" s="448">
        <f>[6]B!$I$1141</f>
        <v>1</v>
      </c>
      <c r="F105" s="448">
        <f>[6]B!$L$1141</f>
        <v>0</v>
      </c>
      <c r="G105" s="104"/>
      <c r="H105" s="73">
        <f>[6]B!$AL$1141</f>
        <v>173880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[6]B!C1276</f>
        <v>178</v>
      </c>
      <c r="D106" s="449">
        <f>[6]B!I1276</f>
        <v>168</v>
      </c>
      <c r="E106" s="449">
        <f>[6]B!I1276</f>
        <v>168</v>
      </c>
      <c r="F106" s="449">
        <f>[6]B!L1276</f>
        <v>0</v>
      </c>
      <c r="G106" s="105"/>
      <c r="H106" s="76">
        <f>[6]B!$AL$1276</f>
        <v>90052970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[6]B!C1416</f>
        <v>43</v>
      </c>
      <c r="D107" s="449">
        <f>[6]B!I1412</f>
        <v>34</v>
      </c>
      <c r="E107" s="449">
        <f>[6]B!I1412</f>
        <v>34</v>
      </c>
      <c r="F107" s="449">
        <f>[6]B!L1412</f>
        <v>3</v>
      </c>
      <c r="G107" s="105"/>
      <c r="H107" s="76">
        <f>[6]B!$AL$1412</f>
        <v>3925425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[6]B!C1480</f>
        <v>18</v>
      </c>
      <c r="D108" s="449">
        <f>[6]B!I1480</f>
        <v>16</v>
      </c>
      <c r="E108" s="449">
        <f>[6]B!I1480</f>
        <v>16</v>
      </c>
      <c r="F108" s="449">
        <f>[6]B!L1480</f>
        <v>1</v>
      </c>
      <c r="G108" s="105"/>
      <c r="H108" s="76">
        <f>[6]B!AL1480</f>
        <v>1294110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[6]B!$C$1549</f>
        <v>42</v>
      </c>
      <c r="D109" s="449">
        <f>[6]B!$I$1549</f>
        <v>15</v>
      </c>
      <c r="E109" s="449">
        <f>[6]B!$I$1549</f>
        <v>15</v>
      </c>
      <c r="F109" s="449">
        <f>[6]B!$L$1549</f>
        <v>25</v>
      </c>
      <c r="G109" s="105"/>
      <c r="H109" s="76">
        <f>[6]B!$AL$1549</f>
        <v>1774765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[6]B!$C$1594</f>
        <v>82</v>
      </c>
      <c r="D110" s="449">
        <f>[6]B!$I$1594</f>
        <v>30</v>
      </c>
      <c r="E110" s="449">
        <f>[6]B!$I$1594</f>
        <v>30</v>
      </c>
      <c r="F110" s="449">
        <f>[6]B!$L$1594</f>
        <v>37</v>
      </c>
      <c r="G110" s="105"/>
      <c r="H110" s="76">
        <f>[6]B!$AL$1594</f>
        <v>3671370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[6]B!$C$1798</f>
        <v>4</v>
      </c>
      <c r="D111" s="449">
        <f>[6]B!$I$1785</f>
        <v>3</v>
      </c>
      <c r="E111" s="449">
        <f>[6]B!$I$1785</f>
        <v>3</v>
      </c>
      <c r="F111" s="449">
        <f>[6]B!$L$1785</f>
        <v>1</v>
      </c>
      <c r="G111" s="105"/>
      <c r="H111" s="76">
        <f>[6]B!$AL$1785</f>
        <v>866370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[6]B!$C$1867</f>
        <v>4</v>
      </c>
      <c r="D112" s="449">
        <f>[6]B!$I$1864</f>
        <v>1</v>
      </c>
      <c r="E112" s="449">
        <f>[6]B!$I$1864</f>
        <v>1</v>
      </c>
      <c r="F112" s="449">
        <f>[6]B!$L$1864</f>
        <v>3</v>
      </c>
      <c r="G112" s="105"/>
      <c r="H112" s="76">
        <f>[6]B!$AL$1864</f>
        <v>555100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[6]B!$C$2028</f>
        <v>216</v>
      </c>
      <c r="D113" s="449">
        <f>[6]B!$I$2021</f>
        <v>147</v>
      </c>
      <c r="E113" s="449">
        <f>[6]B!$I$2021</f>
        <v>147</v>
      </c>
      <c r="F113" s="449">
        <f>[6]B!$L$2021</f>
        <v>18</v>
      </c>
      <c r="G113" s="105"/>
      <c r="H113" s="76">
        <f>[6]B!$AL$2021</f>
        <v>45724150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[6]B!C2066</f>
        <v>15</v>
      </c>
      <c r="D114" s="449">
        <f>[6]B!I2066</f>
        <v>8</v>
      </c>
      <c r="E114" s="449">
        <f>[6]B!I2066</f>
        <v>8</v>
      </c>
      <c r="F114" s="449">
        <f>[6]B!L2066</f>
        <v>1</v>
      </c>
      <c r="G114" s="105"/>
      <c r="H114" s="76">
        <f>[6]B!AL2066</f>
        <v>1554185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[6]B!$C$2185</f>
        <v>70</v>
      </c>
      <c r="D115" s="449">
        <f>[6]B!I2185</f>
        <v>52</v>
      </c>
      <c r="E115" s="449">
        <f>[6]B!I2185</f>
        <v>52</v>
      </c>
      <c r="F115" s="449">
        <f>[6]B!L2185</f>
        <v>8</v>
      </c>
      <c r="G115" s="105"/>
      <c r="H115" s="76">
        <f>[6]B!AL2185</f>
        <v>11887825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[6]B!$C$2218</f>
        <v>5</v>
      </c>
      <c r="D116" s="449">
        <f>[6]B!I2218</f>
        <v>4</v>
      </c>
      <c r="E116" s="449">
        <f>[6]B!I2218</f>
        <v>4</v>
      </c>
      <c r="F116" s="449">
        <f>[6]B!L2218</f>
        <v>0</v>
      </c>
      <c r="G116" s="105"/>
      <c r="H116" s="76">
        <f>[6]B!$AL$2218</f>
        <v>1040460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[6]B!$C$2253</f>
        <v>37</v>
      </c>
      <c r="D117" s="449">
        <f>[6]B!$I$2253</f>
        <v>28</v>
      </c>
      <c r="E117" s="449">
        <f>[6]B!$I$2253</f>
        <v>28</v>
      </c>
      <c r="F117" s="449">
        <f>[6]B!$L$2253</f>
        <v>1</v>
      </c>
      <c r="G117" s="105"/>
      <c r="H117" s="76">
        <f>[6]B!$AL$2253</f>
        <v>5917820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108</v>
      </c>
      <c r="D118" s="449">
        <f>SUM(D119:D120)</f>
        <v>33</v>
      </c>
      <c r="E118" s="449">
        <f>SUM(E119:E120)</f>
        <v>33</v>
      </c>
      <c r="F118" s="449">
        <f>SUM(F119:F120)</f>
        <v>0</v>
      </c>
      <c r="G118" s="105"/>
      <c r="H118" s="76">
        <f>SUM(H119:H120)</f>
        <v>4952310</v>
      </c>
    </row>
    <row r="119" spans="1:12" s="106" customFormat="1" ht="15" customHeight="1" x14ac:dyDescent="0.15">
      <c r="A119" s="427"/>
      <c r="B119" s="107" t="s">
        <v>184</v>
      </c>
      <c r="C119" s="449">
        <f>[6]B!C2259</f>
        <v>108</v>
      </c>
      <c r="D119" s="449">
        <f>[6]B!$I$2259</f>
        <v>33</v>
      </c>
      <c r="E119" s="449">
        <f>[6]B!$I$2259</f>
        <v>33</v>
      </c>
      <c r="F119" s="449">
        <f>[6]B!$L$2259</f>
        <v>0</v>
      </c>
      <c r="G119" s="105"/>
      <c r="H119" s="76">
        <f>[6]B!$AL$2259</f>
        <v>4952310</v>
      </c>
    </row>
    <row r="120" spans="1:12" s="106" customFormat="1" ht="15" customHeight="1" x14ac:dyDescent="0.15">
      <c r="A120" s="427"/>
      <c r="B120" s="107" t="s">
        <v>185</v>
      </c>
      <c r="C120" s="449">
        <f>[6]B!C2260</f>
        <v>0</v>
      </c>
      <c r="D120" s="449">
        <f>[6]B!$I$2260</f>
        <v>0</v>
      </c>
      <c r="E120" s="449">
        <f>[6]B!$I$2260</f>
        <v>0</v>
      </c>
      <c r="F120" s="449">
        <f>[6]B!$L$2260</f>
        <v>0</v>
      </c>
      <c r="G120" s="105"/>
      <c r="H120" s="76">
        <f>[6]B!$AL$2260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[6]B!$C$2494</f>
        <v>95</v>
      </c>
      <c r="D122" s="449">
        <f>[6]B!$I$2494</f>
        <v>77</v>
      </c>
      <c r="E122" s="449">
        <f>[6]B!$I$2494</f>
        <v>77</v>
      </c>
      <c r="F122" s="449">
        <f>[6]B!$L$2494</f>
        <v>3</v>
      </c>
      <c r="G122" s="105"/>
      <c r="H122" s="76">
        <f>[6]B!$AL$2494</f>
        <v>23312780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[6]B!$C2506</f>
        <v>18</v>
      </c>
      <c r="D123" s="454">
        <f>[6]B!$I2506</f>
        <v>17</v>
      </c>
      <c r="E123" s="454">
        <f>[6]B!$I2506</f>
        <v>17</v>
      </c>
      <c r="F123" s="454">
        <f>[6]B!$L2506</f>
        <v>1</v>
      </c>
      <c r="G123" s="454">
        <f>[6]B!C2506</f>
        <v>18</v>
      </c>
      <c r="H123" s="454">
        <f>+([6]B!$AL2506)*0.75</f>
        <v>847095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938</v>
      </c>
      <c r="D124" s="459">
        <f>SUM(D105:D118)+D122+D123</f>
        <v>634</v>
      </c>
      <c r="E124" s="459">
        <f>SUM(E105:E118)+E122+E123</f>
        <v>634</v>
      </c>
      <c r="F124" s="459">
        <f>SUM(F105:F118)+F122+F123</f>
        <v>102</v>
      </c>
      <c r="G124" s="454">
        <f>[6]B!C2506</f>
        <v>18</v>
      </c>
      <c r="H124" s="81">
        <f>SUM(H105:H118)+H122+H123</f>
        <v>197550615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[6]B!$C$116</f>
        <v>5267</v>
      </c>
      <c r="D128" s="468">
        <f>[6]B!$E$116</f>
        <v>4865</v>
      </c>
      <c r="E128" s="112">
        <f>[6]B!$AL$116</f>
        <v>186961950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[6]B!$C$117</f>
        <v>0</v>
      </c>
      <c r="D129" s="469">
        <f>[6]B!$E$117</f>
        <v>0</v>
      </c>
      <c r="E129" s="113">
        <f>[6]B!$AL$117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[6]B!$C$118</f>
        <v>0</v>
      </c>
      <c r="D130" s="469">
        <f>[6]B!$E$118</f>
        <v>0</v>
      </c>
      <c r="E130" s="113">
        <f>[6]B!$AL$118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[6]B!$C$119</f>
        <v>235</v>
      </c>
      <c r="D131" s="469">
        <f>[6]B!$E$119</f>
        <v>235</v>
      </c>
      <c r="E131" s="113">
        <f>[6]B!$AL$119</f>
        <v>37543600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[6]B!$C$120</f>
        <v>0</v>
      </c>
      <c r="D132" s="469">
        <f>[6]B!$E$120</f>
        <v>0</v>
      </c>
      <c r="E132" s="113">
        <f>[6]B!$AL$120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[6]B!$C$121</f>
        <v>0</v>
      </c>
      <c r="D133" s="469">
        <f>[6]B!$E$121</f>
        <v>0</v>
      </c>
      <c r="E133" s="113">
        <f>[6]B!$AL$121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[6]B!$C$122</f>
        <v>181</v>
      </c>
      <c r="D134" s="469">
        <f>[6]B!$E$122</f>
        <v>181</v>
      </c>
      <c r="E134" s="113">
        <f>[6]B!$AL$122</f>
        <v>13967770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[6]B!$C$123</f>
        <v>109</v>
      </c>
      <c r="D135" s="469">
        <f>[6]B!$E$123</f>
        <v>109</v>
      </c>
      <c r="E135" s="113">
        <f>[6]B!$AL$123</f>
        <v>8411530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[6]B!$C$124</f>
        <v>0</v>
      </c>
      <c r="D136" s="469">
        <f>[6]B!$E$124</f>
        <v>0</v>
      </c>
      <c r="E136" s="113">
        <f>[6]B!$AL$124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[6]B!$C$125</f>
        <v>114</v>
      </c>
      <c r="D137" s="469">
        <f>[6]B!$E$125</f>
        <v>114</v>
      </c>
      <c r="E137" s="113">
        <f>[6]B!$AL$125</f>
        <v>7892220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[6]B!$C$126</f>
        <v>0</v>
      </c>
      <c r="D138" s="469">
        <f>[6]B!$E$126</f>
        <v>0</v>
      </c>
      <c r="E138" s="113">
        <f>[6]B!$AL$126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[6]B!$C$127</f>
        <v>0</v>
      </c>
      <c r="D139" s="469">
        <f>[6]B!$E$127</f>
        <v>0</v>
      </c>
      <c r="E139" s="113">
        <f>[6]B!$AL$127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[6]B!$C$128</f>
        <v>0</v>
      </c>
      <c r="D140" s="470">
        <f>[6]B!$E$128</f>
        <v>0</v>
      </c>
      <c r="E140" s="114">
        <f>[6]B!$AL$128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5906</v>
      </c>
      <c r="D141" s="471">
        <f>SUM(D128:D140)</f>
        <v>5504</v>
      </c>
      <c r="E141" s="81">
        <f>SUM(E128:E140)</f>
        <v>254777070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931</v>
      </c>
      <c r="D142" s="471">
        <f>SUM(D143:D152)</f>
        <v>887</v>
      </c>
      <c r="E142" s="81">
        <f>SUM(E143:E152)</f>
        <v>5101660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[6]B!$C$131</f>
        <v>0</v>
      </c>
      <c r="D143" s="472">
        <f>[6]B!$E$131</f>
        <v>0</v>
      </c>
      <c r="E143" s="112">
        <f>[6]B!$AL$131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[6]B!$C$132</f>
        <v>0</v>
      </c>
      <c r="D144" s="473">
        <f>[6]B!$E$132</f>
        <v>0</v>
      </c>
      <c r="E144" s="113">
        <f>[6]B!$AL$132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[6]B!$C$133</f>
        <v>0</v>
      </c>
      <c r="D145" s="473">
        <f>[6]B!$E$133</f>
        <v>0</v>
      </c>
      <c r="E145" s="113">
        <f>[6]B!$AL$133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[6]B!$C$134</f>
        <v>905</v>
      </c>
      <c r="D146" s="473">
        <f>[6]B!$E$134</f>
        <v>861</v>
      </c>
      <c r="E146" s="113">
        <f>[6]B!$AL$134</f>
        <v>4907700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[6]B!$C$135</f>
        <v>0</v>
      </c>
      <c r="D147" s="473">
        <f>[6]B!$E$135</f>
        <v>0</v>
      </c>
      <c r="E147" s="113">
        <f>[6]B!$AL$135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[6]B!$C$136</f>
        <v>0</v>
      </c>
      <c r="D148" s="473">
        <f>[6]B!$E$136</f>
        <v>0</v>
      </c>
      <c r="E148" s="113">
        <f>[6]B!$AL$136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[6]B!$C$137</f>
        <v>0</v>
      </c>
      <c r="D149" s="473">
        <f>[6]B!$E$137</f>
        <v>0</v>
      </c>
      <c r="E149" s="113">
        <f>[6]B!$AL$137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[6]B!$C$138</f>
        <v>26</v>
      </c>
      <c r="D150" s="473">
        <f>[6]B!$E$138</f>
        <v>26</v>
      </c>
      <c r="E150" s="113">
        <f>[6]B!$AL$138</f>
        <v>193960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[6]B!$C$139</f>
        <v>0</v>
      </c>
      <c r="D151" s="473">
        <f>[6]B!$E$139</f>
        <v>0</v>
      </c>
      <c r="E151" s="113">
        <f>[6]B!$AL$139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[6]B!$C$140</f>
        <v>0</v>
      </c>
      <c r="D152" s="474">
        <f>[6]B!$E$140</f>
        <v>0</v>
      </c>
      <c r="E152" s="114">
        <f>[6]B!$AL$140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[6]B!$C$142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[6]B!C143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[6]B!C144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[6]B!C145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[6]B!C146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6837</v>
      </c>
      <c r="D159" s="480">
        <f>(D141+D142)</f>
        <v>6391</v>
      </c>
      <c r="E159" s="81">
        <f>(E141+E142)</f>
        <v>259878730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[6]B!$C$62</f>
        <v>401</v>
      </c>
      <c r="D162" s="481">
        <f>[6]B!$E$62</f>
        <v>401</v>
      </c>
      <c r="E162" s="113">
        <f>[6]B!$AL$62</f>
        <v>352880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SUM([6]B!$C$63+[6]B!$C$64)</f>
        <v>0</v>
      </c>
      <c r="D163" s="482">
        <f>SUM([6]B!$E$63+[6]B!$E$64)</f>
        <v>0</v>
      </c>
      <c r="E163" s="113">
        <f>SUM([6]B!$AL$63+[6]B!$AL$64)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401</v>
      </c>
      <c r="D164" s="483">
        <f>SUM(D162:D163)</f>
        <v>401</v>
      </c>
      <c r="E164" s="133">
        <f>SUM(E162:E163)</f>
        <v>352880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[6]B!$C$1012</f>
        <v>28</v>
      </c>
      <c r="D167" s="485">
        <f>[6]B!$E$1012</f>
        <v>26</v>
      </c>
      <c r="E167" s="113">
        <f>[6]B!$AL$1012</f>
        <v>431600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[6]B!$C$1013</f>
        <v>0</v>
      </c>
      <c r="D168" s="486">
        <f>[6]B!$E$1013</f>
        <v>0</v>
      </c>
      <c r="E168" s="113">
        <f>[6]B!$AL$1013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[6]B!$C$1691</f>
        <v>1133</v>
      </c>
      <c r="D169" s="486">
        <f>[6]B!$E$1691</f>
        <v>1128</v>
      </c>
      <c r="E169" s="113">
        <f>[6]B!$AL$1691</f>
        <v>6418320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[6]B!$C$1692</f>
        <v>22</v>
      </c>
      <c r="D170" s="486">
        <f>[6]B!$E$1692</f>
        <v>22</v>
      </c>
      <c r="E170" s="113">
        <f>[6]B!$AL$1692</f>
        <v>352440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[6]B!$C$1693</f>
        <v>59</v>
      </c>
      <c r="D171" s="486">
        <f>[6]B!$E$1693</f>
        <v>59</v>
      </c>
      <c r="E171" s="113">
        <f>[6]B!$AL$1693</f>
        <v>1603030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[6]B!$C$1694</f>
        <v>0</v>
      </c>
      <c r="D172" s="486">
        <f>[6]B!$E$1694</f>
        <v>0</v>
      </c>
      <c r="E172" s="113">
        <f>[6]B!$AL$1694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[6]B!$C$1695</f>
        <v>131</v>
      </c>
      <c r="D173" s="486">
        <f>[6]B!$E$1695</f>
        <v>130</v>
      </c>
      <c r="E173" s="113">
        <f>[6]B!$AL$1695</f>
        <v>7515300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[6]B!$C$1696</f>
        <v>0</v>
      </c>
      <c r="D174" s="486">
        <f>[6]B!$E$1696</f>
        <v>0</v>
      </c>
      <c r="E174" s="113">
        <f>[6]B!$AL$1696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[6]B!$C$1697</f>
        <v>0</v>
      </c>
      <c r="D175" s="486">
        <f>[6]B!$E$1697</f>
        <v>0</v>
      </c>
      <c r="E175" s="113">
        <f>[6]B!$AL$1697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[6]B!$C$1698</f>
        <v>0</v>
      </c>
      <c r="D176" s="486">
        <f>[6]B!$E$1698</f>
        <v>0</v>
      </c>
      <c r="E176" s="113">
        <f>[6]B!$AL$1698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[6]B!$C$1699</f>
        <v>0</v>
      </c>
      <c r="D177" s="486">
        <f>[6]B!$E$1699</f>
        <v>0</v>
      </c>
      <c r="E177" s="113">
        <f>[6]B!$AL$1699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[6]B!$C$1700</f>
        <v>0</v>
      </c>
      <c r="D178" s="486">
        <f>[6]B!$E$1700</f>
        <v>0</v>
      </c>
      <c r="E178" s="113">
        <f>[6]B!$AL$1700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[6]B!$C$1701</f>
        <v>0</v>
      </c>
      <c r="D179" s="486">
        <f>[6]B!$E$1701</f>
        <v>0</v>
      </c>
      <c r="E179" s="113">
        <f>[6]B!$AL$1701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[6]B!$C$1702</f>
        <v>0</v>
      </c>
      <c r="D180" s="486">
        <f>[6]B!$E$1702</f>
        <v>0</v>
      </c>
      <c r="E180" s="113">
        <f>[6]B!$AL$1702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[6]B!$C$1703</f>
        <v>0</v>
      </c>
      <c r="D181" s="486">
        <f>[6]B!$E$1703</f>
        <v>0</v>
      </c>
      <c r="E181" s="113">
        <f>[6]B!$AL$1703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[6]B!$C$1704</f>
        <v>0</v>
      </c>
      <c r="D182" s="486">
        <f>[6]B!$E$1704</f>
        <v>0</v>
      </c>
      <c r="E182" s="113">
        <f>[6]B!$AL$1704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[6]B!$C$1705</f>
        <v>0</v>
      </c>
      <c r="D183" s="486">
        <f>[6]B!$E$1705</f>
        <v>0</v>
      </c>
      <c r="E183" s="113">
        <f>[6]B!$AL$1705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[6]B!$C$1706</f>
        <v>0</v>
      </c>
      <c r="D184" s="486">
        <f>[6]B!$E$1706</f>
        <v>0</v>
      </c>
      <c r="E184" s="113">
        <f>[6]B!$AL$1706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[6]B!$C$1707</f>
        <v>0</v>
      </c>
      <c r="D185" s="486">
        <f>[6]B!$E$1707</f>
        <v>0</v>
      </c>
      <c r="E185" s="113">
        <f>[6]B!$AL$1707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[6]B!$C$1708</f>
        <v>0</v>
      </c>
      <c r="D186" s="486">
        <f>[6]B!$E$1708</f>
        <v>0</v>
      </c>
      <c r="E186" s="113">
        <f>[6]B!$AL$1708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[6]B!$C$1709</f>
        <v>0</v>
      </c>
      <c r="D187" s="486">
        <f>[6]B!$E$1709</f>
        <v>0</v>
      </c>
      <c r="E187" s="113">
        <f>[6]B!$AL$1709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[6]B!$C$1710</f>
        <v>0</v>
      </c>
      <c r="D188" s="486">
        <f>[6]B!$E$1710</f>
        <v>0</v>
      </c>
      <c r="E188" s="113">
        <f>[6]B!$AL$1710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[6]B!$C$1711</f>
        <v>0</v>
      </c>
      <c r="D189" s="486">
        <f>[6]B!$E$1711</f>
        <v>0</v>
      </c>
      <c r="E189" s="113">
        <f>[6]B!$AL$1711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[6]B!$C$1712</f>
        <v>0</v>
      </c>
      <c r="D190" s="486">
        <f>[6]B!$E$1712</f>
        <v>0</v>
      </c>
      <c r="E190" s="113">
        <f>[6]B!$AL$1712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[6]B!$C$1713</f>
        <v>0</v>
      </c>
      <c r="D191" s="486">
        <f>[6]B!$E$1713</f>
        <v>0</v>
      </c>
      <c r="E191" s="113">
        <f>[6]B!$AL$1713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[6]B!$C$1714</f>
        <v>0</v>
      </c>
      <c r="D192" s="486">
        <f>[6]B!$E$1714</f>
        <v>0</v>
      </c>
      <c r="E192" s="113">
        <f>[6]B!$AL$1714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[6]B!$C$1933</f>
        <v>101</v>
      </c>
      <c r="D193" s="486">
        <f>[6]B!$E$1933</f>
        <v>100</v>
      </c>
      <c r="E193" s="113">
        <f>[6]B!$AL$1933</f>
        <v>3924000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[6]B!$C$1934</f>
        <v>0</v>
      </c>
      <c r="D194" s="486">
        <f>[6]B!$E$1934</f>
        <v>0</v>
      </c>
      <c r="E194" s="113">
        <f>[6]B!$AL$1934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[6]B!$C$1935</f>
        <v>21</v>
      </c>
      <c r="D195" s="486">
        <f>[6]B!$E$1935</f>
        <v>11</v>
      </c>
      <c r="E195" s="113">
        <f>[6]B!$AL$1935</f>
        <v>554620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[6]B!$C$1418</f>
        <v>4</v>
      </c>
      <c r="D196" s="486">
        <f>[6]B!$E$1418</f>
        <v>0</v>
      </c>
      <c r="E196" s="113">
        <f>[6]B!$AL$1418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[6]B!$C$1014</f>
        <v>0</v>
      </c>
      <c r="D197" s="486">
        <f>[6]B!$E$1014</f>
        <v>0</v>
      </c>
      <c r="E197" s="113">
        <f>[6]B!$AL$1014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[6]B!$C$1015</f>
        <v>0</v>
      </c>
      <c r="D198" s="486">
        <f>[6]B!$E$1015</f>
        <v>0</v>
      </c>
      <c r="E198" s="113">
        <f>[6]B!$AL$1015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[6]B!$C$1016</f>
        <v>0</v>
      </c>
      <c r="D199" s="486">
        <f>[6]B!$E$1016</f>
        <v>0</v>
      </c>
      <c r="E199" s="113">
        <f>[6]B!$AL$1016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[6]B!$C$1017</f>
        <v>3</v>
      </c>
      <c r="D200" s="487">
        <f>[6]B!$E$1017</f>
        <v>3</v>
      </c>
      <c r="E200" s="113">
        <f>[6]B!$AL$1017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1502</v>
      </c>
      <c r="D201" s="488">
        <f>SUM(D167:D200)</f>
        <v>1479</v>
      </c>
      <c r="E201" s="139">
        <f>SUM(E167:E200)</f>
        <v>24348850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[6]B!C2734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[6]B!C2735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[6]B!$C$2736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[6]B!$C$2737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[6]B!$C$2738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[6]B!$C$2739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[6]B!$C$2740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[6]B!$C$2743</f>
        <v>8</v>
      </c>
      <c r="D214" s="494">
        <f>[6]B!$E$2743</f>
        <v>8</v>
      </c>
      <c r="E214" s="53">
        <f>[6]B!$AL$2743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[6]B!$C$2744</f>
        <v>0</v>
      </c>
      <c r="D215" s="495">
        <f>[6]B!$E$2744</f>
        <v>0</v>
      </c>
      <c r="E215" s="54">
        <f>[6]B!$AL$2744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[6]B!$C$2745</f>
        <v>0</v>
      </c>
      <c r="D216" s="495">
        <f>[6]B!$E$2745</f>
        <v>0</v>
      </c>
      <c r="E216" s="54">
        <f>[6]B!$AL$2745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[6]B!$C$2746</f>
        <v>0</v>
      </c>
      <c r="D217" s="495">
        <f>[6]B!$E$2746</f>
        <v>0</v>
      </c>
      <c r="E217" s="54">
        <f>[6]B!$AL$2746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[6]B!$C$2747</f>
        <v>0</v>
      </c>
      <c r="D218" s="496">
        <f>[6]B!$E$2747</f>
        <v>0</v>
      </c>
      <c r="E218" s="156">
        <f>[6]B!$AL$2747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[6]B!$C$2587</f>
        <v>164</v>
      </c>
      <c r="D222" s="494">
        <f>[6]B!$E$2587</f>
        <v>164</v>
      </c>
      <c r="E222" s="53">
        <f>[6]B!$AL$2587</f>
        <v>3516160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[6]B!$C$2588</f>
        <v>292</v>
      </c>
      <c r="D223" s="495">
        <f>[6]B!$E$2588</f>
        <v>292</v>
      </c>
      <c r="E223" s="54">
        <f>[6]B!$AL$2588</f>
        <v>19701240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[6]B!$C$2589</f>
        <v>0</v>
      </c>
      <c r="D224" s="495">
        <f>[6]B!$E$2589</f>
        <v>0</v>
      </c>
      <c r="E224" s="54">
        <f>[6]B!$AL$2589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[6]B!$C$2590</f>
        <v>221</v>
      </c>
      <c r="D225" s="495">
        <f>[6]B!$E$2590</f>
        <v>221</v>
      </c>
      <c r="E225" s="54">
        <f>[6]B!$AL$2590</f>
        <v>649740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[6]B!$C$2591</f>
        <v>0</v>
      </c>
      <c r="D226" s="495">
        <f>[6]B!$E$2591</f>
        <v>0</v>
      </c>
      <c r="E226" s="54">
        <f>[6]B!$AL$2591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[6]B!$C$2592</f>
        <v>0</v>
      </c>
      <c r="D227" s="495">
        <f>[6]B!$E$2592</f>
        <v>0</v>
      </c>
      <c r="E227" s="54">
        <f>[6]B!$AL$2592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[6]B!$C$2593</f>
        <v>0</v>
      </c>
      <c r="D228" s="496">
        <f>[6]B!$E$2593</f>
        <v>0</v>
      </c>
      <c r="E228" s="156">
        <f>[6]B!$AL$2593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677</v>
      </c>
      <c r="D229" s="499">
        <f>SUM(D222:D228)</f>
        <v>677</v>
      </c>
      <c r="E229" s="139">
        <f>SUM(E222:E228)</f>
        <v>23867140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[6]B!$C$2262</f>
        <v>71</v>
      </c>
      <c r="D232" s="494">
        <f>[6]B!$E$2262</f>
        <v>66</v>
      </c>
      <c r="E232" s="53">
        <f>[6]B!$AL$2262</f>
        <v>9903960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[6]B!$C$2263</f>
        <v>3</v>
      </c>
      <c r="D233" s="496">
        <f>[6]B!$E$2263</f>
        <v>2</v>
      </c>
      <c r="E233" s="156">
        <f>[6]B!$AL$2263</f>
        <v>315760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[6]B!C2267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74</v>
      </c>
      <c r="D235" s="497">
        <f>SUM(D232:D234)</f>
        <v>68</v>
      </c>
      <c r="E235" s="139">
        <f>SUM(E232:E234)</f>
        <v>10219720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[6]B!$C$2614</f>
        <v>1163</v>
      </c>
      <c r="D238" s="472">
        <f>[6]B!$E$2614</f>
        <v>1163</v>
      </c>
      <c r="E238" s="53">
        <f>[6]B!$AL$2614</f>
        <v>5661450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[6]B!C2651+[6]B!C2673+[6]B!C2674</f>
        <v>99</v>
      </c>
      <c r="D239" s="473">
        <f>[6]B!E2640+[6]B!E2673+[6]B!E2674</f>
        <v>98</v>
      </c>
      <c r="E239" s="54">
        <f>[6]B!$AL$2640+[6]B!AL2673+[6]B!AL2674</f>
        <v>6461560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[6]B!$C$2677</f>
        <v>95</v>
      </c>
      <c r="D240" s="473">
        <f>[6]B!$H$2677</f>
        <v>87</v>
      </c>
      <c r="E240" s="54">
        <f>[6]B!$AL$2677</f>
        <v>3965020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[6]B!$C$2727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1357</v>
      </c>
      <c r="D242" s="505">
        <f>SUM(D238:D240)</f>
        <v>1348</v>
      </c>
      <c r="E242" s="175">
        <f>SUM(E238:E240)</f>
        <v>16088030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[6]B!$C$2095</f>
        <v>0</v>
      </c>
      <c r="D245" s="472">
        <f>[6]B!$E$2095</f>
        <v>0</v>
      </c>
      <c r="E245" s="178">
        <f>[6]B!$AL$2095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[6]B!$C$2096</f>
        <v>0</v>
      </c>
      <c r="D246" s="473">
        <f>[6]B!$E$2096</f>
        <v>0</v>
      </c>
      <c r="E246" s="179">
        <f>[6]B!$AL$2096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[6]B!$C$2097</f>
        <v>0</v>
      </c>
      <c r="D247" s="473">
        <f>[6]B!$E$2097</f>
        <v>0</v>
      </c>
      <c r="E247" s="179">
        <f>[6]B!$AL$2097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[6]B!$C$2098</f>
        <v>0</v>
      </c>
      <c r="D248" s="473">
        <f>[6]B!$E$2098</f>
        <v>0</v>
      </c>
      <c r="E248" s="179">
        <f>[6]B!$AL$2098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[6]B!$C$2099</f>
        <v>0</v>
      </c>
      <c r="D249" s="473">
        <f>[6]B!$E$2099</f>
        <v>0</v>
      </c>
      <c r="E249" s="179">
        <f>[6]B!$AL$2099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[6]B!$C$2100</f>
        <v>0</v>
      </c>
      <c r="D250" s="473">
        <f>[6]B!$E$2100</f>
        <v>0</v>
      </c>
      <c r="E250" s="179">
        <f>[6]B!$AL$2100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[6]B!$C$2101</f>
        <v>0</v>
      </c>
      <c r="D251" s="473">
        <f>[6]B!$E$2101</f>
        <v>0</v>
      </c>
      <c r="E251" s="179">
        <f>[6]B!$AL$2101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[6]B!$C$2102</f>
        <v>0</v>
      </c>
      <c r="D252" s="474">
        <f>[6]B!$E$2102</f>
        <v>0</v>
      </c>
      <c r="E252" s="180">
        <f>[6]B!$AL$2102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[6]B!$C$103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[6]B!$C$104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[6]B!$C$105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[6]B!$C$106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[6]B!$C$107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[6]B!$C$108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[6]B!$C$109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[6]B!$C$110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[6]B!$C$111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[6]B!$C$112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[6]B!$C$1984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[6]B!$C$1788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[6]B!$C$2106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[6]B!$C$113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[6]B!$C$2730</f>
        <v>395</v>
      </c>
      <c r="D274" s="511">
        <f>[6]B!$E$2730</f>
        <v>395</v>
      </c>
      <c r="E274" s="53">
        <f>[6]B!$AL$2730</f>
        <v>8875650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[6]B!$C$2731</f>
        <v>0</v>
      </c>
      <c r="D275" s="512">
        <f>[6]B!$E$2731</f>
        <v>0</v>
      </c>
      <c r="E275" s="156">
        <f>[6]B!$AL$2731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395</v>
      </c>
      <c r="D276" s="459">
        <f>SUM(D274:D275)</f>
        <v>395</v>
      </c>
      <c r="E276" s="175">
        <f>SUM(E274:E275)</f>
        <v>8875650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[6]B!$C$956</f>
        <v>1109</v>
      </c>
      <c r="D279" s="513">
        <f>[6]B!$E$956</f>
        <v>1100</v>
      </c>
      <c r="E279" s="193">
        <f>[6]B!$AL$956</f>
        <v>8325000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[6]B!C963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92935</v>
      </c>
      <c r="D286" s="514">
        <f t="shared" ref="D286:Q286" si="1">+D287+D288+D289+D290+D291+D292+D296+D297+D298</f>
        <v>91725</v>
      </c>
      <c r="E286" s="514">
        <f t="shared" si="1"/>
        <v>91725</v>
      </c>
      <c r="F286" s="514">
        <f t="shared" si="1"/>
        <v>0</v>
      </c>
      <c r="G286" s="514">
        <f t="shared" si="1"/>
        <v>1210</v>
      </c>
      <c r="H286" s="514">
        <f t="shared" si="1"/>
        <v>35691</v>
      </c>
      <c r="I286" s="514">
        <f t="shared" si="1"/>
        <v>27243</v>
      </c>
      <c r="J286" s="514">
        <f t="shared" si="1"/>
        <v>30001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6</v>
      </c>
      <c r="P286" s="514">
        <f t="shared" si="1"/>
        <v>618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[6]B!C212</f>
        <v>40595</v>
      </c>
      <c r="D287" s="515">
        <f>[6]B!D212</f>
        <v>39912</v>
      </c>
      <c r="E287" s="515">
        <f>[6]B!E212</f>
        <v>39912</v>
      </c>
      <c r="F287" s="515">
        <f>[6]B!F212</f>
        <v>0</v>
      </c>
      <c r="G287" s="515">
        <f>[6]B!G212</f>
        <v>683</v>
      </c>
      <c r="H287" s="515">
        <f>[6]B!AA212</f>
        <v>17730</v>
      </c>
      <c r="I287" s="515">
        <f>[6]B!AB212</f>
        <v>7564</v>
      </c>
      <c r="J287" s="515">
        <f>[6]B!AC212</f>
        <v>15301</v>
      </c>
      <c r="K287" s="515">
        <f>[6]B!AD212</f>
        <v>0</v>
      </c>
      <c r="L287" s="515">
        <f>[6]B!AE212</f>
        <v>0</v>
      </c>
      <c r="M287" s="515">
        <f>[6]B!AF212</f>
        <v>0</v>
      </c>
      <c r="N287" s="515">
        <f>[6]B!AG212</f>
        <v>0</v>
      </c>
      <c r="O287" s="515">
        <f>[6]B!AH212</f>
        <v>0</v>
      </c>
      <c r="P287" s="515">
        <f>[6]B!AI212</f>
        <v>74</v>
      </c>
      <c r="Q287" s="515">
        <f>[6]B!AJ212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[6]B!C275</f>
        <v>37627</v>
      </c>
      <c r="D288" s="516">
        <f>[6]B!D275</f>
        <v>37187</v>
      </c>
      <c r="E288" s="516">
        <f>[6]B!E275</f>
        <v>37187</v>
      </c>
      <c r="F288" s="516">
        <f>[6]B!F275</f>
        <v>0</v>
      </c>
      <c r="G288" s="516">
        <f>[6]B!G275</f>
        <v>440</v>
      </c>
      <c r="H288" s="516">
        <f>[6]B!AA275</f>
        <v>14037</v>
      </c>
      <c r="I288" s="516">
        <f>[6]B!AB275</f>
        <v>11126</v>
      </c>
      <c r="J288" s="516">
        <f>[6]B!AC275</f>
        <v>12464</v>
      </c>
      <c r="K288" s="516">
        <f>[6]B!AD275</f>
        <v>0</v>
      </c>
      <c r="L288" s="516">
        <f>[6]B!AE275</f>
        <v>0</v>
      </c>
      <c r="M288" s="516">
        <f>[6]B!AF275</f>
        <v>0</v>
      </c>
      <c r="N288" s="516">
        <f>[6]B!AG275</f>
        <v>0</v>
      </c>
      <c r="O288" s="516">
        <f>[6]B!AH275</f>
        <v>0</v>
      </c>
      <c r="P288" s="516">
        <f>[6]B!AI275</f>
        <v>84</v>
      </c>
      <c r="Q288" s="516">
        <f>[6]B!AJ275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[6]B!C314</f>
        <v>2526</v>
      </c>
      <c r="D289" s="516">
        <f>[6]B!D314</f>
        <v>2512</v>
      </c>
      <c r="E289" s="516">
        <f>[6]B!E314</f>
        <v>2512</v>
      </c>
      <c r="F289" s="516">
        <f>[6]B!F314</f>
        <v>0</v>
      </c>
      <c r="G289" s="516">
        <f>[6]B!G314</f>
        <v>14</v>
      </c>
      <c r="H289" s="516">
        <f>[6]B!AA314</f>
        <v>173</v>
      </c>
      <c r="I289" s="516">
        <f>[6]B!AB314</f>
        <v>2339</v>
      </c>
      <c r="J289" s="516">
        <f>[6]B!AC314</f>
        <v>14</v>
      </c>
      <c r="K289" s="516">
        <f>[6]B!AD314</f>
        <v>0</v>
      </c>
      <c r="L289" s="516">
        <f>[6]B!AE314</f>
        <v>0</v>
      </c>
      <c r="M289" s="516">
        <f>[6]B!AF314</f>
        <v>0</v>
      </c>
      <c r="N289" s="516">
        <f>[6]B!AG314</f>
        <v>0</v>
      </c>
      <c r="O289" s="516">
        <f>[6]B!AH314</f>
        <v>0</v>
      </c>
      <c r="P289" s="516">
        <f>[6]B!AI314</f>
        <v>83</v>
      </c>
      <c r="Q289" s="516">
        <f>[6]B!AJ314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[6]B!C324</f>
        <v>0</v>
      </c>
      <c r="D290" s="516">
        <f>[6]B!D324</f>
        <v>0</v>
      </c>
      <c r="E290" s="516">
        <f>[6]B!E324</f>
        <v>0</v>
      </c>
      <c r="F290" s="516">
        <f>[6]B!F324</f>
        <v>0</v>
      </c>
      <c r="G290" s="516">
        <f>[6]B!G324</f>
        <v>0</v>
      </c>
      <c r="H290" s="516">
        <f>[6]B!AA324</f>
        <v>0</v>
      </c>
      <c r="I290" s="516">
        <f>[6]B!AB324</f>
        <v>0</v>
      </c>
      <c r="J290" s="516">
        <f>[6]B!AC324</f>
        <v>0</v>
      </c>
      <c r="K290" s="516">
        <f>[6]B!AD324</f>
        <v>0</v>
      </c>
      <c r="L290" s="516">
        <f>[6]B!AE324</f>
        <v>0</v>
      </c>
      <c r="M290" s="516">
        <f>[6]B!AF324</f>
        <v>0</v>
      </c>
      <c r="N290" s="516">
        <f>[6]B!AG324</f>
        <v>0</v>
      </c>
      <c r="O290" s="516">
        <f>[6]B!AH324</f>
        <v>3</v>
      </c>
      <c r="P290" s="516">
        <f>[6]B!AI324</f>
        <v>0</v>
      </c>
      <c r="Q290" s="516">
        <f>[6]B!AJ324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[6]B!C388</f>
        <v>3073</v>
      </c>
      <c r="D291" s="517">
        <f>[6]B!D388</f>
        <v>3035</v>
      </c>
      <c r="E291" s="517">
        <f>[6]B!E388</f>
        <v>3035</v>
      </c>
      <c r="F291" s="517">
        <f>[6]B!F388</f>
        <v>0</v>
      </c>
      <c r="G291" s="517">
        <f>[6]B!G388</f>
        <v>38</v>
      </c>
      <c r="H291" s="517">
        <f>[6]B!AA388</f>
        <v>1258</v>
      </c>
      <c r="I291" s="517">
        <f>[6]B!AB388</f>
        <v>623</v>
      </c>
      <c r="J291" s="517">
        <f>[6]B!AC388</f>
        <v>1192</v>
      </c>
      <c r="K291" s="517">
        <f>[6]B!AD388</f>
        <v>0</v>
      </c>
      <c r="L291" s="517">
        <f>[6]B!AE388</f>
        <v>0</v>
      </c>
      <c r="M291" s="517">
        <f>[6]B!AF388</f>
        <v>0</v>
      </c>
      <c r="N291" s="517">
        <f>[6]B!AG388</f>
        <v>0</v>
      </c>
      <c r="O291" s="517">
        <f>[6]B!AH388</f>
        <v>0</v>
      </c>
      <c r="P291" s="517">
        <f>[6]B!AI388</f>
        <v>285</v>
      </c>
      <c r="Q291" s="517">
        <f>[6]B!AJ388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6466</v>
      </c>
      <c r="D292" s="519">
        <f>SUM(D293:D295)</f>
        <v>6445</v>
      </c>
      <c r="E292" s="520">
        <f t="shared" ref="E292:Q292" si="2">SUM(E293:E295)</f>
        <v>6445</v>
      </c>
      <c r="F292" s="521">
        <f t="shared" si="2"/>
        <v>0</v>
      </c>
      <c r="G292" s="522">
        <f t="shared" si="2"/>
        <v>21</v>
      </c>
      <c r="H292" s="522">
        <f t="shared" si="2"/>
        <v>2049</v>
      </c>
      <c r="I292" s="522">
        <f t="shared" si="2"/>
        <v>4071</v>
      </c>
      <c r="J292" s="522">
        <f t="shared" si="2"/>
        <v>346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3</v>
      </c>
      <c r="P292" s="522">
        <f t="shared" si="2"/>
        <v>89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[6]B!C428</f>
        <v>5359</v>
      </c>
      <c r="D293" s="515">
        <f>[6]B!D428</f>
        <v>5343</v>
      </c>
      <c r="E293" s="515">
        <f>[6]B!E428</f>
        <v>5343</v>
      </c>
      <c r="F293" s="515">
        <f>[6]B!F428</f>
        <v>0</v>
      </c>
      <c r="G293" s="515">
        <f>[6]B!G428</f>
        <v>16</v>
      </c>
      <c r="H293" s="515">
        <f>[6]B!AA428</f>
        <v>1655</v>
      </c>
      <c r="I293" s="515">
        <f>[6]B!AB428</f>
        <v>3381</v>
      </c>
      <c r="J293" s="515">
        <f>[6]B!AC428</f>
        <v>323</v>
      </c>
      <c r="K293" s="515">
        <f>[6]B!AD428</f>
        <v>0</v>
      </c>
      <c r="L293" s="515">
        <f>[6]B!AE428</f>
        <v>0</v>
      </c>
      <c r="M293" s="515">
        <f>[6]B!AF428</f>
        <v>0</v>
      </c>
      <c r="N293" s="515">
        <f>[6]B!AG428</f>
        <v>0</v>
      </c>
      <c r="O293" s="515">
        <f>[6]B!AH428</f>
        <v>0</v>
      </c>
      <c r="P293" s="515">
        <f>[6]B!AI428</f>
        <v>1</v>
      </c>
      <c r="Q293" s="515">
        <f>[6]B!AJ428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[6]B!C447</f>
        <v>52</v>
      </c>
      <c r="D294" s="516">
        <f>[6]B!D447</f>
        <v>52</v>
      </c>
      <c r="E294" s="516">
        <f>[6]B!E447</f>
        <v>52</v>
      </c>
      <c r="F294" s="516">
        <f>[6]B!F447</f>
        <v>0</v>
      </c>
      <c r="G294" s="516">
        <f>[6]B!G447</f>
        <v>0</v>
      </c>
      <c r="H294" s="516">
        <f>[6]B!AA447</f>
        <v>5</v>
      </c>
      <c r="I294" s="516">
        <f>[6]B!AB447</f>
        <v>45</v>
      </c>
      <c r="J294" s="516">
        <f>[6]B!AC447</f>
        <v>2</v>
      </c>
      <c r="K294" s="516">
        <f>[6]B!AD447</f>
        <v>0</v>
      </c>
      <c r="L294" s="516">
        <f>[6]B!AE447</f>
        <v>0</v>
      </c>
      <c r="M294" s="516">
        <f>[6]B!AF447</f>
        <v>0</v>
      </c>
      <c r="N294" s="516">
        <f>[6]B!AG447</f>
        <v>0</v>
      </c>
      <c r="O294" s="516">
        <f>[6]B!AH447</f>
        <v>3</v>
      </c>
      <c r="P294" s="516">
        <f>[6]B!AI447</f>
        <v>0</v>
      </c>
      <c r="Q294" s="516">
        <f>[6]B!AJ447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[6]B!C470</f>
        <v>1055</v>
      </c>
      <c r="D295" s="524">
        <f>[6]B!D470</f>
        <v>1050</v>
      </c>
      <c r="E295" s="524">
        <f>[6]B!E470</f>
        <v>1050</v>
      </c>
      <c r="F295" s="524">
        <f>[6]B!F470</f>
        <v>0</v>
      </c>
      <c r="G295" s="524">
        <f>[6]B!G470</f>
        <v>5</v>
      </c>
      <c r="H295" s="524">
        <f>[6]B!AA470</f>
        <v>389</v>
      </c>
      <c r="I295" s="524">
        <f>[6]B!AB470</f>
        <v>645</v>
      </c>
      <c r="J295" s="524">
        <f>[6]B!AC470</f>
        <v>21</v>
      </c>
      <c r="K295" s="524">
        <f>[6]B!AD470</f>
        <v>0</v>
      </c>
      <c r="L295" s="524">
        <f>[6]B!AE470</f>
        <v>0</v>
      </c>
      <c r="M295" s="524">
        <f>[6]B!AF470</f>
        <v>0</v>
      </c>
      <c r="N295" s="524">
        <f>[6]B!AG470</f>
        <v>0</v>
      </c>
      <c r="O295" s="524">
        <f>[6]B!AH470</f>
        <v>0</v>
      </c>
      <c r="P295" s="524">
        <f>[6]B!AI470</f>
        <v>88</v>
      </c>
      <c r="Q295" s="524">
        <f>[6]B!AJ470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[6]B!C480</f>
        <v>0</v>
      </c>
      <c r="D296" s="515">
        <f>[6]B!D480</f>
        <v>0</v>
      </c>
      <c r="E296" s="515">
        <f>[6]B!E480</f>
        <v>0</v>
      </c>
      <c r="F296" s="515">
        <f>[6]B!F480</f>
        <v>0</v>
      </c>
      <c r="G296" s="515">
        <f>[6]B!G480</f>
        <v>0</v>
      </c>
      <c r="H296" s="515">
        <f>[6]B!AA480</f>
        <v>0</v>
      </c>
      <c r="I296" s="515">
        <f>[6]B!AB480</f>
        <v>0</v>
      </c>
      <c r="J296" s="515">
        <f>[6]B!AC480</f>
        <v>0</v>
      </c>
      <c r="K296" s="515">
        <f>[6]B!AD480</f>
        <v>0</v>
      </c>
      <c r="L296" s="515">
        <f>[6]B!AE480</f>
        <v>0</v>
      </c>
      <c r="M296" s="515">
        <f>[6]B!AF480</f>
        <v>0</v>
      </c>
      <c r="N296" s="515">
        <f>[6]B!AG480</f>
        <v>0</v>
      </c>
      <c r="O296" s="515">
        <f>[6]B!AH480</f>
        <v>0</v>
      </c>
      <c r="P296" s="515">
        <f>[6]B!AI480</f>
        <v>0</v>
      </c>
      <c r="Q296" s="515">
        <f>[6]B!AJ480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[6]B!C532</f>
        <v>172</v>
      </c>
      <c r="D297" s="516">
        <f>[6]B!D532</f>
        <v>171</v>
      </c>
      <c r="E297" s="516">
        <f>[6]B!E532</f>
        <v>171</v>
      </c>
      <c r="F297" s="516">
        <f>[6]B!F532</f>
        <v>0</v>
      </c>
      <c r="G297" s="516">
        <f>[6]B!G532</f>
        <v>1</v>
      </c>
      <c r="H297" s="516">
        <f>[6]B!AA532</f>
        <v>85</v>
      </c>
      <c r="I297" s="516">
        <f>[6]B!AB532</f>
        <v>51</v>
      </c>
      <c r="J297" s="516">
        <f>[6]B!AC532</f>
        <v>36</v>
      </c>
      <c r="K297" s="516">
        <f>[6]B!AD532</f>
        <v>0</v>
      </c>
      <c r="L297" s="516">
        <f>[6]B!AE532</f>
        <v>0</v>
      </c>
      <c r="M297" s="516">
        <f>[6]B!AF532</f>
        <v>0</v>
      </c>
      <c r="N297" s="516">
        <f>[6]B!AG532</f>
        <v>0</v>
      </c>
      <c r="O297" s="516">
        <f>[6]B!AH532</f>
        <v>0</v>
      </c>
      <c r="P297" s="516">
        <f>[6]B!AI532</f>
        <v>1</v>
      </c>
      <c r="Q297" s="516">
        <f>[6]B!AJ532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[6]B!C566</f>
        <v>2476</v>
      </c>
      <c r="D298" s="516">
        <f>[6]B!D566</f>
        <v>2463</v>
      </c>
      <c r="E298" s="516">
        <f>[6]B!E566</f>
        <v>2463</v>
      </c>
      <c r="F298" s="516">
        <f>[6]B!F566</f>
        <v>0</v>
      </c>
      <c r="G298" s="516">
        <f>[6]B!G566</f>
        <v>13</v>
      </c>
      <c r="H298" s="516">
        <f>[6]B!AA566</f>
        <v>359</v>
      </c>
      <c r="I298" s="516">
        <f>[6]B!AB566</f>
        <v>1469</v>
      </c>
      <c r="J298" s="516">
        <f>[6]B!AC566</f>
        <v>648</v>
      </c>
      <c r="K298" s="516">
        <f>[6]B!AD566</f>
        <v>0</v>
      </c>
      <c r="L298" s="516">
        <f>[6]B!AE566</f>
        <v>0</v>
      </c>
      <c r="M298" s="516">
        <f>[6]B!AF566</f>
        <v>0</v>
      </c>
      <c r="N298" s="516">
        <f>[6]B!AG566</f>
        <v>0</v>
      </c>
      <c r="O298" s="516">
        <f>[6]B!AH566</f>
        <v>0</v>
      </c>
      <c r="P298" s="516">
        <f>[6]B!AI566</f>
        <v>2</v>
      </c>
      <c r="Q298" s="516">
        <f>[6]B!AJ566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6110</v>
      </c>
      <c r="D299" s="526">
        <f t="shared" si="3"/>
        <v>6086</v>
      </c>
      <c r="E299" s="520">
        <f t="shared" si="3"/>
        <v>6085</v>
      </c>
      <c r="F299" s="521">
        <f t="shared" si="3"/>
        <v>1</v>
      </c>
      <c r="G299" s="522">
        <f t="shared" si="3"/>
        <v>24</v>
      </c>
      <c r="H299" s="520">
        <f t="shared" si="3"/>
        <v>1045</v>
      </c>
      <c r="I299" s="527">
        <f t="shared" si="3"/>
        <v>2138</v>
      </c>
      <c r="J299" s="521">
        <f t="shared" si="3"/>
        <v>2927</v>
      </c>
      <c r="K299" s="520">
        <f t="shared" si="3"/>
        <v>3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19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[6]B!C624</f>
        <v>3537</v>
      </c>
      <c r="D300" s="515">
        <f>[6]B!D624</f>
        <v>3513</v>
      </c>
      <c r="E300" s="515">
        <f>[6]B!E624</f>
        <v>3512</v>
      </c>
      <c r="F300" s="515">
        <f>[6]B!F624</f>
        <v>1</v>
      </c>
      <c r="G300" s="515">
        <f>[6]B!G624</f>
        <v>24</v>
      </c>
      <c r="H300" s="515">
        <f>[6]B!AA624</f>
        <v>336</v>
      </c>
      <c r="I300" s="515">
        <f>[6]B!AB624</f>
        <v>1105</v>
      </c>
      <c r="J300" s="515">
        <f>[6]B!AC624</f>
        <v>2096</v>
      </c>
      <c r="K300" s="515">
        <f>[6]B!AD624</f>
        <v>3</v>
      </c>
      <c r="L300" s="515">
        <f>[6]B!AE624</f>
        <v>0</v>
      </c>
      <c r="M300" s="515">
        <f>[6]B!AF624</f>
        <v>0</v>
      </c>
      <c r="N300" s="515">
        <f>[6]B!AG624</f>
        <v>0</v>
      </c>
      <c r="O300" s="515">
        <f>[6]B!AH624</f>
        <v>0</v>
      </c>
      <c r="P300" s="515">
        <f>[6]B!AI624</f>
        <v>1</v>
      </c>
      <c r="Q300" s="515">
        <f>[6]B!AJ624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[6]B!C647</f>
        <v>1</v>
      </c>
      <c r="D301" s="516">
        <f>[6]B!D647</f>
        <v>1</v>
      </c>
      <c r="E301" s="516">
        <f>[6]B!E647</f>
        <v>1</v>
      </c>
      <c r="F301" s="516">
        <f>[6]B!F647</f>
        <v>0</v>
      </c>
      <c r="G301" s="516">
        <f>[6]B!G647</f>
        <v>0</v>
      </c>
      <c r="H301" s="516">
        <f>[6]B!AA647</f>
        <v>0</v>
      </c>
      <c r="I301" s="516">
        <f>[6]B!AB647</f>
        <v>1</v>
      </c>
      <c r="J301" s="516">
        <f>[6]B!AC647</f>
        <v>0</v>
      </c>
      <c r="K301" s="516">
        <f>[6]B!AD647</f>
        <v>0</v>
      </c>
      <c r="L301" s="516">
        <f>[6]B!AE647</f>
        <v>0</v>
      </c>
      <c r="M301" s="516">
        <f>[6]B!AF647</f>
        <v>0</v>
      </c>
      <c r="N301" s="516">
        <f>[6]B!AG647</f>
        <v>0</v>
      </c>
      <c r="O301" s="516">
        <f>[6]B!AH647</f>
        <v>0</v>
      </c>
      <c r="P301" s="516">
        <f>[6]B!AI647</f>
        <v>0</v>
      </c>
      <c r="Q301" s="516">
        <f>[6]B!AJ647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[6]B!C674</f>
        <v>1143</v>
      </c>
      <c r="D302" s="517">
        <f>[6]B!D674</f>
        <v>1143</v>
      </c>
      <c r="E302" s="517">
        <f>[6]B!E674</f>
        <v>1143</v>
      </c>
      <c r="F302" s="517">
        <f>[6]B!F674</f>
        <v>0</v>
      </c>
      <c r="G302" s="517">
        <f>[6]B!G674</f>
        <v>0</v>
      </c>
      <c r="H302" s="517">
        <f>[6]B!AA674</f>
        <v>160</v>
      </c>
      <c r="I302" s="517">
        <f>[6]B!AB674</f>
        <v>304</v>
      </c>
      <c r="J302" s="517">
        <f>[6]B!AC674</f>
        <v>679</v>
      </c>
      <c r="K302" s="517">
        <f>[6]B!AD674</f>
        <v>0</v>
      </c>
      <c r="L302" s="517">
        <f>[6]B!AE674</f>
        <v>0</v>
      </c>
      <c r="M302" s="517">
        <f>[6]B!AF674</f>
        <v>0</v>
      </c>
      <c r="N302" s="517">
        <f>[6]B!AG674</f>
        <v>0</v>
      </c>
      <c r="O302" s="517">
        <f>[6]B!AH674</f>
        <v>0</v>
      </c>
      <c r="P302" s="517">
        <f>[6]B!AI674</f>
        <v>0</v>
      </c>
      <c r="Q302" s="517">
        <f>[6]B!AJ674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1429</v>
      </c>
      <c r="D303" s="448">
        <f>SUM(D304:D306)</f>
        <v>1429</v>
      </c>
      <c r="E303" s="481">
        <f t="shared" ref="E303:Q303" si="4">SUM(E304:E306)</f>
        <v>1429</v>
      </c>
      <c r="F303" s="532">
        <f t="shared" si="4"/>
        <v>0</v>
      </c>
      <c r="G303" s="533">
        <f t="shared" si="4"/>
        <v>0</v>
      </c>
      <c r="H303" s="481">
        <f t="shared" si="4"/>
        <v>549</v>
      </c>
      <c r="I303" s="534">
        <f t="shared" si="4"/>
        <v>728</v>
      </c>
      <c r="J303" s="532">
        <f t="shared" si="4"/>
        <v>152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0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[6]B!C696-[6]B!C676-[6]B!C677</f>
        <v>1104</v>
      </c>
      <c r="D304" s="515">
        <f>[6]B!D696-[6]B!D676-[6]B!D677</f>
        <v>1104</v>
      </c>
      <c r="E304" s="515">
        <f>[6]B!E696-[6]B!E676-[6]B!E677</f>
        <v>1104</v>
      </c>
      <c r="F304" s="515">
        <f>[6]B!F696-[6]B!F676-[6]B!F677</f>
        <v>0</v>
      </c>
      <c r="G304" s="515">
        <f>[6]B!G696-[6]B!G676-[6]B!G677</f>
        <v>0</v>
      </c>
      <c r="H304" s="515">
        <f>[6]B!AA696-[6]B!AA676-[6]B!AA677</f>
        <v>474</v>
      </c>
      <c r="I304" s="515">
        <f>[6]B!AB696-[6]B!AB676-[6]B!AB677</f>
        <v>529</v>
      </c>
      <c r="J304" s="515">
        <f>[6]B!AC696-[6]B!AC676-[6]B!AC677</f>
        <v>101</v>
      </c>
      <c r="K304" s="515">
        <f>[6]B!AD696-[6]B!AD676-[6]B!AD677</f>
        <v>0</v>
      </c>
      <c r="L304" s="515">
        <f>[6]B!AE696-[6]B!AE676-[6]B!AE677</f>
        <v>0</v>
      </c>
      <c r="M304" s="515">
        <f>[6]B!AF696-[6]B!AF676-[6]B!AF677</f>
        <v>0</v>
      </c>
      <c r="N304" s="515">
        <f>[6]B!AG696-[6]B!AG676-[6]B!AG677</f>
        <v>0</v>
      </c>
      <c r="O304" s="515">
        <f>[6]B!AH696-[6]B!AH676-[6]B!AH677</f>
        <v>0</v>
      </c>
      <c r="P304" s="515">
        <f>[6]B!AI696-[6]B!AI676-[6]B!AI677</f>
        <v>0</v>
      </c>
      <c r="Q304" s="515">
        <f>[6]B!AJ696-[6]B!AJ676-[6]B!AJ677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[6]B!C676</f>
        <v>157</v>
      </c>
      <c r="D305" s="516">
        <f>[6]B!D676</f>
        <v>157</v>
      </c>
      <c r="E305" s="516">
        <f>[6]B!E676</f>
        <v>157</v>
      </c>
      <c r="F305" s="516">
        <f>[6]B!F676</f>
        <v>0</v>
      </c>
      <c r="G305" s="516">
        <f>[6]B!G676</f>
        <v>0</v>
      </c>
      <c r="H305" s="516">
        <f>[6]B!AA676</f>
        <v>0</v>
      </c>
      <c r="I305" s="516">
        <f>[6]B!AB676</f>
        <v>157</v>
      </c>
      <c r="J305" s="516">
        <f>[6]B!AC676</f>
        <v>0</v>
      </c>
      <c r="K305" s="516">
        <f>[6]B!AD676</f>
        <v>0</v>
      </c>
      <c r="L305" s="516">
        <f>[6]B!AE676</f>
        <v>0</v>
      </c>
      <c r="M305" s="516">
        <f>[6]B!AF676</f>
        <v>0</v>
      </c>
      <c r="N305" s="516">
        <f>[6]B!AG676</f>
        <v>0</v>
      </c>
      <c r="O305" s="516">
        <f>[6]B!AH676</f>
        <v>0</v>
      </c>
      <c r="P305" s="516">
        <f>[6]B!AI676</f>
        <v>0</v>
      </c>
      <c r="Q305" s="516">
        <f>[6]B!AJ676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[6]B!C677</f>
        <v>168</v>
      </c>
      <c r="D306" s="517">
        <f>[6]B!D677</f>
        <v>168</v>
      </c>
      <c r="E306" s="517">
        <f>[6]B!E677</f>
        <v>168</v>
      </c>
      <c r="F306" s="517">
        <f>[6]B!F677</f>
        <v>0</v>
      </c>
      <c r="G306" s="517">
        <f>[6]B!G677</f>
        <v>0</v>
      </c>
      <c r="H306" s="517">
        <f>[6]B!AA677</f>
        <v>75</v>
      </c>
      <c r="I306" s="517">
        <f>[6]B!AB677</f>
        <v>42</v>
      </c>
      <c r="J306" s="517">
        <f>[6]B!AC677</f>
        <v>51</v>
      </c>
      <c r="K306" s="517">
        <f>[6]B!AD677</f>
        <v>0</v>
      </c>
      <c r="L306" s="517">
        <f>[6]B!AE677</f>
        <v>0</v>
      </c>
      <c r="M306" s="517">
        <f>[6]B!AF677</f>
        <v>0</v>
      </c>
      <c r="N306" s="517">
        <f>[6]B!AG677</f>
        <v>0</v>
      </c>
      <c r="O306" s="517">
        <f>[6]B!AH677</f>
        <v>0</v>
      </c>
      <c r="P306" s="517">
        <f>[6]B!AI677</f>
        <v>0</v>
      </c>
      <c r="Q306" s="517">
        <f>[6]B!AJ677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[6]B!C728</f>
        <v>0</v>
      </c>
      <c r="D307" s="538">
        <f>[6]B!D728</f>
        <v>0</v>
      </c>
      <c r="E307" s="538">
        <f>[6]B!E728</f>
        <v>0</v>
      </c>
      <c r="F307" s="538">
        <f>[6]B!F728</f>
        <v>0</v>
      </c>
      <c r="G307" s="538">
        <f>[6]B!G728</f>
        <v>0</v>
      </c>
      <c r="H307" s="538">
        <f>[6]B!AA728</f>
        <v>0</v>
      </c>
      <c r="I307" s="538">
        <f>[6]B!AB728</f>
        <v>0</v>
      </c>
      <c r="J307" s="538">
        <f>[6]B!AC728</f>
        <v>0</v>
      </c>
      <c r="K307" s="538">
        <f>[6]B!AD728</f>
        <v>0</v>
      </c>
      <c r="L307" s="538">
        <f>[6]B!AE728</f>
        <v>0</v>
      </c>
      <c r="M307" s="538">
        <f>[6]B!AF728</f>
        <v>0</v>
      </c>
      <c r="N307" s="538">
        <f>[6]B!AG728</f>
        <v>0</v>
      </c>
      <c r="O307" s="538">
        <f>[6]B!AH728</f>
        <v>0</v>
      </c>
      <c r="P307" s="538">
        <f>[6]B!AI728</f>
        <v>18</v>
      </c>
      <c r="Q307" s="538">
        <f>[6]B!AJ728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[6]B!C786</f>
        <v>0</v>
      </c>
      <c r="D308" s="517">
        <f>[6]B!D786</f>
        <v>0</v>
      </c>
      <c r="E308" s="517">
        <f>[6]B!E786</f>
        <v>0</v>
      </c>
      <c r="F308" s="517">
        <f>[6]B!F786</f>
        <v>0</v>
      </c>
      <c r="G308" s="517">
        <f>[6]B!G786</f>
        <v>0</v>
      </c>
      <c r="H308" s="517">
        <f>[6]B!AA786</f>
        <v>0</v>
      </c>
      <c r="I308" s="517">
        <f>[6]B!AB786</f>
        <v>0</v>
      </c>
      <c r="J308" s="517">
        <f>[6]B!AC786</f>
        <v>0</v>
      </c>
      <c r="K308" s="517">
        <f>[6]B!AD786</f>
        <v>0</v>
      </c>
      <c r="L308" s="517">
        <f>[6]B!AE786</f>
        <v>0</v>
      </c>
      <c r="M308" s="517">
        <f>[6]B!AF786</f>
        <v>0</v>
      </c>
      <c r="N308" s="517">
        <f>[6]B!AG786</f>
        <v>0</v>
      </c>
      <c r="O308" s="517">
        <f>[6]B!AH786</f>
        <v>0</v>
      </c>
      <c r="P308" s="517">
        <f>[6]B!AI786</f>
        <v>0</v>
      </c>
      <c r="Q308" s="517">
        <f>[6]B!AJ786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[6]B!C492</f>
        <v>4603</v>
      </c>
      <c r="D309" s="515">
        <f>[6]B!D492</f>
        <v>4476</v>
      </c>
      <c r="E309" s="515">
        <f>[6]B!E492</f>
        <v>4476</v>
      </c>
      <c r="F309" s="515">
        <f>[6]B!F492</f>
        <v>0</v>
      </c>
      <c r="G309" s="515">
        <f>[6]B!G492</f>
        <v>127</v>
      </c>
      <c r="H309" s="515">
        <f>[6]B!AA492</f>
        <v>3135</v>
      </c>
      <c r="I309" s="515">
        <f>[6]B!AB492</f>
        <v>23</v>
      </c>
      <c r="J309" s="515">
        <f>[6]B!AC492</f>
        <v>1445</v>
      </c>
      <c r="K309" s="515">
        <f>[6]B!AD492</f>
        <v>0</v>
      </c>
      <c r="L309" s="515">
        <f>[6]B!AE492</f>
        <v>0</v>
      </c>
      <c r="M309" s="515">
        <f>[6]B!AF492</f>
        <v>0</v>
      </c>
      <c r="N309" s="515">
        <f>[6]B!AG492</f>
        <v>0</v>
      </c>
      <c r="O309" s="515">
        <f>[6]B!AH492</f>
        <v>0</v>
      </c>
      <c r="P309" s="515">
        <f>[6]B!AI492</f>
        <v>0</v>
      </c>
      <c r="Q309" s="515">
        <f>[6]B!AJ492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[6]B!C978</f>
        <v>0</v>
      </c>
      <c r="D310" s="539">
        <f>[6]B!D978</f>
        <v>0</v>
      </c>
      <c r="E310" s="539">
        <f>[6]B!E978</f>
        <v>0</v>
      </c>
      <c r="F310" s="539">
        <f>[6]B!F978</f>
        <v>0</v>
      </c>
      <c r="G310" s="539">
        <f>[6]B!G978</f>
        <v>0</v>
      </c>
      <c r="H310" s="539">
        <f>[6]B!AA978</f>
        <v>0</v>
      </c>
      <c r="I310" s="539">
        <f>[6]B!AB978</f>
        <v>0</v>
      </c>
      <c r="J310" s="539">
        <f>[6]B!AC978</f>
        <v>0</v>
      </c>
      <c r="K310" s="539">
        <f>[6]B!AD978</f>
        <v>0</v>
      </c>
      <c r="L310" s="539">
        <f>[6]B!AE978</f>
        <v>0</v>
      </c>
      <c r="M310" s="539">
        <f>[6]B!AF978</f>
        <v>0</v>
      </c>
      <c r="N310" s="539">
        <f>[6]B!AG978</f>
        <v>0</v>
      </c>
      <c r="O310" s="539">
        <f>[6]B!AH978</f>
        <v>0</v>
      </c>
      <c r="P310" s="539">
        <f>[6]B!AI978</f>
        <v>828</v>
      </c>
      <c r="Q310" s="539">
        <f>[6]B!AJ978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SUM([6]B!C793,[6]B!C800,[6]B!C804,[6]B!C811,[6]B!C820)</f>
        <v>0</v>
      </c>
      <c r="D317" s="511">
        <f>SUM([6]B!D793,[6]B!D800,[6]B!D804,[6]B!D811,[6]B!D820)</f>
        <v>0</v>
      </c>
      <c r="E317" s="511">
        <f>SUM([6]B!E793,[6]B!E800,[6]B!E804,[6]B!E811,[6]B!E820)</f>
        <v>0</v>
      </c>
      <c r="F317" s="511">
        <f>SUM([6]B!F793,[6]B!F800,[6]B!F804,[6]B!F811,[6]B!F820)</f>
        <v>0</v>
      </c>
      <c r="G317" s="511">
        <f>SUM([6]B!G793,[6]B!G800,[6]B!G804,[6]B!G811,[6]B!G820)</f>
        <v>0</v>
      </c>
      <c r="H317" s="511">
        <f>SUM([6]B!AA793,[6]B!AA800,[6]B!AA804,[6]B!AA811,[6]B!AA820)</f>
        <v>0</v>
      </c>
      <c r="I317" s="511">
        <f>SUM([6]B!AB793,[6]B!AB800,[6]B!AB804,[6]B!AB811,[6]B!AB820)</f>
        <v>0</v>
      </c>
      <c r="J317" s="511">
        <f>SUM([6]B!AC793,[6]B!AC800,[6]B!AC804,[6]B!AC811,[6]B!AC820)</f>
        <v>0</v>
      </c>
      <c r="K317" s="511">
        <f>SUM([6]B!AD793,[6]B!AD800,[6]B!AD804,[6]B!AD811,[6]B!AD820)</f>
        <v>0</v>
      </c>
      <c r="L317" s="511">
        <f>SUM([6]B!AE793,[6]B!AE800,[6]B!AE804,[6]B!AE811,[6]B!AE820)</f>
        <v>0</v>
      </c>
      <c r="M317" s="511">
        <f>SUM([6]B!AF793,[6]B!AF800,[6]B!AF804,[6]B!AF811,[6]B!AF820)</f>
        <v>0</v>
      </c>
      <c r="N317" s="511">
        <f>SUM([6]B!AG793,[6]B!AG800,[6]B!AG804,[6]B!AG811,[6]B!AG820)</f>
        <v>0</v>
      </c>
      <c r="O317" s="511">
        <f>SUM([6]B!AH793,[6]B!AH800,[6]B!AH804,[6]B!AH811,[6]B!AH820)</f>
        <v>0</v>
      </c>
      <c r="P317" s="511">
        <f>SUM([6]B!AI793,[6]B!AI800,[6]B!AI804,[6]B!AI811,[6]B!AI820)</f>
        <v>23</v>
      </c>
      <c r="Q317" s="511">
        <f>SUM([6]B!AJ793,[6]B!AJ800,[6]B!AJ804,[6]B!AJ811,[6]B!AJ820)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SUM([6]B!C824,[6]B!C828,[6]B!C832,[6]B!C840,[6]B!C843)</f>
        <v>0</v>
      </c>
      <c r="D318" s="496">
        <f>SUM([6]B!D824,[6]B!D828,[6]B!D832,[6]B!D840,[6]B!D843)</f>
        <v>0</v>
      </c>
      <c r="E318" s="496">
        <f>SUM([6]B!E824,[6]B!E828,[6]B!E832,[6]B!E840,[6]B!E843)</f>
        <v>0</v>
      </c>
      <c r="F318" s="496">
        <f>SUM([6]B!F824,[6]B!F828,[6]B!F832,[6]B!F840,[6]B!F843)</f>
        <v>0</v>
      </c>
      <c r="G318" s="496">
        <f>SUM([6]B!G824,[6]B!G828,[6]B!G832,[6]B!G840,[6]B!G843)</f>
        <v>0</v>
      </c>
      <c r="H318" s="511">
        <f>SUM([6]B!AA824,[6]B!AA828,[6]B!AA832,[6]B!AA840,[6]B!AA843)</f>
        <v>0</v>
      </c>
      <c r="I318" s="511">
        <f>SUM([6]B!AB824,[6]B!AB828,[6]B!AB832,[6]B!AB840,[6]B!AB843)</f>
        <v>0</v>
      </c>
      <c r="J318" s="511">
        <f>SUM([6]B!AC824,[6]B!AC828,[6]B!AC832,[6]B!AC840,[6]B!AC843)</f>
        <v>0</v>
      </c>
      <c r="K318" s="511">
        <f>SUM([6]B!AD824,[6]B!AD828,[6]B!AD832,[6]B!AD840,[6]B!AD843)</f>
        <v>0</v>
      </c>
      <c r="L318" s="511">
        <f>SUM([6]B!AE824,[6]B!AE828,[6]B!AE832,[6]B!AE840,[6]B!AE843)</f>
        <v>0</v>
      </c>
      <c r="M318" s="511">
        <f>SUM([6]B!AF824,[6]B!AF828,[6]B!AF832,[6]B!AF840,[6]B!AF843)</f>
        <v>0</v>
      </c>
      <c r="N318" s="511">
        <f>SUM([6]B!AG824,[6]B!AG828,[6]B!AG832,[6]B!AG840,[6]B!AG843)</f>
        <v>0</v>
      </c>
      <c r="O318" s="511">
        <f>SUM([6]B!AH824,[6]B!AH828,[6]B!AH832,[6]B!AH840,[6]B!AH843)</f>
        <v>0</v>
      </c>
      <c r="P318" s="511">
        <f>SUM([6]B!AI824,[6]B!AI828,[6]B!AI832,[6]B!AI840,[6]B!AI843)</f>
        <v>3</v>
      </c>
      <c r="Q318" s="511">
        <f>SUM([6]B!AJ824,[6]B!AJ828,[6]B!AJ832,[6]B!AJ840,[6]B!AJ843)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[6]B!C854</f>
        <v>0</v>
      </c>
      <c r="D320" s="513">
        <f>[6]B!D854</f>
        <v>0</v>
      </c>
      <c r="E320" s="513">
        <f>[6]B!E854</f>
        <v>0</v>
      </c>
      <c r="F320" s="513">
        <f>[6]B!F854</f>
        <v>0</v>
      </c>
      <c r="G320" s="513">
        <f>[6]B!G854</f>
        <v>0</v>
      </c>
      <c r="H320" s="511">
        <f>[6]B!AA854</f>
        <v>0</v>
      </c>
      <c r="I320" s="511">
        <f>[6]B!AB854</f>
        <v>0</v>
      </c>
      <c r="J320" s="511">
        <f>[6]B!AC854</f>
        <v>0</v>
      </c>
      <c r="K320" s="511">
        <f>[6]B!AD854</f>
        <v>0</v>
      </c>
      <c r="L320" s="511">
        <f>[6]B!AE854</f>
        <v>0</v>
      </c>
      <c r="M320" s="511">
        <f>[6]B!AF854</f>
        <v>0</v>
      </c>
      <c r="N320" s="511">
        <f>[6]B!AG854</f>
        <v>0</v>
      </c>
      <c r="O320" s="511">
        <f>[6]B!AH854</f>
        <v>0</v>
      </c>
      <c r="P320" s="511">
        <f>[6]B!AI854</f>
        <v>0</v>
      </c>
      <c r="Q320" s="511">
        <f>[6]B!AJ854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[6]B!C860</f>
        <v>0</v>
      </c>
      <c r="D322" s="547">
        <f>[6]B!D860</f>
        <v>0</v>
      </c>
      <c r="E322" s="547">
        <f>[6]B!E860</f>
        <v>0</v>
      </c>
      <c r="F322" s="547">
        <f>[6]B!F860</f>
        <v>0</v>
      </c>
      <c r="G322" s="547">
        <f>[6]B!G860</f>
        <v>0</v>
      </c>
      <c r="H322" s="511">
        <f>[6]B!AA860</f>
        <v>0</v>
      </c>
      <c r="I322" s="511">
        <f>[6]B!AB860</f>
        <v>0</v>
      </c>
      <c r="J322" s="511">
        <f>[6]B!AC860</f>
        <v>0</v>
      </c>
      <c r="K322" s="511">
        <f>[6]B!AD860</f>
        <v>0</v>
      </c>
      <c r="L322" s="511">
        <f>[6]B!AE860</f>
        <v>0</v>
      </c>
      <c r="M322" s="511">
        <f>[6]B!AF860</f>
        <v>0</v>
      </c>
      <c r="N322" s="511">
        <f>[6]B!AG860</f>
        <v>0</v>
      </c>
      <c r="O322" s="511">
        <f>[6]B!AH860</f>
        <v>0</v>
      </c>
      <c r="P322" s="511">
        <f>[6]B!AI860</f>
        <v>0</v>
      </c>
      <c r="Q322" s="511">
        <f>[6]B!AJ860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[6]B!C876</f>
        <v>0</v>
      </c>
      <c r="D323" s="548">
        <f>[6]B!D876</f>
        <v>0</v>
      </c>
      <c r="E323" s="548">
        <f>[6]B!E876</f>
        <v>0</v>
      </c>
      <c r="F323" s="548">
        <f>[6]B!F876</f>
        <v>0</v>
      </c>
      <c r="G323" s="548">
        <f>[6]B!G876</f>
        <v>0</v>
      </c>
      <c r="H323" s="511">
        <f>[6]B!AA876</f>
        <v>0</v>
      </c>
      <c r="I323" s="511">
        <f>[6]B!AB876</f>
        <v>0</v>
      </c>
      <c r="J323" s="511">
        <f>[6]B!AC876</f>
        <v>0</v>
      </c>
      <c r="K323" s="511">
        <f>[6]B!AD876</f>
        <v>0</v>
      </c>
      <c r="L323" s="511">
        <f>[6]B!AE876</f>
        <v>0</v>
      </c>
      <c r="M323" s="511">
        <f>[6]B!AF876</f>
        <v>0</v>
      </c>
      <c r="N323" s="511">
        <f>[6]B!AG876</f>
        <v>0</v>
      </c>
      <c r="O323" s="511">
        <f>[6]B!AH876</f>
        <v>0</v>
      </c>
      <c r="P323" s="511">
        <f>[6]B!AI876</f>
        <v>0</v>
      </c>
      <c r="Q323" s="511">
        <f>[6]B!AJ876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[6]B!C879</f>
        <v>0</v>
      </c>
      <c r="D324" s="548">
        <f>[6]B!D879</f>
        <v>0</v>
      </c>
      <c r="E324" s="548">
        <f>[6]B!E879</f>
        <v>0</v>
      </c>
      <c r="F324" s="548">
        <f>[6]B!F879</f>
        <v>0</v>
      </c>
      <c r="G324" s="548">
        <f>[6]B!G879</f>
        <v>0</v>
      </c>
      <c r="H324" s="548">
        <f>[6]B!H879</f>
        <v>0</v>
      </c>
      <c r="I324" s="548">
        <f>[6]B!I879</f>
        <v>0</v>
      </c>
      <c r="J324" s="548">
        <f>[6]B!J879</f>
        <v>0</v>
      </c>
      <c r="K324" s="548">
        <f>[6]B!K879</f>
        <v>0</v>
      </c>
      <c r="L324" s="548">
        <f>[6]B!L879</f>
        <v>0</v>
      </c>
      <c r="M324" s="548">
        <f>[6]B!M879</f>
        <v>0</v>
      </c>
      <c r="N324" s="548">
        <f>[6]B!N879</f>
        <v>0</v>
      </c>
      <c r="O324" s="548">
        <f>[6]B!O879</f>
        <v>0</v>
      </c>
      <c r="P324" s="548">
        <f>[6]B!P879</f>
        <v>0</v>
      </c>
      <c r="Q324" s="548">
        <f>[6]B!Q879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26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[6]B!C2095</f>
        <v>0</v>
      </c>
      <c r="D330" s="555">
        <f>[6]B!D2095</f>
        <v>0</v>
      </c>
      <c r="E330" s="555">
        <f>[6]B!E2095</f>
        <v>0</v>
      </c>
      <c r="F330" s="555">
        <f>[6]B!F2095</f>
        <v>0</v>
      </c>
      <c r="G330" s="555">
        <f>[6]B!G2095</f>
        <v>0</v>
      </c>
      <c r="H330" s="555">
        <f>[6]B!AA2095</f>
        <v>0</v>
      </c>
      <c r="I330" s="555">
        <f>[6]B!AB2095</f>
        <v>0</v>
      </c>
      <c r="J330" s="555">
        <f>[6]B!AC2095</f>
        <v>0</v>
      </c>
      <c r="K330" s="555">
        <f>[6]B!AD2095</f>
        <v>0</v>
      </c>
      <c r="L330" s="555">
        <f>[6]B!AE2095</f>
        <v>0</v>
      </c>
      <c r="M330" s="555">
        <f>[6]B!AF2095</f>
        <v>0</v>
      </c>
      <c r="N330" s="555">
        <f>[6]B!AG2095</f>
        <v>0</v>
      </c>
      <c r="O330" s="555">
        <f>[6]B!AH2095</f>
        <v>0</v>
      </c>
      <c r="P330" s="555">
        <f>[6]B!AI2095</f>
        <v>0</v>
      </c>
      <c r="Q330" s="555">
        <f>[6]B!AJ2095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[6]B!C2096</f>
        <v>0</v>
      </c>
      <c r="D331" s="555">
        <f>[6]B!D2096</f>
        <v>0</v>
      </c>
      <c r="E331" s="555">
        <f>[6]B!E2096</f>
        <v>0</v>
      </c>
      <c r="F331" s="555">
        <f>[6]B!F2096</f>
        <v>0</v>
      </c>
      <c r="G331" s="555">
        <f>[6]B!G2096</f>
        <v>0</v>
      </c>
      <c r="H331" s="555">
        <f>[6]B!AA2096</f>
        <v>0</v>
      </c>
      <c r="I331" s="555">
        <f>[6]B!AB2096</f>
        <v>0</v>
      </c>
      <c r="J331" s="555">
        <f>[6]B!AC2096</f>
        <v>0</v>
      </c>
      <c r="K331" s="555">
        <f>[6]B!AD2096</f>
        <v>0</v>
      </c>
      <c r="L331" s="555">
        <f>[6]B!AE2096</f>
        <v>0</v>
      </c>
      <c r="M331" s="555">
        <f>[6]B!AF2096</f>
        <v>0</v>
      </c>
      <c r="N331" s="555">
        <f>[6]B!AG2096</f>
        <v>0</v>
      </c>
      <c r="O331" s="555">
        <f>[6]B!AH2096</f>
        <v>0</v>
      </c>
      <c r="P331" s="555">
        <f>[6]B!AI2096</f>
        <v>0</v>
      </c>
      <c r="Q331" s="555">
        <f>[6]B!AJ2096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[6]B!C2097</f>
        <v>0</v>
      </c>
      <c r="D332" s="555">
        <f>[6]B!D2097</f>
        <v>0</v>
      </c>
      <c r="E332" s="555">
        <f>[6]B!E2097</f>
        <v>0</v>
      </c>
      <c r="F332" s="555">
        <f>[6]B!F2097</f>
        <v>0</v>
      </c>
      <c r="G332" s="555">
        <f>[6]B!G2097</f>
        <v>0</v>
      </c>
      <c r="H332" s="555">
        <f>[6]B!AA2097</f>
        <v>0</v>
      </c>
      <c r="I332" s="555">
        <f>[6]B!AB2097</f>
        <v>0</v>
      </c>
      <c r="J332" s="555">
        <f>[6]B!AC2097</f>
        <v>0</v>
      </c>
      <c r="K332" s="555">
        <f>[6]B!AD2097</f>
        <v>0</v>
      </c>
      <c r="L332" s="555">
        <f>[6]B!AE2097</f>
        <v>0</v>
      </c>
      <c r="M332" s="555">
        <f>[6]B!AF2097</f>
        <v>0</v>
      </c>
      <c r="N332" s="555">
        <f>[6]B!AG2097</f>
        <v>0</v>
      </c>
      <c r="O332" s="555">
        <f>[6]B!AH2097</f>
        <v>0</v>
      </c>
      <c r="P332" s="555">
        <f>[6]B!AI2097</f>
        <v>0</v>
      </c>
      <c r="Q332" s="555">
        <f>[6]B!AJ2097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[6]B!C2098</f>
        <v>0</v>
      </c>
      <c r="D333" s="555">
        <f>[6]B!D2098</f>
        <v>0</v>
      </c>
      <c r="E333" s="555">
        <f>[6]B!E2098</f>
        <v>0</v>
      </c>
      <c r="F333" s="555">
        <f>[6]B!F2098</f>
        <v>0</v>
      </c>
      <c r="G333" s="555">
        <f>[6]B!G2098</f>
        <v>0</v>
      </c>
      <c r="H333" s="555">
        <f>[6]B!AA2098</f>
        <v>0</v>
      </c>
      <c r="I333" s="555">
        <f>[6]B!AB2098</f>
        <v>0</v>
      </c>
      <c r="J333" s="555">
        <f>[6]B!AC2098</f>
        <v>0</v>
      </c>
      <c r="K333" s="555">
        <f>[6]B!AD2098</f>
        <v>0</v>
      </c>
      <c r="L333" s="555">
        <f>[6]B!AE2098</f>
        <v>0</v>
      </c>
      <c r="M333" s="555">
        <f>[6]B!AF2098</f>
        <v>0</v>
      </c>
      <c r="N333" s="555">
        <f>[6]B!AG2098</f>
        <v>0</v>
      </c>
      <c r="O333" s="555">
        <f>[6]B!AH2098</f>
        <v>0</v>
      </c>
      <c r="P333" s="555">
        <f>[6]B!AI2098</f>
        <v>0</v>
      </c>
      <c r="Q333" s="555">
        <f>[6]B!AJ2098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[6]B!C2099</f>
        <v>0</v>
      </c>
      <c r="D334" s="555">
        <f>[6]B!D2099</f>
        <v>0</v>
      </c>
      <c r="E334" s="555">
        <f>[6]B!E2099</f>
        <v>0</v>
      </c>
      <c r="F334" s="555">
        <f>[6]B!F2099</f>
        <v>0</v>
      </c>
      <c r="G334" s="555">
        <f>[6]B!G2099</f>
        <v>0</v>
      </c>
      <c r="H334" s="555">
        <f>[6]B!AA2099</f>
        <v>0</v>
      </c>
      <c r="I334" s="555">
        <f>[6]B!AB2099</f>
        <v>0</v>
      </c>
      <c r="J334" s="555">
        <f>[6]B!AC2099</f>
        <v>0</v>
      </c>
      <c r="K334" s="555">
        <f>[6]B!AD2099</f>
        <v>0</v>
      </c>
      <c r="L334" s="555">
        <f>[6]B!AE2099</f>
        <v>0</v>
      </c>
      <c r="M334" s="555">
        <f>[6]B!AF2099</f>
        <v>0</v>
      </c>
      <c r="N334" s="555">
        <f>[6]B!AG2099</f>
        <v>0</v>
      </c>
      <c r="O334" s="555">
        <f>[6]B!AH2099</f>
        <v>0</v>
      </c>
      <c r="P334" s="555">
        <f>[6]B!AI2099</f>
        <v>0</v>
      </c>
      <c r="Q334" s="555">
        <f>[6]B!AJ2099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[6]B!C2100</f>
        <v>0</v>
      </c>
      <c r="D335" s="555">
        <f>[6]B!D2100</f>
        <v>0</v>
      </c>
      <c r="E335" s="555">
        <f>[6]B!E2100</f>
        <v>0</v>
      </c>
      <c r="F335" s="555">
        <f>[6]B!F2100</f>
        <v>0</v>
      </c>
      <c r="G335" s="555">
        <f>[6]B!G2100</f>
        <v>0</v>
      </c>
      <c r="H335" s="555">
        <f>[6]B!AA2100</f>
        <v>0</v>
      </c>
      <c r="I335" s="555">
        <f>[6]B!AB2100</f>
        <v>0</v>
      </c>
      <c r="J335" s="555">
        <f>[6]B!AC2100</f>
        <v>0</v>
      </c>
      <c r="K335" s="555">
        <f>[6]B!AD2100</f>
        <v>0</v>
      </c>
      <c r="L335" s="555">
        <f>[6]B!AE2100</f>
        <v>0</v>
      </c>
      <c r="M335" s="555">
        <f>[6]B!AF2100</f>
        <v>0</v>
      </c>
      <c r="N335" s="555">
        <f>[6]B!AG2100</f>
        <v>0</v>
      </c>
      <c r="O335" s="555">
        <f>[6]B!AH2100</f>
        <v>0</v>
      </c>
      <c r="P335" s="555">
        <f>[6]B!AI2100</f>
        <v>0</v>
      </c>
      <c r="Q335" s="555">
        <f>[6]B!AJ2100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[6]B!C2101</f>
        <v>0</v>
      </c>
      <c r="D336" s="555">
        <f>[6]B!D2101</f>
        <v>0</v>
      </c>
      <c r="E336" s="555">
        <f>[6]B!E2101</f>
        <v>0</v>
      </c>
      <c r="F336" s="555">
        <f>[6]B!F2101</f>
        <v>0</v>
      </c>
      <c r="G336" s="555">
        <f>[6]B!G2101</f>
        <v>0</v>
      </c>
      <c r="H336" s="555">
        <f>[6]B!AA2101</f>
        <v>0</v>
      </c>
      <c r="I336" s="555">
        <f>[6]B!AB2101</f>
        <v>0</v>
      </c>
      <c r="J336" s="555">
        <f>[6]B!AC2101</f>
        <v>0</v>
      </c>
      <c r="K336" s="555">
        <f>[6]B!AD2101</f>
        <v>0</v>
      </c>
      <c r="L336" s="555">
        <f>[6]B!AE2101</f>
        <v>0</v>
      </c>
      <c r="M336" s="555">
        <f>[6]B!AF2101</f>
        <v>0</v>
      </c>
      <c r="N336" s="555">
        <f>[6]B!AG2101</f>
        <v>0</v>
      </c>
      <c r="O336" s="555">
        <f>[6]B!AH2101</f>
        <v>0</v>
      </c>
      <c r="P336" s="555">
        <f>[6]B!AI2101</f>
        <v>0</v>
      </c>
      <c r="Q336" s="555">
        <f>[6]B!AJ2101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[6]B!C2102</f>
        <v>0</v>
      </c>
      <c r="D337" s="555">
        <f>[6]B!D2102</f>
        <v>0</v>
      </c>
      <c r="E337" s="555">
        <f>[6]B!E2102</f>
        <v>0</v>
      </c>
      <c r="F337" s="555">
        <f>[6]B!F2102</f>
        <v>0</v>
      </c>
      <c r="G337" s="555">
        <f>[6]B!G2102</f>
        <v>0</v>
      </c>
      <c r="H337" s="555">
        <f>[6]B!AA2102</f>
        <v>0</v>
      </c>
      <c r="I337" s="555">
        <f>[6]B!AB2102</f>
        <v>0</v>
      </c>
      <c r="J337" s="555">
        <f>[6]B!AC2102</f>
        <v>0</v>
      </c>
      <c r="K337" s="555">
        <f>[6]B!AD2102</f>
        <v>0</v>
      </c>
      <c r="L337" s="555">
        <f>[6]B!AE2102</f>
        <v>0</v>
      </c>
      <c r="M337" s="555">
        <f>[6]B!AF2102</f>
        <v>0</v>
      </c>
      <c r="N337" s="555">
        <f>[6]B!AG2102</f>
        <v>0</v>
      </c>
      <c r="O337" s="555">
        <f>[6]B!AH2102</f>
        <v>0</v>
      </c>
      <c r="P337" s="555">
        <f>[6]B!AI2102</f>
        <v>0</v>
      </c>
      <c r="Q337" s="555">
        <f>[6]B!AJ2102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[6]B!C1141</f>
        <v>3</v>
      </c>
      <c r="D343" s="555">
        <f>[6]B!H1141</f>
        <v>3</v>
      </c>
      <c r="E343" s="555">
        <f>[6]B!I1141</f>
        <v>1</v>
      </c>
      <c r="F343" s="555">
        <f>[6]B!J1141</f>
        <v>2</v>
      </c>
      <c r="G343" s="555">
        <f>[6]B!K1141</f>
        <v>0</v>
      </c>
      <c r="H343" s="555">
        <f>[6]B!L1141</f>
        <v>0</v>
      </c>
      <c r="I343" s="555">
        <f>[6]B!M1141</f>
        <v>0</v>
      </c>
      <c r="J343" s="555">
        <f>[6]B!N1141</f>
        <v>0</v>
      </c>
      <c r="K343" s="567"/>
      <c r="L343" s="555">
        <f>[6]B!AD1141</f>
        <v>0</v>
      </c>
      <c r="M343" s="555">
        <f>[6]B!AE1141</f>
        <v>0</v>
      </c>
      <c r="N343" s="555">
        <f>[6]B!AF1141</f>
        <v>0</v>
      </c>
      <c r="O343" s="555">
        <f>[6]B!AG1141</f>
        <v>0</v>
      </c>
      <c r="P343" s="555">
        <f>[6]B!AH1141</f>
        <v>0</v>
      </c>
      <c r="Q343" s="555">
        <f>[6]B!AI1141</f>
        <v>0</v>
      </c>
      <c r="R343" s="555">
        <f>[6]B!AJ1141</f>
        <v>2</v>
      </c>
    </row>
    <row r="344" spans="1:18" ht="15" customHeight="1" x14ac:dyDescent="0.15">
      <c r="A344" s="287" t="s">
        <v>465</v>
      </c>
      <c r="B344" s="288" t="s">
        <v>466</v>
      </c>
      <c r="C344" s="555">
        <f>[6]B!C1276</f>
        <v>178</v>
      </c>
      <c r="D344" s="555">
        <f>[6]B!H1276</f>
        <v>175</v>
      </c>
      <c r="E344" s="555">
        <f>[6]B!I1276</f>
        <v>168</v>
      </c>
      <c r="F344" s="555">
        <f>[6]B!J1276</f>
        <v>7</v>
      </c>
      <c r="G344" s="555">
        <f>[6]B!K1276</f>
        <v>3</v>
      </c>
      <c r="H344" s="555">
        <f>[6]B!L1276</f>
        <v>0</v>
      </c>
      <c r="I344" s="555">
        <f>[6]B!M1276</f>
        <v>0</v>
      </c>
      <c r="J344" s="555">
        <f>[6]B!N1276</f>
        <v>0</v>
      </c>
      <c r="K344" s="555">
        <v>32</v>
      </c>
      <c r="L344" s="555">
        <f>[6]B!AD1276</f>
        <v>0</v>
      </c>
      <c r="M344" s="555">
        <f>[6]B!AE1276</f>
        <v>94</v>
      </c>
      <c r="N344" s="555">
        <f>[6]B!AF1276</f>
        <v>0</v>
      </c>
      <c r="O344" s="555">
        <f>[6]B!AG1276</f>
        <v>0</v>
      </c>
      <c r="P344" s="555">
        <f>[6]B!AH1276</f>
        <v>1</v>
      </c>
      <c r="Q344" s="555">
        <f>[6]B!AI1276</f>
        <v>0</v>
      </c>
      <c r="R344" s="555">
        <f>[6]B!AJ1276</f>
        <v>10</v>
      </c>
    </row>
    <row r="345" spans="1:18" ht="15" customHeight="1" x14ac:dyDescent="0.15">
      <c r="A345" s="287" t="s">
        <v>113</v>
      </c>
      <c r="B345" s="288" t="s">
        <v>467</v>
      </c>
      <c r="C345" s="555">
        <f>[6]B!C1416</f>
        <v>43</v>
      </c>
      <c r="D345" s="555">
        <f>[6]B!H1416</f>
        <v>38</v>
      </c>
      <c r="E345" s="555">
        <f>[6]B!I1416</f>
        <v>34</v>
      </c>
      <c r="F345" s="555">
        <f>[6]B!J1416</f>
        <v>4</v>
      </c>
      <c r="G345" s="555">
        <f>[6]B!K1416</f>
        <v>2</v>
      </c>
      <c r="H345" s="555">
        <f>[6]B!L1416</f>
        <v>3</v>
      </c>
      <c r="I345" s="555">
        <f>[6]B!M1416</f>
        <v>0</v>
      </c>
      <c r="J345" s="555">
        <f>[6]B!N1416</f>
        <v>0</v>
      </c>
      <c r="K345" s="555">
        <v>15</v>
      </c>
      <c r="L345" s="555">
        <f>[6]B!AD1416</f>
        <v>0</v>
      </c>
      <c r="M345" s="555">
        <f>[6]B!AE1416</f>
        <v>0</v>
      </c>
      <c r="N345" s="555">
        <f>[6]B!AF1416</f>
        <v>0</v>
      </c>
      <c r="O345" s="555">
        <f>[6]B!AG1416</f>
        <v>0</v>
      </c>
      <c r="P345" s="555">
        <f>[6]B!AH1416</f>
        <v>0</v>
      </c>
      <c r="Q345" s="555">
        <f>[6]B!AI1416</f>
        <v>0</v>
      </c>
      <c r="R345" s="555">
        <f>[6]B!AJ1416</f>
        <v>6</v>
      </c>
    </row>
    <row r="346" spans="1:18" ht="15" customHeight="1" x14ac:dyDescent="0.15">
      <c r="A346" s="287" t="s">
        <v>115</v>
      </c>
      <c r="B346" s="288" t="s">
        <v>468</v>
      </c>
      <c r="C346" s="555">
        <f>[6]B!C1480</f>
        <v>18</v>
      </c>
      <c r="D346" s="555">
        <f>[6]B!H1480</f>
        <v>17</v>
      </c>
      <c r="E346" s="555">
        <f>[6]B!I1480</f>
        <v>16</v>
      </c>
      <c r="F346" s="555">
        <f>[6]B!J1480</f>
        <v>1</v>
      </c>
      <c r="G346" s="555">
        <f>[6]B!K1480</f>
        <v>0</v>
      </c>
      <c r="H346" s="555">
        <f>[6]B!L1480</f>
        <v>1</v>
      </c>
      <c r="I346" s="555">
        <f>[6]B!M1480</f>
        <v>0</v>
      </c>
      <c r="J346" s="555">
        <f>[6]B!N1480</f>
        <v>0</v>
      </c>
      <c r="K346" s="555">
        <v>12</v>
      </c>
      <c r="L346" s="555">
        <f>[6]B!AD1480</f>
        <v>0</v>
      </c>
      <c r="M346" s="555">
        <f>[6]B!AE1480</f>
        <v>0</v>
      </c>
      <c r="N346" s="555">
        <f>[6]B!AF1480</f>
        <v>0</v>
      </c>
      <c r="O346" s="555">
        <f>[6]B!AG1480</f>
        <v>0</v>
      </c>
      <c r="P346" s="555">
        <f>[6]B!AH1480</f>
        <v>0</v>
      </c>
      <c r="Q346" s="555">
        <f>[6]B!AI1480</f>
        <v>0</v>
      </c>
      <c r="R346" s="555">
        <f>[6]B!AJ1480</f>
        <v>1</v>
      </c>
    </row>
    <row r="347" spans="1:18" ht="15" customHeight="1" x14ac:dyDescent="0.15">
      <c r="A347" s="287" t="s">
        <v>117</v>
      </c>
      <c r="B347" s="288" t="s">
        <v>469</v>
      </c>
      <c r="C347" s="555">
        <f>[6]B!C1549</f>
        <v>42</v>
      </c>
      <c r="D347" s="555">
        <f>[6]B!H1549</f>
        <v>16</v>
      </c>
      <c r="E347" s="555">
        <f>[6]B!I1549</f>
        <v>15</v>
      </c>
      <c r="F347" s="555">
        <f>[6]B!J1549</f>
        <v>1</v>
      </c>
      <c r="G347" s="555">
        <f>[6]B!K1549</f>
        <v>0</v>
      </c>
      <c r="H347" s="555">
        <f>[6]B!L1549</f>
        <v>25</v>
      </c>
      <c r="I347" s="555">
        <f>[6]B!M1549</f>
        <v>0</v>
      </c>
      <c r="J347" s="555">
        <f>[6]B!N1549</f>
        <v>1</v>
      </c>
      <c r="K347" s="555">
        <v>35</v>
      </c>
      <c r="L347" s="555">
        <f>[6]B!AD1549</f>
        <v>0</v>
      </c>
      <c r="M347" s="555">
        <f>[6]B!AE1549</f>
        <v>0</v>
      </c>
      <c r="N347" s="555">
        <f>[6]B!AF1549</f>
        <v>0</v>
      </c>
      <c r="O347" s="555">
        <f>[6]B!AG1549</f>
        <v>0</v>
      </c>
      <c r="P347" s="555">
        <f>[6]B!AH1549</f>
        <v>0</v>
      </c>
      <c r="Q347" s="555">
        <f>[6]B!AI1549</f>
        <v>0</v>
      </c>
      <c r="R347" s="555">
        <f>[6]B!AJ1549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[6]B!C1594</f>
        <v>82</v>
      </c>
      <c r="D348" s="555">
        <f>[6]B!H1594</f>
        <v>44</v>
      </c>
      <c r="E348" s="555">
        <f>[6]B!I1594</f>
        <v>30</v>
      </c>
      <c r="F348" s="555">
        <f>[6]B!J1594</f>
        <v>14</v>
      </c>
      <c r="G348" s="555">
        <f>[6]B!K1594</f>
        <v>1</v>
      </c>
      <c r="H348" s="555">
        <f>[6]B!L1594</f>
        <v>37</v>
      </c>
      <c r="I348" s="555">
        <f>[6]B!M1594</f>
        <v>0</v>
      </c>
      <c r="J348" s="555">
        <f>[6]B!N1594</f>
        <v>0</v>
      </c>
      <c r="K348" s="555">
        <v>82</v>
      </c>
      <c r="L348" s="555">
        <f>[6]B!AD1594</f>
        <v>0</v>
      </c>
      <c r="M348" s="555">
        <f>[6]B!AE1594</f>
        <v>0</v>
      </c>
      <c r="N348" s="555">
        <f>[6]B!AF1594</f>
        <v>0</v>
      </c>
      <c r="O348" s="555">
        <f>[6]B!AG1594</f>
        <v>0</v>
      </c>
      <c r="P348" s="555">
        <f>[6]B!AH1594</f>
        <v>0</v>
      </c>
      <c r="Q348" s="555">
        <f>[6]B!AI1594</f>
        <v>0</v>
      </c>
      <c r="R348" s="555">
        <f>[6]B!AJ1594</f>
        <v>15</v>
      </c>
    </row>
    <row r="349" spans="1:18" ht="15" customHeight="1" x14ac:dyDescent="0.15">
      <c r="A349" s="287" t="s">
        <v>124</v>
      </c>
      <c r="B349" s="288" t="s">
        <v>472</v>
      </c>
      <c r="C349" s="555">
        <f>[6]B!C1798</f>
        <v>4</v>
      </c>
      <c r="D349" s="555">
        <f>[6]B!H1798</f>
        <v>3</v>
      </c>
      <c r="E349" s="555">
        <f>[6]B!I1798</f>
        <v>3</v>
      </c>
      <c r="F349" s="555">
        <f>[6]B!J1798</f>
        <v>0</v>
      </c>
      <c r="G349" s="555">
        <f>[6]B!K1798</f>
        <v>0</v>
      </c>
      <c r="H349" s="555">
        <f>[6]B!L1798</f>
        <v>1</v>
      </c>
      <c r="I349" s="555">
        <f>[6]B!M1798</f>
        <v>0</v>
      </c>
      <c r="J349" s="555">
        <f>[6]B!N1798</f>
        <v>0</v>
      </c>
      <c r="K349" s="555">
        <v>0</v>
      </c>
      <c r="L349" s="555">
        <f>[6]B!AD1798</f>
        <v>0</v>
      </c>
      <c r="M349" s="555">
        <f>[6]B!AE1798</f>
        <v>0</v>
      </c>
      <c r="N349" s="555">
        <f>[6]B!AF1798</f>
        <v>0</v>
      </c>
      <c r="O349" s="555">
        <f>[6]B!AG1798</f>
        <v>0</v>
      </c>
      <c r="P349" s="555">
        <f>[6]B!AH1798</f>
        <v>0</v>
      </c>
      <c r="Q349" s="555">
        <f>[6]B!AI1798</f>
        <v>0</v>
      </c>
      <c r="R349" s="555">
        <f>[6]B!AJ1798</f>
        <v>0</v>
      </c>
    </row>
    <row r="350" spans="1:18" ht="15" customHeight="1" x14ac:dyDescent="0.15">
      <c r="A350" s="287" t="s">
        <v>473</v>
      </c>
      <c r="B350" s="288" t="s">
        <v>474</v>
      </c>
      <c r="C350" s="555">
        <f>[6]B!C1867</f>
        <v>4</v>
      </c>
      <c r="D350" s="555">
        <f>[6]B!H1867</f>
        <v>1</v>
      </c>
      <c r="E350" s="555">
        <f>[6]B!I1867</f>
        <v>1</v>
      </c>
      <c r="F350" s="555">
        <f>[6]B!J1867</f>
        <v>0</v>
      </c>
      <c r="G350" s="555">
        <f>[6]B!K1867</f>
        <v>0</v>
      </c>
      <c r="H350" s="555">
        <f>[6]B!L1867</f>
        <v>3</v>
      </c>
      <c r="I350" s="555">
        <f>[6]B!M1867</f>
        <v>0</v>
      </c>
      <c r="J350" s="555">
        <f>[6]B!N1867</f>
        <v>0</v>
      </c>
      <c r="K350" s="555">
        <v>1</v>
      </c>
      <c r="L350" s="555">
        <f>[6]B!AD1867</f>
        <v>0</v>
      </c>
      <c r="M350" s="555">
        <f>[6]B!AE1867</f>
        <v>0</v>
      </c>
      <c r="N350" s="555">
        <f>[6]B!AF1867</f>
        <v>0</v>
      </c>
      <c r="O350" s="555">
        <f>[6]B!AG1867</f>
        <v>0</v>
      </c>
      <c r="P350" s="555">
        <f>[6]B!AH1867</f>
        <v>0</v>
      </c>
      <c r="Q350" s="555">
        <f>[6]B!AI1867</f>
        <v>0</v>
      </c>
      <c r="R350" s="555">
        <f>[6]B!AJ1867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[6]B!C2028</f>
        <v>216</v>
      </c>
      <c r="D351" s="555">
        <f>[6]B!H2028</f>
        <v>184</v>
      </c>
      <c r="E351" s="555">
        <f>[6]B!I2028</f>
        <v>147</v>
      </c>
      <c r="F351" s="555">
        <f>[6]B!J2028</f>
        <v>37</v>
      </c>
      <c r="G351" s="555">
        <f>[6]B!K2028</f>
        <v>8</v>
      </c>
      <c r="H351" s="555">
        <f>[6]B!L2028</f>
        <v>18</v>
      </c>
      <c r="I351" s="555">
        <f>[6]B!M2028</f>
        <v>6</v>
      </c>
      <c r="J351" s="555">
        <f>[6]B!N2028</f>
        <v>0</v>
      </c>
      <c r="K351" s="568"/>
      <c r="L351" s="555">
        <f>[6]B!AD2028</f>
        <v>0</v>
      </c>
      <c r="M351" s="555">
        <f>[6]B!AE2028</f>
        <v>0</v>
      </c>
      <c r="N351" s="555">
        <f>[6]B!AF2028</f>
        <v>0</v>
      </c>
      <c r="O351" s="555">
        <f>[6]B!AG2028</f>
        <v>8</v>
      </c>
      <c r="P351" s="555">
        <f>[6]B!AH2028</f>
        <v>0</v>
      </c>
      <c r="Q351" s="555">
        <f>[6]B!AI2028</f>
        <v>0</v>
      </c>
      <c r="R351" s="555">
        <f>[6]B!AJ2028</f>
        <v>34</v>
      </c>
    </row>
    <row r="352" spans="1:18" ht="15" customHeight="1" x14ac:dyDescent="0.15">
      <c r="A352" s="287" t="s">
        <v>477</v>
      </c>
      <c r="B352" s="288" t="s">
        <v>478</v>
      </c>
      <c r="C352" s="555">
        <f>[6]B!C2066</f>
        <v>15</v>
      </c>
      <c r="D352" s="555">
        <f>[6]B!H2066</f>
        <v>14</v>
      </c>
      <c r="E352" s="555">
        <f>[6]B!I2066</f>
        <v>8</v>
      </c>
      <c r="F352" s="555">
        <f>[6]B!J2066</f>
        <v>6</v>
      </c>
      <c r="G352" s="555">
        <f>[6]B!K2066</f>
        <v>0</v>
      </c>
      <c r="H352" s="555">
        <f>[6]B!L2066</f>
        <v>1</v>
      </c>
      <c r="I352" s="555">
        <f>[6]B!M2066</f>
        <v>0</v>
      </c>
      <c r="J352" s="555">
        <f>[6]B!N2066</f>
        <v>0</v>
      </c>
      <c r="K352" s="555">
        <v>0</v>
      </c>
      <c r="L352" s="555">
        <f>[6]B!AD2066</f>
        <v>0</v>
      </c>
      <c r="M352" s="555">
        <f>[6]B!AE2066</f>
        <v>0</v>
      </c>
      <c r="N352" s="555">
        <f>[6]B!AF2066</f>
        <v>0</v>
      </c>
      <c r="O352" s="555">
        <f>[6]B!AG2066</f>
        <v>0</v>
      </c>
      <c r="P352" s="555">
        <f>[6]B!AH2066</f>
        <v>0</v>
      </c>
      <c r="Q352" s="555">
        <f>[6]B!AI2066</f>
        <v>0</v>
      </c>
      <c r="R352" s="555">
        <f>[6]B!AJ2066</f>
        <v>4</v>
      </c>
    </row>
    <row r="353" spans="1:28" ht="15" customHeight="1" x14ac:dyDescent="0.15">
      <c r="A353" s="287" t="s">
        <v>479</v>
      </c>
      <c r="B353" s="288" t="s">
        <v>480</v>
      </c>
      <c r="C353" s="555">
        <f>[6]B!C2185</f>
        <v>70</v>
      </c>
      <c r="D353" s="555">
        <f>[6]B!H2185</f>
        <v>61</v>
      </c>
      <c r="E353" s="555">
        <f>[6]B!I2185</f>
        <v>52</v>
      </c>
      <c r="F353" s="555">
        <f>[6]B!J2185</f>
        <v>9</v>
      </c>
      <c r="G353" s="555">
        <f>[6]B!K2185</f>
        <v>1</v>
      </c>
      <c r="H353" s="555">
        <f>[6]B!L2185</f>
        <v>8</v>
      </c>
      <c r="I353" s="555">
        <f>[6]B!M2185</f>
        <v>0</v>
      </c>
      <c r="J353" s="555">
        <f>[6]B!N2185</f>
        <v>0</v>
      </c>
      <c r="K353" s="555">
        <v>0</v>
      </c>
      <c r="L353" s="555">
        <f>[6]B!AD2185</f>
        <v>0</v>
      </c>
      <c r="M353" s="555">
        <f>[6]B!AE2185</f>
        <v>0</v>
      </c>
      <c r="N353" s="555">
        <f>[6]B!AF2185</f>
        <v>0</v>
      </c>
      <c r="O353" s="555">
        <f>[6]B!AG2185</f>
        <v>0</v>
      </c>
      <c r="P353" s="555">
        <f>[6]B!AH2185</f>
        <v>0</v>
      </c>
      <c r="Q353" s="555">
        <f>[6]B!AI2185</f>
        <v>0</v>
      </c>
      <c r="R353" s="555">
        <f>[6]B!AJ2185</f>
        <v>7</v>
      </c>
    </row>
    <row r="354" spans="1:28" ht="15" customHeight="1" x14ac:dyDescent="0.15">
      <c r="A354" s="287" t="s">
        <v>481</v>
      </c>
      <c r="B354" s="288" t="s">
        <v>482</v>
      </c>
      <c r="C354" s="555">
        <f>[6]B!C2218</f>
        <v>5</v>
      </c>
      <c r="D354" s="555">
        <f>[6]B!H2218</f>
        <v>5</v>
      </c>
      <c r="E354" s="555">
        <f>[6]B!I2218</f>
        <v>4</v>
      </c>
      <c r="F354" s="555">
        <f>[6]B!J2218</f>
        <v>1</v>
      </c>
      <c r="G354" s="555">
        <f>[6]B!K2218</f>
        <v>0</v>
      </c>
      <c r="H354" s="555">
        <f>[6]B!L2218</f>
        <v>0</v>
      </c>
      <c r="I354" s="555">
        <f>[6]B!M2218</f>
        <v>0</v>
      </c>
      <c r="J354" s="555">
        <f>[6]B!N2218</f>
        <v>0</v>
      </c>
      <c r="K354" s="555">
        <v>0</v>
      </c>
      <c r="L354" s="555">
        <f>[6]B!AD2218</f>
        <v>0</v>
      </c>
      <c r="M354" s="555">
        <f>[6]B!AE2218</f>
        <v>0</v>
      </c>
      <c r="N354" s="555">
        <f>[6]B!AF2218</f>
        <v>0</v>
      </c>
      <c r="O354" s="555">
        <f>[6]B!AG2218</f>
        <v>0</v>
      </c>
      <c r="P354" s="555">
        <f>[6]B!AH2218</f>
        <v>0</v>
      </c>
      <c r="Q354" s="555">
        <f>[6]B!AI2218</f>
        <v>0</v>
      </c>
      <c r="R354" s="555">
        <f>[6]B!AJ2218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[6]B!C2253</f>
        <v>37</v>
      </c>
      <c r="D355" s="555">
        <f>[6]B!H2253</f>
        <v>34</v>
      </c>
      <c r="E355" s="555">
        <f>[6]B!I2253</f>
        <v>28</v>
      </c>
      <c r="F355" s="555">
        <f>[6]B!J2253</f>
        <v>6</v>
      </c>
      <c r="G355" s="555">
        <f>[6]B!K2253</f>
        <v>1</v>
      </c>
      <c r="H355" s="555">
        <f>[6]B!L2253</f>
        <v>1</v>
      </c>
      <c r="I355" s="555">
        <f>[6]B!M2253</f>
        <v>1</v>
      </c>
      <c r="J355" s="555">
        <f>[6]B!N2253</f>
        <v>0</v>
      </c>
      <c r="K355" s="555">
        <v>0</v>
      </c>
      <c r="L355" s="555">
        <f>[6]B!AD2253</f>
        <v>0</v>
      </c>
      <c r="M355" s="555">
        <f>[6]B!AE2253</f>
        <v>0</v>
      </c>
      <c r="N355" s="555">
        <f>[6]B!AF2253</f>
        <v>0</v>
      </c>
      <c r="O355" s="555">
        <f>[6]B!AG2253</f>
        <v>0</v>
      </c>
      <c r="P355" s="555">
        <f>[6]B!AH2253</f>
        <v>0</v>
      </c>
      <c r="Q355" s="555">
        <f>[6]B!AI2253</f>
        <v>0</v>
      </c>
      <c r="R355" s="555">
        <f>[6]B!AJ2253</f>
        <v>7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108</v>
      </c>
      <c r="D356" s="569">
        <f>SUM(D357:D358)</f>
        <v>107</v>
      </c>
      <c r="E356" s="569">
        <f>SUM(E357:E358)</f>
        <v>33</v>
      </c>
      <c r="F356" s="569">
        <f>SUM(F357:F358)</f>
        <v>74</v>
      </c>
      <c r="G356" s="569">
        <f>SUM(G357:G358)</f>
        <v>1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1</v>
      </c>
      <c r="Q356" s="569">
        <f t="shared" si="8"/>
        <v>0</v>
      </c>
      <c r="R356" s="569">
        <f t="shared" si="8"/>
        <v>70</v>
      </c>
    </row>
    <row r="357" spans="1:28" ht="15" customHeight="1" x14ac:dyDescent="0.15">
      <c r="A357" s="291"/>
      <c r="B357" s="107" t="s">
        <v>184</v>
      </c>
      <c r="C357" s="569">
        <f>[6]B!C2259</f>
        <v>108</v>
      </c>
      <c r="D357" s="569">
        <f>[6]B!H2259</f>
        <v>107</v>
      </c>
      <c r="E357" s="569">
        <f>[6]B!I2259</f>
        <v>33</v>
      </c>
      <c r="F357" s="569">
        <f>[6]B!J2259</f>
        <v>74</v>
      </c>
      <c r="G357" s="569">
        <f>[6]B!K2259</f>
        <v>1</v>
      </c>
      <c r="H357" s="569">
        <f>[6]B!L2259</f>
        <v>0</v>
      </c>
      <c r="I357" s="569">
        <f>[6]B!M2259</f>
        <v>0</v>
      </c>
      <c r="J357" s="569">
        <f>[6]B!N2259</f>
        <v>0</v>
      </c>
      <c r="K357" s="568"/>
      <c r="L357" s="569">
        <f>[6]B!AD2259</f>
        <v>0</v>
      </c>
      <c r="M357" s="569">
        <f>[6]B!AE2259</f>
        <v>0</v>
      </c>
      <c r="N357" s="569">
        <f>[6]B!AF2259</f>
        <v>0</v>
      </c>
      <c r="O357" s="569">
        <f>[6]B!AG2259</f>
        <v>0</v>
      </c>
      <c r="P357" s="569">
        <f>[6]B!AH2259</f>
        <v>1</v>
      </c>
      <c r="Q357" s="569">
        <f>[6]B!AI2259</f>
        <v>0</v>
      </c>
      <c r="R357" s="569">
        <f>[6]B!AJ2259</f>
        <v>70</v>
      </c>
    </row>
    <row r="358" spans="1:28" ht="15" customHeight="1" x14ac:dyDescent="0.15">
      <c r="A358" s="291"/>
      <c r="B358" s="107" t="s">
        <v>185</v>
      </c>
      <c r="C358" s="569">
        <f>[6]B!C2260</f>
        <v>0</v>
      </c>
      <c r="D358" s="569">
        <f>[6]B!H2260</f>
        <v>0</v>
      </c>
      <c r="E358" s="569">
        <f>[6]B!I2260</f>
        <v>0</v>
      </c>
      <c r="F358" s="569">
        <f>[6]B!J2260</f>
        <v>0</v>
      </c>
      <c r="G358" s="569">
        <f>[6]B!K2260</f>
        <v>0</v>
      </c>
      <c r="H358" s="569">
        <f>[6]B!L2260</f>
        <v>0</v>
      </c>
      <c r="I358" s="569">
        <f>[6]B!M2260</f>
        <v>0</v>
      </c>
      <c r="J358" s="569">
        <f>[6]B!N2260</f>
        <v>0</v>
      </c>
      <c r="K358" s="568"/>
      <c r="L358" s="569">
        <f>[6]B!AD2260</f>
        <v>0</v>
      </c>
      <c r="M358" s="569">
        <f>[6]B!AE2260</f>
        <v>0</v>
      </c>
      <c r="N358" s="569">
        <f>[6]B!AF2260</f>
        <v>0</v>
      </c>
      <c r="O358" s="569">
        <f>[6]B!AG2260</f>
        <v>0</v>
      </c>
      <c r="P358" s="569">
        <f>[6]B!AH2260</f>
        <v>0</v>
      </c>
      <c r="Q358" s="569">
        <f>[6]B!AI2260</f>
        <v>0</v>
      </c>
      <c r="R358" s="569">
        <f>[6]B!AJ2260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[6]B!C2494</f>
        <v>95</v>
      </c>
      <c r="D360" s="555">
        <f>[6]B!H2494</f>
        <v>88</v>
      </c>
      <c r="E360" s="555">
        <f>[6]B!I2494</f>
        <v>77</v>
      </c>
      <c r="F360" s="555">
        <f>[6]B!J2494</f>
        <v>11</v>
      </c>
      <c r="G360" s="555">
        <f>[6]B!K2494</f>
        <v>4</v>
      </c>
      <c r="H360" s="555">
        <f>[6]B!L2494</f>
        <v>3</v>
      </c>
      <c r="I360" s="555">
        <f>[6]B!M2494</f>
        <v>0</v>
      </c>
      <c r="J360" s="555">
        <f>[6]B!N2494</f>
        <v>0</v>
      </c>
      <c r="K360" s="555">
        <v>11</v>
      </c>
      <c r="L360" s="555">
        <f>[6]B!AD2494</f>
        <v>0</v>
      </c>
      <c r="M360" s="555">
        <f>[6]B!AE2494</f>
        <v>0</v>
      </c>
      <c r="N360" s="555">
        <f>[6]B!AF2494</f>
        <v>0</v>
      </c>
      <c r="O360" s="555">
        <f>[6]B!AG2494</f>
        <v>1</v>
      </c>
      <c r="P360" s="555">
        <f>[6]B!AH2494</f>
        <v>0</v>
      </c>
      <c r="Q360" s="555">
        <f>[6]B!AI2494</f>
        <v>0</v>
      </c>
      <c r="R360" s="555">
        <f>[6]B!AJ2494</f>
        <v>15</v>
      </c>
    </row>
    <row r="361" spans="1:28" ht="15" customHeight="1" x14ac:dyDescent="0.15">
      <c r="A361" s="287" t="s">
        <v>489</v>
      </c>
      <c r="B361" s="288" t="s">
        <v>490</v>
      </c>
      <c r="C361" s="555">
        <f>[6]B!C2677+[6]B!C2650</f>
        <v>96</v>
      </c>
      <c r="D361" s="555">
        <f>[6]B!H2677-[6]B!H2673-[6]B!H2674+[6]B!H2650</f>
        <v>88</v>
      </c>
      <c r="E361" s="555">
        <f>[6]B!I2677-[6]B!I2673-[6]B!I2674+[6]B!I2650</f>
        <v>88</v>
      </c>
      <c r="F361" s="555">
        <f>[6]B!J2677-[6]B!J2673-[6]B!J2674+[6]B!J2650</f>
        <v>0</v>
      </c>
      <c r="G361" s="555">
        <f>[6]B!K2677-[6]B!K2673-[6]B!K2674+[6]B!K2650</f>
        <v>0</v>
      </c>
      <c r="H361" s="555">
        <f>[6]B!L2677-[6]B!L2673-[6]B!L2674+[6]B!L2650</f>
        <v>8</v>
      </c>
      <c r="I361" s="555">
        <f>[6]B!M2677-[6]B!M2673-[6]B!M2674+[6]B!M2650</f>
        <v>0</v>
      </c>
      <c r="J361" s="555">
        <f>[6]B!N2677-[6]B!N2673-[6]B!N2674+[6]B!N2650</f>
        <v>0</v>
      </c>
      <c r="K361" s="555">
        <v>90</v>
      </c>
      <c r="L361" s="555">
        <f>[6]B!AD2677-[6]B!AD2673-[6]B!AD2674+[6]B!AD2650</f>
        <v>0</v>
      </c>
      <c r="M361" s="555">
        <f>[6]B!AE2677-[6]B!AE2673-[6]B!AE2674+[6]B!AE2650</f>
        <v>0</v>
      </c>
      <c r="N361" s="555">
        <f>[6]B!AF2677-[6]B!AF2673-[6]B!AF2674+[6]B!AF2650</f>
        <v>0</v>
      </c>
      <c r="O361" s="555">
        <f>[6]B!AG2677-[6]B!AG2673-[6]B!AG2674+[6]B!AG2650</f>
        <v>0</v>
      </c>
      <c r="P361" s="555">
        <f>[6]B!AH2677-[6]B!AH2673-[6]B!AH2674+[6]B!AH2650</f>
        <v>0</v>
      </c>
      <c r="Q361" s="555">
        <f>[6]B!AI2677-[6]B!AI2673-[6]B!AI2674+[6]B!AI2650</f>
        <v>0</v>
      </c>
      <c r="R361" s="555">
        <f>[6]B!AJ2677-[6]B!AJ2673-[6]B!AJ2674+[6]B!AJ2650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[6]B!C2506</f>
        <v>18</v>
      </c>
      <c r="D362" s="555">
        <f>[6]B!H2506</f>
        <v>17</v>
      </c>
      <c r="E362" s="571">
        <f>[6]B!I2506</f>
        <v>17</v>
      </c>
      <c r="F362" s="571">
        <f>[6]B!J2506</f>
        <v>0</v>
      </c>
      <c r="G362" s="571">
        <f>[6]B!K2506</f>
        <v>0</v>
      </c>
      <c r="H362" s="571">
        <f>[6]B!L2506</f>
        <v>1</v>
      </c>
      <c r="I362" s="571">
        <f>[6]B!M2506</f>
        <v>0</v>
      </c>
      <c r="J362" s="571">
        <f>[6]B!N2506</f>
        <v>0</v>
      </c>
      <c r="K362" s="572"/>
      <c r="L362" s="571">
        <f>[6]B!AD2506</f>
        <v>0</v>
      </c>
      <c r="M362" s="571">
        <f>[6]B!AE2506</f>
        <v>0</v>
      </c>
      <c r="N362" s="571">
        <f>[6]B!AF2506</f>
        <v>0</v>
      </c>
      <c r="O362" s="571">
        <f>[6]B!AG2506</f>
        <v>0</v>
      </c>
      <c r="P362" s="571">
        <f>[6]B!AH2506</f>
        <v>0</v>
      </c>
      <c r="Q362" s="571">
        <f>[6]B!AI2506</f>
        <v>0</v>
      </c>
      <c r="R362" s="571">
        <f>[6]B!AJ2506</f>
        <v>0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1034</v>
      </c>
      <c r="D363" s="561">
        <f t="shared" si="9"/>
        <v>895</v>
      </c>
      <c r="E363" s="561">
        <f t="shared" si="9"/>
        <v>722</v>
      </c>
      <c r="F363" s="561">
        <f t="shared" si="9"/>
        <v>173</v>
      </c>
      <c r="G363" s="561">
        <f t="shared" si="9"/>
        <v>21</v>
      </c>
      <c r="H363" s="561">
        <f t="shared" si="9"/>
        <v>110</v>
      </c>
      <c r="I363" s="561">
        <f t="shared" si="9"/>
        <v>7</v>
      </c>
      <c r="J363" s="561">
        <f t="shared" si="9"/>
        <v>1</v>
      </c>
      <c r="K363" s="561">
        <f>SUM(K344:K350)+K360+K361+K352+K353+K354+K355</f>
        <v>278</v>
      </c>
      <c r="L363" s="561">
        <f t="shared" ref="L363:R363" si="10">SUM(L343:L356)+L360+L361+L362</f>
        <v>0</v>
      </c>
      <c r="M363" s="561">
        <f t="shared" si="10"/>
        <v>94</v>
      </c>
      <c r="N363" s="561">
        <f t="shared" si="10"/>
        <v>0</v>
      </c>
      <c r="O363" s="561">
        <f t="shared" si="10"/>
        <v>9</v>
      </c>
      <c r="P363" s="561">
        <f t="shared" si="10"/>
        <v>2</v>
      </c>
      <c r="Q363" s="561">
        <f t="shared" si="10"/>
        <v>0</v>
      </c>
      <c r="R363" s="561">
        <f t="shared" si="10"/>
        <v>171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272</v>
      </c>
      <c r="D367" s="577">
        <v>129</v>
      </c>
      <c r="E367" s="578">
        <f>SUM([6]B!P1141,[6]B!P1276,[6]B!P1416,[6]B!P1480,[6]B!P1549,[6]B!P1594,[6]B!P1785,[6]B!P1797,[6]B!P1867,[6]B!P2028,[6]B!P2066,[6]B!P2185,[6]B!P2218,[6]B!P2253,[6]B!P2264,[6]B!P2501,[6]B!P2506,[6]B!P2651,[6]B!P2677)</f>
        <v>30</v>
      </c>
      <c r="F367" s="578">
        <f>SUM([6]B!Q1141,[6]B!Q1276,[6]B!Q1416,[6]B!Q1480,[6]B!Q1549,[6]B!Q1594,[6]B!Q1785,[6]B!Q1797,[6]B!Q1867,[6]B!Q2028,[6]B!Q2066,[6]B!Q2185,[6]B!Q2218,[6]B!Q2253,[6]B!Q2264,[6]B!Q2501,[6]B!Q2506,[6]B!Q2651,[6]B!Q2677)</f>
        <v>242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246</v>
      </c>
      <c r="D368" s="582">
        <v>232</v>
      </c>
      <c r="E368" s="583">
        <f>SUM([6]B!S1141,[6]B!S1276,[6]B!S1416,[6]B!S1480,[6]B!S1549,[6]B!S1594,[6]B!S1785,[6]B!S1797,[6]B!S1867,[6]B!S2028,[6]B!S2066,[6]B!S2185,[6]B!S2218,[6]B!S2253,[6]B!S2264,[6]B!S2501,[6]B!S2506,[6]B!S2651,[6]B!S2677)</f>
        <v>56</v>
      </c>
      <c r="F368" s="583">
        <f>SUM([6]B!T1141,[6]B!T1276,[6]B!T1416,[6]B!T1480,[6]B!T1549,[6]B!T1594,[6]B!T1785,[6]B!T1797,[6]B!T1867,[6]B!T2028,[6]B!T2066,[6]B!T2185,[6]B!T2218,[6]B!T2253,[6]B!T2264,[6]B!T2501,[6]B!T2506,[6]B!T2651,[6]B!T2677)</f>
        <v>190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234</v>
      </c>
      <c r="D369" s="577">
        <v>206</v>
      </c>
      <c r="E369" s="578">
        <f>SUM([6]B!Y1141,[6]B!Y1276,[6]B!Y1416,[6]B!Y1480,[6]B!Y1549,[6]B!Y1594,[6]B!Y1785,[6]B!Y1797,[6]B!Y1867,[6]B!Y2028,[6]B!Y2066,[6]B!Y2185,[6]B!Y2218,[6]B!Y2253,[6]B!Y2264,[6]B!Y2501,[6]B!Y2506,[6]B!Y2651,[6]B!Y2677)</f>
        <v>41</v>
      </c>
      <c r="F369" s="578">
        <f>SUM([6]B!Z1141,[6]B!Z1276,[6]B!Z1416,[6]B!Z1480,[6]B!Z1549,[6]B!Z1594,[6]B!Z1785,[6]B!Z1797,[6]B!Z1867,[6]B!Z2028,[6]B!Z2066,[6]B!Z2185,[6]B!Z2218,[6]B!Z2253,[6]B!Z2264,[6]B!Z2501,[6]B!Z2506,[6]B!Z2651,[6]B!Z2677)</f>
        <v>193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4</v>
      </c>
      <c r="D370" s="586">
        <v>4</v>
      </c>
      <c r="E370" s="587">
        <f>SUM([6]B!V1141,[6]B!V1276,[6]B!V1416,[6]B!V1480,[6]B!V1549,[6]B!V1594,[6]B!V1785,[6]B!V1797,[6]B!V1867,[6]B!V2028,[6]B!V2066,[6]B!V2185,[6]B!V2218,[6]B!V2253,[6]B!V2264,[6]B!V2501,[6]B!V2506,[6]B!V2651,[6]B!V2677)</f>
        <v>0</v>
      </c>
      <c r="F370" s="587">
        <f>SUM([6]B!W1141,[6]B!W1276,[6]B!W1416,[6]B!W1480,[6]B!W1549,[6]B!W1594,[6]B!W1785,[6]B!W1797,[6]B!W1867,[6]B!W2028,[6]B!W2066,[6]B!W2185,[6]B!W2218,[6]B!W2253,[6]B!W2264,[6]B!W2501,[6]B!W2506,[6]B!W2651,[6]B!W2677)</f>
        <v>4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[6]B!C2498</f>
        <v>1</v>
      </c>
      <c r="D374" s="590">
        <f>[6]B!H2498</f>
        <v>1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[6]B!C2499+[6]B!C2497</f>
        <v>5</v>
      </c>
      <c r="D375" s="592">
        <f>[6]B!H2499+[6]B!H2497</f>
        <v>5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[6]B!C1018</f>
        <v>31</v>
      </c>
      <c r="D380" s="594">
        <f>[6]B!D1018</f>
        <v>29</v>
      </c>
      <c r="E380" s="594">
        <f>[6]B!E1018</f>
        <v>29</v>
      </c>
      <c r="F380" s="594">
        <f>[6]B!F1018</f>
        <v>0</v>
      </c>
      <c r="G380" s="594">
        <f>[6]B!G1018</f>
        <v>2</v>
      </c>
      <c r="H380" s="595">
        <f>[6]B!AA1018</f>
        <v>11</v>
      </c>
      <c r="I380" s="595">
        <f>[6]B!AB1018</f>
        <v>20</v>
      </c>
      <c r="J380" s="595">
        <f>[6]B!AC1018</f>
        <v>0</v>
      </c>
      <c r="K380" s="595">
        <f>[6]B!AD1018</f>
        <v>0</v>
      </c>
      <c r="L380" s="595">
        <f>[6]B!AE1018</f>
        <v>0</v>
      </c>
      <c r="M380" s="595">
        <f>[6]B!AF1018</f>
        <v>0</v>
      </c>
      <c r="N380" s="595">
        <f>[6]B!AG1018</f>
        <v>0</v>
      </c>
      <c r="O380" s="595">
        <f>[6]B!AH1018</f>
        <v>0</v>
      </c>
      <c r="P380" s="595">
        <f>[6]B!AI1018</f>
        <v>0</v>
      </c>
      <c r="Q380" s="595">
        <f>[6]B!AJ1018</f>
        <v>0</v>
      </c>
    </row>
    <row r="381" spans="1:28" ht="15" customHeight="1" x14ac:dyDescent="0.15">
      <c r="A381" s="742"/>
      <c r="B381" s="310" t="s">
        <v>514</v>
      </c>
      <c r="C381" s="596">
        <f>[6]B!C1070</f>
        <v>0</v>
      </c>
      <c r="D381" s="596">
        <f>[6]B!D1070</f>
        <v>0</v>
      </c>
      <c r="E381" s="596">
        <f>[6]B!E1070</f>
        <v>0</v>
      </c>
      <c r="F381" s="596">
        <f>[6]B!F1070</f>
        <v>0</v>
      </c>
      <c r="G381" s="596">
        <f>[6]B!G1070</f>
        <v>0</v>
      </c>
      <c r="H381" s="597">
        <f>[6]B!AA1070</f>
        <v>0</v>
      </c>
      <c r="I381" s="597">
        <f>[6]B!AB1070</f>
        <v>0</v>
      </c>
      <c r="J381" s="597">
        <f>[6]B!AC1070</f>
        <v>0</v>
      </c>
      <c r="K381" s="597">
        <f>[6]B!AD1070</f>
        <v>0</v>
      </c>
      <c r="L381" s="597">
        <f>[6]B!AE1070</f>
        <v>0</v>
      </c>
      <c r="M381" s="597">
        <f>[6]B!AF1070</f>
        <v>0</v>
      </c>
      <c r="N381" s="597">
        <f>[6]B!AG1070</f>
        <v>0</v>
      </c>
      <c r="O381" s="597">
        <f>[6]B!AH1070</f>
        <v>0</v>
      </c>
      <c r="P381" s="597">
        <f>[6]B!AI1070</f>
        <v>0</v>
      </c>
      <c r="Q381" s="597">
        <f>[6]B!AJ1070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31</v>
      </c>
      <c r="D382" s="598">
        <f>SUM(D380:D381)</f>
        <v>29</v>
      </c>
      <c r="E382" s="599">
        <f t="shared" ref="E382:Q382" si="11">SUM(E380:E381)</f>
        <v>29</v>
      </c>
      <c r="F382" s="600">
        <f t="shared" si="11"/>
        <v>0</v>
      </c>
      <c r="G382" s="601">
        <f t="shared" si="11"/>
        <v>2</v>
      </c>
      <c r="H382" s="602">
        <f t="shared" si="11"/>
        <v>11</v>
      </c>
      <c r="I382" s="603">
        <f t="shared" si="11"/>
        <v>20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[6]B!C1143</f>
        <v>0</v>
      </c>
      <c r="D383" s="662">
        <f>[6]B!D1143</f>
        <v>0</v>
      </c>
      <c r="E383" s="662">
        <f>[6]B!E1143</f>
        <v>0</v>
      </c>
      <c r="F383" s="662">
        <f>[6]B!F1143</f>
        <v>0</v>
      </c>
      <c r="G383" s="662">
        <f>[6]B!G1143</f>
        <v>0</v>
      </c>
      <c r="H383" s="662">
        <f>[6]B!H1143</f>
        <v>0</v>
      </c>
      <c r="I383" s="662">
        <f>[6]B!I1143</f>
        <v>0</v>
      </c>
      <c r="J383" s="662">
        <f>[6]B!J1143</f>
        <v>0</v>
      </c>
      <c r="K383" s="662">
        <f>[6]B!K1143</f>
        <v>0</v>
      </c>
      <c r="L383" s="662">
        <f>[6]B!L1143</f>
        <v>0</v>
      </c>
      <c r="M383" s="662">
        <f>[6]B!M1143</f>
        <v>0</v>
      </c>
      <c r="N383" s="662">
        <f>[6]B!N1143</f>
        <v>0</v>
      </c>
      <c r="O383" s="662">
        <f>[6]B!O1143</f>
        <v>0</v>
      </c>
      <c r="P383" s="662">
        <f>[6]B!P1143</f>
        <v>0</v>
      </c>
      <c r="Q383" s="323">
        <f>[6]B!Q1143</f>
        <v>0</v>
      </c>
    </row>
    <row r="384" spans="1:28" ht="15" customHeight="1" x14ac:dyDescent="0.15">
      <c r="A384" s="742"/>
      <c r="B384" s="324" t="s">
        <v>514</v>
      </c>
      <c r="C384" s="605">
        <f>[6]B!C1196</f>
        <v>30</v>
      </c>
      <c r="D384" s="605">
        <f>[6]B!D1196</f>
        <v>30</v>
      </c>
      <c r="E384" s="605">
        <f>[6]B!E1196</f>
        <v>29</v>
      </c>
      <c r="F384" s="605">
        <f>[6]B!F1196</f>
        <v>1</v>
      </c>
      <c r="G384" s="605">
        <f>[6]B!G1196</f>
        <v>0</v>
      </c>
      <c r="H384" s="606">
        <f>[6]B!AA1196</f>
        <v>20</v>
      </c>
      <c r="I384" s="606">
        <f>[6]B!AB1196</f>
        <v>10</v>
      </c>
      <c r="J384" s="606">
        <f>[6]B!AC1196</f>
        <v>0</v>
      </c>
      <c r="K384" s="606">
        <f>[6]B!AD1196</f>
        <v>0</v>
      </c>
      <c r="L384" s="606">
        <f>[6]B!AE1196</f>
        <v>0</v>
      </c>
      <c r="M384" s="606">
        <f>[6]B!AF1196</f>
        <v>0</v>
      </c>
      <c r="N384" s="606">
        <f>[6]B!AG1196</f>
        <v>0</v>
      </c>
      <c r="O384" s="606">
        <f>[6]B!AH1196</f>
        <v>0</v>
      </c>
      <c r="P384" s="606">
        <f>[6]B!AI1196</f>
        <v>2</v>
      </c>
      <c r="Q384" s="606">
        <f>[6]B!AJ1196</f>
        <v>1</v>
      </c>
    </row>
    <row r="385" spans="1:17" ht="15" customHeight="1" x14ac:dyDescent="0.15">
      <c r="A385" s="715"/>
      <c r="B385" s="658" t="s">
        <v>416</v>
      </c>
      <c r="C385" s="605">
        <f>SUM(C383:C384)</f>
        <v>30</v>
      </c>
      <c r="D385" s="605">
        <f t="shared" ref="D385:Q385" si="12">SUM(D383:D384)</f>
        <v>30</v>
      </c>
      <c r="E385" s="605">
        <f t="shared" si="12"/>
        <v>29</v>
      </c>
      <c r="F385" s="605">
        <f t="shared" si="12"/>
        <v>1</v>
      </c>
      <c r="G385" s="605">
        <f t="shared" si="12"/>
        <v>0</v>
      </c>
      <c r="H385" s="605">
        <f t="shared" si="12"/>
        <v>20</v>
      </c>
      <c r="I385" s="605">
        <f t="shared" si="12"/>
        <v>10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2</v>
      </c>
      <c r="Q385" s="607">
        <f t="shared" si="12"/>
        <v>1</v>
      </c>
    </row>
    <row r="386" spans="1:17" ht="33" customHeight="1" x14ac:dyDescent="0.15">
      <c r="A386" s="661" t="s">
        <v>516</v>
      </c>
      <c r="B386" s="324" t="s">
        <v>514</v>
      </c>
      <c r="C386" s="605">
        <f>[6]B!C1339</f>
        <v>38</v>
      </c>
      <c r="D386" s="605">
        <f>[6]B!D1339</f>
        <v>38</v>
      </c>
      <c r="E386" s="605">
        <f>[6]B!E1339</f>
        <v>38</v>
      </c>
      <c r="F386" s="605">
        <f>[6]B!F1339</f>
        <v>0</v>
      </c>
      <c r="G386" s="605">
        <f>[6]B!G1339</f>
        <v>0</v>
      </c>
      <c r="H386" s="606">
        <f>[6]B!AA1339</f>
        <v>4</v>
      </c>
      <c r="I386" s="606">
        <f>[6]B!AB1339</f>
        <v>32</v>
      </c>
      <c r="J386" s="606">
        <f>[6]B!AC1339</f>
        <v>2</v>
      </c>
      <c r="K386" s="606">
        <f>[6]B!AD1339</f>
        <v>0</v>
      </c>
      <c r="L386" s="606">
        <f>[6]B!AE1339</f>
        <v>0</v>
      </c>
      <c r="M386" s="606">
        <f>[6]B!AF1339</f>
        <v>0</v>
      </c>
      <c r="N386" s="606">
        <f>[6]B!AG1339</f>
        <v>0</v>
      </c>
      <c r="O386" s="606">
        <f>[6]B!AH1339</f>
        <v>0</v>
      </c>
      <c r="P386" s="606">
        <f>[6]B!AI1339</f>
        <v>0</v>
      </c>
      <c r="Q386" s="606">
        <f>[6]B!AJ1339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[6]B!C1419</f>
        <v>4</v>
      </c>
      <c r="D387" s="605">
        <f>[6]B!D1419</f>
        <v>0</v>
      </c>
      <c r="E387" s="605">
        <f>[6]B!E1419</f>
        <v>0</v>
      </c>
      <c r="F387" s="605">
        <f>[6]B!F1419</f>
        <v>0</v>
      </c>
      <c r="G387" s="605">
        <f>[6]B!G1419</f>
        <v>4</v>
      </c>
      <c r="H387" s="606">
        <f>[6]B!AA1419</f>
        <v>0</v>
      </c>
      <c r="I387" s="606">
        <f>[6]B!AB1419</f>
        <v>4</v>
      </c>
      <c r="J387" s="606">
        <f>[6]B!AC1419</f>
        <v>0</v>
      </c>
      <c r="K387" s="606">
        <f>[6]B!AD1419</f>
        <v>0</v>
      </c>
      <c r="L387" s="606">
        <f>[6]B!AE1419</f>
        <v>0</v>
      </c>
      <c r="M387" s="606">
        <f>[6]B!AF1419</f>
        <v>0</v>
      </c>
      <c r="N387" s="606">
        <f>[6]B!AG1419</f>
        <v>0</v>
      </c>
      <c r="O387" s="606">
        <f>[6]B!AH1419</f>
        <v>0</v>
      </c>
      <c r="P387" s="606">
        <f>[6]B!AI1419</f>
        <v>0</v>
      </c>
      <c r="Q387" s="606">
        <f>[6]B!AJ1419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[6]B!C1567</f>
        <v>1874</v>
      </c>
      <c r="D388" s="605">
        <f>[6]B!D1567</f>
        <v>1873</v>
      </c>
      <c r="E388" s="605">
        <f>[6]B!E1567</f>
        <v>1873</v>
      </c>
      <c r="F388" s="605">
        <f>[6]B!F1567</f>
        <v>0</v>
      </c>
      <c r="G388" s="605">
        <f>[6]B!G1567</f>
        <v>1</v>
      </c>
      <c r="H388" s="606">
        <f>[6]B!AA1567</f>
        <v>1838</v>
      </c>
      <c r="I388" s="606">
        <f>[6]B!AB1567</f>
        <v>36</v>
      </c>
      <c r="J388" s="606">
        <f>[6]B!AC1567</f>
        <v>0</v>
      </c>
      <c r="K388" s="606">
        <f>[6]B!AD1567</f>
        <v>0</v>
      </c>
      <c r="L388" s="606">
        <f>[6]B!AE1567</f>
        <v>0</v>
      </c>
      <c r="M388" s="606">
        <f>[6]B!AF1567</f>
        <v>0</v>
      </c>
      <c r="N388" s="606">
        <f>[6]B!AG1567</f>
        <v>0</v>
      </c>
      <c r="O388" s="606">
        <f>[6]B!AH1567</f>
        <v>0</v>
      </c>
      <c r="P388" s="606">
        <f>[6]B!AI1567</f>
        <v>0</v>
      </c>
      <c r="Q388" s="606">
        <f>[6]B!AJ1567</f>
        <v>1</v>
      </c>
    </row>
    <row r="389" spans="1:17" ht="15" customHeight="1" x14ac:dyDescent="0.15">
      <c r="A389" s="714" t="s">
        <v>519</v>
      </c>
      <c r="B389" s="328" t="s">
        <v>513</v>
      </c>
      <c r="C389" s="608">
        <f>[6]B!C1715</f>
        <v>1345</v>
      </c>
      <c r="D389" s="608">
        <f>[6]B!D1715</f>
        <v>1339</v>
      </c>
      <c r="E389" s="608">
        <f>[6]B!E1715</f>
        <v>1339</v>
      </c>
      <c r="F389" s="608">
        <f>[6]B!F1715</f>
        <v>0</v>
      </c>
      <c r="G389" s="608">
        <f>[6]B!G1715</f>
        <v>6</v>
      </c>
      <c r="H389" s="609">
        <f>[6]B!AA1715</f>
        <v>439</v>
      </c>
      <c r="I389" s="609">
        <f>[6]B!AB1715</f>
        <v>640</v>
      </c>
      <c r="J389" s="609">
        <f>[6]B!AC1715</f>
        <v>266</v>
      </c>
      <c r="K389" s="609">
        <f>[6]B!AD1715</f>
        <v>0</v>
      </c>
      <c r="L389" s="609">
        <f>[6]B!AE1715</f>
        <v>0</v>
      </c>
      <c r="M389" s="609">
        <f>[6]B!AF1715</f>
        <v>0</v>
      </c>
      <c r="N389" s="609">
        <f>[6]B!AG1715</f>
        <v>0</v>
      </c>
      <c r="O389" s="609">
        <f>[6]B!AH1715</f>
        <v>0</v>
      </c>
      <c r="P389" s="609">
        <f>[6]B!AI1715</f>
        <v>0</v>
      </c>
      <c r="Q389" s="609">
        <f>[6]B!AJ1715</f>
        <v>0</v>
      </c>
    </row>
    <row r="390" spans="1:17" ht="15" customHeight="1" x14ac:dyDescent="0.15">
      <c r="A390" s="742"/>
      <c r="B390" s="310" t="s">
        <v>514</v>
      </c>
      <c r="C390" s="610">
        <f>[6]B!C1689+[6]B!C1717</f>
        <v>26863</v>
      </c>
      <c r="D390" s="610">
        <f>[6]B!D1689+[6]B!D1717</f>
        <v>26609</v>
      </c>
      <c r="E390" s="610">
        <f>[6]B!E1689+[6]B!E1717</f>
        <v>26609</v>
      </c>
      <c r="F390" s="610">
        <f>[6]B!F1689+[6]B!F1717</f>
        <v>0</v>
      </c>
      <c r="G390" s="610">
        <f>[6]B!G1689+[6]B!G1717</f>
        <v>254</v>
      </c>
      <c r="H390" s="597">
        <f>[6]B!AA1689+[6]B!AA1717</f>
        <v>24896</v>
      </c>
      <c r="I390" s="597">
        <f>[6]B!AB1689+[6]B!AB1717</f>
        <v>147</v>
      </c>
      <c r="J390" s="597">
        <f>[6]B!AC1689+[6]B!AC1717</f>
        <v>1820</v>
      </c>
      <c r="K390" s="597">
        <f>[6]B!AD1689+[6]B!AD1717</f>
        <v>0</v>
      </c>
      <c r="L390" s="597">
        <f>[6]B!AE1689+[6]B!AE1717</f>
        <v>0</v>
      </c>
      <c r="M390" s="597">
        <f>[6]B!AF1689+[6]B!AF1717</f>
        <v>0</v>
      </c>
      <c r="N390" s="597">
        <f>[6]B!AG1689+[6]B!AG1717</f>
        <v>0</v>
      </c>
      <c r="O390" s="597">
        <f>[6]B!AH1689+[6]B!AH1717</f>
        <v>0</v>
      </c>
      <c r="P390" s="597">
        <f>[6]B!AI1689+[6]B!AI1717</f>
        <v>0</v>
      </c>
      <c r="Q390" s="597">
        <f>[6]B!AJ1689+[6]B!AJ1717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28208</v>
      </c>
      <c r="D391" s="598">
        <f t="shared" si="13"/>
        <v>27948</v>
      </c>
      <c r="E391" s="599">
        <f t="shared" si="13"/>
        <v>27948</v>
      </c>
      <c r="F391" s="600">
        <f t="shared" si="13"/>
        <v>0</v>
      </c>
      <c r="G391" s="601">
        <f t="shared" si="13"/>
        <v>260</v>
      </c>
      <c r="H391" s="602">
        <f t="shared" si="13"/>
        <v>25335</v>
      </c>
      <c r="I391" s="603">
        <f t="shared" si="13"/>
        <v>787</v>
      </c>
      <c r="J391" s="600">
        <f t="shared" si="13"/>
        <v>2086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[6]B!C1936</f>
        <v>122</v>
      </c>
      <c r="D392" s="611">
        <f>[6]B!D1936</f>
        <v>111</v>
      </c>
      <c r="E392" s="611">
        <f>[6]B!E1936</f>
        <v>111</v>
      </c>
      <c r="F392" s="611">
        <f>[6]B!F1936</f>
        <v>0</v>
      </c>
      <c r="G392" s="611">
        <f>[6]B!G1936</f>
        <v>11</v>
      </c>
      <c r="H392" s="595">
        <f>[6]B!AA1936</f>
        <v>14</v>
      </c>
      <c r="I392" s="595">
        <f>[6]B!AB1936</f>
        <v>108</v>
      </c>
      <c r="J392" s="595">
        <f>[6]B!AC1936</f>
        <v>0</v>
      </c>
      <c r="K392" s="595">
        <f>[6]B!AD1936</f>
        <v>0</v>
      </c>
      <c r="L392" s="595">
        <f>[6]B!AE1936</f>
        <v>0</v>
      </c>
      <c r="M392" s="595">
        <f>[6]B!AF1936</f>
        <v>0</v>
      </c>
      <c r="N392" s="595">
        <f>[6]B!AG1936</f>
        <v>0</v>
      </c>
      <c r="O392" s="595">
        <f>[6]B!AH1936</f>
        <v>0</v>
      </c>
      <c r="P392" s="595">
        <f>[6]B!AI1936</f>
        <v>0</v>
      </c>
      <c r="Q392" s="595">
        <f>[6]B!AJ1936</f>
        <v>0</v>
      </c>
    </row>
    <row r="393" spans="1:17" ht="15" customHeight="1" x14ac:dyDescent="0.15">
      <c r="A393" s="742"/>
      <c r="B393" s="310" t="s">
        <v>514</v>
      </c>
      <c r="C393" s="610">
        <f>[6]B!C1930</f>
        <v>190</v>
      </c>
      <c r="D393" s="610">
        <f>[6]B!D1930</f>
        <v>188</v>
      </c>
      <c r="E393" s="610">
        <f>[6]B!E1930</f>
        <v>188</v>
      </c>
      <c r="F393" s="610">
        <f>[6]B!F1930</f>
        <v>0</v>
      </c>
      <c r="G393" s="610">
        <f>[6]B!G1930</f>
        <v>2</v>
      </c>
      <c r="H393" s="597">
        <f>[6]B!AA1930</f>
        <v>114</v>
      </c>
      <c r="I393" s="597">
        <f>[6]B!AB1930</f>
        <v>44</v>
      </c>
      <c r="J393" s="597">
        <f>[6]B!AC1930</f>
        <v>32</v>
      </c>
      <c r="K393" s="597">
        <f>[6]B!AD1930</f>
        <v>0</v>
      </c>
      <c r="L393" s="597">
        <f>[6]B!AE1930</f>
        <v>0</v>
      </c>
      <c r="M393" s="597">
        <f>[6]B!AF1930</f>
        <v>0</v>
      </c>
      <c r="N393" s="597">
        <f>[6]B!AG1930</f>
        <v>0</v>
      </c>
      <c r="O393" s="597">
        <f>[6]B!AH1930</f>
        <v>0</v>
      </c>
      <c r="P393" s="597">
        <f>[6]B!AI1930</f>
        <v>0</v>
      </c>
      <c r="Q393" s="597">
        <f>[6]B!AJ1930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312</v>
      </c>
      <c r="D394" s="598">
        <f t="shared" si="14"/>
        <v>299</v>
      </c>
      <c r="E394" s="599">
        <f t="shared" si="14"/>
        <v>299</v>
      </c>
      <c r="F394" s="600">
        <f t="shared" si="14"/>
        <v>0</v>
      </c>
      <c r="G394" s="601">
        <f t="shared" si="14"/>
        <v>13</v>
      </c>
      <c r="H394" s="602">
        <f t="shared" si="14"/>
        <v>128</v>
      </c>
      <c r="I394" s="603">
        <f t="shared" si="14"/>
        <v>152</v>
      </c>
      <c r="J394" s="600">
        <f t="shared" si="14"/>
        <v>32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[6]B!C2092</f>
        <v>426</v>
      </c>
      <c r="D395" s="605">
        <f>[6]B!D2092</f>
        <v>342</v>
      </c>
      <c r="E395" s="605">
        <f>[6]B!E2092</f>
        <v>341</v>
      </c>
      <c r="F395" s="605">
        <f>[6]B!F2092</f>
        <v>1</v>
      </c>
      <c r="G395" s="605">
        <f>[6]B!G2092</f>
        <v>84</v>
      </c>
      <c r="H395" s="606">
        <f>[6]B!AA2092</f>
        <v>209</v>
      </c>
      <c r="I395" s="606">
        <f>[6]B!AB2092</f>
        <v>15</v>
      </c>
      <c r="J395" s="606">
        <f>[6]B!AC2092</f>
        <v>202</v>
      </c>
      <c r="K395" s="606">
        <f>[6]B!AD2092</f>
        <v>0</v>
      </c>
      <c r="L395" s="606">
        <f>[6]B!AE2092</f>
        <v>0</v>
      </c>
      <c r="M395" s="606">
        <f>[6]B!AF2092</f>
        <v>0</v>
      </c>
      <c r="N395" s="606">
        <f>[6]B!AG2092</f>
        <v>0</v>
      </c>
      <c r="O395" s="606">
        <f>[6]B!AH2092</f>
        <v>0</v>
      </c>
      <c r="P395" s="606">
        <f>[6]B!AI2092</f>
        <v>0</v>
      </c>
      <c r="Q395" s="606">
        <f>[6]B!AJ2092</f>
        <v>1</v>
      </c>
    </row>
    <row r="396" spans="1:17" ht="15" customHeight="1" x14ac:dyDescent="0.15">
      <c r="A396" s="731" t="s">
        <v>522</v>
      </c>
      <c r="B396" s="323" t="s">
        <v>523</v>
      </c>
      <c r="C396" s="608">
        <f>[6]B!C2204+[6]B!C2255+[6]B!C2256</f>
        <v>1063</v>
      </c>
      <c r="D396" s="608">
        <f>[6]B!D2204+[6]B!D2255+[6]B!D2256</f>
        <v>875</v>
      </c>
      <c r="E396" s="608">
        <f>[6]B!E2204+[6]B!E2255+[6]B!E2256</f>
        <v>874</v>
      </c>
      <c r="F396" s="608">
        <f>[6]B!F2204+[6]B!F2255+[6]B!F2256</f>
        <v>1</v>
      </c>
      <c r="G396" s="608">
        <f>[6]B!G2204+[6]B!G2255+[6]B!G2256</f>
        <v>188</v>
      </c>
      <c r="H396" s="609">
        <f>[6]B!AA2204+[6]B!AA2255+[6]B!AA2256</f>
        <v>882</v>
      </c>
      <c r="I396" s="609">
        <f>[6]B!AB2204+[6]B!AB2255+[6]B!AB2256</f>
        <v>143</v>
      </c>
      <c r="J396" s="609">
        <f>[6]B!AC2204+[6]B!AC2255+[6]B!AC2256</f>
        <v>38</v>
      </c>
      <c r="K396" s="609">
        <f>[6]B!AD2204+[6]B!AD2255+[6]B!AD2256</f>
        <v>1</v>
      </c>
      <c r="L396" s="609">
        <f>[6]B!AE2204+[6]B!AE2255+[6]B!AE2256</f>
        <v>0</v>
      </c>
      <c r="M396" s="609">
        <f>[6]B!AF2204+[6]B!AF2255+[6]B!AF2256</f>
        <v>0</v>
      </c>
      <c r="N396" s="609">
        <f>[6]B!AG2204+[6]B!AG2255+[6]B!AG2256</f>
        <v>0</v>
      </c>
      <c r="O396" s="609">
        <f>[6]B!AH2204+[6]B!AH2255+[6]B!AH2256</f>
        <v>0</v>
      </c>
      <c r="P396" s="609">
        <f>[6]B!AI2204+[6]B!AI2255+[6]B!AI2256</f>
        <v>0</v>
      </c>
      <c r="Q396" s="609">
        <f>[6]B!AJ2204+[6]B!AJ2255+[6]B!AJ2256</f>
        <v>1</v>
      </c>
    </row>
    <row r="397" spans="1:17" ht="15" customHeight="1" x14ac:dyDescent="0.15">
      <c r="A397" s="743"/>
      <c r="B397" s="332" t="s">
        <v>514</v>
      </c>
      <c r="C397" s="612">
        <f>[6]B!C2211</f>
        <v>0</v>
      </c>
      <c r="D397" s="612">
        <f>[6]B!D2211</f>
        <v>0</v>
      </c>
      <c r="E397" s="612">
        <f>[6]B!E2211</f>
        <v>0</v>
      </c>
      <c r="F397" s="612">
        <f>[6]B!F2211</f>
        <v>0</v>
      </c>
      <c r="G397" s="612">
        <f>[6]B!G2211</f>
        <v>0</v>
      </c>
      <c r="H397" s="612">
        <f>[6]B!AA2211</f>
        <v>0</v>
      </c>
      <c r="I397" s="612">
        <f>[6]B!AB2211</f>
        <v>0</v>
      </c>
      <c r="J397" s="612">
        <f>[6]B!AC2211</f>
        <v>0</v>
      </c>
      <c r="K397" s="612">
        <f>[6]B!AD2211</f>
        <v>0</v>
      </c>
      <c r="L397" s="612">
        <f>[6]B!AE2211</f>
        <v>0</v>
      </c>
      <c r="M397" s="612">
        <f>[6]B!AF2211</f>
        <v>0</v>
      </c>
      <c r="N397" s="612">
        <f>[6]B!AG2211</f>
        <v>0</v>
      </c>
      <c r="O397" s="612">
        <f>[6]B!AH2211</f>
        <v>0</v>
      </c>
      <c r="P397" s="612">
        <f>[6]B!AI2211</f>
        <v>0</v>
      </c>
      <c r="Q397" s="596">
        <f>[6]B!AJ2211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1063</v>
      </c>
      <c r="D398" s="613">
        <f t="shared" ref="D398:Q398" si="15">SUM(D396:D397)</f>
        <v>875</v>
      </c>
      <c r="E398" s="613">
        <f t="shared" si="15"/>
        <v>874</v>
      </c>
      <c r="F398" s="613">
        <f t="shared" si="15"/>
        <v>1</v>
      </c>
      <c r="G398" s="613">
        <f t="shared" si="15"/>
        <v>188</v>
      </c>
      <c r="H398" s="613">
        <f t="shared" si="15"/>
        <v>882</v>
      </c>
      <c r="I398" s="613">
        <f t="shared" si="15"/>
        <v>143</v>
      </c>
      <c r="J398" s="613">
        <f t="shared" si="15"/>
        <v>38</v>
      </c>
      <c r="K398" s="613">
        <f t="shared" si="15"/>
        <v>1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1</v>
      </c>
    </row>
    <row r="399" spans="1:17" ht="15" customHeight="1" x14ac:dyDescent="0.15">
      <c r="A399" s="714" t="s">
        <v>524</v>
      </c>
      <c r="B399" s="328" t="s">
        <v>513</v>
      </c>
      <c r="C399" s="608">
        <f>[6]B!C2518</f>
        <v>11</v>
      </c>
      <c r="D399" s="608">
        <f>[6]B!D2518</f>
        <v>11</v>
      </c>
      <c r="E399" s="608">
        <f>[6]B!E2518</f>
        <v>9</v>
      </c>
      <c r="F399" s="608">
        <f>[6]B!F2518</f>
        <v>2</v>
      </c>
      <c r="G399" s="608">
        <f>[6]B!G2518</f>
        <v>0</v>
      </c>
      <c r="H399" s="609">
        <f>[6]B!AA2518</f>
        <v>10</v>
      </c>
      <c r="I399" s="609">
        <f>[6]B!AB2518</f>
        <v>1</v>
      </c>
      <c r="J399" s="609">
        <f>[6]B!AC2518</f>
        <v>0</v>
      </c>
      <c r="K399" s="609">
        <f>[6]B!AD2518</f>
        <v>0</v>
      </c>
      <c r="L399" s="609">
        <f>[6]B!AE2518</f>
        <v>0</v>
      </c>
      <c r="M399" s="609">
        <f>[6]B!AF2518</f>
        <v>0</v>
      </c>
      <c r="N399" s="609">
        <f>[6]B!AG2518</f>
        <v>0</v>
      </c>
      <c r="O399" s="609">
        <f>[6]B!AH2518</f>
        <v>0</v>
      </c>
      <c r="P399" s="609">
        <f>[6]B!AI2518</f>
        <v>0</v>
      </c>
      <c r="Q399" s="609">
        <f>[6]B!AJ2518</f>
        <v>0</v>
      </c>
    </row>
    <row r="400" spans="1:17" ht="15" customHeight="1" x14ac:dyDescent="0.15">
      <c r="A400" s="742"/>
      <c r="B400" s="310" t="s">
        <v>514</v>
      </c>
      <c r="C400" s="610">
        <f>[6]B!C2287</f>
        <v>177</v>
      </c>
      <c r="D400" s="610">
        <f>[6]B!D2287</f>
        <v>177</v>
      </c>
      <c r="E400" s="610">
        <f>[6]B!E2287</f>
        <v>177</v>
      </c>
      <c r="F400" s="610">
        <f>[6]B!F2287</f>
        <v>0</v>
      </c>
      <c r="G400" s="610">
        <f>[6]B!G2287</f>
        <v>0</v>
      </c>
      <c r="H400" s="597">
        <f>[6]B!AA2287</f>
        <v>0</v>
      </c>
      <c r="I400" s="597">
        <f>[6]B!AB2287</f>
        <v>137</v>
      </c>
      <c r="J400" s="597">
        <f>[6]B!AC2287</f>
        <v>40</v>
      </c>
      <c r="K400" s="597">
        <f>[6]B!AD2287</f>
        <v>0</v>
      </c>
      <c r="L400" s="597">
        <f>[6]B!AE2287</f>
        <v>0</v>
      </c>
      <c r="M400" s="597">
        <f>[6]B!AF2287</f>
        <v>0</v>
      </c>
      <c r="N400" s="597">
        <f>[6]B!AG2287</f>
        <v>0</v>
      </c>
      <c r="O400" s="597">
        <f>[6]B!AH2287</f>
        <v>0</v>
      </c>
      <c r="P400" s="597">
        <f>[6]B!AI2287</f>
        <v>0</v>
      </c>
      <c r="Q400" s="597">
        <f>[6]B!AJ2287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188</v>
      </c>
      <c r="D401" s="598">
        <f t="shared" si="16"/>
        <v>188</v>
      </c>
      <c r="E401" s="599">
        <f t="shared" si="16"/>
        <v>186</v>
      </c>
      <c r="F401" s="600">
        <f t="shared" si="16"/>
        <v>2</v>
      </c>
      <c r="G401" s="601">
        <f t="shared" si="16"/>
        <v>0</v>
      </c>
      <c r="H401" s="602">
        <f t="shared" si="16"/>
        <v>10</v>
      </c>
      <c r="I401" s="603">
        <f t="shared" si="16"/>
        <v>138</v>
      </c>
      <c r="J401" s="600">
        <f t="shared" si="16"/>
        <v>40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[6]B!C940</f>
        <v>4605</v>
      </c>
      <c r="D402" s="605">
        <f>[6]B!D940</f>
        <v>4605</v>
      </c>
      <c r="E402" s="605">
        <f>[6]B!E940</f>
        <v>4605</v>
      </c>
      <c r="F402" s="605">
        <f>[6]B!F940</f>
        <v>0</v>
      </c>
      <c r="G402" s="605">
        <f>[6]B!G940</f>
        <v>0</v>
      </c>
      <c r="H402" s="594">
        <f>[6]B!AA940</f>
        <v>1927</v>
      </c>
      <c r="I402" s="594">
        <f>[6]B!AB940</f>
        <v>2678</v>
      </c>
      <c r="J402" s="594">
        <f>[6]B!AC940</f>
        <v>0</v>
      </c>
      <c r="K402" s="594">
        <f>[6]B!AD940</f>
        <v>0</v>
      </c>
      <c r="L402" s="594">
        <f>[6]B!AE940</f>
        <v>0</v>
      </c>
      <c r="M402" s="594">
        <f>[6]B!AF940</f>
        <v>0</v>
      </c>
      <c r="N402" s="594">
        <f>[6]B!AG940</f>
        <v>0</v>
      </c>
      <c r="O402" s="594">
        <f>[6]B!AH940</f>
        <v>0</v>
      </c>
      <c r="P402" s="594">
        <f>[6]B!AI940</f>
        <v>0</v>
      </c>
      <c r="Q402" s="594">
        <f>[6]B!AJ940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2576</v>
      </c>
      <c r="D403" s="611">
        <f>+D380+D387+D389+D392+D396+D399</f>
        <v>2365</v>
      </c>
      <c r="E403" s="611">
        <f>+E380+E387+E389+E392+E396+E399</f>
        <v>2362</v>
      </c>
      <c r="F403" s="611">
        <f>+F380+F387+F389+F392+F396+F399</f>
        <v>3</v>
      </c>
      <c r="G403" s="611">
        <f>+G380+G387+G389+G392+G396+G399</f>
        <v>211</v>
      </c>
      <c r="H403" s="611">
        <f t="shared" ref="H403:Q403" si="17">+H380+H387+H389+H392+H396+H399</f>
        <v>1356</v>
      </c>
      <c r="I403" s="611">
        <f t="shared" si="17"/>
        <v>916</v>
      </c>
      <c r="J403" s="611">
        <f t="shared" si="17"/>
        <v>304</v>
      </c>
      <c r="K403" s="611">
        <f t="shared" si="17"/>
        <v>1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1</v>
      </c>
    </row>
    <row r="404" spans="1:19" ht="15" customHeight="1" x14ac:dyDescent="0.15">
      <c r="A404" s="737"/>
      <c r="B404" s="338" t="s">
        <v>514</v>
      </c>
      <c r="C404" s="338">
        <f>D404+G404</f>
        <v>34203</v>
      </c>
      <c r="D404" s="610">
        <f>+D381+D384+D386+D388+D390+D393+D395+D400+D402</f>
        <v>33862</v>
      </c>
      <c r="E404" s="610">
        <f>+E381+E384+E386+E388+E390+E393+E395+E400+E402</f>
        <v>33860</v>
      </c>
      <c r="F404" s="610">
        <f>+F381+F384+F386+F388+F390+F393+F395+F400+F402</f>
        <v>2</v>
      </c>
      <c r="G404" s="610">
        <f>+G381+G384+G386+G388+G390+G393+G395+G400+G402</f>
        <v>341</v>
      </c>
      <c r="H404" s="610">
        <f t="shared" ref="H404:Q404" si="18">+H381+H384+H386+H388+H390+H393+H395+H400+H402</f>
        <v>29008</v>
      </c>
      <c r="I404" s="610">
        <f t="shared" si="18"/>
        <v>3099</v>
      </c>
      <c r="J404" s="610">
        <f t="shared" si="18"/>
        <v>2096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2</v>
      </c>
      <c r="Q404" s="596">
        <f t="shared" si="18"/>
        <v>3</v>
      </c>
    </row>
    <row r="405" spans="1:19" ht="15" customHeight="1" x14ac:dyDescent="0.15">
      <c r="A405" s="737"/>
      <c r="B405" s="339" t="s">
        <v>527</v>
      </c>
      <c r="C405" s="313">
        <f>SUM(C403:C404)</f>
        <v>36779</v>
      </c>
      <c r="D405" s="598">
        <f>SUM(D403:D404)</f>
        <v>36227</v>
      </c>
      <c r="E405" s="599">
        <f>SUM(E403:E404)</f>
        <v>36222</v>
      </c>
      <c r="F405" s="600">
        <f>SUM(F403:F404)</f>
        <v>5</v>
      </c>
      <c r="G405" s="601">
        <f>SUM(G403:G404)</f>
        <v>552</v>
      </c>
      <c r="H405" s="601">
        <f t="shared" ref="H405:Q405" si="19">SUM(H403:H404)</f>
        <v>30364</v>
      </c>
      <c r="I405" s="601">
        <f t="shared" si="19"/>
        <v>4015</v>
      </c>
      <c r="J405" s="601">
        <f t="shared" si="19"/>
        <v>2400</v>
      </c>
      <c r="K405" s="601">
        <f t="shared" si="19"/>
        <v>1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2</v>
      </c>
      <c r="Q405" s="615">
        <f t="shared" si="19"/>
        <v>4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[6]B!C1000</f>
        <v>0</v>
      </c>
      <c r="D408" s="376">
        <f>[6]B!E1000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[6]B!C2576</f>
        <v>48</v>
      </c>
      <c r="D409" s="376">
        <f>[6]B!E2576</f>
        <v>42</v>
      </c>
      <c r="E409" s="179">
        <f>[6]B!AL2576</f>
        <v>1367100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[6]B!C2585</f>
        <v>158</v>
      </c>
      <c r="D410" s="376">
        <f>[6]B!E2585</f>
        <v>158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[6]B!C67</f>
        <v>206</v>
      </c>
      <c r="D411" s="376">
        <f>[6]B!E67</f>
        <v>166</v>
      </c>
      <c r="E411" s="179">
        <f>[6]B!AL67</f>
        <v>127820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[6]B!C73</f>
        <v>0</v>
      </c>
      <c r="D412" s="376">
        <f>[6]B!E73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[6]B!C68</f>
        <v>403</v>
      </c>
      <c r="D413" s="376">
        <f>[6]B!E68</f>
        <v>403</v>
      </c>
      <c r="E413" s="179">
        <f>[6]B!AL68</f>
        <v>7048470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[6]B!C69</f>
        <v>121</v>
      </c>
      <c r="D414" s="376">
        <f>[6]B!E69</f>
        <v>117</v>
      </c>
      <c r="E414" s="179">
        <f>[6]B!AL69</f>
        <v>4699890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[6]B!C71</f>
        <v>0</v>
      </c>
      <c r="D415" s="376">
        <f>[6]B!E71</f>
        <v>0</v>
      </c>
      <c r="E415" s="179">
        <f>[6]B!AL71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[6]B!C70</f>
        <v>6427</v>
      </c>
      <c r="D416" s="376">
        <f>[6]B!E70</f>
        <v>6427</v>
      </c>
      <c r="E416" s="179">
        <f>[6]B!AL70</f>
        <v>14974910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[6]B!C2573</f>
        <v>0</v>
      </c>
      <c r="D417" s="376">
        <f>[6]B!E2573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7363</v>
      </c>
      <c r="D418" s="620">
        <f>SUM(D408:D417)</f>
        <v>7313</v>
      </c>
      <c r="E418" s="621">
        <f>SUM(E408:E417)</f>
        <v>28218190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11465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1200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34663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221</v>
      </c>
      <c r="D435" s="393">
        <v>221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[6]B!C2750</f>
        <v>0</v>
      </c>
    </row>
    <row r="441" spans="1:28" ht="15" customHeight="1" x14ac:dyDescent="0.15">
      <c r="A441" s="703" t="s">
        <v>573</v>
      </c>
      <c r="B441" s="704"/>
      <c r="C441" s="629">
        <f>[6]B!C2751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2</v>
      </c>
      <c r="D447" s="633">
        <v>2</v>
      </c>
      <c r="E447" s="633"/>
      <c r="F447" s="633">
        <v>2</v>
      </c>
      <c r="G447" s="633"/>
      <c r="H447" s="633">
        <v>2</v>
      </c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2</v>
      </c>
      <c r="D452" s="632">
        <f t="shared" si="20"/>
        <v>2</v>
      </c>
      <c r="E452" s="632">
        <f t="shared" si="20"/>
        <v>0</v>
      </c>
      <c r="F452" s="632">
        <f t="shared" si="20"/>
        <v>2</v>
      </c>
      <c r="G452" s="632">
        <f t="shared" si="20"/>
        <v>0</v>
      </c>
      <c r="H452" s="632">
        <f t="shared" si="20"/>
        <v>2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2</v>
      </c>
      <c r="D463" s="633">
        <v>2</v>
      </c>
      <c r="E463" s="633"/>
      <c r="F463" s="633">
        <v>2</v>
      </c>
      <c r="G463" s="633"/>
      <c r="H463" s="633">
        <v>2</v>
      </c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2</v>
      </c>
      <c r="D465" s="632">
        <f t="shared" ref="D465:F465" si="26">SUM(D462:D464)</f>
        <v>2</v>
      </c>
      <c r="E465" s="632">
        <f t="shared" si="26"/>
        <v>0</v>
      </c>
      <c r="F465" s="632">
        <f t="shared" si="26"/>
        <v>2</v>
      </c>
      <c r="G465" s="632">
        <f>SUM(G462:G464)</f>
        <v>0</v>
      </c>
      <c r="H465" s="632">
        <f>SUM(H462:H464)</f>
        <v>2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2</v>
      </c>
      <c r="D466" s="633">
        <v>2</v>
      </c>
      <c r="E466" s="633"/>
      <c r="F466" s="633">
        <v>2</v>
      </c>
      <c r="G466" s="633"/>
      <c r="H466" s="633">
        <v>10</v>
      </c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2</v>
      </c>
      <c r="D468" s="633">
        <v>2</v>
      </c>
      <c r="E468" s="633"/>
      <c r="F468" s="633">
        <v>2</v>
      </c>
      <c r="G468" s="633"/>
      <c r="H468" s="633">
        <v>5</v>
      </c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2</v>
      </c>
      <c r="D469" s="633">
        <v>2</v>
      </c>
      <c r="E469" s="633"/>
      <c r="F469" s="633">
        <v>2</v>
      </c>
      <c r="G469" s="633"/>
      <c r="H469" s="633">
        <v>15</v>
      </c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6</v>
      </c>
      <c r="D474" s="632">
        <f>SUM(D466:D473)</f>
        <v>6</v>
      </c>
      <c r="E474" s="632">
        <f t="shared" ref="E474:M474" si="29">SUM(E466:E473)</f>
        <v>0</v>
      </c>
      <c r="F474" s="632">
        <f t="shared" si="29"/>
        <v>6</v>
      </c>
      <c r="G474" s="632">
        <f t="shared" si="29"/>
        <v>0</v>
      </c>
      <c r="H474" s="632">
        <f t="shared" si="29"/>
        <v>30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2</v>
      </c>
      <c r="D479" s="633">
        <v>2</v>
      </c>
      <c r="E479" s="633"/>
      <c r="F479" s="633">
        <v>2</v>
      </c>
      <c r="G479" s="633"/>
      <c r="H479" s="633">
        <v>2</v>
      </c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2</v>
      </c>
      <c r="D480" s="633">
        <v>2</v>
      </c>
      <c r="E480" s="633"/>
      <c r="F480" s="633">
        <v>2</v>
      </c>
      <c r="G480" s="633"/>
      <c r="H480" s="633">
        <v>2</v>
      </c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4</v>
      </c>
      <c r="D481" s="632">
        <f>SUM(D475:D480)</f>
        <v>4</v>
      </c>
      <c r="E481" s="632">
        <f t="shared" ref="E481:M481" si="31">SUM(E475:E480)</f>
        <v>0</v>
      </c>
      <c r="F481" s="632">
        <f t="shared" si="31"/>
        <v>4</v>
      </c>
      <c r="G481" s="632">
        <f t="shared" si="31"/>
        <v>0</v>
      </c>
      <c r="H481" s="632">
        <f t="shared" si="31"/>
        <v>4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14</v>
      </c>
      <c r="D489" s="420">
        <f>SUM(D452+D457+D461+D465+D474+D481+D488)</f>
        <v>14</v>
      </c>
      <c r="E489" s="420">
        <f t="shared" ref="E489:M489" si="34">SUM(E452+E457+E461+E465+E474+E481+E488)</f>
        <v>0</v>
      </c>
      <c r="F489" s="420">
        <f t="shared" si="34"/>
        <v>14</v>
      </c>
      <c r="G489" s="420">
        <f t="shared" si="34"/>
        <v>0</v>
      </c>
      <c r="H489" s="420">
        <f t="shared" si="34"/>
        <v>38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ht="15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",[7]NOMBRE!B6," - ","( ",[7]NOMBRE!C6,[7]NOMBRE!D6," )")</f>
        <v>MES: JUNIO - ( 06 )</v>
      </c>
    </row>
    <row r="5" spans="1:14" s="3" customFormat="1" ht="15" customHeight="1" x14ac:dyDescent="0.15">
      <c r="A5" s="1" t="str">
        <f>CONCATENATE("AÑO: ",[7]NOMBRE!B7)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939716775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13207</v>
      </c>
      <c r="D10" s="422">
        <f>SUM(D11:D23)</f>
        <v>12908</v>
      </c>
      <c r="E10" s="19">
        <f>SUM(E11:E23)</f>
        <v>132482270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[7]B!C5</f>
        <v>0</v>
      </c>
      <c r="D11" s="426">
        <f>[7]B!E5</f>
        <v>0</v>
      </c>
      <c r="E11" s="23">
        <f>[7]B!AL5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[7]B!C6</f>
        <v>0</v>
      </c>
      <c r="D12" s="426">
        <f>[7]B!E6</f>
        <v>0</v>
      </c>
      <c r="E12" s="23">
        <f>[7]B!AL6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[7]B!C7</f>
        <v>5402</v>
      </c>
      <c r="D13" s="426">
        <f>[7]B!E7</f>
        <v>5153</v>
      </c>
      <c r="E13" s="23">
        <f>[7]B!AL7</f>
        <v>67452770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[7]B!C8</f>
        <v>0</v>
      </c>
      <c r="D14" s="426">
        <f>[7]B!E8</f>
        <v>0</v>
      </c>
      <c r="E14" s="23">
        <f>[7]B!AL8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[7]B!C9</f>
        <v>0</v>
      </c>
      <c r="D15" s="426">
        <f>[7]B!E9</f>
        <v>0</v>
      </c>
      <c r="E15" s="23">
        <f>[7]B!AL9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[7]B!C10</f>
        <v>0</v>
      </c>
      <c r="D16" s="426">
        <f>[7]B!E10</f>
        <v>0</v>
      </c>
      <c r="E16" s="23">
        <f>[7]B!AL10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[7]B!C11</f>
        <v>128</v>
      </c>
      <c r="D17" s="426">
        <f>[7]B!E11</f>
        <v>78</v>
      </c>
      <c r="E17" s="23">
        <f>[7]B!AL11</f>
        <v>1279980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[7]B!C12</f>
        <v>0</v>
      </c>
      <c r="D18" s="426">
        <f>[7]B!E12</f>
        <v>0</v>
      </c>
      <c r="E18" s="23">
        <f>[7]B!AL12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[7]B!C13</f>
        <v>0</v>
      </c>
      <c r="D19" s="426">
        <f>[7]B!E13</f>
        <v>0</v>
      </c>
      <c r="E19" s="23">
        <f>[7]B!AL13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[7]B!C14</f>
        <v>0</v>
      </c>
      <c r="D20" s="426">
        <f>[7]B!E14</f>
        <v>0</v>
      </c>
      <c r="E20" s="23">
        <f>[7]B!AL14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[7]B!C15</f>
        <v>2812</v>
      </c>
      <c r="D21" s="426">
        <f>[7]B!E15</f>
        <v>2812</v>
      </c>
      <c r="E21" s="23">
        <f>[7]B!AL15</f>
        <v>18587320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[7]B!C16</f>
        <v>1426</v>
      </c>
      <c r="D22" s="426">
        <f>[7]B!E16</f>
        <v>1426</v>
      </c>
      <c r="E22" s="23">
        <f>[7]B!AL16</f>
        <v>11322440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[7]B!C17</f>
        <v>3439</v>
      </c>
      <c r="D23" s="426">
        <f>[7]B!E17</f>
        <v>3439</v>
      </c>
      <c r="E23" s="23">
        <f>[7]B!AL17</f>
        <v>33839760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[7]B!C18</f>
        <v>0</v>
      </c>
      <c r="D24" s="426">
        <f>[7]B!E18</f>
        <v>0</v>
      </c>
      <c r="E24" s="23">
        <f>[7]B!AL18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[7]B!C1007</f>
        <v>3</v>
      </c>
      <c r="D25" s="426">
        <f>[7]B!E1007</f>
        <v>3</v>
      </c>
      <c r="E25" s="23">
        <f>[7]B!AL1007</f>
        <v>99810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1743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[7]B!C20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[7]B!C21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[7]B!C22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[7]B!C23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[7]B!C24</f>
        <v>1743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[7]B!C25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5285</v>
      </c>
      <c r="D33" s="442">
        <f t="shared" ref="D33:E33" si="0">SUM(D34:D44)</f>
        <v>5280</v>
      </c>
      <c r="E33" s="442">
        <f t="shared" si="0"/>
        <v>10995500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[7]B!$C$29</f>
        <v>2529</v>
      </c>
      <c r="D34" s="443">
        <f>[7]B!$E$29</f>
        <v>2524</v>
      </c>
      <c r="E34" s="43">
        <f>[7]B!$AL$29</f>
        <v>3255960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[7]B!$C$30</f>
        <v>0</v>
      </c>
      <c r="D35" s="436">
        <f>[7]B!$E$30</f>
        <v>0</v>
      </c>
      <c r="E35" s="44">
        <f>[7]B!$AL$30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[7]B!$C$31</f>
        <v>0</v>
      </c>
      <c r="D36" s="436">
        <f>[7]B!$E$31</f>
        <v>0</v>
      </c>
      <c r="E36" s="44">
        <f>[7]B!$AL$31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[7]B!$C$32</f>
        <v>73</v>
      </c>
      <c r="D37" s="436">
        <f>[7]B!$E$32</f>
        <v>73</v>
      </c>
      <c r="E37" s="44">
        <f>[7]B!$AL$32</f>
        <v>127750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[7]B!$C$33</f>
        <v>1796</v>
      </c>
      <c r="D38" s="436">
        <f>[7]B!$E$33</f>
        <v>1796</v>
      </c>
      <c r="E38" s="44">
        <f>[7]B!$AL$33</f>
        <v>2532360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[7]B!$C$34</f>
        <v>7</v>
      </c>
      <c r="D39" s="436">
        <f>[7]B!$E$34</f>
        <v>7</v>
      </c>
      <c r="E39" s="44">
        <f>[7]B!$AL$34</f>
        <v>9030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[7]B!$C$1003</f>
        <v>199</v>
      </c>
      <c r="D40" s="436">
        <f>[7]B!$E$1003</f>
        <v>199</v>
      </c>
      <c r="E40" s="44">
        <f>[7]B!$AL$1003</f>
        <v>626850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[7]B!$C$1004</f>
        <v>274</v>
      </c>
      <c r="D41" s="436">
        <f>[7]B!$E$1004</f>
        <v>274</v>
      </c>
      <c r="E41" s="44">
        <f>[7]B!$AL$1004</f>
        <v>863100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[7]B!$C$1005</f>
        <v>9</v>
      </c>
      <c r="D42" s="436">
        <f>[7]B!$E$1005</f>
        <v>9</v>
      </c>
      <c r="E42" s="44">
        <f>[7]B!$AL$1005</f>
        <v>112680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[7]B!$C$1006</f>
        <v>41</v>
      </c>
      <c r="D43" s="436">
        <f>[7]B!$E$1006</f>
        <v>41</v>
      </c>
      <c r="E43" s="44">
        <f>[7]B!$AL$1006</f>
        <v>601060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[7]B!$C$1002</f>
        <v>357</v>
      </c>
      <c r="D44" s="436">
        <f>[7]B!$E$1002</f>
        <v>357</v>
      </c>
      <c r="E44" s="44">
        <f>[7]B!$AL$1002</f>
        <v>2866710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168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[7]B!$C$36</f>
        <v>168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[7]B!$C$37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[7]B!$C$38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[7]B!$C$39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[7]B!$C$40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[7]B!$C$1008</f>
        <v>0</v>
      </c>
      <c r="D52" s="448">
        <f>[7]B!$E$1008</f>
        <v>0</v>
      </c>
      <c r="E52" s="53">
        <f>[7]B!$AL$1008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[7]B!$C$1009</f>
        <v>0</v>
      </c>
      <c r="D53" s="449">
        <f>[7]B!$E$1009</f>
        <v>0</v>
      </c>
      <c r="E53" s="54">
        <f>[7]B!$AL$1009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[7]B!$C$981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1572</v>
      </c>
      <c r="D56" s="442">
        <f>SUM(D57:D60)</f>
        <v>1572</v>
      </c>
      <c r="E56" s="52">
        <f>SUM(E57:E60)</f>
        <v>3084560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[7]B!$C$44</f>
        <v>41</v>
      </c>
      <c r="D57" s="448">
        <f>[7]B!$E$44</f>
        <v>41</v>
      </c>
      <c r="E57" s="53">
        <f>[7]B!$AL$44</f>
        <v>173430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[7]B!$C$45</f>
        <v>1126</v>
      </c>
      <c r="D58" s="449">
        <f>[7]B!$E$45</f>
        <v>1126</v>
      </c>
      <c r="E58" s="54">
        <f>[7]B!$AL$45</f>
        <v>2623580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[7]B!$C$46</f>
        <v>0</v>
      </c>
      <c r="D59" s="449">
        <f>[7]B!$E$46</f>
        <v>0</v>
      </c>
      <c r="E59" s="54">
        <f>[7]B!$AL$46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[7]B!$C$47</f>
        <v>405</v>
      </c>
      <c r="D60" s="449">
        <f>[7]B!$E$47</f>
        <v>405</v>
      </c>
      <c r="E60" s="54">
        <f>[7]B!$AL$47</f>
        <v>287550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[7]B!$C$49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708</v>
      </c>
      <c r="D63" s="442">
        <f>SUM(D64:D66)</f>
        <v>708</v>
      </c>
      <c r="E63" s="52">
        <f>SUM(E64:E66)</f>
        <v>1118840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[7]B!$C$53</f>
        <v>311</v>
      </c>
      <c r="D64" s="448">
        <f>[7]B!$E$53</f>
        <v>311</v>
      </c>
      <c r="E64" s="53">
        <f>[7]B!$AL$53</f>
        <v>628220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[7]B!$C$54</f>
        <v>35</v>
      </c>
      <c r="D65" s="449">
        <f>[7]B!$E$54</f>
        <v>35</v>
      </c>
      <c r="E65" s="54">
        <f>[7]B!$AL$54</f>
        <v>70700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[7]B!$C$55</f>
        <v>362</v>
      </c>
      <c r="D66" s="449">
        <f>[7]B!$E$55</f>
        <v>362</v>
      </c>
      <c r="E66" s="54">
        <f>[7]B!$AL$55</f>
        <v>419920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48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[7]B!$C$57</f>
        <v>48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[7]B!$C$58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22734</v>
      </c>
      <c r="D70" s="441">
        <f>SUM(D10+D24+D25+D26+D33+D45+D51+D54+D56+D61+D63+D67)</f>
        <v>20471</v>
      </c>
      <c r="E70" s="441">
        <f>SUM(E10+E24+E25+E26+E33+E45+E51+E54+E56+E61+E63+E67)</f>
        <v>147780980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91846</v>
      </c>
      <c r="D73" s="457">
        <f>SUM(D74:D78,D79,D83:D85)</f>
        <v>90816</v>
      </c>
      <c r="E73" s="69">
        <f>SUM(E74:E78,E79,E83:E85)</f>
        <v>156046790</v>
      </c>
    </row>
    <row r="74" spans="1:14" ht="15" customHeight="1" x14ac:dyDescent="0.15">
      <c r="A74" s="71" t="s">
        <v>109</v>
      </c>
      <c r="B74" s="72" t="s">
        <v>110</v>
      </c>
      <c r="C74" s="448">
        <f>[7]B!$C$212</f>
        <v>40562</v>
      </c>
      <c r="D74" s="448">
        <f>[7]B!$E$212</f>
        <v>40023</v>
      </c>
      <c r="E74" s="73">
        <f>[7]B!$AL$212</f>
        <v>47802800</v>
      </c>
    </row>
    <row r="75" spans="1:14" ht="15" customHeight="1" x14ac:dyDescent="0.15">
      <c r="A75" s="655" t="s">
        <v>111</v>
      </c>
      <c r="B75" s="75" t="s">
        <v>112</v>
      </c>
      <c r="C75" s="449">
        <f>[7]B!$C$275</f>
        <v>36320</v>
      </c>
      <c r="D75" s="449">
        <f>SUM([7]B!E214:E217,[7]B!E218:E262,[7]B!E263:E272)</f>
        <v>35936</v>
      </c>
      <c r="E75" s="76">
        <f>[7]B!$AL$275</f>
        <v>54695990</v>
      </c>
    </row>
    <row r="76" spans="1:14" ht="15" customHeight="1" x14ac:dyDescent="0.15">
      <c r="A76" s="655" t="s">
        <v>113</v>
      </c>
      <c r="B76" s="75" t="s">
        <v>114</v>
      </c>
      <c r="C76" s="449">
        <f>[7]B!$C$314</f>
        <v>2115</v>
      </c>
      <c r="D76" s="449">
        <f>[7]B!$E$314</f>
        <v>2104</v>
      </c>
      <c r="E76" s="76">
        <f>[7]B!$AL$314</f>
        <v>8594960</v>
      </c>
    </row>
    <row r="77" spans="1:14" ht="15" customHeight="1" x14ac:dyDescent="0.15">
      <c r="A77" s="655" t="s">
        <v>115</v>
      </c>
      <c r="B77" s="75" t="s">
        <v>116</v>
      </c>
      <c r="C77" s="449">
        <f>[7]B!$C$324</f>
        <v>0</v>
      </c>
      <c r="D77" s="449">
        <f>[7]B!$E$324</f>
        <v>0</v>
      </c>
      <c r="E77" s="76">
        <f>[7]B!$AL$324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[7]B!$C$388</f>
        <v>2993</v>
      </c>
      <c r="D78" s="458">
        <f>[7]B!$E$388</f>
        <v>2962</v>
      </c>
      <c r="E78" s="78">
        <f>[7]B!$AL$388</f>
        <v>16357180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7609</v>
      </c>
      <c r="D79" s="459">
        <f>SUM(D80:D82)</f>
        <v>7558</v>
      </c>
      <c r="E79" s="81">
        <f>SUM(E80:E82)</f>
        <v>25532890</v>
      </c>
    </row>
    <row r="80" spans="1:14" ht="15" customHeight="1" x14ac:dyDescent="0.15">
      <c r="A80" s="862"/>
      <c r="B80" s="82" t="s">
        <v>121</v>
      </c>
      <c r="C80" s="460">
        <f>[7]B!$C$428</f>
        <v>5446</v>
      </c>
      <c r="D80" s="460">
        <f>[7]B!$E$428</f>
        <v>5402</v>
      </c>
      <c r="E80" s="83">
        <f>[7]B!$AL$428</f>
        <v>15514370</v>
      </c>
    </row>
    <row r="81" spans="1:5" ht="15" customHeight="1" x14ac:dyDescent="0.15">
      <c r="A81" s="862"/>
      <c r="B81" s="84" t="s">
        <v>122</v>
      </c>
      <c r="C81" s="449">
        <f>[7]B!$C$447</f>
        <v>24</v>
      </c>
      <c r="D81" s="449">
        <f>SUM([7]B!E430:E444,[7]B!E445:E446)</f>
        <v>24</v>
      </c>
      <c r="E81" s="76">
        <f>[7]B!$AL$447</f>
        <v>71660</v>
      </c>
    </row>
    <row r="82" spans="1:5" ht="15" customHeight="1" x14ac:dyDescent="0.15">
      <c r="A82" s="862"/>
      <c r="B82" s="84" t="s">
        <v>123</v>
      </c>
      <c r="C82" s="449">
        <f>[7]B!$C$470</f>
        <v>2139</v>
      </c>
      <c r="D82" s="449">
        <f>[7]B!$E$470</f>
        <v>2132</v>
      </c>
      <c r="E82" s="76">
        <f>[7]B!$AL$470</f>
        <v>9946860</v>
      </c>
    </row>
    <row r="83" spans="1:5" ht="15" customHeight="1" x14ac:dyDescent="0.15">
      <c r="A83" s="655" t="s">
        <v>124</v>
      </c>
      <c r="B83" s="75" t="s">
        <v>125</v>
      </c>
      <c r="C83" s="449">
        <f>[7]B!$C$480</f>
        <v>0</v>
      </c>
      <c r="D83" s="449">
        <f>[7]B!$E$480</f>
        <v>0</v>
      </c>
      <c r="E83" s="76">
        <f>[7]B!$AL$480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[7]B!$C$532</f>
        <v>165</v>
      </c>
      <c r="D84" s="461">
        <f>SUM([7]B!E494:E518,[7]B!E519:E531)</f>
        <v>165</v>
      </c>
      <c r="E84" s="85">
        <f>[7]B!$AL$532</f>
        <v>267390</v>
      </c>
    </row>
    <row r="85" spans="1:5" ht="15" customHeight="1" x14ac:dyDescent="0.15">
      <c r="A85" s="655" t="s">
        <v>128</v>
      </c>
      <c r="B85" s="75" t="s">
        <v>129</v>
      </c>
      <c r="C85" s="449">
        <f>[7]B!$C$566</f>
        <v>2082</v>
      </c>
      <c r="D85" s="449">
        <f>[7]B!$E$566</f>
        <v>2068</v>
      </c>
      <c r="E85" s="76">
        <f>[7]B!$AL$566</f>
        <v>2795580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5394</v>
      </c>
      <c r="D86" s="459">
        <f>+D87+D88+D89+D90+D94</f>
        <v>5360</v>
      </c>
      <c r="E86" s="81">
        <f>+E87+E88+E89+E90+E94</f>
        <v>101622210</v>
      </c>
    </row>
    <row r="87" spans="1:5" ht="15" customHeight="1" x14ac:dyDescent="0.15">
      <c r="A87" s="87" t="s">
        <v>131</v>
      </c>
      <c r="B87" s="88" t="s">
        <v>132</v>
      </c>
      <c r="C87" s="460">
        <f>[7]B!$C$624</f>
        <v>3325</v>
      </c>
      <c r="D87" s="460">
        <f>SUM([7]B!E569:E570,[7]B!E571,[7]B!E572,[7]B!E573:E583,[7]B!E584:E590,[7]B!E591:E599,[7]B!E600,[7]B!E601:E619,[7]B!E620:E622)</f>
        <v>3294</v>
      </c>
      <c r="E87" s="83">
        <f>[7]B!$AL$624</f>
        <v>30334260</v>
      </c>
    </row>
    <row r="88" spans="1:5" ht="15" customHeight="1" x14ac:dyDescent="0.15">
      <c r="A88" s="655" t="s">
        <v>133</v>
      </c>
      <c r="B88" s="75" t="s">
        <v>134</v>
      </c>
      <c r="C88" s="449">
        <f>[7]B!$C$647</f>
        <v>9</v>
      </c>
      <c r="D88" s="449">
        <f>[7]B!$E$647</f>
        <v>9</v>
      </c>
      <c r="E88" s="76">
        <f>[7]B!$AL$647</f>
        <v>345150</v>
      </c>
    </row>
    <row r="89" spans="1:5" ht="15" customHeight="1" x14ac:dyDescent="0.15">
      <c r="A89" s="655" t="s">
        <v>135</v>
      </c>
      <c r="B89" s="75" t="s">
        <v>136</v>
      </c>
      <c r="C89" s="449">
        <f>[7]B!$C$674</f>
        <v>1014</v>
      </c>
      <c r="D89" s="449">
        <f>[7]B!$E$674</f>
        <v>1011</v>
      </c>
      <c r="E89" s="76">
        <f>[7]B!$AL$674</f>
        <v>55715500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1046</v>
      </c>
      <c r="D90" s="449">
        <f>SUM(D91:D93)</f>
        <v>1046</v>
      </c>
      <c r="E90" s="76">
        <f>SUM(E91:E93)</f>
        <v>15227300</v>
      </c>
    </row>
    <row r="91" spans="1:5" ht="15" customHeight="1" x14ac:dyDescent="0.15">
      <c r="A91" s="862"/>
      <c r="B91" s="84" t="s">
        <v>138</v>
      </c>
      <c r="C91" s="449">
        <f>[7]B!$C$696-[7]B!C676-[7]B!C677</f>
        <v>723</v>
      </c>
      <c r="D91" s="449">
        <f>[7]B!$E$696-[7]B!E676-[7]B!E677</f>
        <v>723</v>
      </c>
      <c r="E91" s="76">
        <f>[7]B!$AL$696-[7]B!$AL$676-[7]B!$AL$677</f>
        <v>11092980</v>
      </c>
    </row>
    <row r="92" spans="1:5" ht="15" customHeight="1" x14ac:dyDescent="0.15">
      <c r="A92" s="862"/>
      <c r="B92" s="84" t="s">
        <v>139</v>
      </c>
      <c r="C92" s="449">
        <f>[7]B!$C$676</f>
        <v>182</v>
      </c>
      <c r="D92" s="449">
        <f>[7]B!$E$676</f>
        <v>182</v>
      </c>
      <c r="E92" s="76">
        <f>[7]B!$AL$676</f>
        <v>1077440</v>
      </c>
    </row>
    <row r="93" spans="1:5" ht="15" customHeight="1" x14ac:dyDescent="0.15">
      <c r="A93" s="862"/>
      <c r="B93" s="84" t="s">
        <v>140</v>
      </c>
      <c r="C93" s="449">
        <f>[7]B!$C$677</f>
        <v>141</v>
      </c>
      <c r="D93" s="449">
        <f>[7]B!$E$677</f>
        <v>141</v>
      </c>
      <c r="E93" s="76">
        <f>[7]B!$AL$677</f>
        <v>3056880</v>
      </c>
    </row>
    <row r="94" spans="1:5" ht="15" customHeight="1" x14ac:dyDescent="0.15">
      <c r="A94" s="655" t="s">
        <v>115</v>
      </c>
      <c r="B94" s="75" t="s">
        <v>141</v>
      </c>
      <c r="C94" s="449">
        <f>[7]B!$C$728</f>
        <v>0</v>
      </c>
      <c r="D94" s="449">
        <f>[7]B!$E$728</f>
        <v>0</v>
      </c>
      <c r="E94" s="76">
        <f>[7]B!$AL$728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[7]B!$C$786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[7]B!$C$978</f>
        <v>0</v>
      </c>
      <c r="D96" s="463">
        <f>[7]B!$E$978</f>
        <v>0</v>
      </c>
      <c r="E96" s="92">
        <f>[7]B!$AL$978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[7]B!C793+[7]B!C800+[7]B!C804+[7]B!C811+[7]B!C820+[7]B!C824+[7]B!C828+[7]B!C832+[7]B!C843+[7]B!C854+[7]B!C860+[7]B!C870+[7]B!C840+[7]B!C845+[7]B!C879</f>
        <v>0</v>
      </c>
      <c r="D99" s="448">
        <f>[7]B!E793+[7]B!E800+[7]B!E804+[7]B!E811+[7]B!E820+[7]B!E824+[7]B!E828+[7]B!E832+[7]B!E843+[7]B!E854+[7]B!E860+[7]B!E870+[7]B!E840+[7]B!E845+[7]B!E879</f>
        <v>0</v>
      </c>
      <c r="E99" s="76">
        <f>[7]B!AL793+[7]B!AL800+[7]B!AL804+[7]B!AL811+[7]B!AL820+[7]B!AL824+[7]B!AL828+[7]B!AL832+[7]B!AL843+[7]B!AL854+[7]B!AL860+[7]B!AL870+[7]B!AL840+[7]B!AL845+[7]B!AL879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[7]B!C2212+[7]B!C2255+[7]B!C2256+[7]B!C2257</f>
        <v>920</v>
      </c>
      <c r="D100" s="449">
        <f>[7]B!E2204+[7]B!E2255+[7]B!E2256+[7]B!E2257</f>
        <v>712</v>
      </c>
      <c r="E100" s="76">
        <f>[7]B!AL2204+[7]B!AL2255+[7]B!AL2256+[7]B!AL2257</f>
        <v>8044660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[7]B!C2518</f>
        <v>6</v>
      </c>
      <c r="D101" s="454">
        <f>[7]B!E2518</f>
        <v>6</v>
      </c>
      <c r="E101" s="78">
        <f>[7]B!AL2518</f>
        <v>417480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926</v>
      </c>
      <c r="D102" s="464">
        <f>SUM(D99:D101)</f>
        <v>718</v>
      </c>
      <c r="E102" s="98">
        <f>SUM(E99:E101)</f>
        <v>8462140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[7]B!$C$1141</f>
        <v>3</v>
      </c>
      <c r="D105" s="448">
        <f>[7]B!$I$1141</f>
        <v>1</v>
      </c>
      <c r="E105" s="448">
        <f>[7]B!$I$1141</f>
        <v>1</v>
      </c>
      <c r="F105" s="448">
        <f>[7]B!$L$1141</f>
        <v>0</v>
      </c>
      <c r="G105" s="104"/>
      <c r="H105" s="73">
        <f>[7]B!$AL$1141</f>
        <v>173880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[7]B!C1276</f>
        <v>235</v>
      </c>
      <c r="D106" s="449">
        <f>[7]B!I1276</f>
        <v>200</v>
      </c>
      <c r="E106" s="449">
        <f>[7]B!I1276</f>
        <v>200</v>
      </c>
      <c r="F106" s="449">
        <f>[7]B!L1276</f>
        <v>20</v>
      </c>
      <c r="G106" s="105"/>
      <c r="H106" s="76">
        <f>[7]B!$AL$1276</f>
        <v>88112250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[7]B!C1416</f>
        <v>56</v>
      </c>
      <c r="D107" s="449">
        <f>[7]B!I1412</f>
        <v>29</v>
      </c>
      <c r="E107" s="449">
        <f>[7]B!I1412</f>
        <v>29</v>
      </c>
      <c r="F107" s="449">
        <f>[7]B!L1412</f>
        <v>7</v>
      </c>
      <c r="G107" s="105"/>
      <c r="H107" s="76">
        <f>[7]B!$AL$1412</f>
        <v>3017015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[7]B!C1480</f>
        <v>14</v>
      </c>
      <c r="D108" s="449">
        <f>[7]B!I1480</f>
        <v>7</v>
      </c>
      <c r="E108" s="449">
        <f>[7]B!I1480</f>
        <v>7</v>
      </c>
      <c r="F108" s="449">
        <f>[7]B!L1480</f>
        <v>6</v>
      </c>
      <c r="G108" s="105"/>
      <c r="H108" s="76">
        <f>[7]B!AL1480</f>
        <v>1481200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[7]B!$C$1549</f>
        <v>32</v>
      </c>
      <c r="D109" s="449">
        <f>[7]B!$I$1549</f>
        <v>28</v>
      </c>
      <c r="E109" s="449">
        <f>[7]B!$I$1549</f>
        <v>28</v>
      </c>
      <c r="F109" s="449">
        <f>[7]B!$L$1549</f>
        <v>2</v>
      </c>
      <c r="G109" s="105"/>
      <c r="H109" s="76">
        <f>[7]B!$AL$1549</f>
        <v>1955240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[7]B!$C$1594</f>
        <v>62</v>
      </c>
      <c r="D110" s="449">
        <f>[7]B!$I$1594</f>
        <v>52</v>
      </c>
      <c r="E110" s="449">
        <f>[7]B!$I$1594</f>
        <v>52</v>
      </c>
      <c r="F110" s="449">
        <f>[7]B!$L$1594</f>
        <v>1</v>
      </c>
      <c r="G110" s="105"/>
      <c r="H110" s="76">
        <f>[7]B!$AL$1594</f>
        <v>2367780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[7]B!$C$1798</f>
        <v>4</v>
      </c>
      <c r="D111" s="449">
        <f>[7]B!$I$1785</f>
        <v>2</v>
      </c>
      <c r="E111" s="449">
        <f>[7]B!$I$1785</f>
        <v>2</v>
      </c>
      <c r="F111" s="449">
        <f>[7]B!$L$1785</f>
        <v>0</v>
      </c>
      <c r="G111" s="105"/>
      <c r="H111" s="76">
        <f>[7]B!$AL$1785</f>
        <v>181320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[7]B!$C$1867</f>
        <v>3</v>
      </c>
      <c r="D112" s="449">
        <f>[7]B!$I$1864</f>
        <v>2</v>
      </c>
      <c r="E112" s="449">
        <f>[7]B!$I$1864</f>
        <v>2</v>
      </c>
      <c r="F112" s="449">
        <f>[7]B!$L$1864</f>
        <v>0</v>
      </c>
      <c r="G112" s="105"/>
      <c r="H112" s="76">
        <f>[7]B!$AL$1864</f>
        <v>122460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[7]B!$C$2028</f>
        <v>203</v>
      </c>
      <c r="D113" s="449">
        <f>[7]B!$I$2021</f>
        <v>143</v>
      </c>
      <c r="E113" s="449">
        <f>[7]B!$I$2021</f>
        <v>143</v>
      </c>
      <c r="F113" s="449">
        <f>[7]B!$L$2021</f>
        <v>26</v>
      </c>
      <c r="G113" s="105"/>
      <c r="H113" s="76">
        <f>[7]B!$AL$2021</f>
        <v>43615110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[7]B!C2066</f>
        <v>11</v>
      </c>
      <c r="D114" s="449">
        <f>[7]B!I2066</f>
        <v>5</v>
      </c>
      <c r="E114" s="449">
        <f>[7]B!I2066</f>
        <v>5</v>
      </c>
      <c r="F114" s="449">
        <f>[7]B!L2066</f>
        <v>0</v>
      </c>
      <c r="G114" s="105"/>
      <c r="H114" s="76">
        <f>[7]B!AL2066</f>
        <v>596750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[7]B!$C$2185</f>
        <v>68</v>
      </c>
      <c r="D115" s="449">
        <f>[7]B!I2185</f>
        <v>32</v>
      </c>
      <c r="E115" s="449">
        <f>[7]B!I2185</f>
        <v>32</v>
      </c>
      <c r="F115" s="449">
        <f>[7]B!L2185</f>
        <v>5</v>
      </c>
      <c r="G115" s="105"/>
      <c r="H115" s="76">
        <f>[7]B!AL2185</f>
        <v>8245775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[7]B!$C$2218</f>
        <v>7</v>
      </c>
      <c r="D116" s="449">
        <f>[7]B!I2218</f>
        <v>7</v>
      </c>
      <c r="E116" s="449">
        <f>[7]B!I2218</f>
        <v>7</v>
      </c>
      <c r="F116" s="449">
        <f>[7]B!L2218</f>
        <v>0</v>
      </c>
      <c r="G116" s="105"/>
      <c r="H116" s="76">
        <f>[7]B!$AL$2218</f>
        <v>1830140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[7]B!$C$2253</f>
        <v>42</v>
      </c>
      <c r="D117" s="449">
        <f>[7]B!$I$2253</f>
        <v>25</v>
      </c>
      <c r="E117" s="449">
        <f>[7]B!$I$2253</f>
        <v>25</v>
      </c>
      <c r="F117" s="449">
        <f>[7]B!$L$2253</f>
        <v>3</v>
      </c>
      <c r="G117" s="105"/>
      <c r="H117" s="76">
        <f>[7]B!$AL$2253</f>
        <v>5989255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103</v>
      </c>
      <c r="D118" s="449">
        <f>SUM(D119:D120)</f>
        <v>33</v>
      </c>
      <c r="E118" s="449">
        <f>SUM(E119:E120)</f>
        <v>33</v>
      </c>
      <c r="F118" s="449">
        <f>SUM(F119:F120)</f>
        <v>0</v>
      </c>
      <c r="G118" s="105"/>
      <c r="H118" s="76">
        <f>SUM(H119:H120)</f>
        <v>4952310</v>
      </c>
    </row>
    <row r="119" spans="1:12" s="106" customFormat="1" ht="15" customHeight="1" x14ac:dyDescent="0.15">
      <c r="A119" s="427"/>
      <c r="B119" s="107" t="s">
        <v>184</v>
      </c>
      <c r="C119" s="449">
        <f>[7]B!C2259</f>
        <v>103</v>
      </c>
      <c r="D119" s="449">
        <f>[7]B!$I$2259</f>
        <v>33</v>
      </c>
      <c r="E119" s="449">
        <f>[7]B!$I$2259</f>
        <v>33</v>
      </c>
      <c r="F119" s="449">
        <f>[7]B!$L$2259</f>
        <v>0</v>
      </c>
      <c r="G119" s="105"/>
      <c r="H119" s="76">
        <f>[7]B!$AL$2259</f>
        <v>4952310</v>
      </c>
    </row>
    <row r="120" spans="1:12" s="106" customFormat="1" ht="15" customHeight="1" x14ac:dyDescent="0.15">
      <c r="A120" s="427"/>
      <c r="B120" s="107" t="s">
        <v>185</v>
      </c>
      <c r="C120" s="449">
        <f>[7]B!C2260</f>
        <v>0</v>
      </c>
      <c r="D120" s="449">
        <f>[7]B!$I$2260</f>
        <v>0</v>
      </c>
      <c r="E120" s="449">
        <f>[7]B!$I$2260</f>
        <v>0</v>
      </c>
      <c r="F120" s="449">
        <f>[7]B!$L$2260</f>
        <v>0</v>
      </c>
      <c r="G120" s="105"/>
      <c r="H120" s="76">
        <f>[7]B!$AL$2260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[7]B!$C$2494</f>
        <v>85</v>
      </c>
      <c r="D122" s="449">
        <f>[7]B!$I$2494</f>
        <v>67</v>
      </c>
      <c r="E122" s="449">
        <f>[7]B!$I$2494</f>
        <v>67</v>
      </c>
      <c r="F122" s="449">
        <f>[7]B!$L$2494</f>
        <v>6</v>
      </c>
      <c r="G122" s="105"/>
      <c r="H122" s="76">
        <f>[7]B!$AL$2494</f>
        <v>22266740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[7]B!$C2506</f>
        <v>25</v>
      </c>
      <c r="D123" s="454">
        <f>[7]B!$I2506</f>
        <v>6</v>
      </c>
      <c r="E123" s="454">
        <f>[7]B!$I2506</f>
        <v>6</v>
      </c>
      <c r="F123" s="454">
        <f>[7]B!$L2506</f>
        <v>18</v>
      </c>
      <c r="G123" s="454">
        <f>[7]B!C2506</f>
        <v>25</v>
      </c>
      <c r="H123" s="454">
        <f>+([7]B!$AL2506)*0.75</f>
        <v>376230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953</v>
      </c>
      <c r="D124" s="459">
        <f>SUM(D105:D118)+D122+D123</f>
        <v>639</v>
      </c>
      <c r="E124" s="459">
        <f>SUM(E105:E118)+E122+E123</f>
        <v>639</v>
      </c>
      <c r="F124" s="459">
        <f>SUM(F105:F118)+F122+F123</f>
        <v>94</v>
      </c>
      <c r="G124" s="454">
        <f>[7]B!C2506</f>
        <v>25</v>
      </c>
      <c r="H124" s="81">
        <f>SUM(H105:H118)+H122+H123</f>
        <v>185283455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[7]B!$C$116</f>
        <v>5070</v>
      </c>
      <c r="D128" s="468">
        <f>[7]B!$E$116</f>
        <v>4728</v>
      </c>
      <c r="E128" s="112">
        <f>[7]B!$AL$116</f>
        <v>181697040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[7]B!$C$117</f>
        <v>0</v>
      </c>
      <c r="D129" s="469">
        <f>[7]B!$E$117</f>
        <v>0</v>
      </c>
      <c r="E129" s="113">
        <f>[7]B!$AL$117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[7]B!$C$118</f>
        <v>0</v>
      </c>
      <c r="D130" s="469">
        <f>[7]B!$E$118</f>
        <v>0</v>
      </c>
      <c r="E130" s="113">
        <f>[7]B!$AL$118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[7]B!$C$119</f>
        <v>232</v>
      </c>
      <c r="D131" s="469">
        <f>[7]B!$E$119</f>
        <v>232</v>
      </c>
      <c r="E131" s="113">
        <f>[7]B!$AL$119</f>
        <v>37064320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[7]B!$C$120</f>
        <v>0</v>
      </c>
      <c r="D132" s="469">
        <f>[7]B!$E$120</f>
        <v>0</v>
      </c>
      <c r="E132" s="113">
        <f>[7]B!$AL$120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[7]B!$C$121</f>
        <v>0</v>
      </c>
      <c r="D133" s="469">
        <f>[7]B!$E$121</f>
        <v>0</v>
      </c>
      <c r="E133" s="113">
        <f>[7]B!$AL$121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[7]B!$C$122</f>
        <v>169</v>
      </c>
      <c r="D134" s="469">
        <f>[7]B!$E$122</f>
        <v>169</v>
      </c>
      <c r="E134" s="113">
        <f>[7]B!$AL$122</f>
        <v>13041730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[7]B!$C$123</f>
        <v>154</v>
      </c>
      <c r="D135" s="469">
        <f>[7]B!$E$123</f>
        <v>154</v>
      </c>
      <c r="E135" s="113">
        <f>[7]B!$AL$123</f>
        <v>11884180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[7]B!$C$124</f>
        <v>0</v>
      </c>
      <c r="D136" s="469">
        <f>[7]B!$E$124</f>
        <v>0</v>
      </c>
      <c r="E136" s="113">
        <f>[7]B!$AL$124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[7]B!$C$125</f>
        <v>146</v>
      </c>
      <c r="D137" s="469">
        <f>[7]B!$E$125</f>
        <v>146</v>
      </c>
      <c r="E137" s="113">
        <f>[7]B!$AL$125</f>
        <v>10107580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[7]B!$C$126</f>
        <v>0</v>
      </c>
      <c r="D138" s="469">
        <f>[7]B!$E$126</f>
        <v>0</v>
      </c>
      <c r="E138" s="113">
        <f>[7]B!$AL$126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[7]B!$C$127</f>
        <v>0</v>
      </c>
      <c r="D139" s="469">
        <f>[7]B!$E$127</f>
        <v>0</v>
      </c>
      <c r="E139" s="113">
        <f>[7]B!$AL$127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[7]B!$C$128</f>
        <v>0</v>
      </c>
      <c r="D140" s="470">
        <f>[7]B!$E$128</f>
        <v>0</v>
      </c>
      <c r="E140" s="114">
        <f>[7]B!$AL$128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5771</v>
      </c>
      <c r="D141" s="471">
        <f>SUM(D128:D140)</f>
        <v>5429</v>
      </c>
      <c r="E141" s="81">
        <f>SUM(E128:E140)</f>
        <v>253794850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851</v>
      </c>
      <c r="D142" s="471">
        <f>SUM(D143:D152)</f>
        <v>812</v>
      </c>
      <c r="E142" s="81">
        <f>SUM(E143:E152)</f>
        <v>4693520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[7]B!$C$131</f>
        <v>0</v>
      </c>
      <c r="D143" s="472">
        <f>[7]B!$E$131</f>
        <v>0</v>
      </c>
      <c r="E143" s="112">
        <f>[7]B!$AL$131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[7]B!$C$132</f>
        <v>0</v>
      </c>
      <c r="D144" s="473">
        <f>[7]B!$E$132</f>
        <v>0</v>
      </c>
      <c r="E144" s="113">
        <f>[7]B!$AL$132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[7]B!$C$133</f>
        <v>0</v>
      </c>
      <c r="D145" s="473">
        <f>[7]B!$E$133</f>
        <v>0</v>
      </c>
      <c r="E145" s="113">
        <f>[7]B!$AL$133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[7]B!$C$134</f>
        <v>814</v>
      </c>
      <c r="D146" s="473">
        <f>[7]B!$E$134</f>
        <v>775</v>
      </c>
      <c r="E146" s="113">
        <f>[7]B!$AL$134</f>
        <v>4417500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[7]B!$C$135</f>
        <v>0</v>
      </c>
      <c r="D147" s="473">
        <f>[7]B!$E$135</f>
        <v>0</v>
      </c>
      <c r="E147" s="113">
        <f>[7]B!$AL$135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[7]B!$C$136</f>
        <v>0</v>
      </c>
      <c r="D148" s="473">
        <f>[7]B!$E$136</f>
        <v>0</v>
      </c>
      <c r="E148" s="113">
        <f>[7]B!$AL$136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[7]B!$C$137</f>
        <v>0</v>
      </c>
      <c r="D149" s="473">
        <f>[7]B!$E$137</f>
        <v>0</v>
      </c>
      <c r="E149" s="113">
        <f>[7]B!$AL$137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[7]B!$C$138</f>
        <v>37</v>
      </c>
      <c r="D150" s="473">
        <f>[7]B!$E$138</f>
        <v>37</v>
      </c>
      <c r="E150" s="113">
        <f>[7]B!$AL$138</f>
        <v>276020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[7]B!$C$139</f>
        <v>0</v>
      </c>
      <c r="D151" s="473">
        <f>[7]B!$E$139</f>
        <v>0</v>
      </c>
      <c r="E151" s="113">
        <f>[7]B!$AL$139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[7]B!$C$140</f>
        <v>0</v>
      </c>
      <c r="D152" s="474">
        <f>[7]B!$E$140</f>
        <v>0</v>
      </c>
      <c r="E152" s="114">
        <f>[7]B!$AL$140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[7]B!$C$142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[7]B!C143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[7]B!C144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[7]B!C145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[7]B!C146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6622</v>
      </c>
      <c r="D159" s="480">
        <f>(D141+D142)</f>
        <v>6241</v>
      </c>
      <c r="E159" s="81">
        <f>(E141+E142)</f>
        <v>258488370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[7]B!$C$62</f>
        <v>345</v>
      </c>
      <c r="D162" s="481">
        <f>[7]B!$E$62</f>
        <v>345</v>
      </c>
      <c r="E162" s="113">
        <f>[7]B!$AL$62</f>
        <v>303600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SUM([7]B!$C$63+[7]B!$C$64)</f>
        <v>0</v>
      </c>
      <c r="D163" s="482">
        <f>SUM([7]B!$E$63+[7]B!$E$64)</f>
        <v>0</v>
      </c>
      <c r="E163" s="113">
        <f>SUM([7]B!$AL$63+[7]B!$AL$64)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345</v>
      </c>
      <c r="D164" s="483">
        <f>SUM(D162:D163)</f>
        <v>345</v>
      </c>
      <c r="E164" s="133">
        <f>SUM(E162:E163)</f>
        <v>303600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[7]B!$C$1012</f>
        <v>19</v>
      </c>
      <c r="D167" s="485">
        <f>[7]B!$E$1012</f>
        <v>19</v>
      </c>
      <c r="E167" s="113">
        <f>[7]B!$AL$1012</f>
        <v>315400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[7]B!$C$1013</f>
        <v>0</v>
      </c>
      <c r="D168" s="486">
        <f>[7]B!$E$1013</f>
        <v>0</v>
      </c>
      <c r="E168" s="113">
        <f>[7]B!$AL$1013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[7]B!$C$1691</f>
        <v>858</v>
      </c>
      <c r="D169" s="486">
        <f>[7]B!$E$1691</f>
        <v>850</v>
      </c>
      <c r="E169" s="113">
        <f>[7]B!$AL$1691</f>
        <v>4836500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[7]B!$C$1692</f>
        <v>25</v>
      </c>
      <c r="D170" s="486">
        <f>[7]B!$E$1692</f>
        <v>25</v>
      </c>
      <c r="E170" s="113">
        <f>[7]B!$AL$1692</f>
        <v>400500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[7]B!$C$1693</f>
        <v>66</v>
      </c>
      <c r="D171" s="486">
        <f>[7]B!$E$1693</f>
        <v>66</v>
      </c>
      <c r="E171" s="113">
        <f>[7]B!$AL$1693</f>
        <v>1793220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[7]B!$C$1694</f>
        <v>0</v>
      </c>
      <c r="D172" s="486">
        <f>[7]B!$E$1694</f>
        <v>0</v>
      </c>
      <c r="E172" s="113">
        <f>[7]B!$AL$1694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[7]B!$C$1695</f>
        <v>115</v>
      </c>
      <c r="D173" s="486">
        <f>[7]B!$E$1695</f>
        <v>35</v>
      </c>
      <c r="E173" s="113">
        <f>[7]B!$AL$1695</f>
        <v>2023350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[7]B!$C$1696</f>
        <v>0</v>
      </c>
      <c r="D174" s="486">
        <f>[7]B!$E$1696</f>
        <v>0</v>
      </c>
      <c r="E174" s="113">
        <f>[7]B!$AL$1696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[7]B!$C$1697</f>
        <v>0</v>
      </c>
      <c r="D175" s="486">
        <f>[7]B!$E$1697</f>
        <v>0</v>
      </c>
      <c r="E175" s="113">
        <f>[7]B!$AL$1697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[7]B!$C$1698</f>
        <v>0</v>
      </c>
      <c r="D176" s="486">
        <f>[7]B!$E$1698</f>
        <v>0</v>
      </c>
      <c r="E176" s="113">
        <f>[7]B!$AL$1698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[7]B!$C$1699</f>
        <v>0</v>
      </c>
      <c r="D177" s="486">
        <f>[7]B!$E$1699</f>
        <v>0</v>
      </c>
      <c r="E177" s="113">
        <f>[7]B!$AL$1699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[7]B!$C$1700</f>
        <v>0</v>
      </c>
      <c r="D178" s="486">
        <f>[7]B!$E$1700</f>
        <v>0</v>
      </c>
      <c r="E178" s="113">
        <f>[7]B!$AL$1700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[7]B!$C$1701</f>
        <v>0</v>
      </c>
      <c r="D179" s="486">
        <f>[7]B!$E$1701</f>
        <v>0</v>
      </c>
      <c r="E179" s="113">
        <f>[7]B!$AL$1701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[7]B!$C$1702</f>
        <v>0</v>
      </c>
      <c r="D180" s="486">
        <f>[7]B!$E$1702</f>
        <v>0</v>
      </c>
      <c r="E180" s="113">
        <f>[7]B!$AL$1702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[7]B!$C$1703</f>
        <v>0</v>
      </c>
      <c r="D181" s="486">
        <f>[7]B!$E$1703</f>
        <v>0</v>
      </c>
      <c r="E181" s="113">
        <f>[7]B!$AL$1703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[7]B!$C$1704</f>
        <v>0</v>
      </c>
      <c r="D182" s="486">
        <f>[7]B!$E$1704</f>
        <v>0</v>
      </c>
      <c r="E182" s="113">
        <f>[7]B!$AL$1704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[7]B!$C$1705</f>
        <v>0</v>
      </c>
      <c r="D183" s="486">
        <f>[7]B!$E$1705</f>
        <v>0</v>
      </c>
      <c r="E183" s="113">
        <f>[7]B!$AL$1705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[7]B!$C$1706</f>
        <v>0</v>
      </c>
      <c r="D184" s="486">
        <f>[7]B!$E$1706</f>
        <v>0</v>
      </c>
      <c r="E184" s="113">
        <f>[7]B!$AL$1706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[7]B!$C$1707</f>
        <v>0</v>
      </c>
      <c r="D185" s="486">
        <f>[7]B!$E$1707</f>
        <v>0</v>
      </c>
      <c r="E185" s="113">
        <f>[7]B!$AL$1707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[7]B!$C$1708</f>
        <v>0</v>
      </c>
      <c r="D186" s="486">
        <f>[7]B!$E$1708</f>
        <v>0</v>
      </c>
      <c r="E186" s="113">
        <f>[7]B!$AL$1708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[7]B!$C$1709</f>
        <v>0</v>
      </c>
      <c r="D187" s="486">
        <f>[7]B!$E$1709</f>
        <v>0</v>
      </c>
      <c r="E187" s="113">
        <f>[7]B!$AL$1709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[7]B!$C$1710</f>
        <v>0</v>
      </c>
      <c r="D188" s="486">
        <f>[7]B!$E$1710</f>
        <v>0</v>
      </c>
      <c r="E188" s="113">
        <f>[7]B!$AL$1710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[7]B!$C$1711</f>
        <v>0</v>
      </c>
      <c r="D189" s="486">
        <f>[7]B!$E$1711</f>
        <v>0</v>
      </c>
      <c r="E189" s="113">
        <f>[7]B!$AL$1711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[7]B!$C$1712</f>
        <v>0</v>
      </c>
      <c r="D190" s="486">
        <f>[7]B!$E$1712</f>
        <v>0</v>
      </c>
      <c r="E190" s="113">
        <f>[7]B!$AL$1712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[7]B!$C$1713</f>
        <v>0</v>
      </c>
      <c r="D191" s="486">
        <f>[7]B!$E$1713</f>
        <v>0</v>
      </c>
      <c r="E191" s="113">
        <f>[7]B!$AL$1713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[7]B!$C$1714</f>
        <v>0</v>
      </c>
      <c r="D192" s="486">
        <f>[7]B!$E$1714</f>
        <v>0</v>
      </c>
      <c r="E192" s="113">
        <f>[7]B!$AL$1714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[7]B!$C$1933</f>
        <v>89</v>
      </c>
      <c r="D193" s="486">
        <f>[7]B!$E$1933</f>
        <v>88</v>
      </c>
      <c r="E193" s="113">
        <f>[7]B!$AL$1933</f>
        <v>3453120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[7]B!$C$1934</f>
        <v>0</v>
      </c>
      <c r="D194" s="486">
        <f>[7]B!$E$1934</f>
        <v>0</v>
      </c>
      <c r="E194" s="113">
        <f>[7]B!$AL$1934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[7]B!$C$1935</f>
        <v>29</v>
      </c>
      <c r="D195" s="486">
        <f>[7]B!$E$1935</f>
        <v>21</v>
      </c>
      <c r="E195" s="113">
        <f>[7]B!$AL$1935</f>
        <v>1058820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[7]B!$C$1418</f>
        <v>0</v>
      </c>
      <c r="D196" s="486">
        <f>[7]B!$E$1418</f>
        <v>0</v>
      </c>
      <c r="E196" s="113">
        <f>[7]B!$AL$1418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[7]B!$C$1014</f>
        <v>0</v>
      </c>
      <c r="D197" s="486">
        <f>[7]B!$E$1014</f>
        <v>0</v>
      </c>
      <c r="E197" s="113">
        <f>[7]B!$AL$1014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[7]B!$C$1015</f>
        <v>0</v>
      </c>
      <c r="D198" s="486">
        <f>[7]B!$E$1015</f>
        <v>0</v>
      </c>
      <c r="E198" s="113">
        <f>[7]B!$AL$1015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[7]B!$C$1016</f>
        <v>0</v>
      </c>
      <c r="D199" s="486">
        <f>[7]B!$E$1016</f>
        <v>0</v>
      </c>
      <c r="E199" s="113">
        <f>[7]B!$AL$1016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[7]B!$C$1017</f>
        <v>3</v>
      </c>
      <c r="D200" s="487">
        <f>[7]B!$E$1017</f>
        <v>3</v>
      </c>
      <c r="E200" s="113">
        <f>[7]B!$AL$1017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1204</v>
      </c>
      <c r="D201" s="488">
        <f>SUM(D167:D200)</f>
        <v>1107</v>
      </c>
      <c r="E201" s="139">
        <f>SUM(E167:E200)</f>
        <v>17430450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[7]B!C2734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[7]B!C2735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[7]B!$C$2736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[7]B!$C$2737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[7]B!$C$2738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[7]B!$C$2739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[7]B!$C$2740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[7]B!$C$2743</f>
        <v>8</v>
      </c>
      <c r="D214" s="494">
        <f>[7]B!$E$2743</f>
        <v>8</v>
      </c>
      <c r="E214" s="53">
        <f>[7]B!$AL$2743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[7]B!$C$2744</f>
        <v>0</v>
      </c>
      <c r="D215" s="495">
        <f>[7]B!$E$2744</f>
        <v>0</v>
      </c>
      <c r="E215" s="54">
        <f>[7]B!$AL$2744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[7]B!$C$2745</f>
        <v>0</v>
      </c>
      <c r="D216" s="495">
        <f>[7]B!$E$2745</f>
        <v>0</v>
      </c>
      <c r="E216" s="54">
        <f>[7]B!$AL$2745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[7]B!$C$2746</f>
        <v>0</v>
      </c>
      <c r="D217" s="495">
        <f>[7]B!$E$2746</f>
        <v>0</v>
      </c>
      <c r="E217" s="54">
        <f>[7]B!$AL$2746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[7]B!$C$2747</f>
        <v>0</v>
      </c>
      <c r="D218" s="496">
        <f>[7]B!$E$2747</f>
        <v>0</v>
      </c>
      <c r="E218" s="156">
        <f>[7]B!$AL$2747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[7]B!$C$2587</f>
        <v>142</v>
      </c>
      <c r="D222" s="494">
        <f>[7]B!$E$2587</f>
        <v>142</v>
      </c>
      <c r="E222" s="53">
        <f>[7]B!$AL$2587</f>
        <v>3044480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[7]B!$C$2588</f>
        <v>284</v>
      </c>
      <c r="D223" s="495">
        <f>[7]B!$E$2588</f>
        <v>284</v>
      </c>
      <c r="E223" s="54">
        <f>[7]B!$AL$2588</f>
        <v>19161480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[7]B!$C$2589</f>
        <v>0</v>
      </c>
      <c r="D224" s="495">
        <f>[7]B!$E$2589</f>
        <v>0</v>
      </c>
      <c r="E224" s="54">
        <f>[7]B!$AL$2589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[7]B!$C$2590</f>
        <v>214</v>
      </c>
      <c r="D225" s="495">
        <f>[7]B!$E$2590</f>
        <v>214</v>
      </c>
      <c r="E225" s="54">
        <f>[7]B!$AL$2590</f>
        <v>629160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[7]B!$C$2591</f>
        <v>0</v>
      </c>
      <c r="D226" s="495">
        <f>[7]B!$E$2591</f>
        <v>0</v>
      </c>
      <c r="E226" s="54">
        <f>[7]B!$AL$2591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[7]B!$C$2592</f>
        <v>0</v>
      </c>
      <c r="D227" s="495">
        <f>[7]B!$E$2592</f>
        <v>0</v>
      </c>
      <c r="E227" s="54">
        <f>[7]B!$AL$2592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[7]B!$C$2593</f>
        <v>0</v>
      </c>
      <c r="D228" s="496">
        <f>[7]B!$E$2593</f>
        <v>0</v>
      </c>
      <c r="E228" s="156">
        <f>[7]B!$AL$2593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640</v>
      </c>
      <c r="D229" s="499">
        <f>SUM(D222:D228)</f>
        <v>640</v>
      </c>
      <c r="E229" s="139">
        <f>SUM(E222:E228)</f>
        <v>22835120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[7]B!$C$2262</f>
        <v>64</v>
      </c>
      <c r="D232" s="494">
        <f>[7]B!$E$2262</f>
        <v>56</v>
      </c>
      <c r="E232" s="53">
        <f>[7]B!$AL$2262</f>
        <v>8403360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[7]B!$C$2263</f>
        <v>2</v>
      </c>
      <c r="D233" s="496">
        <f>[7]B!$E$2263</f>
        <v>0</v>
      </c>
      <c r="E233" s="156">
        <f>[7]B!$AL$2263</f>
        <v>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[7]B!C2267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66</v>
      </c>
      <c r="D235" s="497">
        <f>SUM(D232:D234)</f>
        <v>56</v>
      </c>
      <c r="E235" s="139">
        <f>SUM(E232:E234)</f>
        <v>8403360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[7]B!$C$2614</f>
        <v>952</v>
      </c>
      <c r="D238" s="472">
        <f>[7]B!$E$2614</f>
        <v>952</v>
      </c>
      <c r="E238" s="53">
        <f>[7]B!$AL$2614</f>
        <v>4205320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[7]B!C2651+[7]B!C2673+[7]B!C2674</f>
        <v>379</v>
      </c>
      <c r="D239" s="473">
        <f>[7]B!E2640+[7]B!E2673+[7]B!E2674</f>
        <v>379</v>
      </c>
      <c r="E239" s="54">
        <f>[7]B!$AL$2640+[7]B!AL2673+[7]B!AL2674</f>
        <v>9874620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[7]B!$C$2677</f>
        <v>114</v>
      </c>
      <c r="D240" s="473">
        <f>[7]B!$H$2677</f>
        <v>25</v>
      </c>
      <c r="E240" s="54">
        <f>[7]B!$AL$2677</f>
        <v>811060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[7]B!$C$2727</f>
        <v>1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1446</v>
      </c>
      <c r="D242" s="505">
        <f>SUM(D238:D240)</f>
        <v>1356</v>
      </c>
      <c r="E242" s="175">
        <f>SUM(E238:E240)</f>
        <v>14891000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[7]B!$C$2095</f>
        <v>0</v>
      </c>
      <c r="D245" s="472">
        <f>[7]B!$E$2095</f>
        <v>0</v>
      </c>
      <c r="E245" s="178">
        <f>[7]B!$AL$2095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[7]B!$C$2096</f>
        <v>0</v>
      </c>
      <c r="D246" s="473">
        <f>[7]B!$E$2096</f>
        <v>0</v>
      </c>
      <c r="E246" s="179">
        <f>[7]B!$AL$2096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[7]B!$C$2097</f>
        <v>0</v>
      </c>
      <c r="D247" s="473">
        <f>[7]B!$E$2097</f>
        <v>0</v>
      </c>
      <c r="E247" s="179">
        <f>[7]B!$AL$2097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[7]B!$C$2098</f>
        <v>0</v>
      </c>
      <c r="D248" s="473">
        <f>[7]B!$E$2098</f>
        <v>0</v>
      </c>
      <c r="E248" s="179">
        <f>[7]B!$AL$2098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[7]B!$C$2099</f>
        <v>0</v>
      </c>
      <c r="D249" s="473">
        <f>[7]B!$E$2099</f>
        <v>0</v>
      </c>
      <c r="E249" s="179">
        <f>[7]B!$AL$2099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[7]B!$C$2100</f>
        <v>0</v>
      </c>
      <c r="D250" s="473">
        <f>[7]B!$E$2100</f>
        <v>0</v>
      </c>
      <c r="E250" s="179">
        <f>[7]B!$AL$2100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[7]B!$C$2101</f>
        <v>0</v>
      </c>
      <c r="D251" s="473">
        <f>[7]B!$E$2101</f>
        <v>0</v>
      </c>
      <c r="E251" s="179">
        <f>[7]B!$AL$2101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[7]B!$C$2102</f>
        <v>0</v>
      </c>
      <c r="D252" s="474">
        <f>[7]B!$E$2102</f>
        <v>0</v>
      </c>
      <c r="E252" s="180">
        <f>[7]B!$AL$2102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[7]B!$C$103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[7]B!$C$104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[7]B!$C$105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[7]B!$C$106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[7]B!$C$107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[7]B!$C$108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[7]B!$C$109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[7]B!$C$110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[7]B!$C$111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[7]B!$C$112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[7]B!$C$1984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[7]B!$C$1788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[7]B!$C$2106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[7]B!$C$113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[7]B!$C$2730</f>
        <v>422</v>
      </c>
      <c r="D274" s="511">
        <f>[7]B!$E$2730</f>
        <v>422</v>
      </c>
      <c r="E274" s="53">
        <f>[7]B!$AL$2730</f>
        <v>9482340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[7]B!$C$2731</f>
        <v>0</v>
      </c>
      <c r="D275" s="512">
        <f>[7]B!$E$2731</f>
        <v>0</v>
      </c>
      <c r="E275" s="156">
        <f>[7]B!$AL$2731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422</v>
      </c>
      <c r="D276" s="459">
        <f>SUM(D274:D275)</f>
        <v>422</v>
      </c>
      <c r="E276" s="175">
        <f>SUM(E274:E275)</f>
        <v>9482340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[7]B!$C$956</f>
        <v>1160</v>
      </c>
      <c r="D279" s="513">
        <f>[7]B!$E$956</f>
        <v>1136</v>
      </c>
      <c r="E279" s="193">
        <f>[7]B!$AL$956</f>
        <v>8622800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[7]B!C963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91846</v>
      </c>
      <c r="D286" s="514">
        <f t="shared" ref="D286:Q286" si="1">+D287+D288+D289+D290+D291+D292+D296+D297+D298</f>
        <v>90816</v>
      </c>
      <c r="E286" s="514">
        <f t="shared" si="1"/>
        <v>90816</v>
      </c>
      <c r="F286" s="514">
        <f t="shared" si="1"/>
        <v>0</v>
      </c>
      <c r="G286" s="514">
        <f t="shared" si="1"/>
        <v>1030</v>
      </c>
      <c r="H286" s="514">
        <f t="shared" si="1"/>
        <v>32668</v>
      </c>
      <c r="I286" s="514">
        <f t="shared" si="1"/>
        <v>27949</v>
      </c>
      <c r="J286" s="514">
        <f t="shared" si="1"/>
        <v>31229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2</v>
      </c>
      <c r="P286" s="514">
        <f t="shared" si="1"/>
        <v>549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[7]B!C212</f>
        <v>40562</v>
      </c>
      <c r="D287" s="515">
        <f>[7]B!D212</f>
        <v>40023</v>
      </c>
      <c r="E287" s="515">
        <f>[7]B!E212</f>
        <v>40023</v>
      </c>
      <c r="F287" s="515">
        <f>[7]B!F212</f>
        <v>0</v>
      </c>
      <c r="G287" s="515">
        <f>[7]B!G212</f>
        <v>539</v>
      </c>
      <c r="H287" s="515">
        <f>[7]B!AA212</f>
        <v>16476</v>
      </c>
      <c r="I287" s="515">
        <f>[7]B!AB212</f>
        <v>7822</v>
      </c>
      <c r="J287" s="515">
        <f>[7]B!AC212</f>
        <v>16264</v>
      </c>
      <c r="K287" s="515">
        <f>[7]B!AD212</f>
        <v>0</v>
      </c>
      <c r="L287" s="515">
        <f>[7]B!AE212</f>
        <v>0</v>
      </c>
      <c r="M287" s="515">
        <f>[7]B!AF212</f>
        <v>0</v>
      </c>
      <c r="N287" s="515">
        <f>[7]B!AG212</f>
        <v>0</v>
      </c>
      <c r="O287" s="515">
        <f>[7]B!AH212</f>
        <v>0</v>
      </c>
      <c r="P287" s="515">
        <f>[7]B!AI212</f>
        <v>59</v>
      </c>
      <c r="Q287" s="515">
        <f>[7]B!AJ212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[7]B!C275</f>
        <v>36320</v>
      </c>
      <c r="D288" s="516">
        <f>[7]B!D275</f>
        <v>35936</v>
      </c>
      <c r="E288" s="516">
        <f>[7]B!E275</f>
        <v>35936</v>
      </c>
      <c r="F288" s="516">
        <f>[7]B!F275</f>
        <v>0</v>
      </c>
      <c r="G288" s="516">
        <f>[7]B!G275</f>
        <v>384</v>
      </c>
      <c r="H288" s="516">
        <f>[7]B!AA275</f>
        <v>12395</v>
      </c>
      <c r="I288" s="516">
        <f>[7]B!AB275</f>
        <v>11559</v>
      </c>
      <c r="J288" s="516">
        <f>[7]B!AC275</f>
        <v>12366</v>
      </c>
      <c r="K288" s="516">
        <f>[7]B!AD275</f>
        <v>0</v>
      </c>
      <c r="L288" s="516">
        <f>[7]B!AE275</f>
        <v>0</v>
      </c>
      <c r="M288" s="516">
        <f>[7]B!AF275</f>
        <v>0</v>
      </c>
      <c r="N288" s="516">
        <f>[7]B!AG275</f>
        <v>0</v>
      </c>
      <c r="O288" s="516">
        <f>[7]B!AH275</f>
        <v>0</v>
      </c>
      <c r="P288" s="516">
        <f>[7]B!AI275</f>
        <v>83</v>
      </c>
      <c r="Q288" s="516">
        <f>[7]B!AJ275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[7]B!C314</f>
        <v>2115</v>
      </c>
      <c r="D289" s="516">
        <f>[7]B!D314</f>
        <v>2104</v>
      </c>
      <c r="E289" s="516">
        <f>[7]B!E314</f>
        <v>2104</v>
      </c>
      <c r="F289" s="516">
        <f>[7]B!F314</f>
        <v>0</v>
      </c>
      <c r="G289" s="516">
        <f>[7]B!G314</f>
        <v>11</v>
      </c>
      <c r="H289" s="516">
        <f>[7]B!AA314</f>
        <v>158</v>
      </c>
      <c r="I289" s="516">
        <f>[7]B!AB314</f>
        <v>1947</v>
      </c>
      <c r="J289" s="516">
        <f>[7]B!AC314</f>
        <v>10</v>
      </c>
      <c r="K289" s="516">
        <f>[7]B!AD314</f>
        <v>0</v>
      </c>
      <c r="L289" s="516">
        <f>[7]B!AE314</f>
        <v>0</v>
      </c>
      <c r="M289" s="516">
        <f>[7]B!AF314</f>
        <v>0</v>
      </c>
      <c r="N289" s="516">
        <f>[7]B!AG314</f>
        <v>0</v>
      </c>
      <c r="O289" s="516">
        <f>[7]B!AH314</f>
        <v>0</v>
      </c>
      <c r="P289" s="516">
        <f>[7]B!AI314</f>
        <v>97</v>
      </c>
      <c r="Q289" s="516">
        <f>[7]B!AJ314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[7]B!C324</f>
        <v>0</v>
      </c>
      <c r="D290" s="516">
        <f>[7]B!D324</f>
        <v>0</v>
      </c>
      <c r="E290" s="516">
        <f>[7]B!E324</f>
        <v>0</v>
      </c>
      <c r="F290" s="516">
        <f>[7]B!F324</f>
        <v>0</v>
      </c>
      <c r="G290" s="516">
        <f>[7]B!G324</f>
        <v>0</v>
      </c>
      <c r="H290" s="516">
        <f>[7]B!AA324</f>
        <v>0</v>
      </c>
      <c r="I290" s="516">
        <f>[7]B!AB324</f>
        <v>0</v>
      </c>
      <c r="J290" s="516">
        <f>[7]B!AC324</f>
        <v>0</v>
      </c>
      <c r="K290" s="516">
        <f>[7]B!AD324</f>
        <v>0</v>
      </c>
      <c r="L290" s="516">
        <f>[7]B!AE324</f>
        <v>0</v>
      </c>
      <c r="M290" s="516">
        <f>[7]B!AF324</f>
        <v>0</v>
      </c>
      <c r="N290" s="516">
        <f>[7]B!AG324</f>
        <v>0</v>
      </c>
      <c r="O290" s="516">
        <f>[7]B!AH324</f>
        <v>1</v>
      </c>
      <c r="P290" s="516">
        <f>[7]B!AI324</f>
        <v>0</v>
      </c>
      <c r="Q290" s="516">
        <f>[7]B!AJ324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[7]B!C388</f>
        <v>2993</v>
      </c>
      <c r="D291" s="517">
        <f>[7]B!D388</f>
        <v>2962</v>
      </c>
      <c r="E291" s="517">
        <f>[7]B!E388</f>
        <v>2962</v>
      </c>
      <c r="F291" s="517">
        <f>[7]B!F388</f>
        <v>0</v>
      </c>
      <c r="G291" s="517">
        <f>[7]B!G388</f>
        <v>31</v>
      </c>
      <c r="H291" s="517">
        <f>[7]B!AA388</f>
        <v>1129</v>
      </c>
      <c r="I291" s="517">
        <f>[7]B!AB388</f>
        <v>551</v>
      </c>
      <c r="J291" s="517">
        <f>[7]B!AC388</f>
        <v>1313</v>
      </c>
      <c r="K291" s="517">
        <f>[7]B!AD388</f>
        <v>0</v>
      </c>
      <c r="L291" s="517">
        <f>[7]B!AE388</f>
        <v>0</v>
      </c>
      <c r="M291" s="517">
        <f>[7]B!AF388</f>
        <v>0</v>
      </c>
      <c r="N291" s="517">
        <f>[7]B!AG388</f>
        <v>0</v>
      </c>
      <c r="O291" s="517">
        <f>[7]B!AH388</f>
        <v>0</v>
      </c>
      <c r="P291" s="517">
        <f>[7]B!AI388</f>
        <v>268</v>
      </c>
      <c r="Q291" s="517">
        <f>[7]B!AJ388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7609</v>
      </c>
      <c r="D292" s="519">
        <f>SUM(D293:D295)</f>
        <v>7558</v>
      </c>
      <c r="E292" s="520">
        <f t="shared" ref="E292:Q292" si="2">SUM(E293:E295)</f>
        <v>7558</v>
      </c>
      <c r="F292" s="521">
        <f t="shared" si="2"/>
        <v>0</v>
      </c>
      <c r="G292" s="522">
        <f t="shared" si="2"/>
        <v>51</v>
      </c>
      <c r="H292" s="522">
        <f t="shared" si="2"/>
        <v>2165</v>
      </c>
      <c r="I292" s="522">
        <f t="shared" si="2"/>
        <v>4898</v>
      </c>
      <c r="J292" s="522">
        <f t="shared" si="2"/>
        <v>546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1</v>
      </c>
      <c r="P292" s="522">
        <f t="shared" si="2"/>
        <v>42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[7]B!C428</f>
        <v>5446</v>
      </c>
      <c r="D293" s="515">
        <f>[7]B!D428</f>
        <v>5402</v>
      </c>
      <c r="E293" s="515">
        <f>[7]B!E428</f>
        <v>5402</v>
      </c>
      <c r="F293" s="515">
        <f>[7]B!F428</f>
        <v>0</v>
      </c>
      <c r="G293" s="515">
        <f>[7]B!G428</f>
        <v>44</v>
      </c>
      <c r="H293" s="515">
        <f>[7]B!AA428</f>
        <v>1617</v>
      </c>
      <c r="I293" s="515">
        <f>[7]B!AB428</f>
        <v>3542</v>
      </c>
      <c r="J293" s="515">
        <f>[7]B!AC428</f>
        <v>287</v>
      </c>
      <c r="K293" s="515">
        <f>[7]B!AD428</f>
        <v>0</v>
      </c>
      <c r="L293" s="515">
        <f>[7]B!AE428</f>
        <v>0</v>
      </c>
      <c r="M293" s="515">
        <f>[7]B!AF428</f>
        <v>0</v>
      </c>
      <c r="N293" s="515">
        <f>[7]B!AG428</f>
        <v>0</v>
      </c>
      <c r="O293" s="515">
        <f>[7]B!AH428</f>
        <v>0</v>
      </c>
      <c r="P293" s="515">
        <f>[7]B!AI428</f>
        <v>2</v>
      </c>
      <c r="Q293" s="515">
        <f>[7]B!AJ428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[7]B!C447</f>
        <v>24</v>
      </c>
      <c r="D294" s="516">
        <f>[7]B!D447</f>
        <v>24</v>
      </c>
      <c r="E294" s="516">
        <f>[7]B!E447</f>
        <v>24</v>
      </c>
      <c r="F294" s="516">
        <f>[7]B!F447</f>
        <v>0</v>
      </c>
      <c r="G294" s="516">
        <f>[7]B!G447</f>
        <v>0</v>
      </c>
      <c r="H294" s="516">
        <f>[7]B!AA447</f>
        <v>1</v>
      </c>
      <c r="I294" s="516">
        <f>[7]B!AB447</f>
        <v>23</v>
      </c>
      <c r="J294" s="516">
        <f>[7]B!AC447</f>
        <v>0</v>
      </c>
      <c r="K294" s="516">
        <f>[7]B!AD447</f>
        <v>0</v>
      </c>
      <c r="L294" s="516">
        <f>[7]B!AE447</f>
        <v>0</v>
      </c>
      <c r="M294" s="516">
        <f>[7]B!AF447</f>
        <v>0</v>
      </c>
      <c r="N294" s="516">
        <f>[7]B!AG447</f>
        <v>0</v>
      </c>
      <c r="O294" s="516">
        <f>[7]B!AH447</f>
        <v>1</v>
      </c>
      <c r="P294" s="516">
        <f>[7]B!AI447</f>
        <v>0</v>
      </c>
      <c r="Q294" s="516">
        <f>[7]B!AJ447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[7]B!C470</f>
        <v>2139</v>
      </c>
      <c r="D295" s="524">
        <f>[7]B!D470</f>
        <v>2132</v>
      </c>
      <c r="E295" s="524">
        <f>[7]B!E470</f>
        <v>2132</v>
      </c>
      <c r="F295" s="524">
        <f>[7]B!F470</f>
        <v>0</v>
      </c>
      <c r="G295" s="524">
        <f>[7]B!G470</f>
        <v>7</v>
      </c>
      <c r="H295" s="524">
        <f>[7]B!AA470</f>
        <v>547</v>
      </c>
      <c r="I295" s="524">
        <f>[7]B!AB470</f>
        <v>1333</v>
      </c>
      <c r="J295" s="524">
        <f>[7]B!AC470</f>
        <v>259</v>
      </c>
      <c r="K295" s="524">
        <f>[7]B!AD470</f>
        <v>0</v>
      </c>
      <c r="L295" s="524">
        <f>[7]B!AE470</f>
        <v>0</v>
      </c>
      <c r="M295" s="524">
        <f>[7]B!AF470</f>
        <v>0</v>
      </c>
      <c r="N295" s="524">
        <f>[7]B!AG470</f>
        <v>0</v>
      </c>
      <c r="O295" s="524">
        <f>[7]B!AH470</f>
        <v>0</v>
      </c>
      <c r="P295" s="524">
        <f>[7]B!AI470</f>
        <v>40</v>
      </c>
      <c r="Q295" s="524">
        <f>[7]B!AJ470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[7]B!C480</f>
        <v>0</v>
      </c>
      <c r="D296" s="515">
        <f>[7]B!D480</f>
        <v>0</v>
      </c>
      <c r="E296" s="515">
        <f>[7]B!E480</f>
        <v>0</v>
      </c>
      <c r="F296" s="515">
        <f>[7]B!F480</f>
        <v>0</v>
      </c>
      <c r="G296" s="515">
        <f>[7]B!G480</f>
        <v>0</v>
      </c>
      <c r="H296" s="515">
        <f>[7]B!AA480</f>
        <v>0</v>
      </c>
      <c r="I296" s="515">
        <f>[7]B!AB480</f>
        <v>0</v>
      </c>
      <c r="J296" s="515">
        <f>[7]B!AC480</f>
        <v>0</v>
      </c>
      <c r="K296" s="515">
        <f>[7]B!AD480</f>
        <v>0</v>
      </c>
      <c r="L296" s="515">
        <f>[7]B!AE480</f>
        <v>0</v>
      </c>
      <c r="M296" s="515">
        <f>[7]B!AF480</f>
        <v>0</v>
      </c>
      <c r="N296" s="515">
        <f>[7]B!AG480</f>
        <v>0</v>
      </c>
      <c r="O296" s="515">
        <f>[7]B!AH480</f>
        <v>0</v>
      </c>
      <c r="P296" s="515">
        <f>[7]B!AI480</f>
        <v>0</v>
      </c>
      <c r="Q296" s="515">
        <f>[7]B!AJ480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[7]B!C532</f>
        <v>165</v>
      </c>
      <c r="D297" s="516">
        <f>[7]B!D532</f>
        <v>165</v>
      </c>
      <c r="E297" s="516">
        <f>[7]B!E532</f>
        <v>165</v>
      </c>
      <c r="F297" s="516">
        <f>[7]B!F532</f>
        <v>0</v>
      </c>
      <c r="G297" s="516">
        <f>[7]B!G532</f>
        <v>0</v>
      </c>
      <c r="H297" s="516">
        <f>[7]B!AA532</f>
        <v>62</v>
      </c>
      <c r="I297" s="516">
        <f>[7]B!AB532</f>
        <v>45</v>
      </c>
      <c r="J297" s="516">
        <f>[7]B!AC532</f>
        <v>58</v>
      </c>
      <c r="K297" s="516">
        <f>[7]B!AD532</f>
        <v>0</v>
      </c>
      <c r="L297" s="516">
        <f>[7]B!AE532</f>
        <v>0</v>
      </c>
      <c r="M297" s="516">
        <f>[7]B!AF532</f>
        <v>0</v>
      </c>
      <c r="N297" s="516">
        <f>[7]B!AG532</f>
        <v>0</v>
      </c>
      <c r="O297" s="516">
        <f>[7]B!AH532</f>
        <v>0</v>
      </c>
      <c r="P297" s="516">
        <f>[7]B!AI532</f>
        <v>0</v>
      </c>
      <c r="Q297" s="516">
        <f>[7]B!AJ532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[7]B!C566</f>
        <v>2082</v>
      </c>
      <c r="D298" s="516">
        <f>[7]B!D566</f>
        <v>2068</v>
      </c>
      <c r="E298" s="516">
        <f>[7]B!E566</f>
        <v>2068</v>
      </c>
      <c r="F298" s="516">
        <f>[7]B!F566</f>
        <v>0</v>
      </c>
      <c r="G298" s="516">
        <f>[7]B!G566</f>
        <v>14</v>
      </c>
      <c r="H298" s="516">
        <f>[7]B!AA566</f>
        <v>283</v>
      </c>
      <c r="I298" s="516">
        <f>[7]B!AB566</f>
        <v>1127</v>
      </c>
      <c r="J298" s="516">
        <f>[7]B!AC566</f>
        <v>672</v>
      </c>
      <c r="K298" s="516">
        <f>[7]B!AD566</f>
        <v>0</v>
      </c>
      <c r="L298" s="516">
        <f>[7]B!AE566</f>
        <v>0</v>
      </c>
      <c r="M298" s="516">
        <f>[7]B!AF566</f>
        <v>0</v>
      </c>
      <c r="N298" s="516">
        <f>[7]B!AG566</f>
        <v>0</v>
      </c>
      <c r="O298" s="516">
        <f>[7]B!AH566</f>
        <v>0</v>
      </c>
      <c r="P298" s="516">
        <f>[7]B!AI566</f>
        <v>0</v>
      </c>
      <c r="Q298" s="516">
        <f>[7]B!AJ566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5394</v>
      </c>
      <c r="D299" s="526">
        <f t="shared" si="3"/>
        <v>5360</v>
      </c>
      <c r="E299" s="520">
        <f t="shared" si="3"/>
        <v>5360</v>
      </c>
      <c r="F299" s="521">
        <f t="shared" si="3"/>
        <v>0</v>
      </c>
      <c r="G299" s="522">
        <f t="shared" si="3"/>
        <v>34</v>
      </c>
      <c r="H299" s="520">
        <f t="shared" si="3"/>
        <v>874</v>
      </c>
      <c r="I299" s="527">
        <f t="shared" si="3"/>
        <v>1886</v>
      </c>
      <c r="J299" s="521">
        <f t="shared" si="3"/>
        <v>2634</v>
      </c>
      <c r="K299" s="520">
        <f t="shared" si="3"/>
        <v>4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6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[7]B!C624</f>
        <v>3325</v>
      </c>
      <c r="D300" s="515">
        <f>[7]B!D624</f>
        <v>3294</v>
      </c>
      <c r="E300" s="515">
        <f>[7]B!E624</f>
        <v>3294</v>
      </c>
      <c r="F300" s="515">
        <f>[7]B!F624</f>
        <v>0</v>
      </c>
      <c r="G300" s="515">
        <f>[7]B!G624</f>
        <v>31</v>
      </c>
      <c r="H300" s="515">
        <f>[7]B!AA624</f>
        <v>339</v>
      </c>
      <c r="I300" s="515">
        <f>[7]B!AB624</f>
        <v>1005</v>
      </c>
      <c r="J300" s="515">
        <f>[7]B!AC624</f>
        <v>1981</v>
      </c>
      <c r="K300" s="515">
        <f>[7]B!AD624</f>
        <v>1</v>
      </c>
      <c r="L300" s="515">
        <f>[7]B!AE624</f>
        <v>0</v>
      </c>
      <c r="M300" s="515">
        <f>[7]B!AF624</f>
        <v>0</v>
      </c>
      <c r="N300" s="515">
        <f>[7]B!AG624</f>
        <v>0</v>
      </c>
      <c r="O300" s="515">
        <f>[7]B!AH624</f>
        <v>0</v>
      </c>
      <c r="P300" s="515">
        <f>[7]B!AI624</f>
        <v>0</v>
      </c>
      <c r="Q300" s="515">
        <f>[7]B!AJ624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[7]B!C647</f>
        <v>9</v>
      </c>
      <c r="D301" s="516">
        <f>[7]B!D647</f>
        <v>9</v>
      </c>
      <c r="E301" s="516">
        <f>[7]B!E647</f>
        <v>9</v>
      </c>
      <c r="F301" s="516">
        <f>[7]B!F647</f>
        <v>0</v>
      </c>
      <c r="G301" s="516">
        <f>[7]B!G647</f>
        <v>0</v>
      </c>
      <c r="H301" s="516">
        <f>[7]B!AA647</f>
        <v>0</v>
      </c>
      <c r="I301" s="516">
        <f>[7]B!AB647</f>
        <v>9</v>
      </c>
      <c r="J301" s="516">
        <f>[7]B!AC647</f>
        <v>0</v>
      </c>
      <c r="K301" s="516">
        <f>[7]B!AD647</f>
        <v>0</v>
      </c>
      <c r="L301" s="516">
        <f>[7]B!AE647</f>
        <v>0</v>
      </c>
      <c r="M301" s="516">
        <f>[7]B!AF647</f>
        <v>0</v>
      </c>
      <c r="N301" s="516">
        <f>[7]B!AG647</f>
        <v>0</v>
      </c>
      <c r="O301" s="516">
        <f>[7]B!AH647</f>
        <v>0</v>
      </c>
      <c r="P301" s="516">
        <f>[7]B!AI647</f>
        <v>0</v>
      </c>
      <c r="Q301" s="516">
        <f>[7]B!AJ647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[7]B!C674</f>
        <v>1014</v>
      </c>
      <c r="D302" s="517">
        <f>[7]B!D674</f>
        <v>1011</v>
      </c>
      <c r="E302" s="517">
        <f>[7]B!E674</f>
        <v>1011</v>
      </c>
      <c r="F302" s="517">
        <f>[7]B!F674</f>
        <v>0</v>
      </c>
      <c r="G302" s="517">
        <f>[7]B!G674</f>
        <v>3</v>
      </c>
      <c r="H302" s="517">
        <f>[7]B!AA674</f>
        <v>184</v>
      </c>
      <c r="I302" s="517">
        <f>[7]B!AB674</f>
        <v>272</v>
      </c>
      <c r="J302" s="517">
        <f>[7]B!AC674</f>
        <v>558</v>
      </c>
      <c r="K302" s="517">
        <f>[7]B!AD674</f>
        <v>0</v>
      </c>
      <c r="L302" s="517">
        <f>[7]B!AE674</f>
        <v>0</v>
      </c>
      <c r="M302" s="517">
        <f>[7]B!AF674</f>
        <v>0</v>
      </c>
      <c r="N302" s="517">
        <f>[7]B!AG674</f>
        <v>0</v>
      </c>
      <c r="O302" s="517">
        <f>[7]B!AH674</f>
        <v>0</v>
      </c>
      <c r="P302" s="517">
        <f>[7]B!AI674</f>
        <v>0</v>
      </c>
      <c r="Q302" s="517">
        <f>[7]B!AJ674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1046</v>
      </c>
      <c r="D303" s="448">
        <f>SUM(D304:D306)</f>
        <v>1046</v>
      </c>
      <c r="E303" s="481">
        <f t="shared" ref="E303:Q303" si="4">SUM(E304:E306)</f>
        <v>1046</v>
      </c>
      <c r="F303" s="532">
        <f t="shared" si="4"/>
        <v>0</v>
      </c>
      <c r="G303" s="533">
        <f t="shared" si="4"/>
        <v>0</v>
      </c>
      <c r="H303" s="481">
        <f t="shared" si="4"/>
        <v>351</v>
      </c>
      <c r="I303" s="534">
        <f t="shared" si="4"/>
        <v>600</v>
      </c>
      <c r="J303" s="532">
        <f t="shared" si="4"/>
        <v>95</v>
      </c>
      <c r="K303" s="481">
        <f t="shared" si="4"/>
        <v>3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6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[7]B!C696-[7]B!C676-[7]B!C677</f>
        <v>723</v>
      </c>
      <c r="D304" s="515">
        <f>[7]B!D696-[7]B!D676-[7]B!D677</f>
        <v>723</v>
      </c>
      <c r="E304" s="515">
        <f>[7]B!E696-[7]B!E676-[7]B!E677</f>
        <v>723</v>
      </c>
      <c r="F304" s="515">
        <f>[7]B!F696-[7]B!F676-[7]B!F677</f>
        <v>0</v>
      </c>
      <c r="G304" s="515">
        <f>[7]B!G696-[7]B!G676-[7]B!G677</f>
        <v>0</v>
      </c>
      <c r="H304" s="515">
        <f>[7]B!AA696-[7]B!AA676-[7]B!AA677</f>
        <v>294</v>
      </c>
      <c r="I304" s="515">
        <f>[7]B!AB696-[7]B!AB676-[7]B!AB677</f>
        <v>391</v>
      </c>
      <c r="J304" s="515">
        <f>[7]B!AC696-[7]B!AC676-[7]B!AC677</f>
        <v>38</v>
      </c>
      <c r="K304" s="515">
        <f>[7]B!AD696-[7]B!AD676-[7]B!AD677</f>
        <v>3</v>
      </c>
      <c r="L304" s="515">
        <f>[7]B!AE696-[7]B!AE676-[7]B!AE677</f>
        <v>0</v>
      </c>
      <c r="M304" s="515">
        <f>[7]B!AF696-[7]B!AF676-[7]B!AF677</f>
        <v>0</v>
      </c>
      <c r="N304" s="515">
        <f>[7]B!AG696-[7]B!AG676-[7]B!AG677</f>
        <v>0</v>
      </c>
      <c r="O304" s="515">
        <f>[7]B!AH696-[7]B!AH676-[7]B!AH677</f>
        <v>0</v>
      </c>
      <c r="P304" s="515">
        <f>[7]B!AI696-[7]B!AI676-[7]B!AI677</f>
        <v>6</v>
      </c>
      <c r="Q304" s="515">
        <f>[7]B!AJ696-[7]B!AJ676-[7]B!AJ677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[7]B!C676</f>
        <v>182</v>
      </c>
      <c r="D305" s="516">
        <f>[7]B!D676</f>
        <v>182</v>
      </c>
      <c r="E305" s="516">
        <f>[7]B!E676</f>
        <v>182</v>
      </c>
      <c r="F305" s="516">
        <f>[7]B!F676</f>
        <v>0</v>
      </c>
      <c r="G305" s="516">
        <f>[7]B!G676</f>
        <v>0</v>
      </c>
      <c r="H305" s="516">
        <f>[7]B!AA676</f>
        <v>0</v>
      </c>
      <c r="I305" s="516">
        <f>[7]B!AB676</f>
        <v>182</v>
      </c>
      <c r="J305" s="516">
        <f>[7]B!AC676</f>
        <v>0</v>
      </c>
      <c r="K305" s="516">
        <f>[7]B!AD676</f>
        <v>0</v>
      </c>
      <c r="L305" s="516">
        <f>[7]B!AE676</f>
        <v>0</v>
      </c>
      <c r="M305" s="516">
        <f>[7]B!AF676</f>
        <v>0</v>
      </c>
      <c r="N305" s="516">
        <f>[7]B!AG676</f>
        <v>0</v>
      </c>
      <c r="O305" s="516">
        <f>[7]B!AH676</f>
        <v>0</v>
      </c>
      <c r="P305" s="516">
        <f>[7]B!AI676</f>
        <v>0</v>
      </c>
      <c r="Q305" s="516">
        <f>[7]B!AJ676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[7]B!C677</f>
        <v>141</v>
      </c>
      <c r="D306" s="517">
        <f>[7]B!D677</f>
        <v>141</v>
      </c>
      <c r="E306" s="517">
        <f>[7]B!E677</f>
        <v>141</v>
      </c>
      <c r="F306" s="517">
        <f>[7]B!F677</f>
        <v>0</v>
      </c>
      <c r="G306" s="517">
        <f>[7]B!G677</f>
        <v>0</v>
      </c>
      <c r="H306" s="517">
        <f>[7]B!AA677</f>
        <v>57</v>
      </c>
      <c r="I306" s="517">
        <f>[7]B!AB677</f>
        <v>27</v>
      </c>
      <c r="J306" s="517">
        <f>[7]B!AC677</f>
        <v>57</v>
      </c>
      <c r="K306" s="517">
        <f>[7]B!AD677</f>
        <v>0</v>
      </c>
      <c r="L306" s="517">
        <f>[7]B!AE677</f>
        <v>0</v>
      </c>
      <c r="M306" s="517">
        <f>[7]B!AF677</f>
        <v>0</v>
      </c>
      <c r="N306" s="517">
        <f>[7]B!AG677</f>
        <v>0</v>
      </c>
      <c r="O306" s="517">
        <f>[7]B!AH677</f>
        <v>0</v>
      </c>
      <c r="P306" s="517">
        <f>[7]B!AI677</f>
        <v>0</v>
      </c>
      <c r="Q306" s="517">
        <f>[7]B!AJ677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[7]B!C728</f>
        <v>0</v>
      </c>
      <c r="D307" s="538">
        <f>[7]B!D728</f>
        <v>0</v>
      </c>
      <c r="E307" s="538">
        <f>[7]B!E728</f>
        <v>0</v>
      </c>
      <c r="F307" s="538">
        <f>[7]B!F728</f>
        <v>0</v>
      </c>
      <c r="G307" s="538">
        <f>[7]B!G728</f>
        <v>0</v>
      </c>
      <c r="H307" s="538">
        <f>[7]B!AA728</f>
        <v>0</v>
      </c>
      <c r="I307" s="538">
        <f>[7]B!AB728</f>
        <v>0</v>
      </c>
      <c r="J307" s="538">
        <f>[7]B!AC728</f>
        <v>0</v>
      </c>
      <c r="K307" s="538">
        <f>[7]B!AD728</f>
        <v>0</v>
      </c>
      <c r="L307" s="538">
        <f>[7]B!AE728</f>
        <v>0</v>
      </c>
      <c r="M307" s="538">
        <f>[7]B!AF728</f>
        <v>0</v>
      </c>
      <c r="N307" s="538">
        <f>[7]B!AG728</f>
        <v>0</v>
      </c>
      <c r="O307" s="538">
        <f>[7]B!AH728</f>
        <v>0</v>
      </c>
      <c r="P307" s="538">
        <f>[7]B!AI728</f>
        <v>0</v>
      </c>
      <c r="Q307" s="538">
        <f>[7]B!AJ728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[7]B!C786</f>
        <v>0</v>
      </c>
      <c r="D308" s="517">
        <f>[7]B!D786</f>
        <v>0</v>
      </c>
      <c r="E308" s="517">
        <f>[7]B!E786</f>
        <v>0</v>
      </c>
      <c r="F308" s="517">
        <f>[7]B!F786</f>
        <v>0</v>
      </c>
      <c r="G308" s="517">
        <f>[7]B!G786</f>
        <v>0</v>
      </c>
      <c r="H308" s="517">
        <f>[7]B!AA786</f>
        <v>0</v>
      </c>
      <c r="I308" s="517">
        <f>[7]B!AB786</f>
        <v>0</v>
      </c>
      <c r="J308" s="517">
        <f>[7]B!AC786</f>
        <v>0</v>
      </c>
      <c r="K308" s="517">
        <f>[7]B!AD786</f>
        <v>0</v>
      </c>
      <c r="L308" s="517">
        <f>[7]B!AE786</f>
        <v>0</v>
      </c>
      <c r="M308" s="517">
        <f>[7]B!AF786</f>
        <v>0</v>
      </c>
      <c r="N308" s="517">
        <f>[7]B!AG786</f>
        <v>0</v>
      </c>
      <c r="O308" s="517">
        <f>[7]B!AH786</f>
        <v>0</v>
      </c>
      <c r="P308" s="517">
        <f>[7]B!AI786</f>
        <v>0</v>
      </c>
      <c r="Q308" s="517">
        <f>[7]B!AJ786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[7]B!C492</f>
        <v>8180</v>
      </c>
      <c r="D309" s="515">
        <f>[7]B!D492</f>
        <v>8044</v>
      </c>
      <c r="E309" s="515">
        <f>[7]B!E492</f>
        <v>8044</v>
      </c>
      <c r="F309" s="515">
        <f>[7]B!F492</f>
        <v>0</v>
      </c>
      <c r="G309" s="515">
        <f>[7]B!G492</f>
        <v>136</v>
      </c>
      <c r="H309" s="515">
        <f>[7]B!AA492</f>
        <v>5256</v>
      </c>
      <c r="I309" s="515">
        <f>[7]B!AB492</f>
        <v>1356</v>
      </c>
      <c r="J309" s="515">
        <f>[7]B!AC492</f>
        <v>1568</v>
      </c>
      <c r="K309" s="515">
        <f>[7]B!AD492</f>
        <v>0</v>
      </c>
      <c r="L309" s="515">
        <f>[7]B!AE492</f>
        <v>0</v>
      </c>
      <c r="M309" s="515">
        <f>[7]B!AF492</f>
        <v>0</v>
      </c>
      <c r="N309" s="515">
        <f>[7]B!AG492</f>
        <v>0</v>
      </c>
      <c r="O309" s="515">
        <f>[7]B!AH492</f>
        <v>0</v>
      </c>
      <c r="P309" s="515">
        <f>[7]B!AI492</f>
        <v>0</v>
      </c>
      <c r="Q309" s="515">
        <f>[7]B!AJ492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[7]B!C978</f>
        <v>0</v>
      </c>
      <c r="D310" s="539">
        <f>[7]B!D978</f>
        <v>0</v>
      </c>
      <c r="E310" s="539">
        <f>[7]B!E978</f>
        <v>0</v>
      </c>
      <c r="F310" s="539">
        <f>[7]B!F978</f>
        <v>0</v>
      </c>
      <c r="G310" s="539">
        <f>[7]B!G978</f>
        <v>0</v>
      </c>
      <c r="H310" s="539">
        <f>[7]B!AA978</f>
        <v>0</v>
      </c>
      <c r="I310" s="539">
        <f>[7]B!AB978</f>
        <v>0</v>
      </c>
      <c r="J310" s="539">
        <f>[7]B!AC978</f>
        <v>0</v>
      </c>
      <c r="K310" s="539">
        <f>[7]B!AD978</f>
        <v>0</v>
      </c>
      <c r="L310" s="539">
        <f>[7]B!AE978</f>
        <v>0</v>
      </c>
      <c r="M310" s="539">
        <f>[7]B!AF978</f>
        <v>0</v>
      </c>
      <c r="N310" s="539">
        <f>[7]B!AG978</f>
        <v>0</v>
      </c>
      <c r="O310" s="539">
        <f>[7]B!AH978</f>
        <v>0</v>
      </c>
      <c r="P310" s="539">
        <f>[7]B!AI978</f>
        <v>825</v>
      </c>
      <c r="Q310" s="539">
        <f>[7]B!AJ978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SUM([7]B!C793,[7]B!C800,[7]B!C804,[7]B!C811,[7]B!C820)</f>
        <v>0</v>
      </c>
      <c r="D317" s="511">
        <f>SUM([7]B!D793,[7]B!D800,[7]B!D804,[7]B!D811,[7]B!D820)</f>
        <v>0</v>
      </c>
      <c r="E317" s="511">
        <f>SUM([7]B!E793,[7]B!E800,[7]B!E804,[7]B!E811,[7]B!E820)</f>
        <v>0</v>
      </c>
      <c r="F317" s="511">
        <f>SUM([7]B!F793,[7]B!F800,[7]B!F804,[7]B!F811,[7]B!F820)</f>
        <v>0</v>
      </c>
      <c r="G317" s="511">
        <f>SUM([7]B!G793,[7]B!G800,[7]B!G804,[7]B!G811,[7]B!G820)</f>
        <v>0</v>
      </c>
      <c r="H317" s="511">
        <f>SUM([7]B!AA793,[7]B!AA800,[7]B!AA804,[7]B!AA811,[7]B!AA820)</f>
        <v>0</v>
      </c>
      <c r="I317" s="511">
        <f>SUM([7]B!AB793,[7]B!AB800,[7]B!AB804,[7]B!AB811,[7]B!AB820)</f>
        <v>0</v>
      </c>
      <c r="J317" s="511">
        <f>SUM([7]B!AC793,[7]B!AC800,[7]B!AC804,[7]B!AC811,[7]B!AC820)</f>
        <v>0</v>
      </c>
      <c r="K317" s="511">
        <f>SUM([7]B!AD793,[7]B!AD800,[7]B!AD804,[7]B!AD811,[7]B!AD820)</f>
        <v>0</v>
      </c>
      <c r="L317" s="511">
        <f>SUM([7]B!AE793,[7]B!AE800,[7]B!AE804,[7]B!AE811,[7]B!AE820)</f>
        <v>0</v>
      </c>
      <c r="M317" s="511">
        <f>SUM([7]B!AF793,[7]B!AF800,[7]B!AF804,[7]B!AF811,[7]B!AF820)</f>
        <v>0</v>
      </c>
      <c r="N317" s="511">
        <f>SUM([7]B!AG793,[7]B!AG800,[7]B!AG804,[7]B!AG811,[7]B!AG820)</f>
        <v>0</v>
      </c>
      <c r="O317" s="511">
        <f>SUM([7]B!AH793,[7]B!AH800,[7]B!AH804,[7]B!AH811,[7]B!AH820)</f>
        <v>0</v>
      </c>
      <c r="P317" s="511">
        <f>SUM([7]B!AI793,[7]B!AI800,[7]B!AI804,[7]B!AI811,[7]B!AI820)</f>
        <v>9</v>
      </c>
      <c r="Q317" s="511">
        <f>SUM([7]B!AJ793,[7]B!AJ800,[7]B!AJ804,[7]B!AJ811,[7]B!AJ820)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SUM([7]B!C824,[7]B!C828,[7]B!C832,[7]B!C840,[7]B!C843)</f>
        <v>0</v>
      </c>
      <c r="D318" s="496">
        <f>SUM([7]B!D824,[7]B!D828,[7]B!D832,[7]B!D840,[7]B!D843)</f>
        <v>0</v>
      </c>
      <c r="E318" s="496">
        <f>SUM([7]B!E824,[7]B!E828,[7]B!E832,[7]B!E840,[7]B!E843)</f>
        <v>0</v>
      </c>
      <c r="F318" s="496">
        <f>SUM([7]B!F824,[7]B!F828,[7]B!F832,[7]B!F840,[7]B!F843)</f>
        <v>0</v>
      </c>
      <c r="G318" s="496">
        <f>SUM([7]B!G824,[7]B!G828,[7]B!G832,[7]B!G840,[7]B!G843)</f>
        <v>0</v>
      </c>
      <c r="H318" s="511">
        <f>SUM([7]B!AA824,[7]B!AA828,[7]B!AA832,[7]B!AA840,[7]B!AA843)</f>
        <v>0</v>
      </c>
      <c r="I318" s="511">
        <f>SUM([7]B!AB824,[7]B!AB828,[7]B!AB832,[7]B!AB840,[7]B!AB843)</f>
        <v>0</v>
      </c>
      <c r="J318" s="511">
        <f>SUM([7]B!AC824,[7]B!AC828,[7]B!AC832,[7]B!AC840,[7]B!AC843)</f>
        <v>0</v>
      </c>
      <c r="K318" s="511">
        <f>SUM([7]B!AD824,[7]B!AD828,[7]B!AD832,[7]B!AD840,[7]B!AD843)</f>
        <v>0</v>
      </c>
      <c r="L318" s="511">
        <f>SUM([7]B!AE824,[7]B!AE828,[7]B!AE832,[7]B!AE840,[7]B!AE843)</f>
        <v>0</v>
      </c>
      <c r="M318" s="511">
        <f>SUM([7]B!AF824,[7]B!AF828,[7]B!AF832,[7]B!AF840,[7]B!AF843)</f>
        <v>0</v>
      </c>
      <c r="N318" s="511">
        <f>SUM([7]B!AG824,[7]B!AG828,[7]B!AG832,[7]B!AG840,[7]B!AG843)</f>
        <v>0</v>
      </c>
      <c r="O318" s="511">
        <f>SUM([7]B!AH824,[7]B!AH828,[7]B!AH832,[7]B!AH840,[7]B!AH843)</f>
        <v>0</v>
      </c>
      <c r="P318" s="511">
        <f>SUM([7]B!AI824,[7]B!AI828,[7]B!AI832,[7]B!AI840,[7]B!AI843)</f>
        <v>3</v>
      </c>
      <c r="Q318" s="511">
        <f>SUM([7]B!AJ824,[7]B!AJ828,[7]B!AJ832,[7]B!AJ840,[7]B!AJ843)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[7]B!C854</f>
        <v>0</v>
      </c>
      <c r="D320" s="513">
        <f>[7]B!D854</f>
        <v>0</v>
      </c>
      <c r="E320" s="513">
        <f>[7]B!E854</f>
        <v>0</v>
      </c>
      <c r="F320" s="513">
        <f>[7]B!F854</f>
        <v>0</v>
      </c>
      <c r="G320" s="513">
        <f>[7]B!G854</f>
        <v>0</v>
      </c>
      <c r="H320" s="511">
        <f>[7]B!AA854</f>
        <v>0</v>
      </c>
      <c r="I320" s="511">
        <f>[7]B!AB854</f>
        <v>0</v>
      </c>
      <c r="J320" s="511">
        <f>[7]B!AC854</f>
        <v>0</v>
      </c>
      <c r="K320" s="511">
        <f>[7]B!AD854</f>
        <v>0</v>
      </c>
      <c r="L320" s="511">
        <f>[7]B!AE854</f>
        <v>0</v>
      </c>
      <c r="M320" s="511">
        <f>[7]B!AF854</f>
        <v>0</v>
      </c>
      <c r="N320" s="511">
        <f>[7]B!AG854</f>
        <v>0</v>
      </c>
      <c r="O320" s="511">
        <f>[7]B!AH854</f>
        <v>0</v>
      </c>
      <c r="P320" s="511">
        <f>[7]B!AI854</f>
        <v>0</v>
      </c>
      <c r="Q320" s="511">
        <f>[7]B!AJ854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[7]B!C860</f>
        <v>0</v>
      </c>
      <c r="D322" s="547">
        <f>[7]B!D860</f>
        <v>0</v>
      </c>
      <c r="E322" s="547">
        <f>[7]B!E860</f>
        <v>0</v>
      </c>
      <c r="F322" s="547">
        <f>[7]B!F860</f>
        <v>0</v>
      </c>
      <c r="G322" s="547">
        <f>[7]B!G860</f>
        <v>0</v>
      </c>
      <c r="H322" s="511">
        <f>[7]B!AA860</f>
        <v>0</v>
      </c>
      <c r="I322" s="511">
        <f>[7]B!AB860</f>
        <v>0</v>
      </c>
      <c r="J322" s="511">
        <f>[7]B!AC860</f>
        <v>0</v>
      </c>
      <c r="K322" s="511">
        <f>[7]B!AD860</f>
        <v>0</v>
      </c>
      <c r="L322" s="511">
        <f>[7]B!AE860</f>
        <v>0</v>
      </c>
      <c r="M322" s="511">
        <f>[7]B!AF860</f>
        <v>0</v>
      </c>
      <c r="N322" s="511">
        <f>[7]B!AG860</f>
        <v>0</v>
      </c>
      <c r="O322" s="511">
        <f>[7]B!AH860</f>
        <v>0</v>
      </c>
      <c r="P322" s="511">
        <f>[7]B!AI860</f>
        <v>0</v>
      </c>
      <c r="Q322" s="511">
        <f>[7]B!AJ860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[7]B!C876</f>
        <v>0</v>
      </c>
      <c r="D323" s="548">
        <f>[7]B!D876</f>
        <v>0</v>
      </c>
      <c r="E323" s="548">
        <f>[7]B!E876</f>
        <v>0</v>
      </c>
      <c r="F323" s="548">
        <f>[7]B!F876</f>
        <v>0</v>
      </c>
      <c r="G323" s="548">
        <f>[7]B!G876</f>
        <v>0</v>
      </c>
      <c r="H323" s="511">
        <f>[7]B!AA876</f>
        <v>0</v>
      </c>
      <c r="I323" s="511">
        <f>[7]B!AB876</f>
        <v>0</v>
      </c>
      <c r="J323" s="511">
        <f>[7]B!AC876</f>
        <v>0</v>
      </c>
      <c r="K323" s="511">
        <f>[7]B!AD876</f>
        <v>0</v>
      </c>
      <c r="L323" s="511">
        <f>[7]B!AE876</f>
        <v>0</v>
      </c>
      <c r="M323" s="511">
        <f>[7]B!AF876</f>
        <v>0</v>
      </c>
      <c r="N323" s="511">
        <f>[7]B!AG876</f>
        <v>0</v>
      </c>
      <c r="O323" s="511">
        <f>[7]B!AH876</f>
        <v>0</v>
      </c>
      <c r="P323" s="511">
        <f>[7]B!AI876</f>
        <v>0</v>
      </c>
      <c r="Q323" s="511">
        <f>[7]B!AJ876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[7]B!C879</f>
        <v>0</v>
      </c>
      <c r="D324" s="548">
        <f>[7]B!D879</f>
        <v>0</v>
      </c>
      <c r="E324" s="548">
        <f>[7]B!E879</f>
        <v>0</v>
      </c>
      <c r="F324" s="548">
        <f>[7]B!F879</f>
        <v>0</v>
      </c>
      <c r="G324" s="548">
        <f>[7]B!G879</f>
        <v>0</v>
      </c>
      <c r="H324" s="548">
        <f>[7]B!H879</f>
        <v>0</v>
      </c>
      <c r="I324" s="548">
        <f>[7]B!I879</f>
        <v>0</v>
      </c>
      <c r="J324" s="548">
        <f>[7]B!J879</f>
        <v>0</v>
      </c>
      <c r="K324" s="548">
        <f>[7]B!K879</f>
        <v>0</v>
      </c>
      <c r="L324" s="548">
        <f>[7]B!L879</f>
        <v>0</v>
      </c>
      <c r="M324" s="548">
        <f>[7]B!M879</f>
        <v>0</v>
      </c>
      <c r="N324" s="548">
        <f>[7]B!N879</f>
        <v>0</v>
      </c>
      <c r="O324" s="548">
        <f>[7]B!O879</f>
        <v>0</v>
      </c>
      <c r="P324" s="548">
        <f>[7]B!P879</f>
        <v>0</v>
      </c>
      <c r="Q324" s="548">
        <f>[7]B!Q879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12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[7]B!C2095</f>
        <v>0</v>
      </c>
      <c r="D330" s="555">
        <f>[7]B!D2095</f>
        <v>0</v>
      </c>
      <c r="E330" s="555">
        <f>[7]B!E2095</f>
        <v>0</v>
      </c>
      <c r="F330" s="555">
        <f>[7]B!F2095</f>
        <v>0</v>
      </c>
      <c r="G330" s="555">
        <f>[7]B!G2095</f>
        <v>0</v>
      </c>
      <c r="H330" s="555">
        <f>[7]B!AA2095</f>
        <v>0</v>
      </c>
      <c r="I330" s="555">
        <f>[7]B!AB2095</f>
        <v>0</v>
      </c>
      <c r="J330" s="555">
        <f>[7]B!AC2095</f>
        <v>0</v>
      </c>
      <c r="K330" s="555">
        <f>[7]B!AD2095</f>
        <v>0</v>
      </c>
      <c r="L330" s="555">
        <f>[7]B!AE2095</f>
        <v>0</v>
      </c>
      <c r="M330" s="555">
        <f>[7]B!AF2095</f>
        <v>0</v>
      </c>
      <c r="N330" s="555">
        <f>[7]B!AG2095</f>
        <v>0</v>
      </c>
      <c r="O330" s="555">
        <f>[7]B!AH2095</f>
        <v>0</v>
      </c>
      <c r="P330" s="555">
        <f>[7]B!AI2095</f>
        <v>0</v>
      </c>
      <c r="Q330" s="555">
        <f>[7]B!AJ2095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[7]B!C2096</f>
        <v>0</v>
      </c>
      <c r="D331" s="555">
        <f>[7]B!D2096</f>
        <v>0</v>
      </c>
      <c r="E331" s="555">
        <f>[7]B!E2096</f>
        <v>0</v>
      </c>
      <c r="F331" s="555">
        <f>[7]B!F2096</f>
        <v>0</v>
      </c>
      <c r="G331" s="555">
        <f>[7]B!G2096</f>
        <v>0</v>
      </c>
      <c r="H331" s="555">
        <f>[7]B!AA2096</f>
        <v>0</v>
      </c>
      <c r="I331" s="555">
        <f>[7]B!AB2096</f>
        <v>0</v>
      </c>
      <c r="J331" s="555">
        <f>[7]B!AC2096</f>
        <v>0</v>
      </c>
      <c r="K331" s="555">
        <f>[7]B!AD2096</f>
        <v>0</v>
      </c>
      <c r="L331" s="555">
        <f>[7]B!AE2096</f>
        <v>0</v>
      </c>
      <c r="M331" s="555">
        <f>[7]B!AF2096</f>
        <v>0</v>
      </c>
      <c r="N331" s="555">
        <f>[7]B!AG2096</f>
        <v>0</v>
      </c>
      <c r="O331" s="555">
        <f>[7]B!AH2096</f>
        <v>0</v>
      </c>
      <c r="P331" s="555">
        <f>[7]B!AI2096</f>
        <v>0</v>
      </c>
      <c r="Q331" s="555">
        <f>[7]B!AJ2096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[7]B!C2097</f>
        <v>0</v>
      </c>
      <c r="D332" s="555">
        <f>[7]B!D2097</f>
        <v>0</v>
      </c>
      <c r="E332" s="555">
        <f>[7]B!E2097</f>
        <v>0</v>
      </c>
      <c r="F332" s="555">
        <f>[7]B!F2097</f>
        <v>0</v>
      </c>
      <c r="G332" s="555">
        <f>[7]B!G2097</f>
        <v>0</v>
      </c>
      <c r="H332" s="555">
        <f>[7]B!AA2097</f>
        <v>0</v>
      </c>
      <c r="I332" s="555">
        <f>[7]B!AB2097</f>
        <v>0</v>
      </c>
      <c r="J332" s="555">
        <f>[7]B!AC2097</f>
        <v>0</v>
      </c>
      <c r="K332" s="555">
        <f>[7]B!AD2097</f>
        <v>0</v>
      </c>
      <c r="L332" s="555">
        <f>[7]B!AE2097</f>
        <v>0</v>
      </c>
      <c r="M332" s="555">
        <f>[7]B!AF2097</f>
        <v>0</v>
      </c>
      <c r="N332" s="555">
        <f>[7]B!AG2097</f>
        <v>0</v>
      </c>
      <c r="O332" s="555">
        <f>[7]B!AH2097</f>
        <v>0</v>
      </c>
      <c r="P332" s="555">
        <f>[7]B!AI2097</f>
        <v>0</v>
      </c>
      <c r="Q332" s="555">
        <f>[7]B!AJ2097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[7]B!C2098</f>
        <v>0</v>
      </c>
      <c r="D333" s="555">
        <f>[7]B!D2098</f>
        <v>0</v>
      </c>
      <c r="E333" s="555">
        <f>[7]B!E2098</f>
        <v>0</v>
      </c>
      <c r="F333" s="555">
        <f>[7]B!F2098</f>
        <v>0</v>
      </c>
      <c r="G333" s="555">
        <f>[7]B!G2098</f>
        <v>0</v>
      </c>
      <c r="H333" s="555">
        <f>[7]B!AA2098</f>
        <v>0</v>
      </c>
      <c r="I333" s="555">
        <f>[7]B!AB2098</f>
        <v>0</v>
      </c>
      <c r="J333" s="555">
        <f>[7]B!AC2098</f>
        <v>0</v>
      </c>
      <c r="K333" s="555">
        <f>[7]B!AD2098</f>
        <v>0</v>
      </c>
      <c r="L333" s="555">
        <f>[7]B!AE2098</f>
        <v>0</v>
      </c>
      <c r="M333" s="555">
        <f>[7]B!AF2098</f>
        <v>0</v>
      </c>
      <c r="N333" s="555">
        <f>[7]B!AG2098</f>
        <v>0</v>
      </c>
      <c r="O333" s="555">
        <f>[7]B!AH2098</f>
        <v>0</v>
      </c>
      <c r="P333" s="555">
        <f>[7]B!AI2098</f>
        <v>0</v>
      </c>
      <c r="Q333" s="555">
        <f>[7]B!AJ2098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[7]B!C2099</f>
        <v>0</v>
      </c>
      <c r="D334" s="555">
        <f>[7]B!D2099</f>
        <v>0</v>
      </c>
      <c r="E334" s="555">
        <f>[7]B!E2099</f>
        <v>0</v>
      </c>
      <c r="F334" s="555">
        <f>[7]B!F2099</f>
        <v>0</v>
      </c>
      <c r="G334" s="555">
        <f>[7]B!G2099</f>
        <v>0</v>
      </c>
      <c r="H334" s="555">
        <f>[7]B!AA2099</f>
        <v>0</v>
      </c>
      <c r="I334" s="555">
        <f>[7]B!AB2099</f>
        <v>0</v>
      </c>
      <c r="J334" s="555">
        <f>[7]B!AC2099</f>
        <v>0</v>
      </c>
      <c r="K334" s="555">
        <f>[7]B!AD2099</f>
        <v>0</v>
      </c>
      <c r="L334" s="555">
        <f>[7]B!AE2099</f>
        <v>0</v>
      </c>
      <c r="M334" s="555">
        <f>[7]B!AF2099</f>
        <v>0</v>
      </c>
      <c r="N334" s="555">
        <f>[7]B!AG2099</f>
        <v>0</v>
      </c>
      <c r="O334" s="555">
        <f>[7]B!AH2099</f>
        <v>0</v>
      </c>
      <c r="P334" s="555">
        <f>[7]B!AI2099</f>
        <v>0</v>
      </c>
      <c r="Q334" s="555">
        <f>[7]B!AJ2099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[7]B!C2100</f>
        <v>0</v>
      </c>
      <c r="D335" s="555">
        <f>[7]B!D2100</f>
        <v>0</v>
      </c>
      <c r="E335" s="555">
        <f>[7]B!E2100</f>
        <v>0</v>
      </c>
      <c r="F335" s="555">
        <f>[7]B!F2100</f>
        <v>0</v>
      </c>
      <c r="G335" s="555">
        <f>[7]B!G2100</f>
        <v>0</v>
      </c>
      <c r="H335" s="555">
        <f>[7]B!AA2100</f>
        <v>0</v>
      </c>
      <c r="I335" s="555">
        <f>[7]B!AB2100</f>
        <v>0</v>
      </c>
      <c r="J335" s="555">
        <f>[7]B!AC2100</f>
        <v>0</v>
      </c>
      <c r="K335" s="555">
        <f>[7]B!AD2100</f>
        <v>0</v>
      </c>
      <c r="L335" s="555">
        <f>[7]B!AE2100</f>
        <v>0</v>
      </c>
      <c r="M335" s="555">
        <f>[7]B!AF2100</f>
        <v>0</v>
      </c>
      <c r="N335" s="555">
        <f>[7]B!AG2100</f>
        <v>0</v>
      </c>
      <c r="O335" s="555">
        <f>[7]B!AH2100</f>
        <v>0</v>
      </c>
      <c r="P335" s="555">
        <f>[7]B!AI2100</f>
        <v>0</v>
      </c>
      <c r="Q335" s="555">
        <f>[7]B!AJ2100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[7]B!C2101</f>
        <v>0</v>
      </c>
      <c r="D336" s="555">
        <f>[7]B!D2101</f>
        <v>0</v>
      </c>
      <c r="E336" s="555">
        <f>[7]B!E2101</f>
        <v>0</v>
      </c>
      <c r="F336" s="555">
        <f>[7]B!F2101</f>
        <v>0</v>
      </c>
      <c r="G336" s="555">
        <f>[7]B!G2101</f>
        <v>0</v>
      </c>
      <c r="H336" s="555">
        <f>[7]B!AA2101</f>
        <v>0</v>
      </c>
      <c r="I336" s="555">
        <f>[7]B!AB2101</f>
        <v>0</v>
      </c>
      <c r="J336" s="555">
        <f>[7]B!AC2101</f>
        <v>0</v>
      </c>
      <c r="K336" s="555">
        <f>[7]B!AD2101</f>
        <v>0</v>
      </c>
      <c r="L336" s="555">
        <f>[7]B!AE2101</f>
        <v>0</v>
      </c>
      <c r="M336" s="555">
        <f>[7]B!AF2101</f>
        <v>0</v>
      </c>
      <c r="N336" s="555">
        <f>[7]B!AG2101</f>
        <v>0</v>
      </c>
      <c r="O336" s="555">
        <f>[7]B!AH2101</f>
        <v>0</v>
      </c>
      <c r="P336" s="555">
        <f>[7]B!AI2101</f>
        <v>0</v>
      </c>
      <c r="Q336" s="555">
        <f>[7]B!AJ2101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[7]B!C2102</f>
        <v>0</v>
      </c>
      <c r="D337" s="555">
        <f>[7]B!D2102</f>
        <v>0</v>
      </c>
      <c r="E337" s="555">
        <f>[7]B!E2102</f>
        <v>0</v>
      </c>
      <c r="F337" s="555">
        <f>[7]B!F2102</f>
        <v>0</v>
      </c>
      <c r="G337" s="555">
        <f>[7]B!G2102</f>
        <v>0</v>
      </c>
      <c r="H337" s="555">
        <f>[7]B!AA2102</f>
        <v>0</v>
      </c>
      <c r="I337" s="555">
        <f>[7]B!AB2102</f>
        <v>0</v>
      </c>
      <c r="J337" s="555">
        <f>[7]B!AC2102</f>
        <v>0</v>
      </c>
      <c r="K337" s="555">
        <f>[7]B!AD2102</f>
        <v>0</v>
      </c>
      <c r="L337" s="555">
        <f>[7]B!AE2102</f>
        <v>0</v>
      </c>
      <c r="M337" s="555">
        <f>[7]B!AF2102</f>
        <v>0</v>
      </c>
      <c r="N337" s="555">
        <f>[7]B!AG2102</f>
        <v>0</v>
      </c>
      <c r="O337" s="555">
        <f>[7]B!AH2102</f>
        <v>0</v>
      </c>
      <c r="P337" s="555">
        <f>[7]B!AI2102</f>
        <v>0</v>
      </c>
      <c r="Q337" s="555">
        <f>[7]B!AJ2102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[7]B!C1141</f>
        <v>3</v>
      </c>
      <c r="D343" s="555">
        <f>[7]B!H1141</f>
        <v>3</v>
      </c>
      <c r="E343" s="555">
        <f>[7]B!I1141</f>
        <v>1</v>
      </c>
      <c r="F343" s="555">
        <f>[7]B!J1141</f>
        <v>2</v>
      </c>
      <c r="G343" s="555">
        <f>[7]B!K1141</f>
        <v>0</v>
      </c>
      <c r="H343" s="555">
        <f>[7]B!L1141</f>
        <v>0</v>
      </c>
      <c r="I343" s="555">
        <f>[7]B!M1141</f>
        <v>0</v>
      </c>
      <c r="J343" s="555">
        <f>[7]B!N1141</f>
        <v>0</v>
      </c>
      <c r="K343" s="567"/>
      <c r="L343" s="555">
        <f>[7]B!AD1141</f>
        <v>0</v>
      </c>
      <c r="M343" s="555">
        <f>[7]B!AE1141</f>
        <v>0</v>
      </c>
      <c r="N343" s="555">
        <f>[7]B!AF1141</f>
        <v>0</v>
      </c>
      <c r="O343" s="555">
        <f>[7]B!AG1141</f>
        <v>0</v>
      </c>
      <c r="P343" s="555">
        <f>[7]B!AH1141</f>
        <v>0</v>
      </c>
      <c r="Q343" s="555">
        <f>[7]B!AI1141</f>
        <v>0</v>
      </c>
      <c r="R343" s="555">
        <f>[7]B!AJ1141</f>
        <v>2</v>
      </c>
    </row>
    <row r="344" spans="1:18" ht="15" customHeight="1" x14ac:dyDescent="0.15">
      <c r="A344" s="287" t="s">
        <v>465</v>
      </c>
      <c r="B344" s="288" t="s">
        <v>466</v>
      </c>
      <c r="C344" s="555">
        <f>[7]B!C1276</f>
        <v>235</v>
      </c>
      <c r="D344" s="555">
        <f>[7]B!H1276</f>
        <v>214</v>
      </c>
      <c r="E344" s="555">
        <f>[7]B!I1276</f>
        <v>200</v>
      </c>
      <c r="F344" s="555">
        <f>[7]B!J1276</f>
        <v>14</v>
      </c>
      <c r="G344" s="555">
        <f>[7]B!K1276</f>
        <v>0</v>
      </c>
      <c r="H344" s="555">
        <f>[7]B!L1276</f>
        <v>20</v>
      </c>
      <c r="I344" s="555">
        <f>[7]B!M1276</f>
        <v>1</v>
      </c>
      <c r="J344" s="555">
        <f>[7]B!N1276</f>
        <v>0</v>
      </c>
      <c r="K344" s="555">
        <v>50</v>
      </c>
      <c r="L344" s="555">
        <f>[7]B!AD1276</f>
        <v>0</v>
      </c>
      <c r="M344" s="555">
        <f>[7]B!AE1276</f>
        <v>107</v>
      </c>
      <c r="N344" s="555">
        <f>[7]B!AF1276</f>
        <v>0</v>
      </c>
      <c r="O344" s="555">
        <f>[7]B!AG1276</f>
        <v>0</v>
      </c>
      <c r="P344" s="555">
        <f>[7]B!AH1276</f>
        <v>0</v>
      </c>
      <c r="Q344" s="555">
        <f>[7]B!AI1276</f>
        <v>0</v>
      </c>
      <c r="R344" s="555">
        <f>[7]B!AJ1276</f>
        <v>14</v>
      </c>
    </row>
    <row r="345" spans="1:18" ht="15" customHeight="1" x14ac:dyDescent="0.15">
      <c r="A345" s="287" t="s">
        <v>113</v>
      </c>
      <c r="B345" s="288" t="s">
        <v>467</v>
      </c>
      <c r="C345" s="555">
        <f>[7]B!C1416</f>
        <v>56</v>
      </c>
      <c r="D345" s="555">
        <f>[7]B!H1416</f>
        <v>42</v>
      </c>
      <c r="E345" s="555">
        <f>[7]B!I1416</f>
        <v>29</v>
      </c>
      <c r="F345" s="555">
        <f>[7]B!J1416</f>
        <v>13</v>
      </c>
      <c r="G345" s="555">
        <f>[7]B!K1416</f>
        <v>2</v>
      </c>
      <c r="H345" s="555">
        <f>[7]B!L1416</f>
        <v>7</v>
      </c>
      <c r="I345" s="555">
        <f>[7]B!M1416</f>
        <v>5</v>
      </c>
      <c r="J345" s="555">
        <f>[7]B!N1416</f>
        <v>0</v>
      </c>
      <c r="K345" s="555">
        <v>24</v>
      </c>
      <c r="L345" s="555">
        <f>[7]B!AD1416</f>
        <v>0</v>
      </c>
      <c r="M345" s="555">
        <f>[7]B!AE1416</f>
        <v>0</v>
      </c>
      <c r="N345" s="555">
        <f>[7]B!AF1416</f>
        <v>0</v>
      </c>
      <c r="O345" s="555">
        <f>[7]B!AG1416</f>
        <v>0</v>
      </c>
      <c r="P345" s="555">
        <f>[7]B!AH1416</f>
        <v>0</v>
      </c>
      <c r="Q345" s="555">
        <f>[7]B!AI1416</f>
        <v>0</v>
      </c>
      <c r="R345" s="555">
        <f>[7]B!AJ1416</f>
        <v>15</v>
      </c>
    </row>
    <row r="346" spans="1:18" ht="15" customHeight="1" x14ac:dyDescent="0.15">
      <c r="A346" s="287" t="s">
        <v>115</v>
      </c>
      <c r="B346" s="288" t="s">
        <v>468</v>
      </c>
      <c r="C346" s="555">
        <f>[7]B!C1480</f>
        <v>14</v>
      </c>
      <c r="D346" s="555">
        <f>[7]B!H1480</f>
        <v>8</v>
      </c>
      <c r="E346" s="555">
        <f>[7]B!I1480</f>
        <v>7</v>
      </c>
      <c r="F346" s="555">
        <f>[7]B!J1480</f>
        <v>1</v>
      </c>
      <c r="G346" s="555">
        <f>[7]B!K1480</f>
        <v>0</v>
      </c>
      <c r="H346" s="555">
        <f>[7]B!L1480</f>
        <v>6</v>
      </c>
      <c r="I346" s="555">
        <f>[7]B!M1480</f>
        <v>0</v>
      </c>
      <c r="J346" s="555">
        <f>[7]B!N1480</f>
        <v>0</v>
      </c>
      <c r="K346" s="555">
        <v>3</v>
      </c>
      <c r="L346" s="555">
        <f>[7]B!AD1480</f>
        <v>0</v>
      </c>
      <c r="M346" s="555">
        <f>[7]B!AE1480</f>
        <v>0</v>
      </c>
      <c r="N346" s="555">
        <f>[7]B!AF1480</f>
        <v>0</v>
      </c>
      <c r="O346" s="555">
        <f>[7]B!AG1480</f>
        <v>0</v>
      </c>
      <c r="P346" s="555">
        <f>[7]B!AH1480</f>
        <v>0</v>
      </c>
      <c r="Q346" s="555">
        <f>[7]B!AI1480</f>
        <v>0</v>
      </c>
      <c r="R346" s="555">
        <f>[7]B!AJ1480</f>
        <v>1</v>
      </c>
    </row>
    <row r="347" spans="1:18" ht="15" customHeight="1" x14ac:dyDescent="0.15">
      <c r="A347" s="287" t="s">
        <v>117</v>
      </c>
      <c r="B347" s="288" t="s">
        <v>469</v>
      </c>
      <c r="C347" s="555">
        <f>[7]B!C1549</f>
        <v>32</v>
      </c>
      <c r="D347" s="555">
        <f>[7]B!H1549</f>
        <v>28</v>
      </c>
      <c r="E347" s="555">
        <f>[7]B!I1549</f>
        <v>28</v>
      </c>
      <c r="F347" s="555">
        <f>[7]B!J1549</f>
        <v>0</v>
      </c>
      <c r="G347" s="555">
        <f>[7]B!K1549</f>
        <v>1</v>
      </c>
      <c r="H347" s="555">
        <f>[7]B!L1549</f>
        <v>2</v>
      </c>
      <c r="I347" s="555">
        <f>[7]B!M1549</f>
        <v>0</v>
      </c>
      <c r="J347" s="555">
        <f>[7]B!N1549</f>
        <v>1</v>
      </c>
      <c r="K347" s="555">
        <v>26</v>
      </c>
      <c r="L347" s="555">
        <f>[7]B!AD1549</f>
        <v>0</v>
      </c>
      <c r="M347" s="555">
        <f>[7]B!AE1549</f>
        <v>0</v>
      </c>
      <c r="N347" s="555">
        <f>[7]B!AF1549</f>
        <v>0</v>
      </c>
      <c r="O347" s="555">
        <f>[7]B!AG1549</f>
        <v>0</v>
      </c>
      <c r="P347" s="555">
        <f>[7]B!AH1549</f>
        <v>0</v>
      </c>
      <c r="Q347" s="555">
        <f>[7]B!AI1549</f>
        <v>0</v>
      </c>
      <c r="R347" s="555">
        <f>[7]B!AJ1549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[7]B!C1594</f>
        <v>62</v>
      </c>
      <c r="D348" s="555">
        <f>[7]B!H1594</f>
        <v>61</v>
      </c>
      <c r="E348" s="555">
        <f>[7]B!I1594</f>
        <v>52</v>
      </c>
      <c r="F348" s="555">
        <f>[7]B!J1594</f>
        <v>9</v>
      </c>
      <c r="G348" s="555">
        <f>[7]B!K1594</f>
        <v>0</v>
      </c>
      <c r="H348" s="555">
        <f>[7]B!L1594</f>
        <v>1</v>
      </c>
      <c r="I348" s="555">
        <f>[7]B!M1594</f>
        <v>0</v>
      </c>
      <c r="J348" s="555">
        <f>[7]B!N1594</f>
        <v>0</v>
      </c>
      <c r="K348" s="555">
        <v>62</v>
      </c>
      <c r="L348" s="555">
        <f>[7]B!AD1594</f>
        <v>1</v>
      </c>
      <c r="M348" s="555">
        <f>[7]B!AE1594</f>
        <v>0</v>
      </c>
      <c r="N348" s="555">
        <f>[7]B!AF1594</f>
        <v>0</v>
      </c>
      <c r="O348" s="555">
        <f>[7]B!AG1594</f>
        <v>0</v>
      </c>
      <c r="P348" s="555">
        <f>[7]B!AH1594</f>
        <v>0</v>
      </c>
      <c r="Q348" s="555">
        <f>[7]B!AI1594</f>
        <v>0</v>
      </c>
      <c r="R348" s="555">
        <f>[7]B!AJ1594</f>
        <v>9</v>
      </c>
    </row>
    <row r="349" spans="1:18" ht="15" customHeight="1" x14ac:dyDescent="0.15">
      <c r="A349" s="287" t="s">
        <v>124</v>
      </c>
      <c r="B349" s="288" t="s">
        <v>472</v>
      </c>
      <c r="C349" s="555">
        <f>[7]B!C1798</f>
        <v>4</v>
      </c>
      <c r="D349" s="555">
        <f>[7]B!H1798</f>
        <v>4</v>
      </c>
      <c r="E349" s="555">
        <f>[7]B!I1798</f>
        <v>2</v>
      </c>
      <c r="F349" s="555">
        <f>[7]B!J1798</f>
        <v>2</v>
      </c>
      <c r="G349" s="555">
        <f>[7]B!K1798</f>
        <v>0</v>
      </c>
      <c r="H349" s="555">
        <f>[7]B!L1798</f>
        <v>0</v>
      </c>
      <c r="I349" s="555">
        <f>[7]B!M1798</f>
        <v>0</v>
      </c>
      <c r="J349" s="555">
        <f>[7]B!N1798</f>
        <v>0</v>
      </c>
      <c r="K349" s="555">
        <v>2</v>
      </c>
      <c r="L349" s="555">
        <f>[7]B!AD1798</f>
        <v>0</v>
      </c>
      <c r="M349" s="555">
        <f>[7]B!AE1798</f>
        <v>0</v>
      </c>
      <c r="N349" s="555">
        <f>[7]B!AF1798</f>
        <v>0</v>
      </c>
      <c r="O349" s="555">
        <f>[7]B!AG1798</f>
        <v>0</v>
      </c>
      <c r="P349" s="555">
        <f>[7]B!AH1798</f>
        <v>0</v>
      </c>
      <c r="Q349" s="555">
        <f>[7]B!AI1798</f>
        <v>0</v>
      </c>
      <c r="R349" s="555">
        <f>[7]B!AJ1798</f>
        <v>2</v>
      </c>
    </row>
    <row r="350" spans="1:18" ht="15" customHeight="1" x14ac:dyDescent="0.15">
      <c r="A350" s="287" t="s">
        <v>473</v>
      </c>
      <c r="B350" s="288" t="s">
        <v>474</v>
      </c>
      <c r="C350" s="555">
        <f>[7]B!C1867</f>
        <v>3</v>
      </c>
      <c r="D350" s="555">
        <f>[7]B!H1867</f>
        <v>2</v>
      </c>
      <c r="E350" s="555">
        <f>[7]B!I1867</f>
        <v>2</v>
      </c>
      <c r="F350" s="555">
        <f>[7]B!J1867</f>
        <v>0</v>
      </c>
      <c r="G350" s="555">
        <f>[7]B!K1867</f>
        <v>1</v>
      </c>
      <c r="H350" s="555">
        <f>[7]B!L1867</f>
        <v>0</v>
      </c>
      <c r="I350" s="555">
        <f>[7]B!M1867</f>
        <v>0</v>
      </c>
      <c r="J350" s="555">
        <f>[7]B!N1867</f>
        <v>0</v>
      </c>
      <c r="K350" s="555">
        <v>2</v>
      </c>
      <c r="L350" s="555">
        <f>[7]B!AD1867</f>
        <v>0</v>
      </c>
      <c r="M350" s="555">
        <f>[7]B!AE1867</f>
        <v>0</v>
      </c>
      <c r="N350" s="555">
        <f>[7]B!AF1867</f>
        <v>0</v>
      </c>
      <c r="O350" s="555">
        <f>[7]B!AG1867</f>
        <v>0</v>
      </c>
      <c r="P350" s="555">
        <f>[7]B!AH1867</f>
        <v>0</v>
      </c>
      <c r="Q350" s="555">
        <f>[7]B!AI1867</f>
        <v>0</v>
      </c>
      <c r="R350" s="555">
        <f>[7]B!AJ1867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[7]B!C2028</f>
        <v>203</v>
      </c>
      <c r="D351" s="555">
        <f>[7]B!H2028</f>
        <v>171</v>
      </c>
      <c r="E351" s="555">
        <f>[7]B!I2028</f>
        <v>143</v>
      </c>
      <c r="F351" s="555">
        <f>[7]B!J2028</f>
        <v>28</v>
      </c>
      <c r="G351" s="555">
        <f>[7]B!K2028</f>
        <v>4</v>
      </c>
      <c r="H351" s="555">
        <f>[7]B!L2028</f>
        <v>26</v>
      </c>
      <c r="I351" s="555">
        <f>[7]B!M2028</f>
        <v>2</v>
      </c>
      <c r="J351" s="555">
        <f>[7]B!N2028</f>
        <v>0</v>
      </c>
      <c r="K351" s="568"/>
      <c r="L351" s="555">
        <f>[7]B!AD2028</f>
        <v>0</v>
      </c>
      <c r="M351" s="555">
        <f>[7]B!AE2028</f>
        <v>0</v>
      </c>
      <c r="N351" s="555">
        <f>[7]B!AF2028</f>
        <v>0</v>
      </c>
      <c r="O351" s="555">
        <f>[7]B!AG2028</f>
        <v>0</v>
      </c>
      <c r="P351" s="555">
        <f>[7]B!AH2028</f>
        <v>0</v>
      </c>
      <c r="Q351" s="555">
        <f>[7]B!AI2028</f>
        <v>0</v>
      </c>
      <c r="R351" s="555">
        <f>[7]B!AJ2028</f>
        <v>28</v>
      </c>
    </row>
    <row r="352" spans="1:18" ht="15" customHeight="1" x14ac:dyDescent="0.15">
      <c r="A352" s="287" t="s">
        <v>477</v>
      </c>
      <c r="B352" s="288" t="s">
        <v>478</v>
      </c>
      <c r="C352" s="555">
        <f>[7]B!C2066</f>
        <v>11</v>
      </c>
      <c r="D352" s="555">
        <f>[7]B!H2066</f>
        <v>10</v>
      </c>
      <c r="E352" s="555">
        <f>[7]B!I2066</f>
        <v>5</v>
      </c>
      <c r="F352" s="555">
        <f>[7]B!J2066</f>
        <v>5</v>
      </c>
      <c r="G352" s="555">
        <f>[7]B!K2066</f>
        <v>1</v>
      </c>
      <c r="H352" s="555">
        <f>[7]B!L2066</f>
        <v>0</v>
      </c>
      <c r="I352" s="555">
        <f>[7]B!M2066</f>
        <v>0</v>
      </c>
      <c r="J352" s="555">
        <f>[7]B!N2066</f>
        <v>0</v>
      </c>
      <c r="K352" s="555">
        <v>1</v>
      </c>
      <c r="L352" s="555">
        <f>[7]B!AD2066</f>
        <v>0</v>
      </c>
      <c r="M352" s="555">
        <f>[7]B!AE2066</f>
        <v>0</v>
      </c>
      <c r="N352" s="555">
        <f>[7]B!AF2066</f>
        <v>0</v>
      </c>
      <c r="O352" s="555">
        <f>[7]B!AG2066</f>
        <v>0</v>
      </c>
      <c r="P352" s="555">
        <f>[7]B!AH2066</f>
        <v>0</v>
      </c>
      <c r="Q352" s="555">
        <f>[7]B!AI2066</f>
        <v>0</v>
      </c>
      <c r="R352" s="555">
        <f>[7]B!AJ2066</f>
        <v>6</v>
      </c>
    </row>
    <row r="353" spans="1:28" ht="15" customHeight="1" x14ac:dyDescent="0.15">
      <c r="A353" s="287" t="s">
        <v>479</v>
      </c>
      <c r="B353" s="288" t="s">
        <v>480</v>
      </c>
      <c r="C353" s="555">
        <f>[7]B!C2185</f>
        <v>68</v>
      </c>
      <c r="D353" s="555">
        <f>[7]B!H2185</f>
        <v>58</v>
      </c>
      <c r="E353" s="555">
        <f>[7]B!I2185</f>
        <v>32</v>
      </c>
      <c r="F353" s="555">
        <f>[7]B!J2185</f>
        <v>26</v>
      </c>
      <c r="G353" s="555">
        <f>[7]B!K2185</f>
        <v>2</v>
      </c>
      <c r="H353" s="555">
        <f>[7]B!L2185</f>
        <v>5</v>
      </c>
      <c r="I353" s="555">
        <f>[7]B!M2185</f>
        <v>3</v>
      </c>
      <c r="J353" s="555">
        <f>[7]B!N2185</f>
        <v>0</v>
      </c>
      <c r="K353" s="555">
        <v>0</v>
      </c>
      <c r="L353" s="555">
        <f>[7]B!AD2185</f>
        <v>0</v>
      </c>
      <c r="M353" s="555">
        <f>[7]B!AE2185</f>
        <v>0</v>
      </c>
      <c r="N353" s="555">
        <f>[7]B!AF2185</f>
        <v>0</v>
      </c>
      <c r="O353" s="555">
        <f>[7]B!AG2185</f>
        <v>0</v>
      </c>
      <c r="P353" s="555">
        <f>[7]B!AH2185</f>
        <v>0</v>
      </c>
      <c r="Q353" s="555">
        <f>[7]B!AI2185</f>
        <v>0</v>
      </c>
      <c r="R353" s="555">
        <f>[7]B!AJ2185</f>
        <v>26</v>
      </c>
    </row>
    <row r="354" spans="1:28" ht="15" customHeight="1" x14ac:dyDescent="0.15">
      <c r="A354" s="287" t="s">
        <v>481</v>
      </c>
      <c r="B354" s="288" t="s">
        <v>482</v>
      </c>
      <c r="C354" s="555">
        <f>[7]B!C2218</f>
        <v>7</v>
      </c>
      <c r="D354" s="555">
        <f>[7]B!H2218</f>
        <v>7</v>
      </c>
      <c r="E354" s="555">
        <f>[7]B!I2218</f>
        <v>7</v>
      </c>
      <c r="F354" s="555">
        <f>[7]B!J2218</f>
        <v>0</v>
      </c>
      <c r="G354" s="555">
        <f>[7]B!K2218</f>
        <v>0</v>
      </c>
      <c r="H354" s="555">
        <f>[7]B!L2218</f>
        <v>0</v>
      </c>
      <c r="I354" s="555">
        <f>[7]B!M2218</f>
        <v>0</v>
      </c>
      <c r="J354" s="555">
        <f>[7]B!N2218</f>
        <v>0</v>
      </c>
      <c r="K354" s="555">
        <v>0</v>
      </c>
      <c r="L354" s="555">
        <f>[7]B!AD2218</f>
        <v>0</v>
      </c>
      <c r="M354" s="555">
        <f>[7]B!AE2218</f>
        <v>0</v>
      </c>
      <c r="N354" s="555">
        <f>[7]B!AF2218</f>
        <v>0</v>
      </c>
      <c r="O354" s="555">
        <f>[7]B!AG2218</f>
        <v>0</v>
      </c>
      <c r="P354" s="555">
        <f>[7]B!AH2218</f>
        <v>0</v>
      </c>
      <c r="Q354" s="555">
        <f>[7]B!AI2218</f>
        <v>0</v>
      </c>
      <c r="R354" s="555">
        <f>[7]B!AJ2218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[7]B!C2253</f>
        <v>42</v>
      </c>
      <c r="D355" s="555">
        <f>[7]B!H2253</f>
        <v>39</v>
      </c>
      <c r="E355" s="555">
        <f>[7]B!I2253</f>
        <v>25</v>
      </c>
      <c r="F355" s="555">
        <f>[7]B!J2253</f>
        <v>14</v>
      </c>
      <c r="G355" s="555">
        <f>[7]B!K2253</f>
        <v>0</v>
      </c>
      <c r="H355" s="555">
        <f>[7]B!L2253</f>
        <v>3</v>
      </c>
      <c r="I355" s="555">
        <f>[7]B!M2253</f>
        <v>0</v>
      </c>
      <c r="J355" s="555">
        <f>[7]B!N2253</f>
        <v>0</v>
      </c>
      <c r="K355" s="555">
        <v>0</v>
      </c>
      <c r="L355" s="555">
        <f>[7]B!AD2253</f>
        <v>0</v>
      </c>
      <c r="M355" s="555">
        <f>[7]B!AE2253</f>
        <v>0</v>
      </c>
      <c r="N355" s="555">
        <f>[7]B!AF2253</f>
        <v>0</v>
      </c>
      <c r="O355" s="555">
        <f>[7]B!AG2253</f>
        <v>0</v>
      </c>
      <c r="P355" s="555">
        <f>[7]B!AH2253</f>
        <v>0</v>
      </c>
      <c r="Q355" s="555">
        <f>[7]B!AI2253</f>
        <v>0</v>
      </c>
      <c r="R355" s="555">
        <f>[7]B!AJ2253</f>
        <v>14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103</v>
      </c>
      <c r="D356" s="569">
        <f>SUM(D357:D358)</f>
        <v>101</v>
      </c>
      <c r="E356" s="569">
        <f>SUM(E357:E358)</f>
        <v>33</v>
      </c>
      <c r="F356" s="569">
        <f>SUM(F357:F358)</f>
        <v>68</v>
      </c>
      <c r="G356" s="569">
        <f>SUM(G357:G358)</f>
        <v>2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1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60</v>
      </c>
    </row>
    <row r="357" spans="1:28" ht="15" customHeight="1" x14ac:dyDescent="0.15">
      <c r="A357" s="291"/>
      <c r="B357" s="107" t="s">
        <v>184</v>
      </c>
      <c r="C357" s="569">
        <f>[7]B!C2259</f>
        <v>103</v>
      </c>
      <c r="D357" s="569">
        <f>[7]B!H2259</f>
        <v>101</v>
      </c>
      <c r="E357" s="569">
        <f>[7]B!I2259</f>
        <v>33</v>
      </c>
      <c r="F357" s="569">
        <f>[7]B!J2259</f>
        <v>68</v>
      </c>
      <c r="G357" s="569">
        <f>[7]B!K2259</f>
        <v>2</v>
      </c>
      <c r="H357" s="569">
        <f>[7]B!L2259</f>
        <v>0</v>
      </c>
      <c r="I357" s="569">
        <f>[7]B!M2259</f>
        <v>0</v>
      </c>
      <c r="J357" s="569">
        <f>[7]B!N2259</f>
        <v>0</v>
      </c>
      <c r="K357" s="568"/>
      <c r="L357" s="569">
        <f>[7]B!AD2259</f>
        <v>1</v>
      </c>
      <c r="M357" s="569">
        <f>[7]B!AE2259</f>
        <v>0</v>
      </c>
      <c r="N357" s="569">
        <f>[7]B!AF2259</f>
        <v>0</v>
      </c>
      <c r="O357" s="569">
        <f>[7]B!AG2259</f>
        <v>0</v>
      </c>
      <c r="P357" s="569">
        <f>[7]B!AH2259</f>
        <v>0</v>
      </c>
      <c r="Q357" s="569">
        <f>[7]B!AI2259</f>
        <v>0</v>
      </c>
      <c r="R357" s="569">
        <f>[7]B!AJ2259</f>
        <v>60</v>
      </c>
    </row>
    <row r="358" spans="1:28" ht="15" customHeight="1" x14ac:dyDescent="0.15">
      <c r="A358" s="291"/>
      <c r="B358" s="107" t="s">
        <v>185</v>
      </c>
      <c r="C358" s="569">
        <f>[7]B!C2260</f>
        <v>0</v>
      </c>
      <c r="D358" s="569">
        <f>[7]B!H2260</f>
        <v>0</v>
      </c>
      <c r="E358" s="569">
        <f>[7]B!I2260</f>
        <v>0</v>
      </c>
      <c r="F358" s="569">
        <f>[7]B!J2260</f>
        <v>0</v>
      </c>
      <c r="G358" s="569">
        <f>[7]B!K2260</f>
        <v>0</v>
      </c>
      <c r="H358" s="569">
        <f>[7]B!L2260</f>
        <v>0</v>
      </c>
      <c r="I358" s="569">
        <f>[7]B!M2260</f>
        <v>0</v>
      </c>
      <c r="J358" s="569">
        <f>[7]B!N2260</f>
        <v>0</v>
      </c>
      <c r="K358" s="568"/>
      <c r="L358" s="569">
        <f>[7]B!AD2260</f>
        <v>0</v>
      </c>
      <c r="M358" s="569">
        <f>[7]B!AE2260</f>
        <v>0</v>
      </c>
      <c r="N358" s="569">
        <f>[7]B!AF2260</f>
        <v>0</v>
      </c>
      <c r="O358" s="569">
        <f>[7]B!AG2260</f>
        <v>0</v>
      </c>
      <c r="P358" s="569">
        <f>[7]B!AH2260</f>
        <v>0</v>
      </c>
      <c r="Q358" s="569">
        <f>[7]B!AI2260</f>
        <v>0</v>
      </c>
      <c r="R358" s="569">
        <f>[7]B!AJ2260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[7]B!C2494</f>
        <v>85</v>
      </c>
      <c r="D360" s="555">
        <f>[7]B!H2494</f>
        <v>77</v>
      </c>
      <c r="E360" s="555">
        <f>[7]B!I2494</f>
        <v>67</v>
      </c>
      <c r="F360" s="555">
        <f>[7]B!J2494</f>
        <v>10</v>
      </c>
      <c r="G360" s="555">
        <f>[7]B!K2494</f>
        <v>2</v>
      </c>
      <c r="H360" s="555">
        <f>[7]B!L2494</f>
        <v>6</v>
      </c>
      <c r="I360" s="555">
        <f>[7]B!M2494</f>
        <v>0</v>
      </c>
      <c r="J360" s="555">
        <f>[7]B!N2494</f>
        <v>0</v>
      </c>
      <c r="K360" s="555">
        <v>12</v>
      </c>
      <c r="L360" s="555">
        <f>[7]B!AD2494</f>
        <v>0</v>
      </c>
      <c r="M360" s="555">
        <f>[7]B!AE2494</f>
        <v>0</v>
      </c>
      <c r="N360" s="555">
        <f>[7]B!AF2494</f>
        <v>0</v>
      </c>
      <c r="O360" s="555">
        <f>[7]B!AG2494</f>
        <v>0</v>
      </c>
      <c r="P360" s="555">
        <f>[7]B!AH2494</f>
        <v>0</v>
      </c>
      <c r="Q360" s="555">
        <f>[7]B!AI2494</f>
        <v>0</v>
      </c>
      <c r="R360" s="555">
        <f>[7]B!AJ2494</f>
        <v>10</v>
      </c>
    </row>
    <row r="361" spans="1:28" ht="15" customHeight="1" x14ac:dyDescent="0.15">
      <c r="A361" s="287" t="s">
        <v>489</v>
      </c>
      <c r="B361" s="288" t="s">
        <v>490</v>
      </c>
      <c r="C361" s="555">
        <f>[7]B!C2677+[7]B!C2650</f>
        <v>114</v>
      </c>
      <c r="D361" s="555">
        <f>[7]B!H2677-[7]B!H2673-[7]B!H2674+[7]B!H2650</f>
        <v>25</v>
      </c>
      <c r="E361" s="555">
        <f>[7]B!I2677-[7]B!I2673-[7]B!I2674+[7]B!I2650</f>
        <v>25</v>
      </c>
      <c r="F361" s="555">
        <f>[7]B!J2677-[7]B!J2673-[7]B!J2674+[7]B!J2650</f>
        <v>0</v>
      </c>
      <c r="G361" s="555">
        <f>[7]B!K2677-[7]B!K2673-[7]B!K2674+[7]B!K2650</f>
        <v>0</v>
      </c>
      <c r="H361" s="555">
        <f>[7]B!L2677-[7]B!L2673-[7]B!L2674+[7]B!L2650</f>
        <v>89</v>
      </c>
      <c r="I361" s="555">
        <f>[7]B!M2677-[7]B!M2673-[7]B!M2674+[7]B!M2650</f>
        <v>0</v>
      </c>
      <c r="J361" s="555">
        <f>[7]B!N2677-[7]B!N2673-[7]B!N2674+[7]B!N2650</f>
        <v>0</v>
      </c>
      <c r="K361" s="555">
        <v>103</v>
      </c>
      <c r="L361" s="555">
        <f>[7]B!AD2677-[7]B!AD2673-[7]B!AD2674+[7]B!AD2650</f>
        <v>0</v>
      </c>
      <c r="M361" s="555">
        <f>[7]B!AE2677-[7]B!AE2673-[7]B!AE2674+[7]B!AE2650</f>
        <v>0</v>
      </c>
      <c r="N361" s="555">
        <f>[7]B!AF2677-[7]B!AF2673-[7]B!AF2674+[7]B!AF2650</f>
        <v>0</v>
      </c>
      <c r="O361" s="555">
        <f>[7]B!AG2677-[7]B!AG2673-[7]B!AG2674+[7]B!AG2650</f>
        <v>0</v>
      </c>
      <c r="P361" s="555">
        <f>[7]B!AH2677-[7]B!AH2673-[7]B!AH2674+[7]B!AH2650</f>
        <v>0</v>
      </c>
      <c r="Q361" s="555">
        <f>[7]B!AI2677-[7]B!AI2673-[7]B!AI2674+[7]B!AI2650</f>
        <v>0</v>
      </c>
      <c r="R361" s="555">
        <f>[7]B!AJ2677-[7]B!AJ2673-[7]B!AJ2674+[7]B!AJ2650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[7]B!C2506</f>
        <v>25</v>
      </c>
      <c r="D362" s="555">
        <f>[7]B!H2506</f>
        <v>6</v>
      </c>
      <c r="E362" s="571">
        <f>[7]B!I2506</f>
        <v>6</v>
      </c>
      <c r="F362" s="571">
        <f>[7]B!J2506</f>
        <v>0</v>
      </c>
      <c r="G362" s="571">
        <f>[7]B!K2506</f>
        <v>1</v>
      </c>
      <c r="H362" s="571">
        <f>[7]B!L2506</f>
        <v>18</v>
      </c>
      <c r="I362" s="571">
        <f>[7]B!M2506</f>
        <v>0</v>
      </c>
      <c r="J362" s="571">
        <f>[7]B!N2506</f>
        <v>0</v>
      </c>
      <c r="K362" s="572"/>
      <c r="L362" s="571">
        <f>[7]B!AD2506</f>
        <v>0</v>
      </c>
      <c r="M362" s="571">
        <f>[7]B!AE2506</f>
        <v>0</v>
      </c>
      <c r="N362" s="571">
        <f>[7]B!AF2506</f>
        <v>0</v>
      </c>
      <c r="O362" s="571">
        <f>[7]B!AG2506</f>
        <v>0</v>
      </c>
      <c r="P362" s="571">
        <f>[7]B!AH2506</f>
        <v>0</v>
      </c>
      <c r="Q362" s="571">
        <f>[7]B!AI2506</f>
        <v>0</v>
      </c>
      <c r="R362" s="571">
        <f>[7]B!AJ2506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1067</v>
      </c>
      <c r="D363" s="561">
        <f t="shared" si="9"/>
        <v>856</v>
      </c>
      <c r="E363" s="561">
        <f t="shared" si="9"/>
        <v>664</v>
      </c>
      <c r="F363" s="561">
        <f t="shared" si="9"/>
        <v>192</v>
      </c>
      <c r="G363" s="561">
        <f t="shared" si="9"/>
        <v>16</v>
      </c>
      <c r="H363" s="561">
        <f t="shared" si="9"/>
        <v>183</v>
      </c>
      <c r="I363" s="561">
        <f t="shared" si="9"/>
        <v>11</v>
      </c>
      <c r="J363" s="561">
        <f t="shared" si="9"/>
        <v>1</v>
      </c>
      <c r="K363" s="561">
        <f>SUM(K344:K350)+K360+K361+K352+K353+K354+K355</f>
        <v>285</v>
      </c>
      <c r="L363" s="561">
        <f t="shared" ref="L363:R363" si="10">SUM(L343:L356)+L360+L361+L362</f>
        <v>2</v>
      </c>
      <c r="M363" s="561">
        <f t="shared" si="10"/>
        <v>107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188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302</v>
      </c>
      <c r="D367" s="577">
        <v>154</v>
      </c>
      <c r="E367" s="578">
        <f>SUM([7]B!P1141,[7]B!P1276,[7]B!P1416,[7]B!P1480,[7]B!P1549,[7]B!P1594,[7]B!P1785,[7]B!P1797,[7]B!P1867,[7]B!P2028,[7]B!P2066,[7]B!P2185,[7]B!P2218,[7]B!P2253,[7]B!P2264,[7]B!P2501,[7]B!P2506,[7]B!P2651,[7]B!P2677)</f>
        <v>33</v>
      </c>
      <c r="F367" s="578">
        <f>SUM([7]B!Q1141,[7]B!Q1276,[7]B!Q1416,[7]B!Q1480,[7]B!Q1549,[7]B!Q1594,[7]B!Q1785,[7]B!Q1797,[7]B!Q1867,[7]B!Q2028,[7]B!Q2066,[7]B!Q2185,[7]B!Q2218,[7]B!Q2253,[7]B!Q2264,[7]B!Q2501,[7]B!Q2506,[7]B!Q2651,[7]B!Q2677)</f>
        <v>269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264</v>
      </c>
      <c r="D368" s="582">
        <v>237</v>
      </c>
      <c r="E368" s="583">
        <f>SUM([7]B!S1141,[7]B!S1276,[7]B!S1416,[7]B!S1480,[7]B!S1549,[7]B!S1594,[7]B!S1785,[7]B!S1797,[7]B!S1867,[7]B!S2028,[7]B!S2066,[7]B!S2185,[7]B!S2218,[7]B!S2253,[7]B!S2264,[7]B!S2501,[7]B!S2506,[7]B!S2651,[7]B!S2677)</f>
        <v>51</v>
      </c>
      <c r="F368" s="583">
        <f>SUM([7]B!T1141,[7]B!T1276,[7]B!T1416,[7]B!T1480,[7]B!T1549,[7]B!T1594,[7]B!T1785,[7]B!T1797,[7]B!T1867,[7]B!T2028,[7]B!T2066,[7]B!T2185,[7]B!T2218,[7]B!T2253,[7]B!T2264,[7]B!T2501,[7]B!T2506,[7]B!T2651,[7]B!T2677)</f>
        <v>213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216</v>
      </c>
      <c r="D369" s="577">
        <v>190</v>
      </c>
      <c r="E369" s="578">
        <f>SUM([7]B!Y1141,[7]B!Y1276,[7]B!Y1416,[7]B!Y1480,[7]B!Y1549,[7]B!Y1594,[7]B!Y1785,[7]B!Y1797,[7]B!Y1867,[7]B!Y2028,[7]B!Y2066,[7]B!Y2185,[7]B!Y2218,[7]B!Y2253,[7]B!Y2264,[7]B!Y2501,[7]B!Y2506,[7]B!Y2651,[7]B!Y2677)</f>
        <v>33</v>
      </c>
      <c r="F369" s="578">
        <f>SUM([7]B!Z1141,[7]B!Z1276,[7]B!Z1416,[7]B!Z1480,[7]B!Z1549,[7]B!Z1594,[7]B!Z1785,[7]B!Z1797,[7]B!Z1867,[7]B!Z2028,[7]B!Z2066,[7]B!Z2185,[7]B!Z2218,[7]B!Z2253,[7]B!Z2264,[7]B!Z2501,[7]B!Z2506,[7]B!Z2651,[7]B!Z2677)</f>
        <v>183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0</v>
      </c>
      <c r="D370" s="586"/>
      <c r="E370" s="587">
        <f>SUM([7]B!V1141,[7]B!V1276,[7]B!V1416,[7]B!V1480,[7]B!V1549,[7]B!V1594,[7]B!V1785,[7]B!V1797,[7]B!V1867,[7]B!V2028,[7]B!V2066,[7]B!V2185,[7]B!V2218,[7]B!V2253,[7]B!V2264,[7]B!V2501,[7]B!V2506,[7]B!V2651,[7]B!V2677)</f>
        <v>0</v>
      </c>
      <c r="F370" s="587">
        <f>SUM([7]B!W1141,[7]B!W1276,[7]B!W1416,[7]B!W1480,[7]B!W1549,[7]B!W1594,[7]B!W1785,[7]B!W1797,[7]B!W1867,[7]B!W2028,[7]B!W2066,[7]B!W2185,[7]B!W2218,[7]B!W2253,[7]B!W2264,[7]B!W2501,[7]B!W2506,[7]B!W2651,[7]B!W2677)</f>
        <v>0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[7]B!C2498</f>
        <v>1</v>
      </c>
      <c r="D374" s="590">
        <f>[7]B!H2498</f>
        <v>0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[7]B!C2499+[7]B!C2497</f>
        <v>3</v>
      </c>
      <c r="D375" s="592">
        <f>[7]B!H2499+[7]B!H2497</f>
        <v>3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[7]B!C1018</f>
        <v>22</v>
      </c>
      <c r="D380" s="594">
        <f>[7]B!D1018</f>
        <v>22</v>
      </c>
      <c r="E380" s="594">
        <f>[7]B!E1018</f>
        <v>22</v>
      </c>
      <c r="F380" s="594">
        <f>[7]B!F1018</f>
        <v>0</v>
      </c>
      <c r="G380" s="594">
        <f>[7]B!G1018</f>
        <v>0</v>
      </c>
      <c r="H380" s="595">
        <f>[7]B!AA1018</f>
        <v>9</v>
      </c>
      <c r="I380" s="595">
        <f>[7]B!AB1018</f>
        <v>13</v>
      </c>
      <c r="J380" s="595">
        <f>[7]B!AC1018</f>
        <v>0</v>
      </c>
      <c r="K380" s="595">
        <f>[7]B!AD1018</f>
        <v>0</v>
      </c>
      <c r="L380" s="595">
        <f>[7]B!AE1018</f>
        <v>0</v>
      </c>
      <c r="M380" s="595">
        <f>[7]B!AF1018</f>
        <v>0</v>
      </c>
      <c r="N380" s="595">
        <f>[7]B!AG1018</f>
        <v>0</v>
      </c>
      <c r="O380" s="595">
        <f>[7]B!AH1018</f>
        <v>0</v>
      </c>
      <c r="P380" s="595">
        <f>[7]B!AI1018</f>
        <v>0</v>
      </c>
      <c r="Q380" s="595">
        <f>[7]B!AJ1018</f>
        <v>0</v>
      </c>
    </row>
    <row r="381" spans="1:28" ht="15" customHeight="1" x14ac:dyDescent="0.15">
      <c r="A381" s="742"/>
      <c r="B381" s="310" t="s">
        <v>514</v>
      </c>
      <c r="C381" s="596">
        <f>[7]B!C1070</f>
        <v>0</v>
      </c>
      <c r="D381" s="596">
        <f>[7]B!D1070</f>
        <v>0</v>
      </c>
      <c r="E381" s="596">
        <f>[7]B!E1070</f>
        <v>0</v>
      </c>
      <c r="F381" s="596">
        <f>[7]B!F1070</f>
        <v>0</v>
      </c>
      <c r="G381" s="596">
        <f>[7]B!G1070</f>
        <v>0</v>
      </c>
      <c r="H381" s="597">
        <f>[7]B!AA1070</f>
        <v>0</v>
      </c>
      <c r="I381" s="597">
        <f>[7]B!AB1070</f>
        <v>0</v>
      </c>
      <c r="J381" s="597">
        <f>[7]B!AC1070</f>
        <v>0</v>
      </c>
      <c r="K381" s="597">
        <f>[7]B!AD1070</f>
        <v>0</v>
      </c>
      <c r="L381" s="597">
        <f>[7]B!AE1070</f>
        <v>0</v>
      </c>
      <c r="M381" s="597">
        <f>[7]B!AF1070</f>
        <v>0</v>
      </c>
      <c r="N381" s="597">
        <f>[7]B!AG1070</f>
        <v>0</v>
      </c>
      <c r="O381" s="597">
        <f>[7]B!AH1070</f>
        <v>0</v>
      </c>
      <c r="P381" s="597">
        <f>[7]B!AI1070</f>
        <v>0</v>
      </c>
      <c r="Q381" s="597">
        <f>[7]B!AJ1070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22</v>
      </c>
      <c r="D382" s="598">
        <f>SUM(D380:D381)</f>
        <v>22</v>
      </c>
      <c r="E382" s="599">
        <f t="shared" ref="E382:Q382" si="11">SUM(E380:E381)</f>
        <v>22</v>
      </c>
      <c r="F382" s="600">
        <f t="shared" si="11"/>
        <v>0</v>
      </c>
      <c r="G382" s="601">
        <f t="shared" si="11"/>
        <v>0</v>
      </c>
      <c r="H382" s="602">
        <f t="shared" si="11"/>
        <v>9</v>
      </c>
      <c r="I382" s="603">
        <f t="shared" si="11"/>
        <v>13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[7]B!C1143</f>
        <v>0</v>
      </c>
      <c r="D383" s="662">
        <f>[7]B!D1143</f>
        <v>0</v>
      </c>
      <c r="E383" s="662">
        <f>[7]B!E1143</f>
        <v>0</v>
      </c>
      <c r="F383" s="662">
        <f>[7]B!F1143</f>
        <v>0</v>
      </c>
      <c r="G383" s="662">
        <f>[7]B!G1143</f>
        <v>0</v>
      </c>
      <c r="H383" s="662">
        <f>[7]B!H1143</f>
        <v>0</v>
      </c>
      <c r="I383" s="662">
        <f>[7]B!I1143</f>
        <v>0</v>
      </c>
      <c r="J383" s="662">
        <f>[7]B!J1143</f>
        <v>0</v>
      </c>
      <c r="K383" s="662">
        <f>[7]B!K1143</f>
        <v>0</v>
      </c>
      <c r="L383" s="662">
        <f>[7]B!L1143</f>
        <v>0</v>
      </c>
      <c r="M383" s="662">
        <f>[7]B!M1143</f>
        <v>0</v>
      </c>
      <c r="N383" s="662">
        <f>[7]B!N1143</f>
        <v>0</v>
      </c>
      <c r="O383" s="662">
        <f>[7]B!O1143</f>
        <v>0</v>
      </c>
      <c r="P383" s="662">
        <f>[7]B!P1143</f>
        <v>0</v>
      </c>
      <c r="Q383" s="323">
        <f>[7]B!Q1143</f>
        <v>0</v>
      </c>
    </row>
    <row r="384" spans="1:28" ht="15" customHeight="1" x14ac:dyDescent="0.15">
      <c r="A384" s="742"/>
      <c r="B384" s="324" t="s">
        <v>514</v>
      </c>
      <c r="C384" s="605">
        <f>[7]B!C1196</f>
        <v>2265</v>
      </c>
      <c r="D384" s="605">
        <f>[7]B!D1196</f>
        <v>2265</v>
      </c>
      <c r="E384" s="605">
        <f>[7]B!E1196</f>
        <v>2263</v>
      </c>
      <c r="F384" s="605">
        <f>[7]B!F1196</f>
        <v>2</v>
      </c>
      <c r="G384" s="605">
        <f>[7]B!G1196</f>
        <v>0</v>
      </c>
      <c r="H384" s="606">
        <f>[7]B!AA1196</f>
        <v>38</v>
      </c>
      <c r="I384" s="606">
        <f>[7]B!AB1196</f>
        <v>2227</v>
      </c>
      <c r="J384" s="606">
        <f>[7]B!AC1196</f>
        <v>0</v>
      </c>
      <c r="K384" s="606">
        <f>[7]B!AD1196</f>
        <v>0</v>
      </c>
      <c r="L384" s="606">
        <f>[7]B!AE1196</f>
        <v>0</v>
      </c>
      <c r="M384" s="606">
        <f>[7]B!AF1196</f>
        <v>0</v>
      </c>
      <c r="N384" s="606">
        <f>[7]B!AG1196</f>
        <v>0</v>
      </c>
      <c r="O384" s="606">
        <f>[7]B!AH1196</f>
        <v>0</v>
      </c>
      <c r="P384" s="606">
        <f>[7]B!AI1196</f>
        <v>0</v>
      </c>
      <c r="Q384" s="606">
        <f>[7]B!AJ1196</f>
        <v>2</v>
      </c>
    </row>
    <row r="385" spans="1:17" ht="15" customHeight="1" x14ac:dyDescent="0.15">
      <c r="A385" s="715"/>
      <c r="B385" s="658" t="s">
        <v>416</v>
      </c>
      <c r="C385" s="605">
        <f>SUM(C383:C384)</f>
        <v>2265</v>
      </c>
      <c r="D385" s="605">
        <f t="shared" ref="D385:Q385" si="12">SUM(D383:D384)</f>
        <v>2265</v>
      </c>
      <c r="E385" s="605">
        <f t="shared" si="12"/>
        <v>2263</v>
      </c>
      <c r="F385" s="605">
        <f t="shared" si="12"/>
        <v>2</v>
      </c>
      <c r="G385" s="605">
        <f t="shared" si="12"/>
        <v>0</v>
      </c>
      <c r="H385" s="605">
        <f t="shared" si="12"/>
        <v>38</v>
      </c>
      <c r="I385" s="605">
        <f t="shared" si="12"/>
        <v>2227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2</v>
      </c>
    </row>
    <row r="386" spans="1:17" ht="33" customHeight="1" x14ac:dyDescent="0.15">
      <c r="A386" s="661" t="s">
        <v>516</v>
      </c>
      <c r="B386" s="324" t="s">
        <v>514</v>
      </c>
      <c r="C386" s="605">
        <f>[7]B!C1339</f>
        <v>350</v>
      </c>
      <c r="D386" s="605">
        <f>[7]B!D1339</f>
        <v>350</v>
      </c>
      <c r="E386" s="605">
        <f>[7]B!E1339</f>
        <v>350</v>
      </c>
      <c r="F386" s="605">
        <f>[7]B!F1339</f>
        <v>0</v>
      </c>
      <c r="G386" s="605">
        <f>[7]B!G1339</f>
        <v>0</v>
      </c>
      <c r="H386" s="606">
        <f>[7]B!AA1339</f>
        <v>4</v>
      </c>
      <c r="I386" s="606">
        <f>[7]B!AB1339</f>
        <v>320</v>
      </c>
      <c r="J386" s="606">
        <f>[7]B!AC1339</f>
        <v>26</v>
      </c>
      <c r="K386" s="606">
        <f>[7]B!AD1339</f>
        <v>0</v>
      </c>
      <c r="L386" s="606">
        <f>[7]B!AE1339</f>
        <v>0</v>
      </c>
      <c r="M386" s="606">
        <f>[7]B!AF1339</f>
        <v>0</v>
      </c>
      <c r="N386" s="606">
        <f>[7]B!AG1339</f>
        <v>0</v>
      </c>
      <c r="O386" s="606">
        <f>[7]B!AH1339</f>
        <v>0</v>
      </c>
      <c r="P386" s="606">
        <f>[7]B!AI1339</f>
        <v>0</v>
      </c>
      <c r="Q386" s="606">
        <f>[7]B!AJ1339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[7]B!C1419</f>
        <v>0</v>
      </c>
      <c r="D387" s="605">
        <f>[7]B!D1419</f>
        <v>0</v>
      </c>
      <c r="E387" s="605">
        <f>[7]B!E1419</f>
        <v>0</v>
      </c>
      <c r="F387" s="605">
        <f>[7]B!F1419</f>
        <v>0</v>
      </c>
      <c r="G387" s="605">
        <f>[7]B!G1419</f>
        <v>0</v>
      </c>
      <c r="H387" s="606">
        <f>[7]B!AA1419</f>
        <v>0</v>
      </c>
      <c r="I387" s="606">
        <f>[7]B!AB1419</f>
        <v>0</v>
      </c>
      <c r="J387" s="606">
        <f>[7]B!AC1419</f>
        <v>0</v>
      </c>
      <c r="K387" s="606">
        <f>[7]B!AD1419</f>
        <v>0</v>
      </c>
      <c r="L387" s="606">
        <f>[7]B!AE1419</f>
        <v>0</v>
      </c>
      <c r="M387" s="606">
        <f>[7]B!AF1419</f>
        <v>0</v>
      </c>
      <c r="N387" s="606">
        <f>[7]B!AG1419</f>
        <v>0</v>
      </c>
      <c r="O387" s="606">
        <f>[7]B!AH1419</f>
        <v>0</v>
      </c>
      <c r="P387" s="606">
        <f>[7]B!AI1419</f>
        <v>0</v>
      </c>
      <c r="Q387" s="606">
        <f>[7]B!AJ1419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[7]B!C1567</f>
        <v>2023</v>
      </c>
      <c r="D388" s="605">
        <f>[7]B!D1567</f>
        <v>2023</v>
      </c>
      <c r="E388" s="605">
        <f>[7]B!E1567</f>
        <v>2023</v>
      </c>
      <c r="F388" s="605">
        <f>[7]B!F1567</f>
        <v>0</v>
      </c>
      <c r="G388" s="605">
        <f>[7]B!G1567</f>
        <v>0</v>
      </c>
      <c r="H388" s="606">
        <f>[7]B!AA1567</f>
        <v>1992</v>
      </c>
      <c r="I388" s="606">
        <f>[7]B!AB1567</f>
        <v>31</v>
      </c>
      <c r="J388" s="606">
        <f>[7]B!AC1567</f>
        <v>0</v>
      </c>
      <c r="K388" s="606">
        <f>[7]B!AD1567</f>
        <v>0</v>
      </c>
      <c r="L388" s="606">
        <f>[7]B!AE1567</f>
        <v>0</v>
      </c>
      <c r="M388" s="606">
        <f>[7]B!AF1567</f>
        <v>0</v>
      </c>
      <c r="N388" s="606">
        <f>[7]B!AG1567</f>
        <v>0</v>
      </c>
      <c r="O388" s="606">
        <f>[7]B!AH1567</f>
        <v>0</v>
      </c>
      <c r="P388" s="606">
        <f>[7]B!AI1567</f>
        <v>0</v>
      </c>
      <c r="Q388" s="606">
        <f>[7]B!AJ1567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[7]B!C1715</f>
        <v>1064</v>
      </c>
      <c r="D389" s="608">
        <f>[7]B!D1715</f>
        <v>976</v>
      </c>
      <c r="E389" s="608">
        <f>[7]B!E1715</f>
        <v>976</v>
      </c>
      <c r="F389" s="608">
        <f>[7]B!F1715</f>
        <v>0</v>
      </c>
      <c r="G389" s="608">
        <f>[7]B!G1715</f>
        <v>88</v>
      </c>
      <c r="H389" s="609">
        <f>[7]B!AA1715</f>
        <v>442</v>
      </c>
      <c r="I389" s="609">
        <f>[7]B!AB1715</f>
        <v>621</v>
      </c>
      <c r="J389" s="609">
        <f>[7]B!AC1715</f>
        <v>1</v>
      </c>
      <c r="K389" s="609">
        <f>[7]B!AD1715</f>
        <v>0</v>
      </c>
      <c r="L389" s="609">
        <f>[7]B!AE1715</f>
        <v>0</v>
      </c>
      <c r="M389" s="609">
        <f>[7]B!AF1715</f>
        <v>0</v>
      </c>
      <c r="N389" s="609">
        <f>[7]B!AG1715</f>
        <v>0</v>
      </c>
      <c r="O389" s="609">
        <f>[7]B!AH1715</f>
        <v>0</v>
      </c>
      <c r="P389" s="609">
        <f>[7]B!AI1715</f>
        <v>0</v>
      </c>
      <c r="Q389" s="609">
        <f>[7]B!AJ1715</f>
        <v>0</v>
      </c>
    </row>
    <row r="390" spans="1:17" ht="15" customHeight="1" x14ac:dyDescent="0.15">
      <c r="A390" s="742"/>
      <c r="B390" s="310" t="s">
        <v>514</v>
      </c>
      <c r="C390" s="610">
        <f>[7]B!C1689+[7]B!C1717</f>
        <v>28835</v>
      </c>
      <c r="D390" s="610">
        <f>[7]B!D1689+[7]B!D1717</f>
        <v>28577</v>
      </c>
      <c r="E390" s="610">
        <f>[7]B!E1689+[7]B!E1717</f>
        <v>28577</v>
      </c>
      <c r="F390" s="610">
        <f>[7]B!F1689+[7]B!F1717</f>
        <v>0</v>
      </c>
      <c r="G390" s="610">
        <f>[7]B!G1689+[7]B!G1717</f>
        <v>258</v>
      </c>
      <c r="H390" s="597">
        <f>[7]B!AA1689+[7]B!AA1717</f>
        <v>26912</v>
      </c>
      <c r="I390" s="597">
        <f>[7]B!AB1689+[7]B!AB1717</f>
        <v>404</v>
      </c>
      <c r="J390" s="597">
        <f>[7]B!AC1689+[7]B!AC1717</f>
        <v>1519</v>
      </c>
      <c r="K390" s="597">
        <f>[7]B!AD1689+[7]B!AD1717</f>
        <v>0</v>
      </c>
      <c r="L390" s="597">
        <f>[7]B!AE1689+[7]B!AE1717</f>
        <v>0</v>
      </c>
      <c r="M390" s="597">
        <f>[7]B!AF1689+[7]B!AF1717</f>
        <v>0</v>
      </c>
      <c r="N390" s="597">
        <f>[7]B!AG1689+[7]B!AG1717</f>
        <v>0</v>
      </c>
      <c r="O390" s="597">
        <f>[7]B!AH1689+[7]B!AH1717</f>
        <v>0</v>
      </c>
      <c r="P390" s="597">
        <f>[7]B!AI1689+[7]B!AI1717</f>
        <v>0</v>
      </c>
      <c r="Q390" s="597">
        <f>[7]B!AJ1689+[7]B!AJ1717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29899</v>
      </c>
      <c r="D391" s="598">
        <f t="shared" si="13"/>
        <v>29553</v>
      </c>
      <c r="E391" s="599">
        <f t="shared" si="13"/>
        <v>29553</v>
      </c>
      <c r="F391" s="600">
        <f t="shared" si="13"/>
        <v>0</v>
      </c>
      <c r="G391" s="601">
        <f t="shared" si="13"/>
        <v>346</v>
      </c>
      <c r="H391" s="602">
        <f t="shared" si="13"/>
        <v>27354</v>
      </c>
      <c r="I391" s="603">
        <f t="shared" si="13"/>
        <v>1025</v>
      </c>
      <c r="J391" s="600">
        <f t="shared" si="13"/>
        <v>1520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[7]B!C1936</f>
        <v>118</v>
      </c>
      <c r="D392" s="611">
        <f>[7]B!D1936</f>
        <v>109</v>
      </c>
      <c r="E392" s="611">
        <f>[7]B!E1936</f>
        <v>109</v>
      </c>
      <c r="F392" s="611">
        <f>[7]B!F1936</f>
        <v>0</v>
      </c>
      <c r="G392" s="611">
        <f>[7]B!G1936</f>
        <v>9</v>
      </c>
      <c r="H392" s="595">
        <f>[7]B!AA1936</f>
        <v>16</v>
      </c>
      <c r="I392" s="595">
        <f>[7]B!AB1936</f>
        <v>102</v>
      </c>
      <c r="J392" s="595">
        <f>[7]B!AC1936</f>
        <v>0</v>
      </c>
      <c r="K392" s="595">
        <f>[7]B!AD1936</f>
        <v>0</v>
      </c>
      <c r="L392" s="595">
        <f>[7]B!AE1936</f>
        <v>0</v>
      </c>
      <c r="M392" s="595">
        <f>[7]B!AF1936</f>
        <v>0</v>
      </c>
      <c r="N392" s="595">
        <f>[7]B!AG1936</f>
        <v>0</v>
      </c>
      <c r="O392" s="595">
        <f>[7]B!AH1936</f>
        <v>0</v>
      </c>
      <c r="P392" s="595">
        <f>[7]B!AI1936</f>
        <v>0</v>
      </c>
      <c r="Q392" s="595">
        <f>[7]B!AJ1936</f>
        <v>0</v>
      </c>
    </row>
    <row r="393" spans="1:17" ht="15" customHeight="1" x14ac:dyDescent="0.15">
      <c r="A393" s="742"/>
      <c r="B393" s="310" t="s">
        <v>514</v>
      </c>
      <c r="C393" s="610">
        <f>[7]B!C1930</f>
        <v>284</v>
      </c>
      <c r="D393" s="610">
        <f>[7]B!D1930</f>
        <v>277</v>
      </c>
      <c r="E393" s="610">
        <f>[7]B!E1930</f>
        <v>277</v>
      </c>
      <c r="F393" s="610">
        <f>[7]B!F1930</f>
        <v>0</v>
      </c>
      <c r="G393" s="610">
        <f>[7]B!G1930</f>
        <v>7</v>
      </c>
      <c r="H393" s="597">
        <f>[7]B!AA1930</f>
        <v>158</v>
      </c>
      <c r="I393" s="597">
        <f>[7]B!AB1930</f>
        <v>114</v>
      </c>
      <c r="J393" s="597">
        <f>[7]B!AC1930</f>
        <v>12</v>
      </c>
      <c r="K393" s="597">
        <f>[7]B!AD1930</f>
        <v>0</v>
      </c>
      <c r="L393" s="597">
        <f>[7]B!AE1930</f>
        <v>0</v>
      </c>
      <c r="M393" s="597">
        <f>[7]B!AF1930</f>
        <v>0</v>
      </c>
      <c r="N393" s="597">
        <f>[7]B!AG1930</f>
        <v>0</v>
      </c>
      <c r="O393" s="597">
        <f>[7]B!AH1930</f>
        <v>0</v>
      </c>
      <c r="P393" s="597">
        <f>[7]B!AI1930</f>
        <v>0</v>
      </c>
      <c r="Q393" s="597">
        <f>[7]B!AJ1930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402</v>
      </c>
      <c r="D394" s="598">
        <f t="shared" si="14"/>
        <v>386</v>
      </c>
      <c r="E394" s="599">
        <f t="shared" si="14"/>
        <v>386</v>
      </c>
      <c r="F394" s="600">
        <f t="shared" si="14"/>
        <v>0</v>
      </c>
      <c r="G394" s="601">
        <f t="shared" si="14"/>
        <v>16</v>
      </c>
      <c r="H394" s="602">
        <f t="shared" si="14"/>
        <v>174</v>
      </c>
      <c r="I394" s="603">
        <f t="shared" si="14"/>
        <v>216</v>
      </c>
      <c r="J394" s="600">
        <f t="shared" si="14"/>
        <v>12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[7]B!C2092</f>
        <v>461</v>
      </c>
      <c r="D395" s="605">
        <f>[7]B!D2092</f>
        <v>382</v>
      </c>
      <c r="E395" s="605">
        <f>[7]B!E2092</f>
        <v>382</v>
      </c>
      <c r="F395" s="605">
        <f>[7]B!F2092</f>
        <v>0</v>
      </c>
      <c r="G395" s="605">
        <f>[7]B!G2092</f>
        <v>79</v>
      </c>
      <c r="H395" s="606">
        <f>[7]B!AA2092</f>
        <v>193</v>
      </c>
      <c r="I395" s="606">
        <f>[7]B!AB2092</f>
        <v>26</v>
      </c>
      <c r="J395" s="606">
        <f>[7]B!AC2092</f>
        <v>242</v>
      </c>
      <c r="K395" s="606">
        <f>[7]B!AD2092</f>
        <v>1</v>
      </c>
      <c r="L395" s="606">
        <f>[7]B!AE2092</f>
        <v>0</v>
      </c>
      <c r="M395" s="606">
        <f>[7]B!AF2092</f>
        <v>0</v>
      </c>
      <c r="N395" s="606">
        <f>[7]B!AG2092</f>
        <v>0</v>
      </c>
      <c r="O395" s="606">
        <f>[7]B!AH2092</f>
        <v>0</v>
      </c>
      <c r="P395" s="606">
        <f>[7]B!AI2092</f>
        <v>0</v>
      </c>
      <c r="Q395" s="606">
        <f>[7]B!AJ2092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[7]B!C2204+[7]B!C2255+[7]B!C2256</f>
        <v>920</v>
      </c>
      <c r="D396" s="608">
        <f>[7]B!D2204+[7]B!D2255+[7]B!D2256</f>
        <v>714</v>
      </c>
      <c r="E396" s="608">
        <f>[7]B!E2204+[7]B!E2255+[7]B!E2256</f>
        <v>712</v>
      </c>
      <c r="F396" s="608">
        <f>[7]B!F2204+[7]B!F2255+[7]B!F2256</f>
        <v>2</v>
      </c>
      <c r="G396" s="608">
        <f>[7]B!G2204+[7]B!G2255+[7]B!G2256</f>
        <v>206</v>
      </c>
      <c r="H396" s="609">
        <f>[7]B!AA2204+[7]B!AA2255+[7]B!AA2256</f>
        <v>778</v>
      </c>
      <c r="I396" s="609">
        <f>[7]B!AB2204+[7]B!AB2255+[7]B!AB2256</f>
        <v>140</v>
      </c>
      <c r="J396" s="609">
        <f>[7]B!AC2204+[7]B!AC2255+[7]B!AC2256</f>
        <v>2</v>
      </c>
      <c r="K396" s="609">
        <f>[7]B!AD2204+[7]B!AD2255+[7]B!AD2256</f>
        <v>0</v>
      </c>
      <c r="L396" s="609">
        <f>[7]B!AE2204+[7]B!AE2255+[7]B!AE2256</f>
        <v>0</v>
      </c>
      <c r="M396" s="609">
        <f>[7]B!AF2204+[7]B!AF2255+[7]B!AF2256</f>
        <v>0</v>
      </c>
      <c r="N396" s="609">
        <f>[7]B!AG2204+[7]B!AG2255+[7]B!AG2256</f>
        <v>0</v>
      </c>
      <c r="O396" s="609">
        <f>[7]B!AH2204+[7]B!AH2255+[7]B!AH2256</f>
        <v>0</v>
      </c>
      <c r="P396" s="609">
        <f>[7]B!AI2204+[7]B!AI2255+[7]B!AI2256</f>
        <v>0</v>
      </c>
      <c r="Q396" s="609">
        <f>[7]B!AJ2204+[7]B!AJ2255+[7]B!AJ2256</f>
        <v>2</v>
      </c>
    </row>
    <row r="397" spans="1:17" ht="15" customHeight="1" x14ac:dyDescent="0.15">
      <c r="A397" s="743"/>
      <c r="B397" s="332" t="s">
        <v>514</v>
      </c>
      <c r="C397" s="612">
        <f>[7]B!C2211</f>
        <v>0</v>
      </c>
      <c r="D397" s="612">
        <f>[7]B!D2211</f>
        <v>0</v>
      </c>
      <c r="E397" s="612">
        <f>[7]B!E2211</f>
        <v>0</v>
      </c>
      <c r="F397" s="612">
        <f>[7]B!F2211</f>
        <v>0</v>
      </c>
      <c r="G397" s="612">
        <f>[7]B!G2211</f>
        <v>0</v>
      </c>
      <c r="H397" s="612">
        <f>[7]B!AA2211</f>
        <v>0</v>
      </c>
      <c r="I397" s="612">
        <f>[7]B!AB2211</f>
        <v>0</v>
      </c>
      <c r="J397" s="612">
        <f>[7]B!AC2211</f>
        <v>0</v>
      </c>
      <c r="K397" s="612">
        <f>[7]B!AD2211</f>
        <v>0</v>
      </c>
      <c r="L397" s="612">
        <f>[7]B!AE2211</f>
        <v>0</v>
      </c>
      <c r="M397" s="612">
        <f>[7]B!AF2211</f>
        <v>0</v>
      </c>
      <c r="N397" s="612">
        <f>[7]B!AG2211</f>
        <v>0</v>
      </c>
      <c r="O397" s="612">
        <f>[7]B!AH2211</f>
        <v>0</v>
      </c>
      <c r="P397" s="612">
        <f>[7]B!AI2211</f>
        <v>0</v>
      </c>
      <c r="Q397" s="596">
        <f>[7]B!AJ2211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920</v>
      </c>
      <c r="D398" s="613">
        <f t="shared" ref="D398:Q398" si="15">SUM(D396:D397)</f>
        <v>714</v>
      </c>
      <c r="E398" s="613">
        <f t="shared" si="15"/>
        <v>712</v>
      </c>
      <c r="F398" s="613">
        <f t="shared" si="15"/>
        <v>2</v>
      </c>
      <c r="G398" s="613">
        <f t="shared" si="15"/>
        <v>206</v>
      </c>
      <c r="H398" s="613">
        <f t="shared" si="15"/>
        <v>778</v>
      </c>
      <c r="I398" s="613">
        <f t="shared" si="15"/>
        <v>140</v>
      </c>
      <c r="J398" s="613">
        <f t="shared" si="15"/>
        <v>2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2</v>
      </c>
    </row>
    <row r="399" spans="1:17" ht="15" customHeight="1" x14ac:dyDescent="0.15">
      <c r="A399" s="714" t="s">
        <v>524</v>
      </c>
      <c r="B399" s="328" t="s">
        <v>513</v>
      </c>
      <c r="C399" s="608">
        <f>[7]B!C2518</f>
        <v>6</v>
      </c>
      <c r="D399" s="608">
        <f>[7]B!D2518</f>
        <v>6</v>
      </c>
      <c r="E399" s="608">
        <f>[7]B!E2518</f>
        <v>6</v>
      </c>
      <c r="F399" s="608">
        <f>[7]B!F2518</f>
        <v>0</v>
      </c>
      <c r="G399" s="608">
        <f>[7]B!G2518</f>
        <v>0</v>
      </c>
      <c r="H399" s="609">
        <f>[7]B!AA2518</f>
        <v>4</v>
      </c>
      <c r="I399" s="609">
        <f>[7]B!AB2518</f>
        <v>2</v>
      </c>
      <c r="J399" s="609">
        <f>[7]B!AC2518</f>
        <v>0</v>
      </c>
      <c r="K399" s="609">
        <f>[7]B!AD2518</f>
        <v>0</v>
      </c>
      <c r="L399" s="609">
        <f>[7]B!AE2518</f>
        <v>0</v>
      </c>
      <c r="M399" s="609">
        <f>[7]B!AF2518</f>
        <v>0</v>
      </c>
      <c r="N399" s="609">
        <f>[7]B!AG2518</f>
        <v>0</v>
      </c>
      <c r="O399" s="609">
        <f>[7]B!AH2518</f>
        <v>0</v>
      </c>
      <c r="P399" s="609">
        <f>[7]B!AI2518</f>
        <v>0</v>
      </c>
      <c r="Q399" s="609">
        <f>[7]B!AJ2518</f>
        <v>0</v>
      </c>
    </row>
    <row r="400" spans="1:17" ht="15" customHeight="1" x14ac:dyDescent="0.15">
      <c r="A400" s="742"/>
      <c r="B400" s="310" t="s">
        <v>514</v>
      </c>
      <c r="C400" s="610">
        <f>[7]B!C2287</f>
        <v>228</v>
      </c>
      <c r="D400" s="610">
        <f>[7]B!D2287</f>
        <v>228</v>
      </c>
      <c r="E400" s="610">
        <f>[7]B!E2287</f>
        <v>228</v>
      </c>
      <c r="F400" s="610">
        <f>[7]B!F2287</f>
        <v>0</v>
      </c>
      <c r="G400" s="610">
        <f>[7]B!G2287</f>
        <v>0</v>
      </c>
      <c r="H400" s="597">
        <f>[7]B!AA2287</f>
        <v>0</v>
      </c>
      <c r="I400" s="597">
        <f>[7]B!AB2287</f>
        <v>173</v>
      </c>
      <c r="J400" s="597">
        <f>[7]B!AC2287</f>
        <v>55</v>
      </c>
      <c r="K400" s="597">
        <f>[7]B!AD2287</f>
        <v>0</v>
      </c>
      <c r="L400" s="597">
        <f>[7]B!AE2287</f>
        <v>0</v>
      </c>
      <c r="M400" s="597">
        <f>[7]B!AF2287</f>
        <v>0</v>
      </c>
      <c r="N400" s="597">
        <f>[7]B!AG2287</f>
        <v>0</v>
      </c>
      <c r="O400" s="597">
        <f>[7]B!AH2287</f>
        <v>0</v>
      </c>
      <c r="P400" s="597">
        <f>[7]B!AI2287</f>
        <v>0</v>
      </c>
      <c r="Q400" s="597">
        <f>[7]B!AJ2287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234</v>
      </c>
      <c r="D401" s="598">
        <f t="shared" si="16"/>
        <v>234</v>
      </c>
      <c r="E401" s="599">
        <f t="shared" si="16"/>
        <v>234</v>
      </c>
      <c r="F401" s="600">
        <f t="shared" si="16"/>
        <v>0</v>
      </c>
      <c r="G401" s="601">
        <f t="shared" si="16"/>
        <v>0</v>
      </c>
      <c r="H401" s="602">
        <f t="shared" si="16"/>
        <v>4</v>
      </c>
      <c r="I401" s="603">
        <f t="shared" si="16"/>
        <v>175</v>
      </c>
      <c r="J401" s="600">
        <f t="shared" si="16"/>
        <v>55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[7]B!C940</f>
        <v>7132</v>
      </c>
      <c r="D402" s="605">
        <f>[7]B!D940</f>
        <v>7132</v>
      </c>
      <c r="E402" s="605">
        <f>[7]B!E940</f>
        <v>7132</v>
      </c>
      <c r="F402" s="605">
        <f>[7]B!F940</f>
        <v>0</v>
      </c>
      <c r="G402" s="605">
        <f>[7]B!G940</f>
        <v>0</v>
      </c>
      <c r="H402" s="594">
        <f>[7]B!AA940</f>
        <v>3222</v>
      </c>
      <c r="I402" s="594">
        <f>[7]B!AB940</f>
        <v>3910</v>
      </c>
      <c r="J402" s="594">
        <f>[7]B!AC940</f>
        <v>0</v>
      </c>
      <c r="K402" s="594">
        <f>[7]B!AD940</f>
        <v>0</v>
      </c>
      <c r="L402" s="594">
        <f>[7]B!AE940</f>
        <v>0</v>
      </c>
      <c r="M402" s="594">
        <f>[7]B!AF940</f>
        <v>0</v>
      </c>
      <c r="N402" s="594">
        <f>[7]B!AG940</f>
        <v>0</v>
      </c>
      <c r="O402" s="594">
        <f>[7]B!AH940</f>
        <v>0</v>
      </c>
      <c r="P402" s="594">
        <f>[7]B!AI940</f>
        <v>0</v>
      </c>
      <c r="Q402" s="594">
        <f>[7]B!AJ940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2130</v>
      </c>
      <c r="D403" s="611">
        <f>+D380+D387+D389+D392+D396+D399</f>
        <v>1827</v>
      </c>
      <c r="E403" s="611">
        <f>+E380+E387+E389+E392+E396+E399</f>
        <v>1825</v>
      </c>
      <c r="F403" s="611">
        <f>+F380+F387+F389+F392+F396+F399</f>
        <v>2</v>
      </c>
      <c r="G403" s="611">
        <f>+G380+G387+G389+G392+G396+G399</f>
        <v>303</v>
      </c>
      <c r="H403" s="611">
        <f t="shared" ref="H403:Q403" si="17">+H380+H387+H389+H392+H396+H399</f>
        <v>1249</v>
      </c>
      <c r="I403" s="611">
        <f t="shared" si="17"/>
        <v>878</v>
      </c>
      <c r="J403" s="611">
        <f t="shared" si="17"/>
        <v>3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2</v>
      </c>
    </row>
    <row r="404" spans="1:19" ht="15" customHeight="1" x14ac:dyDescent="0.15">
      <c r="A404" s="737"/>
      <c r="B404" s="338" t="s">
        <v>514</v>
      </c>
      <c r="C404" s="338">
        <f>D404+G404</f>
        <v>41578</v>
      </c>
      <c r="D404" s="610">
        <f>+D381+D384+D386+D388+D390+D393+D395+D400+D402</f>
        <v>41234</v>
      </c>
      <c r="E404" s="610">
        <f>+E381+E384+E386+E388+E390+E393+E395+E400+E402</f>
        <v>41232</v>
      </c>
      <c r="F404" s="610">
        <f>+F381+F384+F386+F388+F390+F393+F395+F400+F402</f>
        <v>2</v>
      </c>
      <c r="G404" s="610">
        <f>+G381+G384+G386+G388+G390+G393+G395+G400+G402</f>
        <v>344</v>
      </c>
      <c r="H404" s="610">
        <f t="shared" ref="H404:Q404" si="18">+H381+H384+H386+H388+H390+H393+H395+H400+H402</f>
        <v>32519</v>
      </c>
      <c r="I404" s="610">
        <f t="shared" si="18"/>
        <v>7205</v>
      </c>
      <c r="J404" s="610">
        <f t="shared" si="18"/>
        <v>1854</v>
      </c>
      <c r="K404" s="610">
        <f t="shared" si="18"/>
        <v>1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2</v>
      </c>
    </row>
    <row r="405" spans="1:19" ht="15" customHeight="1" x14ac:dyDescent="0.15">
      <c r="A405" s="737"/>
      <c r="B405" s="339" t="s">
        <v>527</v>
      </c>
      <c r="C405" s="313">
        <f>SUM(C403:C404)</f>
        <v>43708</v>
      </c>
      <c r="D405" s="598">
        <f>SUM(D403:D404)</f>
        <v>43061</v>
      </c>
      <c r="E405" s="599">
        <f>SUM(E403:E404)</f>
        <v>43057</v>
      </c>
      <c r="F405" s="600">
        <f>SUM(F403:F404)</f>
        <v>4</v>
      </c>
      <c r="G405" s="601">
        <f>SUM(G403:G404)</f>
        <v>647</v>
      </c>
      <c r="H405" s="601">
        <f t="shared" ref="H405:Q405" si="19">SUM(H403:H404)</f>
        <v>33768</v>
      </c>
      <c r="I405" s="601">
        <f t="shared" si="19"/>
        <v>8083</v>
      </c>
      <c r="J405" s="601">
        <f t="shared" si="19"/>
        <v>1857</v>
      </c>
      <c r="K405" s="601">
        <f t="shared" si="19"/>
        <v>1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4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[7]B!C1000</f>
        <v>0</v>
      </c>
      <c r="D408" s="376">
        <f>[7]B!E1000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[7]B!C2576</f>
        <v>35</v>
      </c>
      <c r="D409" s="376">
        <f>[7]B!E2576</f>
        <v>25</v>
      </c>
      <c r="E409" s="179">
        <f>[7]B!AL2576</f>
        <v>813750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[7]B!C2585</f>
        <v>104</v>
      </c>
      <c r="D410" s="376">
        <f>[7]B!E2585</f>
        <v>104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[7]B!C67</f>
        <v>467</v>
      </c>
      <c r="D411" s="376">
        <f>[7]B!E67</f>
        <v>453</v>
      </c>
      <c r="E411" s="179">
        <f>[7]B!AL67</f>
        <v>348810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[7]B!C73</f>
        <v>0</v>
      </c>
      <c r="D412" s="376">
        <f>[7]B!E73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[7]B!C68</f>
        <v>413</v>
      </c>
      <c r="D413" s="376">
        <f>[7]B!E68</f>
        <v>413</v>
      </c>
      <c r="E413" s="179">
        <f>[7]B!AL68</f>
        <v>7223370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[7]B!C69</f>
        <v>128</v>
      </c>
      <c r="D414" s="376">
        <f>[7]B!E69</f>
        <v>125</v>
      </c>
      <c r="E414" s="179">
        <f>[7]B!AL69</f>
        <v>5021250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[7]B!C71</f>
        <v>0</v>
      </c>
      <c r="D415" s="376">
        <f>[7]B!E71</f>
        <v>0</v>
      </c>
      <c r="E415" s="179">
        <f>[7]B!AL71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[7]B!C70</f>
        <v>5906</v>
      </c>
      <c r="D416" s="376">
        <f>[7]B!E70</f>
        <v>5906</v>
      </c>
      <c r="E416" s="179">
        <f>[7]B!AL70</f>
        <v>13760980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[7]B!C2573</f>
        <v>0</v>
      </c>
      <c r="D417" s="376">
        <f>[7]B!E2573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7053</v>
      </c>
      <c r="D418" s="620">
        <f>SUM(D408:D417)</f>
        <v>7026</v>
      </c>
      <c r="E418" s="621">
        <f>SUM(E408:E417)</f>
        <v>27168160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13345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1735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26427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214</v>
      </c>
      <c r="D435" s="393">
        <v>214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[7]B!C2750</f>
        <v>0</v>
      </c>
    </row>
    <row r="441" spans="1:28" ht="15" customHeight="1" x14ac:dyDescent="0.15">
      <c r="A441" s="703" t="s">
        <v>573</v>
      </c>
      <c r="B441" s="704"/>
      <c r="C441" s="629">
        <f>[7]B!C2751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38"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7.7109375" style="5" bestFit="1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ht="15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",[8]NOMBRE!B6," - ","( ",[8]NOMBRE!C6,[8]NOMBRE!D6," )")</f>
        <v>MES: JULIO - ( 07 )</v>
      </c>
    </row>
    <row r="5" spans="1:14" s="3" customFormat="1" ht="15" customHeight="1" x14ac:dyDescent="0.15">
      <c r="A5" s="1" t="str">
        <f>CONCATENATE("AÑO: ",[8]NOMBRE!B7)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1028893015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13469</v>
      </c>
      <c r="D10" s="422">
        <f>SUM(D11:D23)</f>
        <v>13199</v>
      </c>
      <c r="E10" s="19">
        <f>SUM(E11:E23)</f>
        <v>134560040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[8]B!C5</f>
        <v>0</v>
      </c>
      <c r="D11" s="426">
        <f>[8]B!E5</f>
        <v>0</v>
      </c>
      <c r="E11" s="23">
        <f>[8]B!AL5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[8]B!C6</f>
        <v>0</v>
      </c>
      <c r="D12" s="426">
        <f>[8]B!E6</f>
        <v>0</v>
      </c>
      <c r="E12" s="23">
        <f>[8]B!AL6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[8]B!C7</f>
        <v>5228</v>
      </c>
      <c r="D13" s="426">
        <f>[8]B!E7</f>
        <v>5037</v>
      </c>
      <c r="E13" s="23">
        <f>[8]B!AL7</f>
        <v>65934330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[8]B!C8</f>
        <v>0</v>
      </c>
      <c r="D14" s="426">
        <f>[8]B!E8</f>
        <v>0</v>
      </c>
      <c r="E14" s="23">
        <f>[8]B!AL8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[8]B!C9</f>
        <v>0</v>
      </c>
      <c r="D15" s="426">
        <f>[8]B!E9</f>
        <v>0</v>
      </c>
      <c r="E15" s="23">
        <f>[8]B!AL9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[8]B!C10</f>
        <v>0</v>
      </c>
      <c r="D16" s="426">
        <f>[8]B!E10</f>
        <v>0</v>
      </c>
      <c r="E16" s="23">
        <f>[8]B!AL10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[8]B!C11</f>
        <v>209</v>
      </c>
      <c r="D17" s="426">
        <f>[8]B!E11</f>
        <v>130</v>
      </c>
      <c r="E17" s="23">
        <f>[8]B!AL11</f>
        <v>2133300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[8]B!C12</f>
        <v>0</v>
      </c>
      <c r="D18" s="426">
        <f>[8]B!E12</f>
        <v>0</v>
      </c>
      <c r="E18" s="23">
        <f>[8]B!AL12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[8]B!C13</f>
        <v>0</v>
      </c>
      <c r="D19" s="426">
        <f>[8]B!E13</f>
        <v>0</v>
      </c>
      <c r="E19" s="23">
        <f>[8]B!AL13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[8]B!C14</f>
        <v>0</v>
      </c>
      <c r="D20" s="426">
        <f>[8]B!E14</f>
        <v>0</v>
      </c>
      <c r="E20" s="23">
        <f>[8]B!AL14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[8]B!C15</f>
        <v>2839</v>
      </c>
      <c r="D21" s="426">
        <f>[8]B!E15</f>
        <v>2839</v>
      </c>
      <c r="E21" s="23">
        <f>[8]B!AL15</f>
        <v>18765790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[8]B!C16</f>
        <v>1775</v>
      </c>
      <c r="D22" s="426">
        <f>[8]B!E16</f>
        <v>1775</v>
      </c>
      <c r="E22" s="23">
        <f>[8]B!AL16</f>
        <v>14093500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[8]B!C17</f>
        <v>3418</v>
      </c>
      <c r="D23" s="426">
        <f>[8]B!E17</f>
        <v>3418</v>
      </c>
      <c r="E23" s="23">
        <f>[8]B!AL17</f>
        <v>33633120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[8]B!C18</f>
        <v>0</v>
      </c>
      <c r="D24" s="426">
        <f>[8]B!E18</f>
        <v>0</v>
      </c>
      <c r="E24" s="23">
        <f>[8]B!AL18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[8]B!C1007</f>
        <v>1</v>
      </c>
      <c r="D25" s="426">
        <f>[8]B!E1007</f>
        <v>1</v>
      </c>
      <c r="E25" s="23">
        <f>[8]B!AL1007</f>
        <v>33270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1860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[8]B!C20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[8]B!C21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[8]B!C22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[8]B!C23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[8]B!C24</f>
        <v>1860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[8]B!C25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5633</v>
      </c>
      <c r="D33" s="442">
        <f t="shared" ref="D33:E33" si="0">SUM(D34:D44)</f>
        <v>5630</v>
      </c>
      <c r="E33" s="442">
        <f t="shared" si="0"/>
        <v>12157510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[8]B!$C$29</f>
        <v>2736</v>
      </c>
      <c r="D34" s="443">
        <f>[8]B!$E$29</f>
        <v>2733</v>
      </c>
      <c r="E34" s="43">
        <f>[8]B!$AL$29</f>
        <v>3525570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[8]B!$C$30</f>
        <v>0</v>
      </c>
      <c r="D35" s="436">
        <f>[8]B!$E$30</f>
        <v>0</v>
      </c>
      <c r="E35" s="44">
        <f>[8]B!$AL$30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[8]B!$C$31</f>
        <v>0</v>
      </c>
      <c r="D36" s="436">
        <f>[8]B!$E$31</f>
        <v>0</v>
      </c>
      <c r="E36" s="44">
        <f>[8]B!$AL$31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[8]B!$C$32</f>
        <v>83</v>
      </c>
      <c r="D37" s="436">
        <f>[8]B!$E$32</f>
        <v>83</v>
      </c>
      <c r="E37" s="44">
        <f>[8]B!$AL$32</f>
        <v>145250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[8]B!$C$33</f>
        <v>1813</v>
      </c>
      <c r="D38" s="436">
        <f>[8]B!$E$33</f>
        <v>1813</v>
      </c>
      <c r="E38" s="44">
        <f>[8]B!$AL$33</f>
        <v>2556330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[8]B!$C$34</f>
        <v>11</v>
      </c>
      <c r="D39" s="436">
        <f>[8]B!$E$34</f>
        <v>11</v>
      </c>
      <c r="E39" s="44">
        <f>[8]B!$AL$34</f>
        <v>14190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[8]B!$C$1003</f>
        <v>217</v>
      </c>
      <c r="D40" s="436">
        <f>[8]B!$E$1003</f>
        <v>217</v>
      </c>
      <c r="E40" s="44">
        <f>[8]B!$AL$1003</f>
        <v>683550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[8]B!$C$1004</f>
        <v>281</v>
      </c>
      <c r="D41" s="436">
        <f>[8]B!$E$1004</f>
        <v>281</v>
      </c>
      <c r="E41" s="44">
        <f>[8]B!$AL$1004</f>
        <v>885150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[8]B!$C$1005</f>
        <v>16</v>
      </c>
      <c r="D42" s="436">
        <f>[8]B!$E$1005</f>
        <v>16</v>
      </c>
      <c r="E42" s="44">
        <f>[8]B!$AL$1005</f>
        <v>200320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[8]B!$C$1006</f>
        <v>49</v>
      </c>
      <c r="D43" s="436">
        <f>[8]B!$E$1006</f>
        <v>49</v>
      </c>
      <c r="E43" s="44">
        <f>[8]B!$AL$1006</f>
        <v>718340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[8]B!$C$1002</f>
        <v>427</v>
      </c>
      <c r="D44" s="436">
        <f>[8]B!$E$1002</f>
        <v>427</v>
      </c>
      <c r="E44" s="44">
        <f>[8]B!$AL$1002</f>
        <v>3428810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214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[8]B!$C$36</f>
        <v>214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[8]B!$C$37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[8]B!$C$38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[8]B!$C$39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[8]B!$C$40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[8]B!$C$1008</f>
        <v>0</v>
      </c>
      <c r="D52" s="448">
        <f>[8]B!$E$1008</f>
        <v>0</v>
      </c>
      <c r="E52" s="53">
        <f>[8]B!$AL$1008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[8]B!$C$1009</f>
        <v>0</v>
      </c>
      <c r="D53" s="449">
        <f>[8]B!$E$1009</f>
        <v>0</v>
      </c>
      <c r="E53" s="54">
        <f>[8]B!$AL$1009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[8]B!$C$981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1669</v>
      </c>
      <c r="D56" s="442">
        <f>SUM(D57:D60)</f>
        <v>1669</v>
      </c>
      <c r="E56" s="52">
        <f>SUM(E57:E60)</f>
        <v>3142030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[8]B!$C$44</f>
        <v>35</v>
      </c>
      <c r="D57" s="448">
        <f>[8]B!$E$44</f>
        <v>35</v>
      </c>
      <c r="E57" s="53">
        <f>[8]B!$AL$44</f>
        <v>148050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[8]B!$C$45</f>
        <v>1132</v>
      </c>
      <c r="D58" s="449">
        <f>[8]B!$E$45</f>
        <v>1132</v>
      </c>
      <c r="E58" s="54">
        <f>[8]B!$AL$45</f>
        <v>2637560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[8]B!$C$46</f>
        <v>0</v>
      </c>
      <c r="D59" s="449">
        <f>[8]B!$E$46</f>
        <v>0</v>
      </c>
      <c r="E59" s="54">
        <f>[8]B!$AL$46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[8]B!$C$47</f>
        <v>502</v>
      </c>
      <c r="D60" s="449">
        <f>[8]B!$E$47</f>
        <v>502</v>
      </c>
      <c r="E60" s="54">
        <f>[8]B!$AL$47</f>
        <v>356420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[8]B!$C$49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1105</v>
      </c>
      <c r="D63" s="442">
        <f>SUM(D64:D66)</f>
        <v>1105</v>
      </c>
      <c r="E63" s="52">
        <f>SUM(E64:E66)</f>
        <v>1822740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[8]B!$C$53</f>
        <v>599</v>
      </c>
      <c r="D64" s="448">
        <f>[8]B!$E$53</f>
        <v>599</v>
      </c>
      <c r="E64" s="53">
        <f>[8]B!$AL$53</f>
        <v>1209980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[8]B!$C$54</f>
        <v>30</v>
      </c>
      <c r="D65" s="449">
        <f>[8]B!$E$54</f>
        <v>30</v>
      </c>
      <c r="E65" s="54">
        <f>[8]B!$AL$54</f>
        <v>60600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[8]B!$C$55</f>
        <v>476</v>
      </c>
      <c r="D66" s="449">
        <f>[8]B!$E$55</f>
        <v>476</v>
      </c>
      <c r="E66" s="54">
        <f>[8]B!$AL$55</f>
        <v>552160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52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[8]B!$C$57</f>
        <v>52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[8]B!$C$58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24003</v>
      </c>
      <c r="D70" s="441">
        <f>SUM(D10+D24+D25+D26+D33+D45+D51+D54+D56+D61+D63+D67)</f>
        <v>21604</v>
      </c>
      <c r="E70" s="441">
        <f>SUM(E10+E24+E25+E26+E33+E45+E51+E54+E56+E61+E63+E67)</f>
        <v>151715590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98419</v>
      </c>
      <c r="D73" s="457">
        <f>SUM(D74:D78,D79,D83:D85)</f>
        <v>97384</v>
      </c>
      <c r="E73" s="69">
        <f>SUM(E74:E78,E79,E83:E85)</f>
        <v>169098220</v>
      </c>
    </row>
    <row r="74" spans="1:14" ht="15" customHeight="1" x14ac:dyDescent="0.15">
      <c r="A74" s="71" t="s">
        <v>109</v>
      </c>
      <c r="B74" s="72" t="s">
        <v>110</v>
      </c>
      <c r="C74" s="448">
        <f>[8]B!$C$212</f>
        <v>43458</v>
      </c>
      <c r="D74" s="448">
        <f>[8]B!$E$212</f>
        <v>42937</v>
      </c>
      <c r="E74" s="73">
        <f>[8]B!$AL$212</f>
        <v>50801220</v>
      </c>
    </row>
    <row r="75" spans="1:14" ht="15" customHeight="1" x14ac:dyDescent="0.15">
      <c r="A75" s="655" t="s">
        <v>111</v>
      </c>
      <c r="B75" s="75" t="s">
        <v>112</v>
      </c>
      <c r="C75" s="449">
        <f>[8]B!$C$275</f>
        <v>39168</v>
      </c>
      <c r="D75" s="449">
        <f>SUM([8]B!E214:E217,[8]B!E218:E262,[8]B!E263:E272)</f>
        <v>38752</v>
      </c>
      <c r="E75" s="76">
        <f>[8]B!$AL$275</f>
        <v>60717370</v>
      </c>
    </row>
    <row r="76" spans="1:14" ht="15" customHeight="1" x14ac:dyDescent="0.15">
      <c r="A76" s="655" t="s">
        <v>113</v>
      </c>
      <c r="B76" s="75" t="s">
        <v>114</v>
      </c>
      <c r="C76" s="449">
        <f>[8]B!$C$314</f>
        <v>2093</v>
      </c>
      <c r="D76" s="449">
        <f>[8]B!$E$314</f>
        <v>2076</v>
      </c>
      <c r="E76" s="76">
        <f>[8]B!$AL$314</f>
        <v>8468960</v>
      </c>
    </row>
    <row r="77" spans="1:14" ht="15" customHeight="1" x14ac:dyDescent="0.15">
      <c r="A77" s="655" t="s">
        <v>115</v>
      </c>
      <c r="B77" s="75" t="s">
        <v>116</v>
      </c>
      <c r="C77" s="449">
        <f>[8]B!$C$324</f>
        <v>0</v>
      </c>
      <c r="D77" s="449">
        <f>[8]B!$E$324</f>
        <v>0</v>
      </c>
      <c r="E77" s="76">
        <f>[8]B!$AL$324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[8]B!$C$388</f>
        <v>3292</v>
      </c>
      <c r="D78" s="458">
        <f>[8]B!$E$388</f>
        <v>3266</v>
      </c>
      <c r="E78" s="78">
        <f>[8]B!$AL$388</f>
        <v>18004640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8235</v>
      </c>
      <c r="D79" s="459">
        <f>SUM(D80:D82)</f>
        <v>8192</v>
      </c>
      <c r="E79" s="81">
        <f>SUM(E80:E82)</f>
        <v>28166740</v>
      </c>
    </row>
    <row r="80" spans="1:14" ht="15" customHeight="1" x14ac:dyDescent="0.15">
      <c r="A80" s="862"/>
      <c r="B80" s="82" t="s">
        <v>121</v>
      </c>
      <c r="C80" s="460">
        <f>[8]B!$C$428</f>
        <v>5664</v>
      </c>
      <c r="D80" s="460">
        <f>[8]B!$E$428</f>
        <v>5624</v>
      </c>
      <c r="E80" s="83">
        <f>[8]B!$AL$428</f>
        <v>16224630</v>
      </c>
    </row>
    <row r="81" spans="1:5" ht="15" customHeight="1" x14ac:dyDescent="0.15">
      <c r="A81" s="862"/>
      <c r="B81" s="84" t="s">
        <v>122</v>
      </c>
      <c r="C81" s="449">
        <f>[8]B!$C$447</f>
        <v>20</v>
      </c>
      <c r="D81" s="449">
        <f>SUM([8]B!E430:E444,[8]B!E445:E446)</f>
        <v>20</v>
      </c>
      <c r="E81" s="76">
        <f>[8]B!$AL$447</f>
        <v>64420</v>
      </c>
    </row>
    <row r="82" spans="1:5" ht="15" customHeight="1" x14ac:dyDescent="0.15">
      <c r="A82" s="862"/>
      <c r="B82" s="84" t="s">
        <v>123</v>
      </c>
      <c r="C82" s="449">
        <f>[8]B!$C$470</f>
        <v>2551</v>
      </c>
      <c r="D82" s="449">
        <f>[8]B!$E$470</f>
        <v>2548</v>
      </c>
      <c r="E82" s="76">
        <f>[8]B!$AL$470</f>
        <v>11877690</v>
      </c>
    </row>
    <row r="83" spans="1:5" ht="15" customHeight="1" x14ac:dyDescent="0.15">
      <c r="A83" s="655" t="s">
        <v>124</v>
      </c>
      <c r="B83" s="75" t="s">
        <v>125</v>
      </c>
      <c r="C83" s="449">
        <f>[8]B!$C$480</f>
        <v>7</v>
      </c>
      <c r="D83" s="449">
        <f>[8]B!$E$480</f>
        <v>7</v>
      </c>
      <c r="E83" s="76">
        <f>[8]B!$AL$480</f>
        <v>13930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[8]B!$C$532</f>
        <v>158</v>
      </c>
      <c r="D84" s="461">
        <f>SUM([8]B!E494:E518,[8]B!E519:E531)</f>
        <v>158</v>
      </c>
      <c r="E84" s="85">
        <f>[8]B!$AL$532</f>
        <v>266030</v>
      </c>
    </row>
    <row r="85" spans="1:5" ht="15" customHeight="1" x14ac:dyDescent="0.15">
      <c r="A85" s="655" t="s">
        <v>128</v>
      </c>
      <c r="B85" s="75" t="s">
        <v>129</v>
      </c>
      <c r="C85" s="449">
        <f>[8]B!$C$566</f>
        <v>2008</v>
      </c>
      <c r="D85" s="449">
        <f>[8]B!$E$566</f>
        <v>1996</v>
      </c>
      <c r="E85" s="76">
        <f>[8]B!$AL$566</f>
        <v>2659330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5604</v>
      </c>
      <c r="D86" s="459">
        <f>+D87+D88+D89+D90+D94</f>
        <v>5577</v>
      </c>
      <c r="E86" s="81">
        <f>+E87+E88+E89+E90+E94</f>
        <v>106227980</v>
      </c>
    </row>
    <row r="87" spans="1:5" ht="15" customHeight="1" x14ac:dyDescent="0.15">
      <c r="A87" s="87" t="s">
        <v>131</v>
      </c>
      <c r="B87" s="88" t="s">
        <v>132</v>
      </c>
      <c r="C87" s="460">
        <f>[8]B!$C$624</f>
        <v>3422</v>
      </c>
      <c r="D87" s="460">
        <f>SUM([8]B!E569:E570,[8]B!E571,[8]B!E572,[8]B!E573:E583,[8]B!E584:E590,[8]B!E591:E599,[8]B!E600,[8]B!E601:E619,[8]B!E620:E622)</f>
        <v>3397</v>
      </c>
      <c r="E87" s="83">
        <f>[8]B!$AL$624</f>
        <v>30907880</v>
      </c>
    </row>
    <row r="88" spans="1:5" ht="15" customHeight="1" x14ac:dyDescent="0.15">
      <c r="A88" s="655" t="s">
        <v>133</v>
      </c>
      <c r="B88" s="75" t="s">
        <v>134</v>
      </c>
      <c r="C88" s="449">
        <f>[8]B!$C$647</f>
        <v>2</v>
      </c>
      <c r="D88" s="449">
        <f>[8]B!$E$647</f>
        <v>2</v>
      </c>
      <c r="E88" s="76">
        <f>[8]B!$AL$647</f>
        <v>45980</v>
      </c>
    </row>
    <row r="89" spans="1:5" ht="15" customHeight="1" x14ac:dyDescent="0.15">
      <c r="A89" s="655" t="s">
        <v>135</v>
      </c>
      <c r="B89" s="75" t="s">
        <v>136</v>
      </c>
      <c r="C89" s="449">
        <f>[8]B!$C$674</f>
        <v>1043</v>
      </c>
      <c r="D89" s="449">
        <f>[8]B!$E$674</f>
        <v>1041</v>
      </c>
      <c r="E89" s="76">
        <f>[8]B!$AL$674</f>
        <v>56382940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1137</v>
      </c>
      <c r="D90" s="449">
        <f>SUM(D91:D93)</f>
        <v>1137</v>
      </c>
      <c r="E90" s="76">
        <f>SUM(E91:E93)</f>
        <v>18891180</v>
      </c>
    </row>
    <row r="91" spans="1:5" ht="15" customHeight="1" x14ac:dyDescent="0.15">
      <c r="A91" s="862"/>
      <c r="B91" s="84" t="s">
        <v>138</v>
      </c>
      <c r="C91" s="449">
        <f>[8]B!$C$696-[8]B!C676-[8]B!C677</f>
        <v>830</v>
      </c>
      <c r="D91" s="449">
        <f>[8]B!$E$696-[8]B!E676-[8]B!E677</f>
        <v>830</v>
      </c>
      <c r="E91" s="76">
        <f>[8]B!$AL$696-[8]B!$AL$676-[8]B!$AL$677</f>
        <v>14205420</v>
      </c>
    </row>
    <row r="92" spans="1:5" ht="15" customHeight="1" x14ac:dyDescent="0.15">
      <c r="A92" s="862"/>
      <c r="B92" s="84" t="s">
        <v>139</v>
      </c>
      <c r="C92" s="449">
        <f>[8]B!$C$676</f>
        <v>125</v>
      </c>
      <c r="D92" s="449">
        <f>[8]B!$E$676</f>
        <v>125</v>
      </c>
      <c r="E92" s="76">
        <f>[8]B!$AL$676</f>
        <v>740000</v>
      </c>
    </row>
    <row r="93" spans="1:5" ht="15" customHeight="1" x14ac:dyDescent="0.15">
      <c r="A93" s="862"/>
      <c r="B93" s="84" t="s">
        <v>140</v>
      </c>
      <c r="C93" s="449">
        <f>[8]B!$C$677</f>
        <v>182</v>
      </c>
      <c r="D93" s="449">
        <f>[8]B!$E$677</f>
        <v>182</v>
      </c>
      <c r="E93" s="76">
        <f>[8]B!$AL$677</f>
        <v>3945760</v>
      </c>
    </row>
    <row r="94" spans="1:5" ht="15" customHeight="1" x14ac:dyDescent="0.15">
      <c r="A94" s="655" t="s">
        <v>115</v>
      </c>
      <c r="B94" s="75" t="s">
        <v>141</v>
      </c>
      <c r="C94" s="449">
        <f>[8]B!$C$728</f>
        <v>0</v>
      </c>
      <c r="D94" s="449">
        <f>[8]B!$E$728</f>
        <v>0</v>
      </c>
      <c r="E94" s="76">
        <f>[8]B!$AL$728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[8]B!$C$786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[8]B!$C$978</f>
        <v>0</v>
      </c>
      <c r="D96" s="463">
        <f>[8]B!$E$978</f>
        <v>0</v>
      </c>
      <c r="E96" s="92">
        <f>[8]B!$AL$978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[8]B!C793+[8]B!C800+[8]B!C804+[8]B!C811+[8]B!C820+[8]B!C824+[8]B!C828+[8]B!C832+[8]B!C843+[8]B!C854+[8]B!C860+[8]B!C870+[8]B!C840+[8]B!C845+[8]B!C879</f>
        <v>0</v>
      </c>
      <c r="D99" s="448">
        <f>[8]B!E793+[8]B!E800+[8]B!E804+[8]B!E811+[8]B!E820+[8]B!E824+[8]B!E828+[8]B!E832+[8]B!E843+[8]B!E854+[8]B!E860+[8]B!E870+[8]B!E840+[8]B!E845+[8]B!E879</f>
        <v>0</v>
      </c>
      <c r="E99" s="76">
        <f>[8]B!AL793+[8]B!AL800+[8]B!AL804+[8]B!AL811+[8]B!AL820+[8]B!AL824+[8]B!AL828+[8]B!AL832+[8]B!AL843+[8]B!AL854+[8]B!AL860+[8]B!AL870+[8]B!AL840+[8]B!AL845+[8]B!AL879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[8]B!C2212+[8]B!C2255+[8]B!C2256+[8]B!C2257</f>
        <v>1228</v>
      </c>
      <c r="D100" s="449">
        <f>[8]B!E2204+[8]B!E2255+[8]B!E2256+[8]B!E2257</f>
        <v>1014</v>
      </c>
      <c r="E100" s="76">
        <f>[8]B!AL2204+[8]B!AL2255+[8]B!AL2256+[8]B!AL2257</f>
        <v>12351270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[8]B!C2518</f>
        <v>5</v>
      </c>
      <c r="D101" s="454">
        <f>[8]B!E2518</f>
        <v>5</v>
      </c>
      <c r="E101" s="78">
        <f>[8]B!AL2518</f>
        <v>353650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1233</v>
      </c>
      <c r="D102" s="464">
        <f>SUM(D99:D101)</f>
        <v>1019</v>
      </c>
      <c r="E102" s="98">
        <f>SUM(E99:E101)</f>
        <v>12704920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[8]B!$C$1141</f>
        <v>2</v>
      </c>
      <c r="D105" s="448">
        <f>[8]B!$I$1141</f>
        <v>1</v>
      </c>
      <c r="E105" s="448">
        <f>[8]B!$I$1141</f>
        <v>1</v>
      </c>
      <c r="F105" s="448">
        <f>[8]B!$L$1141</f>
        <v>0</v>
      </c>
      <c r="G105" s="104"/>
      <c r="H105" s="73">
        <f>[8]B!$AL$1141</f>
        <v>173880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[8]B!C1276</f>
        <v>204</v>
      </c>
      <c r="D106" s="449">
        <f>[8]B!I1276</f>
        <v>196</v>
      </c>
      <c r="E106" s="449">
        <f>[8]B!I1276</f>
        <v>196</v>
      </c>
      <c r="F106" s="449">
        <f>[8]B!L1276</f>
        <v>8</v>
      </c>
      <c r="G106" s="105"/>
      <c r="H106" s="76">
        <f>[8]B!$AL$1276</f>
        <v>108412850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[8]B!C1416</f>
        <v>49</v>
      </c>
      <c r="D107" s="449">
        <f>[8]B!I1412</f>
        <v>20</v>
      </c>
      <c r="E107" s="449">
        <f>[8]B!I1412</f>
        <v>20</v>
      </c>
      <c r="F107" s="449">
        <f>[8]B!L1412</f>
        <v>6</v>
      </c>
      <c r="G107" s="105"/>
      <c r="H107" s="76">
        <f>[8]B!$AL$1412</f>
        <v>2575345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[8]B!C1480</f>
        <v>27</v>
      </c>
      <c r="D108" s="449">
        <f>[8]B!I1480</f>
        <v>10</v>
      </c>
      <c r="E108" s="449">
        <f>[8]B!I1480</f>
        <v>10</v>
      </c>
      <c r="F108" s="449">
        <f>[8]B!L1480</f>
        <v>17</v>
      </c>
      <c r="G108" s="105"/>
      <c r="H108" s="76">
        <f>[8]B!AL1480</f>
        <v>1843775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[8]B!$C$1549</f>
        <v>60</v>
      </c>
      <c r="D109" s="449">
        <f>[8]B!$I$1549</f>
        <v>21</v>
      </c>
      <c r="E109" s="449">
        <f>[8]B!$I$1549</f>
        <v>21</v>
      </c>
      <c r="F109" s="449">
        <f>[8]B!$L$1549</f>
        <v>37</v>
      </c>
      <c r="G109" s="105"/>
      <c r="H109" s="76">
        <f>[8]B!$AL$1549</f>
        <v>2141120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[8]B!$C$1594</f>
        <v>63</v>
      </c>
      <c r="D110" s="449">
        <f>[8]B!$I$1594</f>
        <v>28</v>
      </c>
      <c r="E110" s="449">
        <f>[8]B!$I$1594</f>
        <v>28</v>
      </c>
      <c r="F110" s="449">
        <f>[8]B!$L$1594</f>
        <v>25</v>
      </c>
      <c r="G110" s="105"/>
      <c r="H110" s="76">
        <f>[8]B!$AL$1594</f>
        <v>2683980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[8]B!$C$1798</f>
        <v>4</v>
      </c>
      <c r="D111" s="449">
        <f>[8]B!$I$1785</f>
        <v>2</v>
      </c>
      <c r="E111" s="449">
        <f>[8]B!$I$1785</f>
        <v>2</v>
      </c>
      <c r="F111" s="449">
        <f>[8]B!$L$1785</f>
        <v>1</v>
      </c>
      <c r="G111" s="105"/>
      <c r="H111" s="76">
        <f>[8]B!$AL$1785</f>
        <v>322950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[8]B!$C$1867</f>
        <v>5</v>
      </c>
      <c r="D112" s="449">
        <f>[8]B!$I$1864</f>
        <v>4</v>
      </c>
      <c r="E112" s="449">
        <f>[8]B!$I$1864</f>
        <v>4</v>
      </c>
      <c r="F112" s="449">
        <f>[8]B!$L$1864</f>
        <v>1</v>
      </c>
      <c r="G112" s="105"/>
      <c r="H112" s="76">
        <f>[8]B!$AL$1864</f>
        <v>705155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[8]B!$C$2028</f>
        <v>205</v>
      </c>
      <c r="D113" s="449">
        <f>[8]B!$I$2021</f>
        <v>144</v>
      </c>
      <c r="E113" s="449">
        <f>[8]B!$I$2021</f>
        <v>144</v>
      </c>
      <c r="F113" s="449">
        <f>[8]B!$L$2021</f>
        <v>22</v>
      </c>
      <c r="G113" s="105"/>
      <c r="H113" s="76">
        <f>[8]B!$AL$2021</f>
        <v>43931580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[8]B!C2066</f>
        <v>16</v>
      </c>
      <c r="D114" s="449">
        <f>[8]B!I2066</f>
        <v>8</v>
      </c>
      <c r="E114" s="449">
        <f>[8]B!I2066</f>
        <v>8</v>
      </c>
      <c r="F114" s="449">
        <f>[8]B!L2066</f>
        <v>1</v>
      </c>
      <c r="G114" s="105"/>
      <c r="H114" s="76">
        <f>[8]B!AL2066</f>
        <v>1511745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[8]B!$C$2185</f>
        <v>72</v>
      </c>
      <c r="D115" s="449">
        <f>[8]B!I2185</f>
        <v>43</v>
      </c>
      <c r="E115" s="449">
        <f>[8]B!I2185</f>
        <v>43</v>
      </c>
      <c r="F115" s="449">
        <f>[8]B!L2185</f>
        <v>3</v>
      </c>
      <c r="G115" s="105"/>
      <c r="H115" s="76">
        <f>[8]B!AL2185</f>
        <v>11516735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[8]B!$C$2218</f>
        <v>8</v>
      </c>
      <c r="D116" s="449">
        <f>[8]B!I2218</f>
        <v>8</v>
      </c>
      <c r="E116" s="449">
        <f>[8]B!I2218</f>
        <v>8</v>
      </c>
      <c r="F116" s="449">
        <f>[8]B!L2218</f>
        <v>0</v>
      </c>
      <c r="G116" s="105"/>
      <c r="H116" s="76">
        <f>[8]B!$AL$2218</f>
        <v>2200760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[8]B!$C$2253</f>
        <v>52</v>
      </c>
      <c r="D117" s="449">
        <f>[8]B!$I$2253</f>
        <v>29</v>
      </c>
      <c r="E117" s="449">
        <f>[8]B!$I$2253</f>
        <v>29</v>
      </c>
      <c r="F117" s="449">
        <f>[8]B!$L$2253</f>
        <v>7</v>
      </c>
      <c r="G117" s="105"/>
      <c r="H117" s="76">
        <f>[8]B!$AL$2253</f>
        <v>6943140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104</v>
      </c>
      <c r="D118" s="449">
        <f>SUM(D119:D120)</f>
        <v>29</v>
      </c>
      <c r="E118" s="449">
        <f>SUM(E119:E120)</f>
        <v>29</v>
      </c>
      <c r="F118" s="449">
        <f>SUM(F119:F120)</f>
        <v>0</v>
      </c>
      <c r="G118" s="105"/>
      <c r="H118" s="76">
        <f>SUM(H119:H120)</f>
        <v>4352030</v>
      </c>
    </row>
    <row r="119" spans="1:12" s="106" customFormat="1" ht="15" customHeight="1" x14ac:dyDescent="0.15">
      <c r="A119" s="427"/>
      <c r="B119" s="107" t="s">
        <v>184</v>
      </c>
      <c r="C119" s="449">
        <f>[8]B!C2259</f>
        <v>104</v>
      </c>
      <c r="D119" s="449">
        <f>[8]B!$I$2259</f>
        <v>29</v>
      </c>
      <c r="E119" s="449">
        <f>[8]B!$I$2259</f>
        <v>29</v>
      </c>
      <c r="F119" s="449">
        <f>[8]B!$L$2259</f>
        <v>0</v>
      </c>
      <c r="G119" s="105"/>
      <c r="H119" s="76">
        <f>[8]B!$AL$2259</f>
        <v>4352030</v>
      </c>
    </row>
    <row r="120" spans="1:12" s="106" customFormat="1" ht="15" customHeight="1" x14ac:dyDescent="0.15">
      <c r="A120" s="427"/>
      <c r="B120" s="107" t="s">
        <v>185</v>
      </c>
      <c r="C120" s="449">
        <f>[8]B!C2260</f>
        <v>0</v>
      </c>
      <c r="D120" s="449">
        <f>[8]B!$I$2260</f>
        <v>0</v>
      </c>
      <c r="E120" s="449">
        <f>[8]B!$I$2260</f>
        <v>0</v>
      </c>
      <c r="F120" s="449">
        <f>[8]B!$L$2260</f>
        <v>0</v>
      </c>
      <c r="G120" s="105"/>
      <c r="H120" s="76">
        <f>[8]B!$AL$2260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[8]B!$C$2494</f>
        <v>78</v>
      </c>
      <c r="D122" s="449">
        <f>[8]B!$I$2494</f>
        <v>65</v>
      </c>
      <c r="E122" s="449">
        <f>[8]B!$I$2494</f>
        <v>65</v>
      </c>
      <c r="F122" s="449">
        <f>[8]B!$L$2494</f>
        <v>6</v>
      </c>
      <c r="G122" s="105"/>
      <c r="H122" s="76">
        <f>[8]B!$AL$2494</f>
        <v>18477710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[8]B!$C2506</f>
        <v>20</v>
      </c>
      <c r="D123" s="454">
        <f>[8]B!$I2506</f>
        <v>2</v>
      </c>
      <c r="E123" s="454">
        <f>[8]B!$I2506</f>
        <v>2</v>
      </c>
      <c r="F123" s="454">
        <f>[8]B!$L2506</f>
        <v>18</v>
      </c>
      <c r="G123" s="454">
        <f>[8]B!C2506</f>
        <v>20</v>
      </c>
      <c r="H123" s="454">
        <f>+([8]B!$AL2506)*0.75</f>
        <v>94140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969</v>
      </c>
      <c r="D124" s="459">
        <f>SUM(D105:D118)+D122+D123</f>
        <v>610</v>
      </c>
      <c r="E124" s="459">
        <f>SUM(E105:E118)+E122+E123</f>
        <v>610</v>
      </c>
      <c r="F124" s="459">
        <f>SUM(F105:F118)+F122+F123</f>
        <v>152</v>
      </c>
      <c r="G124" s="454">
        <f>[8]B!C2506</f>
        <v>20</v>
      </c>
      <c r="H124" s="81">
        <f>SUM(H105:H118)+H122+H123</f>
        <v>207886895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[8]B!$C$116</f>
        <v>5615</v>
      </c>
      <c r="D128" s="468">
        <f>[8]B!$E$116</f>
        <v>5308</v>
      </c>
      <c r="E128" s="112">
        <f>[8]B!$AL$116</f>
        <v>203986440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[8]B!$C$117</f>
        <v>0</v>
      </c>
      <c r="D129" s="469">
        <f>[8]B!$E$117</f>
        <v>0</v>
      </c>
      <c r="E129" s="113">
        <f>[8]B!$AL$117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[8]B!$C$118</f>
        <v>0</v>
      </c>
      <c r="D130" s="469">
        <f>[8]B!$E$118</f>
        <v>0</v>
      </c>
      <c r="E130" s="113">
        <f>[8]B!$AL$118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[8]B!$C$119</f>
        <v>219</v>
      </c>
      <c r="D131" s="469">
        <f>[8]B!$E$119</f>
        <v>219</v>
      </c>
      <c r="E131" s="113">
        <f>[8]B!$AL$119</f>
        <v>34987440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[8]B!$C$120</f>
        <v>0</v>
      </c>
      <c r="D132" s="469">
        <f>[8]B!$E$120</f>
        <v>0</v>
      </c>
      <c r="E132" s="113">
        <f>[8]B!$AL$120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[8]B!$C$121</f>
        <v>0</v>
      </c>
      <c r="D133" s="469">
        <f>[8]B!$E$121</f>
        <v>0</v>
      </c>
      <c r="E133" s="113">
        <f>[8]B!$AL$121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[8]B!$C$122</f>
        <v>361</v>
      </c>
      <c r="D134" s="469">
        <f>[8]B!$E$122</f>
        <v>361</v>
      </c>
      <c r="E134" s="113">
        <f>[8]B!$AL$122</f>
        <v>27858370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[8]B!$C$123</f>
        <v>144</v>
      </c>
      <c r="D135" s="469">
        <f>[8]B!$E$123</f>
        <v>144</v>
      </c>
      <c r="E135" s="113">
        <f>[8]B!$AL$123</f>
        <v>11112480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[8]B!$C$124</f>
        <v>0</v>
      </c>
      <c r="D136" s="469">
        <f>[8]B!$E$124</f>
        <v>0</v>
      </c>
      <c r="E136" s="113">
        <f>[8]B!$AL$124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[8]B!$C$125</f>
        <v>138</v>
      </c>
      <c r="D137" s="469">
        <f>[8]B!$E$125</f>
        <v>138</v>
      </c>
      <c r="E137" s="113">
        <f>[8]B!$AL$125</f>
        <v>9553740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[8]B!$C$126</f>
        <v>0</v>
      </c>
      <c r="D138" s="469">
        <f>[8]B!$E$126</f>
        <v>0</v>
      </c>
      <c r="E138" s="113">
        <f>[8]B!$AL$126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[8]B!$C$127</f>
        <v>0</v>
      </c>
      <c r="D139" s="469">
        <f>[8]B!$E$127</f>
        <v>0</v>
      </c>
      <c r="E139" s="113">
        <f>[8]B!$AL$127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[8]B!$C$128</f>
        <v>0</v>
      </c>
      <c r="D140" s="470">
        <f>[8]B!$E$128</f>
        <v>0</v>
      </c>
      <c r="E140" s="114">
        <f>[8]B!$AL$128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6477</v>
      </c>
      <c r="D141" s="471">
        <f>SUM(D128:D140)</f>
        <v>6170</v>
      </c>
      <c r="E141" s="81">
        <f>SUM(E128:E140)</f>
        <v>287498470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917</v>
      </c>
      <c r="D142" s="471">
        <f>SUM(D143:D152)</f>
        <v>872</v>
      </c>
      <c r="E142" s="81">
        <f>SUM(E143:E152)</f>
        <v>5009120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[8]B!$C$131</f>
        <v>0</v>
      </c>
      <c r="D143" s="472">
        <f>[8]B!$E$131</f>
        <v>0</v>
      </c>
      <c r="E143" s="112">
        <f>[8]B!$AL$131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[8]B!$C$132</f>
        <v>0</v>
      </c>
      <c r="D144" s="473">
        <f>[8]B!$E$132</f>
        <v>0</v>
      </c>
      <c r="E144" s="113">
        <f>[8]B!$AL$132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[8]B!$C$133</f>
        <v>0</v>
      </c>
      <c r="D145" s="473">
        <f>[8]B!$E$133</f>
        <v>0</v>
      </c>
      <c r="E145" s="113">
        <f>[8]B!$AL$133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[8]B!$C$134</f>
        <v>895</v>
      </c>
      <c r="D146" s="473">
        <f>[8]B!$E$134</f>
        <v>850</v>
      </c>
      <c r="E146" s="113">
        <f>[8]B!$AL$134</f>
        <v>4845000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[8]B!$C$135</f>
        <v>0</v>
      </c>
      <c r="D147" s="473">
        <f>[8]B!$E$135</f>
        <v>0</v>
      </c>
      <c r="E147" s="113">
        <f>[8]B!$AL$135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[8]B!$C$136</f>
        <v>0</v>
      </c>
      <c r="D148" s="473">
        <f>[8]B!$E$136</f>
        <v>0</v>
      </c>
      <c r="E148" s="113">
        <f>[8]B!$AL$136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[8]B!$C$137</f>
        <v>0</v>
      </c>
      <c r="D149" s="473">
        <f>[8]B!$E$137</f>
        <v>0</v>
      </c>
      <c r="E149" s="113">
        <f>[8]B!$AL$137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[8]B!$C$138</f>
        <v>22</v>
      </c>
      <c r="D150" s="473">
        <f>[8]B!$E$138</f>
        <v>22</v>
      </c>
      <c r="E150" s="113">
        <f>[8]B!$AL$138</f>
        <v>164120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[8]B!$C$139</f>
        <v>0</v>
      </c>
      <c r="D151" s="473">
        <f>[8]B!$E$139</f>
        <v>0</v>
      </c>
      <c r="E151" s="113">
        <f>[8]B!$AL$139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[8]B!$C$140</f>
        <v>0</v>
      </c>
      <c r="D152" s="474">
        <f>[8]B!$E$140</f>
        <v>0</v>
      </c>
      <c r="E152" s="114">
        <f>[8]B!$AL$140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[8]B!$C$142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[8]B!C143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[8]B!C144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[8]B!C145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[8]B!C146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7394</v>
      </c>
      <c r="D159" s="480">
        <f>(D141+D142)</f>
        <v>7042</v>
      </c>
      <c r="E159" s="81">
        <f>(E141+E142)</f>
        <v>292507590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[8]B!$C$62</f>
        <v>352</v>
      </c>
      <c r="D162" s="481">
        <f>[8]B!$E$62</f>
        <v>352</v>
      </c>
      <c r="E162" s="113">
        <f>[8]B!$AL$62</f>
        <v>309760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SUM([8]B!$C$63+[8]B!$C$64)</f>
        <v>0</v>
      </c>
      <c r="D163" s="482">
        <f>SUM([8]B!$E$63+[8]B!$E$64)</f>
        <v>0</v>
      </c>
      <c r="E163" s="113">
        <f>SUM([8]B!$AL$63+[8]B!$AL$64)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352</v>
      </c>
      <c r="D164" s="483">
        <f>SUM(D162:D163)</f>
        <v>352</v>
      </c>
      <c r="E164" s="133">
        <f>SUM(E162:E163)</f>
        <v>309760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[8]B!$C$1012</f>
        <v>14</v>
      </c>
      <c r="D167" s="485">
        <f>[8]B!$E$1012</f>
        <v>14</v>
      </c>
      <c r="E167" s="113">
        <f>[8]B!$AL$1012</f>
        <v>232400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[8]B!$C$1013</f>
        <v>0</v>
      </c>
      <c r="D168" s="486">
        <f>[8]B!$E$1013</f>
        <v>0</v>
      </c>
      <c r="E168" s="113">
        <f>[8]B!$AL$1013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[8]B!$C$1691</f>
        <v>1160</v>
      </c>
      <c r="D169" s="486">
        <f>[8]B!$E$1691</f>
        <v>1156</v>
      </c>
      <c r="E169" s="113">
        <f>[8]B!$AL$1691</f>
        <v>6577640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[8]B!$C$1692</f>
        <v>23</v>
      </c>
      <c r="D170" s="486">
        <f>[8]B!$E$1692</f>
        <v>23</v>
      </c>
      <c r="E170" s="113">
        <f>[8]B!$AL$1692</f>
        <v>368460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[8]B!$C$1693</f>
        <v>39</v>
      </c>
      <c r="D171" s="486">
        <f>[8]B!$E$1693</f>
        <v>39</v>
      </c>
      <c r="E171" s="113">
        <f>[8]B!$AL$1693</f>
        <v>1059630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[8]B!$C$1694</f>
        <v>0</v>
      </c>
      <c r="D172" s="486">
        <f>[8]B!$E$1694</f>
        <v>0</v>
      </c>
      <c r="E172" s="113">
        <f>[8]B!$AL$1694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[8]B!$C$1695</f>
        <v>122</v>
      </c>
      <c r="D173" s="486">
        <f>[8]B!$E$1695</f>
        <v>122</v>
      </c>
      <c r="E173" s="113">
        <f>[8]B!$AL$1695</f>
        <v>7052820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[8]B!$C$1696</f>
        <v>0</v>
      </c>
      <c r="D174" s="486">
        <f>[8]B!$E$1696</f>
        <v>0</v>
      </c>
      <c r="E174" s="113">
        <f>[8]B!$AL$1696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[8]B!$C$1697</f>
        <v>0</v>
      </c>
      <c r="D175" s="486">
        <f>[8]B!$E$1697</f>
        <v>0</v>
      </c>
      <c r="E175" s="113">
        <f>[8]B!$AL$1697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[8]B!$C$1698</f>
        <v>0</v>
      </c>
      <c r="D176" s="486">
        <f>[8]B!$E$1698</f>
        <v>0</v>
      </c>
      <c r="E176" s="113">
        <f>[8]B!$AL$1698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[8]B!$C$1699</f>
        <v>0</v>
      </c>
      <c r="D177" s="486">
        <f>[8]B!$E$1699</f>
        <v>0</v>
      </c>
      <c r="E177" s="113">
        <f>[8]B!$AL$1699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[8]B!$C$1700</f>
        <v>0</v>
      </c>
      <c r="D178" s="486">
        <f>[8]B!$E$1700</f>
        <v>0</v>
      </c>
      <c r="E178" s="113">
        <f>[8]B!$AL$1700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[8]B!$C$1701</f>
        <v>0</v>
      </c>
      <c r="D179" s="486">
        <f>[8]B!$E$1701</f>
        <v>0</v>
      </c>
      <c r="E179" s="113">
        <f>[8]B!$AL$1701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[8]B!$C$1702</f>
        <v>0</v>
      </c>
      <c r="D180" s="486">
        <f>[8]B!$E$1702</f>
        <v>0</v>
      </c>
      <c r="E180" s="113">
        <f>[8]B!$AL$1702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[8]B!$C$1703</f>
        <v>0</v>
      </c>
      <c r="D181" s="486">
        <f>[8]B!$E$1703</f>
        <v>0</v>
      </c>
      <c r="E181" s="113">
        <f>[8]B!$AL$1703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[8]B!$C$1704</f>
        <v>0</v>
      </c>
      <c r="D182" s="486">
        <f>[8]B!$E$1704</f>
        <v>0</v>
      </c>
      <c r="E182" s="113">
        <f>[8]B!$AL$1704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[8]B!$C$1705</f>
        <v>0</v>
      </c>
      <c r="D183" s="486">
        <f>[8]B!$E$1705</f>
        <v>0</v>
      </c>
      <c r="E183" s="113">
        <f>[8]B!$AL$1705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[8]B!$C$1706</f>
        <v>0</v>
      </c>
      <c r="D184" s="486">
        <f>[8]B!$E$1706</f>
        <v>0</v>
      </c>
      <c r="E184" s="113">
        <f>[8]B!$AL$1706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[8]B!$C$1707</f>
        <v>0</v>
      </c>
      <c r="D185" s="486">
        <f>[8]B!$E$1707</f>
        <v>0</v>
      </c>
      <c r="E185" s="113">
        <f>[8]B!$AL$1707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[8]B!$C$1708</f>
        <v>0</v>
      </c>
      <c r="D186" s="486">
        <f>[8]B!$E$1708</f>
        <v>0</v>
      </c>
      <c r="E186" s="113">
        <f>[8]B!$AL$1708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[8]B!$C$1709</f>
        <v>0</v>
      </c>
      <c r="D187" s="486">
        <f>[8]B!$E$1709</f>
        <v>0</v>
      </c>
      <c r="E187" s="113">
        <f>[8]B!$AL$1709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[8]B!$C$1710</f>
        <v>0</v>
      </c>
      <c r="D188" s="486">
        <f>[8]B!$E$1710</f>
        <v>0</v>
      </c>
      <c r="E188" s="113">
        <f>[8]B!$AL$1710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[8]B!$C$1711</f>
        <v>0</v>
      </c>
      <c r="D189" s="486">
        <f>[8]B!$E$1711</f>
        <v>0</v>
      </c>
      <c r="E189" s="113">
        <f>[8]B!$AL$1711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[8]B!$C$1712</f>
        <v>0</v>
      </c>
      <c r="D190" s="486">
        <f>[8]B!$E$1712</f>
        <v>0</v>
      </c>
      <c r="E190" s="113">
        <f>[8]B!$AL$1712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[8]B!$C$1713</f>
        <v>0</v>
      </c>
      <c r="D191" s="486">
        <f>[8]B!$E$1713</f>
        <v>0</v>
      </c>
      <c r="E191" s="113">
        <f>[8]B!$AL$1713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[8]B!$C$1714</f>
        <v>0</v>
      </c>
      <c r="D192" s="486">
        <f>[8]B!$E$1714</f>
        <v>0</v>
      </c>
      <c r="E192" s="113">
        <f>[8]B!$AL$1714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[8]B!$C$1933</f>
        <v>94</v>
      </c>
      <c r="D193" s="486">
        <f>[8]B!$E$1933</f>
        <v>92</v>
      </c>
      <c r="E193" s="113">
        <f>[8]B!$AL$1933</f>
        <v>3610080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[8]B!$C$1934</f>
        <v>0</v>
      </c>
      <c r="D194" s="486">
        <f>[8]B!$E$1934</f>
        <v>0</v>
      </c>
      <c r="E194" s="113">
        <f>[8]B!$AL$1934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[8]B!$C$1935</f>
        <v>40</v>
      </c>
      <c r="D195" s="486">
        <f>[8]B!$E$1935</f>
        <v>29</v>
      </c>
      <c r="E195" s="113">
        <f>[8]B!$AL$1935</f>
        <v>1462180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[8]B!$C$1418</f>
        <v>4</v>
      </c>
      <c r="D196" s="486">
        <f>[8]B!$E$1418</f>
        <v>0</v>
      </c>
      <c r="E196" s="113">
        <f>[8]B!$AL$1418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[8]B!$C$1014</f>
        <v>0</v>
      </c>
      <c r="D197" s="486">
        <f>[8]B!$E$1014</f>
        <v>0</v>
      </c>
      <c r="E197" s="113">
        <f>[8]B!$AL$1014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[8]B!$C$1015</f>
        <v>0</v>
      </c>
      <c r="D198" s="486">
        <f>[8]B!$E$1015</f>
        <v>0</v>
      </c>
      <c r="E198" s="113">
        <f>[8]B!$AL$1015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[8]B!$C$1016</f>
        <v>0</v>
      </c>
      <c r="D199" s="486">
        <f>[8]B!$E$1016</f>
        <v>0</v>
      </c>
      <c r="E199" s="113">
        <f>[8]B!$AL$1016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[8]B!$C$1017</f>
        <v>3</v>
      </c>
      <c r="D200" s="487">
        <f>[8]B!$E$1017</f>
        <v>3</v>
      </c>
      <c r="E200" s="113">
        <f>[8]B!$AL$1017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1499</v>
      </c>
      <c r="D201" s="488">
        <f>SUM(D167:D200)</f>
        <v>1478</v>
      </c>
      <c r="E201" s="139">
        <f>SUM(E167:E200)</f>
        <v>23912750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[8]B!C2734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[8]B!C2735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[8]B!$C$2736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[8]B!$C$2737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[8]B!$C$2738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[8]B!$C$2739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[8]B!$C$2740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[8]B!$C$2743</f>
        <v>8</v>
      </c>
      <c r="D214" s="494">
        <f>[8]B!$E$2743</f>
        <v>8</v>
      </c>
      <c r="E214" s="53">
        <f>[8]B!$AL$2743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[8]B!$C$2744</f>
        <v>0</v>
      </c>
      <c r="D215" s="495">
        <f>[8]B!$E$2744</f>
        <v>0</v>
      </c>
      <c r="E215" s="54">
        <f>[8]B!$AL$2744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[8]B!$C$2745</f>
        <v>0</v>
      </c>
      <c r="D216" s="495">
        <f>[8]B!$E$2745</f>
        <v>0</v>
      </c>
      <c r="E216" s="54">
        <f>[8]B!$AL$2745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[8]B!$C$2746</f>
        <v>0</v>
      </c>
      <c r="D217" s="495">
        <f>[8]B!$E$2746</f>
        <v>0</v>
      </c>
      <c r="E217" s="54">
        <f>[8]B!$AL$2746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[8]B!$C$2747</f>
        <v>0</v>
      </c>
      <c r="D218" s="496">
        <f>[8]B!$E$2747</f>
        <v>0</v>
      </c>
      <c r="E218" s="156">
        <f>[8]B!$AL$2747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[8]B!$C$2587</f>
        <v>160</v>
      </c>
      <c r="D222" s="494">
        <f>[8]B!$E$2587</f>
        <v>160</v>
      </c>
      <c r="E222" s="53">
        <f>[8]B!$AL$2587</f>
        <v>3430400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[8]B!$C$2588</f>
        <v>269</v>
      </c>
      <c r="D223" s="495">
        <f>[8]B!$E$2588</f>
        <v>269</v>
      </c>
      <c r="E223" s="54">
        <f>[8]B!$AL$2588</f>
        <v>18149430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[8]B!$C$2589</f>
        <v>0</v>
      </c>
      <c r="D224" s="495">
        <f>[8]B!$E$2589</f>
        <v>0</v>
      </c>
      <c r="E224" s="54">
        <f>[8]B!$AL$2589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[8]B!$C$2590</f>
        <v>293</v>
      </c>
      <c r="D225" s="495">
        <f>[8]B!$E$2590</f>
        <v>290</v>
      </c>
      <c r="E225" s="54">
        <f>[8]B!$AL$2590</f>
        <v>852600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[8]B!$C$2591</f>
        <v>0</v>
      </c>
      <c r="D226" s="495">
        <f>[8]B!$E$2591</f>
        <v>0</v>
      </c>
      <c r="E226" s="54">
        <f>[8]B!$AL$2591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[8]B!$C$2592</f>
        <v>0</v>
      </c>
      <c r="D227" s="495">
        <f>[8]B!$E$2592</f>
        <v>0</v>
      </c>
      <c r="E227" s="54">
        <f>[8]B!$AL$2592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[8]B!$C$2593</f>
        <v>0</v>
      </c>
      <c r="D228" s="496">
        <f>[8]B!$E$2593</f>
        <v>0</v>
      </c>
      <c r="E228" s="156">
        <f>[8]B!$AL$2593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722</v>
      </c>
      <c r="D229" s="499">
        <f>SUM(D222:D228)</f>
        <v>719</v>
      </c>
      <c r="E229" s="139">
        <f>SUM(E222:E228)</f>
        <v>22432430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[8]B!$C$2262</f>
        <v>60</v>
      </c>
      <c r="D232" s="494">
        <f>[8]B!$E$2262</f>
        <v>55</v>
      </c>
      <c r="E232" s="53">
        <f>[8]B!$AL$2262</f>
        <v>8253300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[8]B!$C$2263</f>
        <v>1</v>
      </c>
      <c r="D233" s="496">
        <f>[8]B!$E$2263</f>
        <v>1</v>
      </c>
      <c r="E233" s="156">
        <f>[8]B!$AL$2263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[8]B!C2267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61</v>
      </c>
      <c r="D235" s="497">
        <f>SUM(D232:D234)</f>
        <v>56</v>
      </c>
      <c r="E235" s="139">
        <f>SUM(E232:E234)</f>
        <v>8411180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[8]B!$C$2614</f>
        <v>1269</v>
      </c>
      <c r="D238" s="472">
        <f>[8]B!$E$2614</f>
        <v>1269</v>
      </c>
      <c r="E238" s="53">
        <f>[8]B!$AL$2614</f>
        <v>6153400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[8]B!C2651+[8]B!C2673+[8]B!C2674</f>
        <v>371</v>
      </c>
      <c r="D239" s="473">
        <f>[8]B!E2640+[8]B!E2673+[8]B!E2674</f>
        <v>368</v>
      </c>
      <c r="E239" s="54">
        <f>[8]B!$AL$2640+[8]B!AL2673+[8]B!AL2674</f>
        <v>8896130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[8]B!$C$2677</f>
        <v>90</v>
      </c>
      <c r="D240" s="473">
        <f>[8]B!$H$2677</f>
        <v>43</v>
      </c>
      <c r="E240" s="54">
        <f>[8]B!$AL$2677</f>
        <v>1696730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[8]B!$C$2727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1730</v>
      </c>
      <c r="D242" s="505">
        <f>SUM(D238:D240)</f>
        <v>1680</v>
      </c>
      <c r="E242" s="175">
        <f>SUM(E238:E240)</f>
        <v>16746260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[8]B!$C$2095</f>
        <v>0</v>
      </c>
      <c r="D245" s="472">
        <f>[8]B!$E$2095</f>
        <v>0</v>
      </c>
      <c r="E245" s="178">
        <f>[8]B!$AL$2095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[8]B!$C$2096</f>
        <v>0</v>
      </c>
      <c r="D246" s="473">
        <f>[8]B!$E$2096</f>
        <v>0</v>
      </c>
      <c r="E246" s="179">
        <f>[8]B!$AL$2096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[8]B!$C$2097</f>
        <v>0</v>
      </c>
      <c r="D247" s="473">
        <f>[8]B!$E$2097</f>
        <v>0</v>
      </c>
      <c r="E247" s="179">
        <f>[8]B!$AL$2097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[8]B!$C$2098</f>
        <v>0</v>
      </c>
      <c r="D248" s="473">
        <f>[8]B!$E$2098</f>
        <v>0</v>
      </c>
      <c r="E248" s="179">
        <f>[8]B!$AL$2098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[8]B!$C$2099</f>
        <v>0</v>
      </c>
      <c r="D249" s="473">
        <f>[8]B!$E$2099</f>
        <v>0</v>
      </c>
      <c r="E249" s="179">
        <f>[8]B!$AL$2099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[8]B!$C$2100</f>
        <v>0</v>
      </c>
      <c r="D250" s="473">
        <f>[8]B!$E$2100</f>
        <v>0</v>
      </c>
      <c r="E250" s="179">
        <f>[8]B!$AL$2100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[8]B!$C$2101</f>
        <v>0</v>
      </c>
      <c r="D251" s="473">
        <f>[8]B!$E$2101</f>
        <v>0</v>
      </c>
      <c r="E251" s="179">
        <f>[8]B!$AL$2101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[8]B!$C$2102</f>
        <v>0</v>
      </c>
      <c r="D252" s="474">
        <f>[8]B!$E$2102</f>
        <v>0</v>
      </c>
      <c r="E252" s="180">
        <f>[8]B!$AL$2102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[8]B!$C$103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[8]B!$C$104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[8]B!$C$105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[8]B!$C$106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[8]B!$C$107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[8]B!$C$108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[8]B!$C$109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[8]B!$C$110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[8]B!$C$111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[8]B!$C$112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[8]B!$C$1984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[8]B!$C$1788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[8]B!$C$2106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[8]B!$C$113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[8]B!$C$2730</f>
        <v>355</v>
      </c>
      <c r="D274" s="511">
        <f>[8]B!$E$2730</f>
        <v>355</v>
      </c>
      <c r="E274" s="53">
        <f>[8]B!$AL$2730</f>
        <v>7976850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[8]B!$C$2731</f>
        <v>0</v>
      </c>
      <c r="D275" s="512">
        <f>[8]B!$E$2731</f>
        <v>0</v>
      </c>
      <c r="E275" s="156">
        <f>[8]B!$AL$2731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355</v>
      </c>
      <c r="D276" s="459">
        <f>SUM(D274:D275)</f>
        <v>355</v>
      </c>
      <c r="E276" s="175">
        <f>SUM(E274:E275)</f>
        <v>7976850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[8]B!$C$956</f>
        <v>1187</v>
      </c>
      <c r="D279" s="513">
        <f>[8]B!$E$956</f>
        <v>1161</v>
      </c>
      <c r="E279" s="193">
        <f>[8]B!$AL$956</f>
        <v>8898430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[8]B!C963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98419</v>
      </c>
      <c r="D286" s="514">
        <f t="shared" ref="D286:Q286" si="1">+D287+D288+D289+D290+D291+D292+D296+D297+D298</f>
        <v>97384</v>
      </c>
      <c r="E286" s="514">
        <f t="shared" si="1"/>
        <v>97384</v>
      </c>
      <c r="F286" s="514">
        <f t="shared" si="1"/>
        <v>0</v>
      </c>
      <c r="G286" s="514">
        <f t="shared" si="1"/>
        <v>1035</v>
      </c>
      <c r="H286" s="514">
        <f t="shared" si="1"/>
        <v>40075</v>
      </c>
      <c r="I286" s="514">
        <f t="shared" si="1"/>
        <v>25695</v>
      </c>
      <c r="J286" s="514">
        <f t="shared" si="1"/>
        <v>32649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1</v>
      </c>
      <c r="P286" s="514">
        <f t="shared" si="1"/>
        <v>385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[8]B!C212</f>
        <v>43458</v>
      </c>
      <c r="D287" s="515">
        <f>[8]B!D212</f>
        <v>42937</v>
      </c>
      <c r="E287" s="515">
        <f>[8]B!E212</f>
        <v>42937</v>
      </c>
      <c r="F287" s="515">
        <f>[8]B!F212</f>
        <v>0</v>
      </c>
      <c r="G287" s="515">
        <f>[8]B!G212</f>
        <v>521</v>
      </c>
      <c r="H287" s="515">
        <f>[8]B!AA212</f>
        <v>19036</v>
      </c>
      <c r="I287" s="515">
        <f>[8]B!AB212</f>
        <v>6709</v>
      </c>
      <c r="J287" s="515">
        <f>[8]B!AC212</f>
        <v>17713</v>
      </c>
      <c r="K287" s="515">
        <f>[8]B!AD212</f>
        <v>0</v>
      </c>
      <c r="L287" s="515">
        <f>[8]B!AE212</f>
        <v>0</v>
      </c>
      <c r="M287" s="515">
        <f>[8]B!AF212</f>
        <v>0</v>
      </c>
      <c r="N287" s="515">
        <f>[8]B!AG212</f>
        <v>0</v>
      </c>
      <c r="O287" s="515">
        <f>[8]B!AH212</f>
        <v>0</v>
      </c>
      <c r="P287" s="515">
        <f>[8]B!AI212</f>
        <v>50</v>
      </c>
      <c r="Q287" s="515">
        <f>[8]B!AJ212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[8]B!C275</f>
        <v>39168</v>
      </c>
      <c r="D288" s="516">
        <f>[8]B!D275</f>
        <v>38752</v>
      </c>
      <c r="E288" s="516">
        <f>[8]B!E275</f>
        <v>38752</v>
      </c>
      <c r="F288" s="516">
        <f>[8]B!F275</f>
        <v>0</v>
      </c>
      <c r="G288" s="516">
        <f>[8]B!G275</f>
        <v>416</v>
      </c>
      <c r="H288" s="516">
        <f>[8]B!AA275</f>
        <v>16493</v>
      </c>
      <c r="I288" s="516">
        <f>[8]B!AB275</f>
        <v>10304</v>
      </c>
      <c r="J288" s="516">
        <f>[8]B!AC275</f>
        <v>12371</v>
      </c>
      <c r="K288" s="516">
        <f>[8]B!AD275</f>
        <v>0</v>
      </c>
      <c r="L288" s="516">
        <f>[8]B!AE275</f>
        <v>0</v>
      </c>
      <c r="M288" s="516">
        <f>[8]B!AF275</f>
        <v>0</v>
      </c>
      <c r="N288" s="516">
        <f>[8]B!AG275</f>
        <v>0</v>
      </c>
      <c r="O288" s="516">
        <f>[8]B!AH275</f>
        <v>0</v>
      </c>
      <c r="P288" s="516">
        <f>[8]B!AI275</f>
        <v>58</v>
      </c>
      <c r="Q288" s="516">
        <f>[8]B!AJ275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[8]B!C314</f>
        <v>2093</v>
      </c>
      <c r="D289" s="516">
        <f>[8]B!D314</f>
        <v>2076</v>
      </c>
      <c r="E289" s="516">
        <f>[8]B!E314</f>
        <v>2076</v>
      </c>
      <c r="F289" s="516">
        <f>[8]B!F314</f>
        <v>0</v>
      </c>
      <c r="G289" s="516">
        <f>[8]B!G314</f>
        <v>17</v>
      </c>
      <c r="H289" s="516">
        <f>[8]B!AA314</f>
        <v>184</v>
      </c>
      <c r="I289" s="516">
        <f>[8]B!AB314</f>
        <v>1895</v>
      </c>
      <c r="J289" s="516">
        <f>[8]B!AC314</f>
        <v>14</v>
      </c>
      <c r="K289" s="516">
        <f>[8]B!AD314</f>
        <v>0</v>
      </c>
      <c r="L289" s="516">
        <f>[8]B!AE314</f>
        <v>0</v>
      </c>
      <c r="M289" s="516">
        <f>[8]B!AF314</f>
        <v>0</v>
      </c>
      <c r="N289" s="516">
        <f>[8]B!AG314</f>
        <v>0</v>
      </c>
      <c r="O289" s="516">
        <f>[8]B!AH314</f>
        <v>0</v>
      </c>
      <c r="P289" s="516">
        <f>[8]B!AI314</f>
        <v>49</v>
      </c>
      <c r="Q289" s="516">
        <f>[8]B!AJ314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[8]B!C324</f>
        <v>0</v>
      </c>
      <c r="D290" s="516">
        <f>[8]B!D324</f>
        <v>0</v>
      </c>
      <c r="E290" s="516">
        <f>[8]B!E324</f>
        <v>0</v>
      </c>
      <c r="F290" s="516">
        <f>[8]B!F324</f>
        <v>0</v>
      </c>
      <c r="G290" s="516">
        <f>[8]B!G324</f>
        <v>0</v>
      </c>
      <c r="H290" s="516">
        <f>[8]B!AA324</f>
        <v>0</v>
      </c>
      <c r="I290" s="516">
        <f>[8]B!AB324</f>
        <v>0</v>
      </c>
      <c r="J290" s="516">
        <f>[8]B!AC324</f>
        <v>0</v>
      </c>
      <c r="K290" s="516">
        <f>[8]B!AD324</f>
        <v>0</v>
      </c>
      <c r="L290" s="516">
        <f>[8]B!AE324</f>
        <v>0</v>
      </c>
      <c r="M290" s="516">
        <f>[8]B!AF324</f>
        <v>0</v>
      </c>
      <c r="N290" s="516">
        <f>[8]B!AG324</f>
        <v>0</v>
      </c>
      <c r="O290" s="516">
        <f>[8]B!AH324</f>
        <v>0</v>
      </c>
      <c r="P290" s="516">
        <f>[8]B!AI324</f>
        <v>0</v>
      </c>
      <c r="Q290" s="516">
        <f>[8]B!AJ324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[8]B!C388</f>
        <v>3292</v>
      </c>
      <c r="D291" s="517">
        <f>[8]B!D388</f>
        <v>3266</v>
      </c>
      <c r="E291" s="517">
        <f>[8]B!E388</f>
        <v>3266</v>
      </c>
      <c r="F291" s="517">
        <f>[8]B!F388</f>
        <v>0</v>
      </c>
      <c r="G291" s="517">
        <f>[8]B!G388</f>
        <v>26</v>
      </c>
      <c r="H291" s="517">
        <f>[8]B!AA388</f>
        <v>1451</v>
      </c>
      <c r="I291" s="517">
        <f>[8]B!AB388</f>
        <v>545</v>
      </c>
      <c r="J291" s="517">
        <f>[8]B!AC388</f>
        <v>1296</v>
      </c>
      <c r="K291" s="517">
        <f>[8]B!AD388</f>
        <v>0</v>
      </c>
      <c r="L291" s="517">
        <f>[8]B!AE388</f>
        <v>0</v>
      </c>
      <c r="M291" s="517">
        <f>[8]B!AF388</f>
        <v>0</v>
      </c>
      <c r="N291" s="517">
        <f>[8]B!AG388</f>
        <v>0</v>
      </c>
      <c r="O291" s="517">
        <f>[8]B!AH388</f>
        <v>0</v>
      </c>
      <c r="P291" s="517">
        <f>[8]B!AI388</f>
        <v>192</v>
      </c>
      <c r="Q291" s="517">
        <f>[8]B!AJ388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8235</v>
      </c>
      <c r="D292" s="519">
        <f>SUM(D293:D295)</f>
        <v>8192</v>
      </c>
      <c r="E292" s="520">
        <f t="shared" ref="E292:Q292" si="2">SUM(E293:E295)</f>
        <v>8192</v>
      </c>
      <c r="F292" s="521">
        <f t="shared" si="2"/>
        <v>0</v>
      </c>
      <c r="G292" s="522">
        <f t="shared" si="2"/>
        <v>43</v>
      </c>
      <c r="H292" s="522">
        <f t="shared" si="2"/>
        <v>2474</v>
      </c>
      <c r="I292" s="522">
        <f t="shared" si="2"/>
        <v>5173</v>
      </c>
      <c r="J292" s="522">
        <f t="shared" si="2"/>
        <v>588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1</v>
      </c>
      <c r="P292" s="522">
        <f t="shared" si="2"/>
        <v>32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[8]B!C428</f>
        <v>5664</v>
      </c>
      <c r="D293" s="515">
        <f>[8]B!D428</f>
        <v>5624</v>
      </c>
      <c r="E293" s="515">
        <f>[8]B!E428</f>
        <v>5624</v>
      </c>
      <c r="F293" s="515">
        <f>[8]B!F428</f>
        <v>0</v>
      </c>
      <c r="G293" s="515">
        <f>[8]B!G428</f>
        <v>40</v>
      </c>
      <c r="H293" s="515">
        <f>[8]B!AA428</f>
        <v>1837</v>
      </c>
      <c r="I293" s="515">
        <f>[8]B!AB428</f>
        <v>3553</v>
      </c>
      <c r="J293" s="515">
        <f>[8]B!AC428</f>
        <v>274</v>
      </c>
      <c r="K293" s="515">
        <f>[8]B!AD428</f>
        <v>0</v>
      </c>
      <c r="L293" s="515">
        <f>[8]B!AE428</f>
        <v>0</v>
      </c>
      <c r="M293" s="515">
        <f>[8]B!AF428</f>
        <v>0</v>
      </c>
      <c r="N293" s="515">
        <f>[8]B!AG428</f>
        <v>0</v>
      </c>
      <c r="O293" s="515">
        <f>[8]B!AH428</f>
        <v>0</v>
      </c>
      <c r="P293" s="515">
        <f>[8]B!AI428</f>
        <v>0</v>
      </c>
      <c r="Q293" s="515">
        <f>[8]B!AJ428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[8]B!C447</f>
        <v>20</v>
      </c>
      <c r="D294" s="516">
        <f>[8]B!D447</f>
        <v>20</v>
      </c>
      <c r="E294" s="516">
        <f>[8]B!E447</f>
        <v>20</v>
      </c>
      <c r="F294" s="516">
        <f>[8]B!F447</f>
        <v>0</v>
      </c>
      <c r="G294" s="516">
        <f>[8]B!G447</f>
        <v>0</v>
      </c>
      <c r="H294" s="516">
        <f>[8]B!AA447</f>
        <v>0</v>
      </c>
      <c r="I294" s="516">
        <f>[8]B!AB447</f>
        <v>20</v>
      </c>
      <c r="J294" s="516">
        <f>[8]B!AC447</f>
        <v>0</v>
      </c>
      <c r="K294" s="516">
        <f>[8]B!AD447</f>
        <v>0</v>
      </c>
      <c r="L294" s="516">
        <f>[8]B!AE447</f>
        <v>0</v>
      </c>
      <c r="M294" s="516">
        <f>[8]B!AF447</f>
        <v>0</v>
      </c>
      <c r="N294" s="516">
        <f>[8]B!AG447</f>
        <v>0</v>
      </c>
      <c r="O294" s="516">
        <f>[8]B!AH447</f>
        <v>1</v>
      </c>
      <c r="P294" s="516">
        <f>[8]B!AI447</f>
        <v>0</v>
      </c>
      <c r="Q294" s="516">
        <f>[8]B!AJ447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[8]B!C470</f>
        <v>2551</v>
      </c>
      <c r="D295" s="524">
        <f>[8]B!D470</f>
        <v>2548</v>
      </c>
      <c r="E295" s="524">
        <f>[8]B!E470</f>
        <v>2548</v>
      </c>
      <c r="F295" s="524">
        <f>[8]B!F470</f>
        <v>0</v>
      </c>
      <c r="G295" s="524">
        <f>[8]B!G470</f>
        <v>3</v>
      </c>
      <c r="H295" s="524">
        <f>[8]B!AA470</f>
        <v>637</v>
      </c>
      <c r="I295" s="524">
        <f>[8]B!AB470</f>
        <v>1600</v>
      </c>
      <c r="J295" s="524">
        <f>[8]B!AC470</f>
        <v>314</v>
      </c>
      <c r="K295" s="524">
        <f>[8]B!AD470</f>
        <v>0</v>
      </c>
      <c r="L295" s="524">
        <f>[8]B!AE470</f>
        <v>0</v>
      </c>
      <c r="M295" s="524">
        <f>[8]B!AF470</f>
        <v>0</v>
      </c>
      <c r="N295" s="524">
        <f>[8]B!AG470</f>
        <v>0</v>
      </c>
      <c r="O295" s="524">
        <f>[8]B!AH470</f>
        <v>0</v>
      </c>
      <c r="P295" s="524">
        <f>[8]B!AI470</f>
        <v>32</v>
      </c>
      <c r="Q295" s="524">
        <f>[8]B!AJ470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[8]B!C480</f>
        <v>7</v>
      </c>
      <c r="D296" s="515">
        <f>[8]B!D480</f>
        <v>7</v>
      </c>
      <c r="E296" s="515">
        <f>[8]B!E480</f>
        <v>7</v>
      </c>
      <c r="F296" s="515">
        <f>[8]B!F480</f>
        <v>0</v>
      </c>
      <c r="G296" s="515">
        <f>[8]B!G480</f>
        <v>0</v>
      </c>
      <c r="H296" s="515">
        <f>[8]B!AA480</f>
        <v>0</v>
      </c>
      <c r="I296" s="515">
        <f>[8]B!AB480</f>
        <v>0</v>
      </c>
      <c r="J296" s="515">
        <f>[8]B!AC480</f>
        <v>7</v>
      </c>
      <c r="K296" s="515">
        <f>[8]B!AD480</f>
        <v>0</v>
      </c>
      <c r="L296" s="515">
        <f>[8]B!AE480</f>
        <v>0</v>
      </c>
      <c r="M296" s="515">
        <f>[8]B!AF480</f>
        <v>0</v>
      </c>
      <c r="N296" s="515">
        <f>[8]B!AG480</f>
        <v>0</v>
      </c>
      <c r="O296" s="515">
        <f>[8]B!AH480</f>
        <v>0</v>
      </c>
      <c r="P296" s="515">
        <f>[8]B!AI480</f>
        <v>0</v>
      </c>
      <c r="Q296" s="515">
        <f>[8]B!AJ480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[8]B!C532</f>
        <v>158</v>
      </c>
      <c r="D297" s="516">
        <f>[8]B!D532</f>
        <v>158</v>
      </c>
      <c r="E297" s="516">
        <f>[8]B!E532</f>
        <v>158</v>
      </c>
      <c r="F297" s="516">
        <f>[8]B!F532</f>
        <v>0</v>
      </c>
      <c r="G297" s="516">
        <f>[8]B!G532</f>
        <v>0</v>
      </c>
      <c r="H297" s="516">
        <f>[8]B!AA532</f>
        <v>73</v>
      </c>
      <c r="I297" s="516">
        <f>[8]B!AB532</f>
        <v>43</v>
      </c>
      <c r="J297" s="516">
        <f>[8]B!AC532</f>
        <v>42</v>
      </c>
      <c r="K297" s="516">
        <f>[8]B!AD532</f>
        <v>0</v>
      </c>
      <c r="L297" s="516">
        <f>[8]B!AE532</f>
        <v>0</v>
      </c>
      <c r="M297" s="516">
        <f>[8]B!AF532</f>
        <v>0</v>
      </c>
      <c r="N297" s="516">
        <f>[8]B!AG532</f>
        <v>0</v>
      </c>
      <c r="O297" s="516">
        <f>[8]B!AH532</f>
        <v>0</v>
      </c>
      <c r="P297" s="516">
        <f>[8]B!AI532</f>
        <v>3</v>
      </c>
      <c r="Q297" s="516">
        <f>[8]B!AJ532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[8]B!C566</f>
        <v>2008</v>
      </c>
      <c r="D298" s="516">
        <f>[8]B!D566</f>
        <v>1996</v>
      </c>
      <c r="E298" s="516">
        <f>[8]B!E566</f>
        <v>1996</v>
      </c>
      <c r="F298" s="516">
        <f>[8]B!F566</f>
        <v>0</v>
      </c>
      <c r="G298" s="516">
        <f>[8]B!G566</f>
        <v>12</v>
      </c>
      <c r="H298" s="516">
        <f>[8]B!AA566</f>
        <v>364</v>
      </c>
      <c r="I298" s="516">
        <f>[8]B!AB566</f>
        <v>1026</v>
      </c>
      <c r="J298" s="516">
        <f>[8]B!AC566</f>
        <v>618</v>
      </c>
      <c r="K298" s="516">
        <f>[8]B!AD566</f>
        <v>0</v>
      </c>
      <c r="L298" s="516">
        <f>[8]B!AE566</f>
        <v>0</v>
      </c>
      <c r="M298" s="516">
        <f>[8]B!AF566</f>
        <v>0</v>
      </c>
      <c r="N298" s="516">
        <f>[8]B!AG566</f>
        <v>0</v>
      </c>
      <c r="O298" s="516">
        <f>[8]B!AH566</f>
        <v>0</v>
      </c>
      <c r="P298" s="516">
        <f>[8]B!AI566</f>
        <v>1</v>
      </c>
      <c r="Q298" s="516">
        <f>[8]B!AJ566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5604</v>
      </c>
      <c r="D299" s="526">
        <f t="shared" si="3"/>
        <v>5577</v>
      </c>
      <c r="E299" s="520">
        <f t="shared" si="3"/>
        <v>5577</v>
      </c>
      <c r="F299" s="521">
        <f t="shared" si="3"/>
        <v>0</v>
      </c>
      <c r="G299" s="522">
        <f t="shared" si="3"/>
        <v>27</v>
      </c>
      <c r="H299" s="520">
        <f t="shared" si="3"/>
        <v>956</v>
      </c>
      <c r="I299" s="527">
        <f t="shared" si="3"/>
        <v>1827</v>
      </c>
      <c r="J299" s="521">
        <f t="shared" si="3"/>
        <v>2821</v>
      </c>
      <c r="K299" s="520">
        <f t="shared" si="3"/>
        <v>7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24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[8]B!C624</f>
        <v>3422</v>
      </c>
      <c r="D300" s="515">
        <f>[8]B!D624</f>
        <v>3397</v>
      </c>
      <c r="E300" s="515">
        <f>[8]B!E624</f>
        <v>3397</v>
      </c>
      <c r="F300" s="515">
        <f>[8]B!F624</f>
        <v>0</v>
      </c>
      <c r="G300" s="515">
        <f>[8]B!G624</f>
        <v>25</v>
      </c>
      <c r="H300" s="515">
        <f>[8]B!AA624</f>
        <v>372</v>
      </c>
      <c r="I300" s="515">
        <f>[8]B!AB624</f>
        <v>1077</v>
      </c>
      <c r="J300" s="515">
        <f>[8]B!AC624</f>
        <v>1973</v>
      </c>
      <c r="K300" s="515">
        <f>[8]B!AD624</f>
        <v>2</v>
      </c>
      <c r="L300" s="515">
        <f>[8]B!AE624</f>
        <v>0</v>
      </c>
      <c r="M300" s="515">
        <f>[8]B!AF624</f>
        <v>0</v>
      </c>
      <c r="N300" s="515">
        <f>[8]B!AG624</f>
        <v>0</v>
      </c>
      <c r="O300" s="515">
        <f>[8]B!AH624</f>
        <v>0</v>
      </c>
      <c r="P300" s="515">
        <f>[8]B!AI624</f>
        <v>0</v>
      </c>
      <c r="Q300" s="515">
        <f>[8]B!AJ624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[8]B!C647</f>
        <v>2</v>
      </c>
      <c r="D301" s="516">
        <f>[8]B!D647</f>
        <v>2</v>
      </c>
      <c r="E301" s="516">
        <f>[8]B!E647</f>
        <v>2</v>
      </c>
      <c r="F301" s="516">
        <f>[8]B!F647</f>
        <v>0</v>
      </c>
      <c r="G301" s="516">
        <f>[8]B!G647</f>
        <v>0</v>
      </c>
      <c r="H301" s="516">
        <f>[8]B!AA647</f>
        <v>0</v>
      </c>
      <c r="I301" s="516">
        <f>[8]B!AB647</f>
        <v>2</v>
      </c>
      <c r="J301" s="516">
        <f>[8]B!AC647</f>
        <v>0</v>
      </c>
      <c r="K301" s="516">
        <f>[8]B!AD647</f>
        <v>0</v>
      </c>
      <c r="L301" s="516">
        <f>[8]B!AE647</f>
        <v>0</v>
      </c>
      <c r="M301" s="516">
        <f>[8]B!AF647</f>
        <v>0</v>
      </c>
      <c r="N301" s="516">
        <f>[8]B!AG647</f>
        <v>0</v>
      </c>
      <c r="O301" s="516">
        <f>[8]B!AH647</f>
        <v>0</v>
      </c>
      <c r="P301" s="516">
        <f>[8]B!AI647</f>
        <v>0</v>
      </c>
      <c r="Q301" s="516">
        <f>[8]B!AJ647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[8]B!C674</f>
        <v>1043</v>
      </c>
      <c r="D302" s="517">
        <f>[8]B!D674</f>
        <v>1041</v>
      </c>
      <c r="E302" s="517">
        <f>[8]B!E674</f>
        <v>1041</v>
      </c>
      <c r="F302" s="517">
        <f>[8]B!F674</f>
        <v>0</v>
      </c>
      <c r="G302" s="517">
        <f>[8]B!G674</f>
        <v>2</v>
      </c>
      <c r="H302" s="517">
        <f>[8]B!AA674</f>
        <v>144</v>
      </c>
      <c r="I302" s="517">
        <f>[8]B!AB674</f>
        <v>152</v>
      </c>
      <c r="J302" s="517">
        <f>[8]B!AC674</f>
        <v>747</v>
      </c>
      <c r="K302" s="517">
        <f>[8]B!AD674</f>
        <v>2</v>
      </c>
      <c r="L302" s="517">
        <f>[8]B!AE674</f>
        <v>0</v>
      </c>
      <c r="M302" s="517">
        <f>[8]B!AF674</f>
        <v>0</v>
      </c>
      <c r="N302" s="517">
        <f>[8]B!AG674</f>
        <v>0</v>
      </c>
      <c r="O302" s="517">
        <f>[8]B!AH674</f>
        <v>0</v>
      </c>
      <c r="P302" s="517">
        <f>[8]B!AI674</f>
        <v>6</v>
      </c>
      <c r="Q302" s="517">
        <f>[8]B!AJ674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1137</v>
      </c>
      <c r="D303" s="448">
        <f>SUM(D304:D306)</f>
        <v>1137</v>
      </c>
      <c r="E303" s="481">
        <f t="shared" ref="E303:Q303" si="4">SUM(E304:E306)</f>
        <v>1137</v>
      </c>
      <c r="F303" s="532">
        <f t="shared" si="4"/>
        <v>0</v>
      </c>
      <c r="G303" s="533">
        <f t="shared" si="4"/>
        <v>0</v>
      </c>
      <c r="H303" s="481">
        <f t="shared" si="4"/>
        <v>440</v>
      </c>
      <c r="I303" s="534">
        <f t="shared" si="4"/>
        <v>596</v>
      </c>
      <c r="J303" s="532">
        <f t="shared" si="4"/>
        <v>101</v>
      </c>
      <c r="K303" s="481">
        <f t="shared" si="4"/>
        <v>3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2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[8]B!C696-[8]B!C676-[8]B!C677</f>
        <v>830</v>
      </c>
      <c r="D304" s="515">
        <f>[8]B!D696-[8]B!D676-[8]B!D677</f>
        <v>830</v>
      </c>
      <c r="E304" s="515">
        <f>[8]B!E696-[8]B!E676-[8]B!E677</f>
        <v>830</v>
      </c>
      <c r="F304" s="515">
        <f>[8]B!F696-[8]B!F676-[8]B!F677</f>
        <v>0</v>
      </c>
      <c r="G304" s="515">
        <f>[8]B!G696-[8]B!G676-[8]B!G677</f>
        <v>0</v>
      </c>
      <c r="H304" s="515">
        <f>[8]B!AA696-[8]B!AA676-[8]B!AA677</f>
        <v>334</v>
      </c>
      <c r="I304" s="515">
        <f>[8]B!AB696-[8]B!AB676-[8]B!AB677</f>
        <v>450</v>
      </c>
      <c r="J304" s="515">
        <f>[8]B!AC696-[8]B!AC676-[8]B!AC677</f>
        <v>46</v>
      </c>
      <c r="K304" s="515">
        <f>[8]B!AD696-[8]B!AD676-[8]B!AD677</f>
        <v>3</v>
      </c>
      <c r="L304" s="515">
        <f>[8]B!AE696-[8]B!AE676-[8]B!AE677</f>
        <v>0</v>
      </c>
      <c r="M304" s="515">
        <f>[8]B!AF696-[8]B!AF676-[8]B!AF677</f>
        <v>0</v>
      </c>
      <c r="N304" s="515">
        <f>[8]B!AG696-[8]B!AG676-[8]B!AG677</f>
        <v>0</v>
      </c>
      <c r="O304" s="515">
        <f>[8]B!AH696-[8]B!AH676-[8]B!AH677</f>
        <v>0</v>
      </c>
      <c r="P304" s="515">
        <f>[8]B!AI696-[8]B!AI676-[8]B!AI677</f>
        <v>2</v>
      </c>
      <c r="Q304" s="515">
        <f>[8]B!AJ696-[8]B!AJ676-[8]B!AJ677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[8]B!C676</f>
        <v>125</v>
      </c>
      <c r="D305" s="516">
        <f>[8]B!D676</f>
        <v>125</v>
      </c>
      <c r="E305" s="516">
        <f>[8]B!E676</f>
        <v>125</v>
      </c>
      <c r="F305" s="516">
        <f>[8]B!F676</f>
        <v>0</v>
      </c>
      <c r="G305" s="516">
        <f>[8]B!G676</f>
        <v>0</v>
      </c>
      <c r="H305" s="516">
        <f>[8]B!AA676</f>
        <v>0</v>
      </c>
      <c r="I305" s="516">
        <f>[8]B!AB676</f>
        <v>125</v>
      </c>
      <c r="J305" s="516">
        <f>[8]B!AC676</f>
        <v>0</v>
      </c>
      <c r="K305" s="516">
        <f>[8]B!AD676</f>
        <v>0</v>
      </c>
      <c r="L305" s="516">
        <f>[8]B!AE676</f>
        <v>0</v>
      </c>
      <c r="M305" s="516">
        <f>[8]B!AF676</f>
        <v>0</v>
      </c>
      <c r="N305" s="516">
        <f>[8]B!AG676</f>
        <v>0</v>
      </c>
      <c r="O305" s="516">
        <f>[8]B!AH676</f>
        <v>0</v>
      </c>
      <c r="P305" s="516">
        <f>[8]B!AI676</f>
        <v>0</v>
      </c>
      <c r="Q305" s="516">
        <f>[8]B!AJ676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[8]B!C677</f>
        <v>182</v>
      </c>
      <c r="D306" s="517">
        <f>[8]B!D677</f>
        <v>182</v>
      </c>
      <c r="E306" s="517">
        <f>[8]B!E677</f>
        <v>182</v>
      </c>
      <c r="F306" s="517">
        <f>[8]B!F677</f>
        <v>0</v>
      </c>
      <c r="G306" s="517">
        <f>[8]B!G677</f>
        <v>0</v>
      </c>
      <c r="H306" s="517">
        <f>[8]B!AA677</f>
        <v>106</v>
      </c>
      <c r="I306" s="517">
        <f>[8]B!AB677</f>
        <v>21</v>
      </c>
      <c r="J306" s="517">
        <f>[8]B!AC677</f>
        <v>55</v>
      </c>
      <c r="K306" s="517">
        <f>[8]B!AD677</f>
        <v>0</v>
      </c>
      <c r="L306" s="517">
        <f>[8]B!AE677</f>
        <v>0</v>
      </c>
      <c r="M306" s="517">
        <f>[8]B!AF677</f>
        <v>0</v>
      </c>
      <c r="N306" s="517">
        <f>[8]B!AG677</f>
        <v>0</v>
      </c>
      <c r="O306" s="517">
        <f>[8]B!AH677</f>
        <v>0</v>
      </c>
      <c r="P306" s="517">
        <f>[8]B!AI677</f>
        <v>0</v>
      </c>
      <c r="Q306" s="517">
        <f>[8]B!AJ677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[8]B!C728</f>
        <v>0</v>
      </c>
      <c r="D307" s="538">
        <f>[8]B!D728</f>
        <v>0</v>
      </c>
      <c r="E307" s="538">
        <f>[8]B!E728</f>
        <v>0</v>
      </c>
      <c r="F307" s="538">
        <f>[8]B!F728</f>
        <v>0</v>
      </c>
      <c r="G307" s="538">
        <f>[8]B!G728</f>
        <v>0</v>
      </c>
      <c r="H307" s="538">
        <f>[8]B!AA728</f>
        <v>0</v>
      </c>
      <c r="I307" s="538">
        <f>[8]B!AB728</f>
        <v>0</v>
      </c>
      <c r="J307" s="538">
        <f>[8]B!AC728</f>
        <v>0</v>
      </c>
      <c r="K307" s="538">
        <f>[8]B!AD728</f>
        <v>0</v>
      </c>
      <c r="L307" s="538">
        <f>[8]B!AE728</f>
        <v>0</v>
      </c>
      <c r="M307" s="538">
        <f>[8]B!AF728</f>
        <v>0</v>
      </c>
      <c r="N307" s="538">
        <f>[8]B!AG728</f>
        <v>0</v>
      </c>
      <c r="O307" s="538">
        <f>[8]B!AH728</f>
        <v>0</v>
      </c>
      <c r="P307" s="538">
        <f>[8]B!AI728</f>
        <v>16</v>
      </c>
      <c r="Q307" s="538">
        <f>[8]B!AJ728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[8]B!C786</f>
        <v>0</v>
      </c>
      <c r="D308" s="517">
        <f>[8]B!D786</f>
        <v>0</v>
      </c>
      <c r="E308" s="517">
        <f>[8]B!E786</f>
        <v>0</v>
      </c>
      <c r="F308" s="517">
        <f>[8]B!F786</f>
        <v>0</v>
      </c>
      <c r="G308" s="517">
        <f>[8]B!G786</f>
        <v>0</v>
      </c>
      <c r="H308" s="517">
        <f>[8]B!AA786</f>
        <v>0</v>
      </c>
      <c r="I308" s="517">
        <f>[8]B!AB786</f>
        <v>0</v>
      </c>
      <c r="J308" s="517">
        <f>[8]B!AC786</f>
        <v>0</v>
      </c>
      <c r="K308" s="517">
        <f>[8]B!AD786</f>
        <v>0</v>
      </c>
      <c r="L308" s="517">
        <f>[8]B!AE786</f>
        <v>0</v>
      </c>
      <c r="M308" s="517">
        <f>[8]B!AF786</f>
        <v>0</v>
      </c>
      <c r="N308" s="517">
        <f>[8]B!AG786</f>
        <v>0</v>
      </c>
      <c r="O308" s="517">
        <f>[8]B!AH786</f>
        <v>0</v>
      </c>
      <c r="P308" s="517">
        <f>[8]B!AI786</f>
        <v>0</v>
      </c>
      <c r="Q308" s="517">
        <f>[8]B!AJ786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[8]B!C492</f>
        <v>6498</v>
      </c>
      <c r="D309" s="515">
        <f>[8]B!D492</f>
        <v>6477</v>
      </c>
      <c r="E309" s="515">
        <f>[8]B!E492</f>
        <v>6357</v>
      </c>
      <c r="F309" s="515">
        <f>[8]B!F492</f>
        <v>120</v>
      </c>
      <c r="G309" s="515">
        <f>[8]B!G492</f>
        <v>21</v>
      </c>
      <c r="H309" s="515">
        <f>[8]B!AA492</f>
        <v>3626</v>
      </c>
      <c r="I309" s="515">
        <f>[8]B!AB492</f>
        <v>1257</v>
      </c>
      <c r="J309" s="515">
        <f>[8]B!AC492</f>
        <v>1615</v>
      </c>
      <c r="K309" s="515">
        <f>[8]B!AD492</f>
        <v>0</v>
      </c>
      <c r="L309" s="515">
        <f>[8]B!AE492</f>
        <v>0</v>
      </c>
      <c r="M309" s="515">
        <f>[8]B!AF492</f>
        <v>0</v>
      </c>
      <c r="N309" s="515">
        <f>[8]B!AG492</f>
        <v>0</v>
      </c>
      <c r="O309" s="515">
        <f>[8]B!AH492</f>
        <v>0</v>
      </c>
      <c r="P309" s="515">
        <f>[8]B!AI492</f>
        <v>0</v>
      </c>
      <c r="Q309" s="515">
        <f>[8]B!AJ492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[8]B!C978</f>
        <v>0</v>
      </c>
      <c r="D310" s="539">
        <f>[8]B!D978</f>
        <v>0</v>
      </c>
      <c r="E310" s="539">
        <f>[8]B!E978</f>
        <v>0</v>
      </c>
      <c r="F310" s="539">
        <f>[8]B!F978</f>
        <v>0</v>
      </c>
      <c r="G310" s="539">
        <f>[8]B!G978</f>
        <v>0</v>
      </c>
      <c r="H310" s="539">
        <f>[8]B!AA978</f>
        <v>0</v>
      </c>
      <c r="I310" s="539">
        <f>[8]B!AB978</f>
        <v>0</v>
      </c>
      <c r="J310" s="539">
        <f>[8]B!AC978</f>
        <v>0</v>
      </c>
      <c r="K310" s="539">
        <f>[8]B!AD978</f>
        <v>0</v>
      </c>
      <c r="L310" s="539">
        <f>[8]B!AE978</f>
        <v>0</v>
      </c>
      <c r="M310" s="539">
        <f>[8]B!AF978</f>
        <v>0</v>
      </c>
      <c r="N310" s="539">
        <f>[8]B!AG978</f>
        <v>0</v>
      </c>
      <c r="O310" s="539">
        <f>[8]B!AH978</f>
        <v>0</v>
      </c>
      <c r="P310" s="539">
        <f>[8]B!AI978</f>
        <v>766</v>
      </c>
      <c r="Q310" s="539">
        <f>[8]B!AJ978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SUM([8]B!C793,[8]B!C800,[8]B!C804,[8]B!C811,[8]B!C820)</f>
        <v>0</v>
      </c>
      <c r="D317" s="511">
        <f>SUM([8]B!D793,[8]B!D800,[8]B!D804,[8]B!D811,[8]B!D820)</f>
        <v>0</v>
      </c>
      <c r="E317" s="511">
        <f>SUM([8]B!E793,[8]B!E800,[8]B!E804,[8]B!E811,[8]B!E820)</f>
        <v>0</v>
      </c>
      <c r="F317" s="511">
        <f>SUM([8]B!F793,[8]B!F800,[8]B!F804,[8]B!F811,[8]B!F820)</f>
        <v>0</v>
      </c>
      <c r="G317" s="511">
        <f>SUM([8]B!G793,[8]B!G800,[8]B!G804,[8]B!G811,[8]B!G820)</f>
        <v>0</v>
      </c>
      <c r="H317" s="511">
        <f>SUM([8]B!AA793,[8]B!AA800,[8]B!AA804,[8]B!AA811,[8]B!AA820)</f>
        <v>0</v>
      </c>
      <c r="I317" s="511">
        <f>SUM([8]B!AB793,[8]B!AB800,[8]B!AB804,[8]B!AB811,[8]B!AB820)</f>
        <v>0</v>
      </c>
      <c r="J317" s="511">
        <f>SUM([8]B!AC793,[8]B!AC800,[8]B!AC804,[8]B!AC811,[8]B!AC820)</f>
        <v>0</v>
      </c>
      <c r="K317" s="511">
        <f>SUM([8]B!AD793,[8]B!AD800,[8]B!AD804,[8]B!AD811,[8]B!AD820)</f>
        <v>0</v>
      </c>
      <c r="L317" s="511">
        <f>SUM([8]B!AE793,[8]B!AE800,[8]B!AE804,[8]B!AE811,[8]B!AE820)</f>
        <v>0</v>
      </c>
      <c r="M317" s="511">
        <f>SUM([8]B!AF793,[8]B!AF800,[8]B!AF804,[8]B!AF811,[8]B!AF820)</f>
        <v>0</v>
      </c>
      <c r="N317" s="511">
        <f>SUM([8]B!AG793,[8]B!AG800,[8]B!AG804,[8]B!AG811,[8]B!AG820)</f>
        <v>0</v>
      </c>
      <c r="O317" s="511">
        <f>SUM([8]B!AH793,[8]B!AH800,[8]B!AH804,[8]B!AH811,[8]B!AH820)</f>
        <v>0</v>
      </c>
      <c r="P317" s="511">
        <f>SUM([8]B!AI793,[8]B!AI800,[8]B!AI804,[8]B!AI811,[8]B!AI820)</f>
        <v>17</v>
      </c>
      <c r="Q317" s="511">
        <f>SUM([8]B!AJ793,[8]B!AJ800,[8]B!AJ804,[8]B!AJ811,[8]B!AJ820)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SUM([8]B!C824,[8]B!C828,[8]B!C832,[8]B!C840,[8]B!C843)</f>
        <v>0</v>
      </c>
      <c r="D318" s="496">
        <f>SUM([8]B!D824,[8]B!D828,[8]B!D832,[8]B!D840,[8]B!D843)</f>
        <v>0</v>
      </c>
      <c r="E318" s="496">
        <f>SUM([8]B!E824,[8]B!E828,[8]B!E832,[8]B!E840,[8]B!E843)</f>
        <v>0</v>
      </c>
      <c r="F318" s="496">
        <f>SUM([8]B!F824,[8]B!F828,[8]B!F832,[8]B!F840,[8]B!F843)</f>
        <v>0</v>
      </c>
      <c r="G318" s="496">
        <f>SUM([8]B!G824,[8]B!G828,[8]B!G832,[8]B!G840,[8]B!G843)</f>
        <v>0</v>
      </c>
      <c r="H318" s="511">
        <f>SUM([8]B!AA824,[8]B!AA828,[8]B!AA832,[8]B!AA840,[8]B!AA843)</f>
        <v>0</v>
      </c>
      <c r="I318" s="511">
        <f>SUM([8]B!AB824,[8]B!AB828,[8]B!AB832,[8]B!AB840,[8]B!AB843)</f>
        <v>0</v>
      </c>
      <c r="J318" s="511">
        <f>SUM([8]B!AC824,[8]B!AC828,[8]B!AC832,[8]B!AC840,[8]B!AC843)</f>
        <v>0</v>
      </c>
      <c r="K318" s="511">
        <f>SUM([8]B!AD824,[8]B!AD828,[8]B!AD832,[8]B!AD840,[8]B!AD843)</f>
        <v>0</v>
      </c>
      <c r="L318" s="511">
        <f>SUM([8]B!AE824,[8]B!AE828,[8]B!AE832,[8]B!AE840,[8]B!AE843)</f>
        <v>0</v>
      </c>
      <c r="M318" s="511">
        <f>SUM([8]B!AF824,[8]B!AF828,[8]B!AF832,[8]B!AF840,[8]B!AF843)</f>
        <v>0</v>
      </c>
      <c r="N318" s="511">
        <f>SUM([8]B!AG824,[8]B!AG828,[8]B!AG832,[8]B!AG840,[8]B!AG843)</f>
        <v>0</v>
      </c>
      <c r="O318" s="511">
        <f>SUM([8]B!AH824,[8]B!AH828,[8]B!AH832,[8]B!AH840,[8]B!AH843)</f>
        <v>0</v>
      </c>
      <c r="P318" s="511">
        <f>SUM([8]B!AI824,[8]B!AI828,[8]B!AI832,[8]B!AI840,[8]B!AI843)</f>
        <v>0</v>
      </c>
      <c r="Q318" s="511">
        <f>SUM([8]B!AJ824,[8]B!AJ828,[8]B!AJ832,[8]B!AJ840,[8]B!AJ843)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[8]B!C854</f>
        <v>0</v>
      </c>
      <c r="D320" s="513">
        <f>[8]B!D854</f>
        <v>0</v>
      </c>
      <c r="E320" s="513">
        <f>[8]B!E854</f>
        <v>0</v>
      </c>
      <c r="F320" s="513">
        <f>[8]B!F854</f>
        <v>0</v>
      </c>
      <c r="G320" s="513">
        <f>[8]B!G854</f>
        <v>0</v>
      </c>
      <c r="H320" s="511">
        <f>[8]B!AA854</f>
        <v>0</v>
      </c>
      <c r="I320" s="511">
        <f>[8]B!AB854</f>
        <v>0</v>
      </c>
      <c r="J320" s="511">
        <f>[8]B!AC854</f>
        <v>0</v>
      </c>
      <c r="K320" s="511">
        <f>[8]B!AD854</f>
        <v>0</v>
      </c>
      <c r="L320" s="511">
        <f>[8]B!AE854</f>
        <v>0</v>
      </c>
      <c r="M320" s="511">
        <f>[8]B!AF854</f>
        <v>0</v>
      </c>
      <c r="N320" s="511">
        <f>[8]B!AG854</f>
        <v>0</v>
      </c>
      <c r="O320" s="511">
        <f>[8]B!AH854</f>
        <v>0</v>
      </c>
      <c r="P320" s="511">
        <f>[8]B!AI854</f>
        <v>0</v>
      </c>
      <c r="Q320" s="511">
        <f>[8]B!AJ854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[8]B!C860</f>
        <v>0</v>
      </c>
      <c r="D322" s="547">
        <f>[8]B!D860</f>
        <v>0</v>
      </c>
      <c r="E322" s="547">
        <f>[8]B!E860</f>
        <v>0</v>
      </c>
      <c r="F322" s="547">
        <f>[8]B!F860</f>
        <v>0</v>
      </c>
      <c r="G322" s="547">
        <f>[8]B!G860</f>
        <v>0</v>
      </c>
      <c r="H322" s="511">
        <f>[8]B!AA860</f>
        <v>0</v>
      </c>
      <c r="I322" s="511">
        <f>[8]B!AB860</f>
        <v>0</v>
      </c>
      <c r="J322" s="511">
        <f>[8]B!AC860</f>
        <v>0</v>
      </c>
      <c r="K322" s="511">
        <f>[8]B!AD860</f>
        <v>0</v>
      </c>
      <c r="L322" s="511">
        <f>[8]B!AE860</f>
        <v>0</v>
      </c>
      <c r="M322" s="511">
        <f>[8]B!AF860</f>
        <v>0</v>
      </c>
      <c r="N322" s="511">
        <f>[8]B!AG860</f>
        <v>0</v>
      </c>
      <c r="O322" s="511">
        <f>[8]B!AH860</f>
        <v>0</v>
      </c>
      <c r="P322" s="511">
        <f>[8]B!AI860</f>
        <v>0</v>
      </c>
      <c r="Q322" s="511">
        <f>[8]B!AJ860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[8]B!C876</f>
        <v>0</v>
      </c>
      <c r="D323" s="548">
        <f>[8]B!D876</f>
        <v>0</v>
      </c>
      <c r="E323" s="548">
        <f>[8]B!E876</f>
        <v>0</v>
      </c>
      <c r="F323" s="548">
        <f>[8]B!F876</f>
        <v>0</v>
      </c>
      <c r="G323" s="548">
        <f>[8]B!G876</f>
        <v>0</v>
      </c>
      <c r="H323" s="511">
        <f>[8]B!AA876</f>
        <v>0</v>
      </c>
      <c r="I323" s="511">
        <f>[8]B!AB876</f>
        <v>0</v>
      </c>
      <c r="J323" s="511">
        <f>[8]B!AC876</f>
        <v>0</v>
      </c>
      <c r="K323" s="511">
        <f>[8]B!AD876</f>
        <v>0</v>
      </c>
      <c r="L323" s="511">
        <f>[8]B!AE876</f>
        <v>0</v>
      </c>
      <c r="M323" s="511">
        <f>[8]B!AF876</f>
        <v>0</v>
      </c>
      <c r="N323" s="511">
        <f>[8]B!AG876</f>
        <v>0</v>
      </c>
      <c r="O323" s="511">
        <f>[8]B!AH876</f>
        <v>0</v>
      </c>
      <c r="P323" s="511">
        <f>[8]B!AI876</f>
        <v>0</v>
      </c>
      <c r="Q323" s="511">
        <f>[8]B!AJ876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[8]B!C879</f>
        <v>0</v>
      </c>
      <c r="D324" s="548">
        <f>[8]B!D879</f>
        <v>0</v>
      </c>
      <c r="E324" s="548">
        <f>[8]B!E879</f>
        <v>0</v>
      </c>
      <c r="F324" s="548">
        <f>[8]B!F879</f>
        <v>0</v>
      </c>
      <c r="G324" s="548">
        <f>[8]B!G879</f>
        <v>0</v>
      </c>
      <c r="H324" s="548">
        <f>[8]B!H879</f>
        <v>0</v>
      </c>
      <c r="I324" s="548">
        <f>[8]B!I879</f>
        <v>0</v>
      </c>
      <c r="J324" s="548">
        <f>[8]B!J879</f>
        <v>0</v>
      </c>
      <c r="K324" s="548">
        <f>[8]B!K879</f>
        <v>0</v>
      </c>
      <c r="L324" s="548">
        <f>[8]B!L879</f>
        <v>0</v>
      </c>
      <c r="M324" s="548">
        <f>[8]B!M879</f>
        <v>0</v>
      </c>
      <c r="N324" s="548">
        <f>[8]B!N879</f>
        <v>0</v>
      </c>
      <c r="O324" s="548">
        <f>[8]B!O879</f>
        <v>0</v>
      </c>
      <c r="P324" s="548">
        <f>[8]B!P879</f>
        <v>0</v>
      </c>
      <c r="Q324" s="548">
        <f>[8]B!Q879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17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[8]B!C2095</f>
        <v>0</v>
      </c>
      <c r="D330" s="555">
        <f>[8]B!D2095</f>
        <v>0</v>
      </c>
      <c r="E330" s="555">
        <f>[8]B!E2095</f>
        <v>0</v>
      </c>
      <c r="F330" s="555">
        <f>[8]B!F2095</f>
        <v>0</v>
      </c>
      <c r="G330" s="555">
        <f>[8]B!G2095</f>
        <v>0</v>
      </c>
      <c r="H330" s="555">
        <f>[8]B!AA2095</f>
        <v>0</v>
      </c>
      <c r="I330" s="555">
        <f>[8]B!AB2095</f>
        <v>0</v>
      </c>
      <c r="J330" s="555">
        <f>[8]B!AC2095</f>
        <v>0</v>
      </c>
      <c r="K330" s="555">
        <f>[8]B!AD2095</f>
        <v>0</v>
      </c>
      <c r="L330" s="555">
        <f>[8]B!AE2095</f>
        <v>0</v>
      </c>
      <c r="M330" s="555">
        <f>[8]B!AF2095</f>
        <v>0</v>
      </c>
      <c r="N330" s="555">
        <f>[8]B!AG2095</f>
        <v>0</v>
      </c>
      <c r="O330" s="555">
        <f>[8]B!AH2095</f>
        <v>0</v>
      </c>
      <c r="P330" s="555">
        <f>[8]B!AI2095</f>
        <v>0</v>
      </c>
      <c r="Q330" s="555">
        <f>[8]B!AJ2095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[8]B!C2096</f>
        <v>0</v>
      </c>
      <c r="D331" s="555">
        <f>[8]B!D2096</f>
        <v>0</v>
      </c>
      <c r="E331" s="555">
        <f>[8]B!E2096</f>
        <v>0</v>
      </c>
      <c r="F331" s="555">
        <f>[8]B!F2096</f>
        <v>0</v>
      </c>
      <c r="G331" s="555">
        <f>[8]B!G2096</f>
        <v>0</v>
      </c>
      <c r="H331" s="555">
        <f>[8]B!AA2096</f>
        <v>0</v>
      </c>
      <c r="I331" s="555">
        <f>[8]B!AB2096</f>
        <v>0</v>
      </c>
      <c r="J331" s="555">
        <f>[8]B!AC2096</f>
        <v>0</v>
      </c>
      <c r="K331" s="555">
        <f>[8]B!AD2096</f>
        <v>0</v>
      </c>
      <c r="L331" s="555">
        <f>[8]B!AE2096</f>
        <v>0</v>
      </c>
      <c r="M331" s="555">
        <f>[8]B!AF2096</f>
        <v>0</v>
      </c>
      <c r="N331" s="555">
        <f>[8]B!AG2096</f>
        <v>0</v>
      </c>
      <c r="O331" s="555">
        <f>[8]B!AH2096</f>
        <v>0</v>
      </c>
      <c r="P331" s="555">
        <f>[8]B!AI2096</f>
        <v>0</v>
      </c>
      <c r="Q331" s="555">
        <f>[8]B!AJ2096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[8]B!C2097</f>
        <v>0</v>
      </c>
      <c r="D332" s="555">
        <f>[8]B!D2097</f>
        <v>0</v>
      </c>
      <c r="E332" s="555">
        <f>[8]B!E2097</f>
        <v>0</v>
      </c>
      <c r="F332" s="555">
        <f>[8]B!F2097</f>
        <v>0</v>
      </c>
      <c r="G332" s="555">
        <f>[8]B!G2097</f>
        <v>0</v>
      </c>
      <c r="H332" s="555">
        <f>[8]B!AA2097</f>
        <v>0</v>
      </c>
      <c r="I332" s="555">
        <f>[8]B!AB2097</f>
        <v>0</v>
      </c>
      <c r="J332" s="555">
        <f>[8]B!AC2097</f>
        <v>0</v>
      </c>
      <c r="K332" s="555">
        <f>[8]B!AD2097</f>
        <v>0</v>
      </c>
      <c r="L332" s="555">
        <f>[8]B!AE2097</f>
        <v>0</v>
      </c>
      <c r="M332" s="555">
        <f>[8]B!AF2097</f>
        <v>0</v>
      </c>
      <c r="N332" s="555">
        <f>[8]B!AG2097</f>
        <v>0</v>
      </c>
      <c r="O332" s="555">
        <f>[8]B!AH2097</f>
        <v>0</v>
      </c>
      <c r="P332" s="555">
        <f>[8]B!AI2097</f>
        <v>0</v>
      </c>
      <c r="Q332" s="555">
        <f>[8]B!AJ2097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[8]B!C2098</f>
        <v>0</v>
      </c>
      <c r="D333" s="555">
        <f>[8]B!D2098</f>
        <v>0</v>
      </c>
      <c r="E333" s="555">
        <f>[8]B!E2098</f>
        <v>0</v>
      </c>
      <c r="F333" s="555">
        <f>[8]B!F2098</f>
        <v>0</v>
      </c>
      <c r="G333" s="555">
        <f>[8]B!G2098</f>
        <v>0</v>
      </c>
      <c r="H333" s="555">
        <f>[8]B!AA2098</f>
        <v>0</v>
      </c>
      <c r="I333" s="555">
        <f>[8]B!AB2098</f>
        <v>0</v>
      </c>
      <c r="J333" s="555">
        <f>[8]B!AC2098</f>
        <v>0</v>
      </c>
      <c r="K333" s="555">
        <f>[8]B!AD2098</f>
        <v>0</v>
      </c>
      <c r="L333" s="555">
        <f>[8]B!AE2098</f>
        <v>0</v>
      </c>
      <c r="M333" s="555">
        <f>[8]B!AF2098</f>
        <v>0</v>
      </c>
      <c r="N333" s="555">
        <f>[8]B!AG2098</f>
        <v>0</v>
      </c>
      <c r="O333" s="555">
        <f>[8]B!AH2098</f>
        <v>0</v>
      </c>
      <c r="P333" s="555">
        <f>[8]B!AI2098</f>
        <v>0</v>
      </c>
      <c r="Q333" s="555">
        <f>[8]B!AJ2098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[8]B!C2099</f>
        <v>0</v>
      </c>
      <c r="D334" s="555">
        <f>[8]B!D2099</f>
        <v>0</v>
      </c>
      <c r="E334" s="555">
        <f>[8]B!E2099</f>
        <v>0</v>
      </c>
      <c r="F334" s="555">
        <f>[8]B!F2099</f>
        <v>0</v>
      </c>
      <c r="G334" s="555">
        <f>[8]B!G2099</f>
        <v>0</v>
      </c>
      <c r="H334" s="555">
        <f>[8]B!AA2099</f>
        <v>0</v>
      </c>
      <c r="I334" s="555">
        <f>[8]B!AB2099</f>
        <v>0</v>
      </c>
      <c r="J334" s="555">
        <f>[8]B!AC2099</f>
        <v>0</v>
      </c>
      <c r="K334" s="555">
        <f>[8]B!AD2099</f>
        <v>0</v>
      </c>
      <c r="L334" s="555">
        <f>[8]B!AE2099</f>
        <v>0</v>
      </c>
      <c r="M334" s="555">
        <f>[8]B!AF2099</f>
        <v>0</v>
      </c>
      <c r="N334" s="555">
        <f>[8]B!AG2099</f>
        <v>0</v>
      </c>
      <c r="O334" s="555">
        <f>[8]B!AH2099</f>
        <v>0</v>
      </c>
      <c r="P334" s="555">
        <f>[8]B!AI2099</f>
        <v>0</v>
      </c>
      <c r="Q334" s="555">
        <f>[8]B!AJ2099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[8]B!C2100</f>
        <v>0</v>
      </c>
      <c r="D335" s="555">
        <f>[8]B!D2100</f>
        <v>0</v>
      </c>
      <c r="E335" s="555">
        <f>[8]B!E2100</f>
        <v>0</v>
      </c>
      <c r="F335" s="555">
        <f>[8]B!F2100</f>
        <v>0</v>
      </c>
      <c r="G335" s="555">
        <f>[8]B!G2100</f>
        <v>0</v>
      </c>
      <c r="H335" s="555">
        <f>[8]B!AA2100</f>
        <v>0</v>
      </c>
      <c r="I335" s="555">
        <f>[8]B!AB2100</f>
        <v>0</v>
      </c>
      <c r="J335" s="555">
        <f>[8]B!AC2100</f>
        <v>0</v>
      </c>
      <c r="K335" s="555">
        <f>[8]B!AD2100</f>
        <v>0</v>
      </c>
      <c r="L335" s="555">
        <f>[8]B!AE2100</f>
        <v>0</v>
      </c>
      <c r="M335" s="555">
        <f>[8]B!AF2100</f>
        <v>0</v>
      </c>
      <c r="N335" s="555">
        <f>[8]B!AG2100</f>
        <v>0</v>
      </c>
      <c r="O335" s="555">
        <f>[8]B!AH2100</f>
        <v>0</v>
      </c>
      <c r="P335" s="555">
        <f>[8]B!AI2100</f>
        <v>0</v>
      </c>
      <c r="Q335" s="555">
        <f>[8]B!AJ2100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[8]B!C2101</f>
        <v>0</v>
      </c>
      <c r="D336" s="555">
        <f>[8]B!D2101</f>
        <v>0</v>
      </c>
      <c r="E336" s="555">
        <f>[8]B!E2101</f>
        <v>0</v>
      </c>
      <c r="F336" s="555">
        <f>[8]B!F2101</f>
        <v>0</v>
      </c>
      <c r="G336" s="555">
        <f>[8]B!G2101</f>
        <v>0</v>
      </c>
      <c r="H336" s="555">
        <f>[8]B!AA2101</f>
        <v>0</v>
      </c>
      <c r="I336" s="555">
        <f>[8]B!AB2101</f>
        <v>0</v>
      </c>
      <c r="J336" s="555">
        <f>[8]B!AC2101</f>
        <v>0</v>
      </c>
      <c r="K336" s="555">
        <f>[8]B!AD2101</f>
        <v>0</v>
      </c>
      <c r="L336" s="555">
        <f>[8]B!AE2101</f>
        <v>0</v>
      </c>
      <c r="M336" s="555">
        <f>[8]B!AF2101</f>
        <v>0</v>
      </c>
      <c r="N336" s="555">
        <f>[8]B!AG2101</f>
        <v>0</v>
      </c>
      <c r="O336" s="555">
        <f>[8]B!AH2101</f>
        <v>0</v>
      </c>
      <c r="P336" s="555">
        <f>[8]B!AI2101</f>
        <v>0</v>
      </c>
      <c r="Q336" s="555">
        <f>[8]B!AJ2101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[8]B!C2102</f>
        <v>0</v>
      </c>
      <c r="D337" s="555">
        <f>[8]B!D2102</f>
        <v>0</v>
      </c>
      <c r="E337" s="555">
        <f>[8]B!E2102</f>
        <v>0</v>
      </c>
      <c r="F337" s="555">
        <f>[8]B!F2102</f>
        <v>0</v>
      </c>
      <c r="G337" s="555">
        <f>[8]B!G2102</f>
        <v>0</v>
      </c>
      <c r="H337" s="555">
        <f>[8]B!AA2102</f>
        <v>0</v>
      </c>
      <c r="I337" s="555">
        <f>[8]B!AB2102</f>
        <v>0</v>
      </c>
      <c r="J337" s="555">
        <f>[8]B!AC2102</f>
        <v>0</v>
      </c>
      <c r="K337" s="555">
        <f>[8]B!AD2102</f>
        <v>0</v>
      </c>
      <c r="L337" s="555">
        <f>[8]B!AE2102</f>
        <v>0</v>
      </c>
      <c r="M337" s="555">
        <f>[8]B!AF2102</f>
        <v>0</v>
      </c>
      <c r="N337" s="555">
        <f>[8]B!AG2102</f>
        <v>0</v>
      </c>
      <c r="O337" s="555">
        <f>[8]B!AH2102</f>
        <v>0</v>
      </c>
      <c r="P337" s="555">
        <f>[8]B!AI2102</f>
        <v>0</v>
      </c>
      <c r="Q337" s="555">
        <f>[8]B!AJ2102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[8]B!C1141</f>
        <v>2</v>
      </c>
      <c r="D343" s="555">
        <f>[8]B!H1141</f>
        <v>2</v>
      </c>
      <c r="E343" s="555">
        <f>[8]B!I1141</f>
        <v>1</v>
      </c>
      <c r="F343" s="555">
        <f>[8]B!J1141</f>
        <v>1</v>
      </c>
      <c r="G343" s="555">
        <f>[8]B!K1141</f>
        <v>0</v>
      </c>
      <c r="H343" s="555">
        <f>[8]B!L1141</f>
        <v>0</v>
      </c>
      <c r="I343" s="555">
        <f>[8]B!M1141</f>
        <v>0</v>
      </c>
      <c r="J343" s="555">
        <f>[8]B!N1141</f>
        <v>0</v>
      </c>
      <c r="K343" s="567"/>
      <c r="L343" s="555">
        <f>[8]B!AD1141</f>
        <v>0</v>
      </c>
      <c r="M343" s="555">
        <f>[8]B!AE1141</f>
        <v>0</v>
      </c>
      <c r="N343" s="555">
        <f>[8]B!AF1141</f>
        <v>0</v>
      </c>
      <c r="O343" s="555">
        <f>[8]B!AG1141</f>
        <v>0</v>
      </c>
      <c r="P343" s="555">
        <f>[8]B!AH1141</f>
        <v>0</v>
      </c>
      <c r="Q343" s="555">
        <f>[8]B!AI1141</f>
        <v>1</v>
      </c>
      <c r="R343" s="555">
        <f>[8]B!AJ1141</f>
        <v>0</v>
      </c>
    </row>
    <row r="344" spans="1:18" ht="15" customHeight="1" x14ac:dyDescent="0.15">
      <c r="A344" s="287" t="s">
        <v>465</v>
      </c>
      <c r="B344" s="288" t="s">
        <v>466</v>
      </c>
      <c r="C344" s="555">
        <f>[8]B!C1276</f>
        <v>204</v>
      </c>
      <c r="D344" s="555">
        <f>[8]B!H1276</f>
        <v>196</v>
      </c>
      <c r="E344" s="555">
        <f>[8]B!I1276</f>
        <v>196</v>
      </c>
      <c r="F344" s="555">
        <f>[8]B!J1276</f>
        <v>0</v>
      </c>
      <c r="G344" s="555">
        <f>[8]B!K1276</f>
        <v>0</v>
      </c>
      <c r="H344" s="555">
        <f>[8]B!L1276</f>
        <v>8</v>
      </c>
      <c r="I344" s="555">
        <f>[8]B!M1276</f>
        <v>0</v>
      </c>
      <c r="J344" s="555">
        <f>[8]B!N1276</f>
        <v>0</v>
      </c>
      <c r="K344" s="555">
        <v>27</v>
      </c>
      <c r="L344" s="555">
        <f>[8]B!AD1276</f>
        <v>1</v>
      </c>
      <c r="M344" s="555">
        <f>[8]B!AE1276</f>
        <v>107</v>
      </c>
      <c r="N344" s="555">
        <f>[8]B!AF1276</f>
        <v>0</v>
      </c>
      <c r="O344" s="555">
        <f>[8]B!AG1276</f>
        <v>0</v>
      </c>
      <c r="P344" s="555">
        <f>[8]B!AH1276</f>
        <v>0</v>
      </c>
      <c r="Q344" s="555">
        <f>[8]B!AI1276</f>
        <v>0</v>
      </c>
      <c r="R344" s="555">
        <f>[8]B!AJ1276</f>
        <v>0</v>
      </c>
    </row>
    <row r="345" spans="1:18" ht="15" customHeight="1" x14ac:dyDescent="0.15">
      <c r="A345" s="287" t="s">
        <v>113</v>
      </c>
      <c r="B345" s="288" t="s">
        <v>467</v>
      </c>
      <c r="C345" s="555">
        <f>[8]B!C1416</f>
        <v>49</v>
      </c>
      <c r="D345" s="555">
        <f>[8]B!H1416</f>
        <v>35</v>
      </c>
      <c r="E345" s="555">
        <f>[8]B!I1416</f>
        <v>20</v>
      </c>
      <c r="F345" s="555">
        <f>[8]B!J1416</f>
        <v>15</v>
      </c>
      <c r="G345" s="555">
        <f>[8]B!K1416</f>
        <v>2</v>
      </c>
      <c r="H345" s="555">
        <f>[8]B!L1416</f>
        <v>6</v>
      </c>
      <c r="I345" s="555">
        <f>[8]B!M1416</f>
        <v>6</v>
      </c>
      <c r="J345" s="555">
        <f>[8]B!N1416</f>
        <v>0</v>
      </c>
      <c r="K345" s="555">
        <v>18</v>
      </c>
      <c r="L345" s="555">
        <f>[8]B!AD1416</f>
        <v>0</v>
      </c>
      <c r="M345" s="555">
        <f>[8]B!AE1416</f>
        <v>0</v>
      </c>
      <c r="N345" s="555">
        <f>[8]B!AF1416</f>
        <v>0</v>
      </c>
      <c r="O345" s="555">
        <f>[8]B!AG1416</f>
        <v>0</v>
      </c>
      <c r="P345" s="555">
        <f>[8]B!AH1416</f>
        <v>0</v>
      </c>
      <c r="Q345" s="555">
        <f>[8]B!AI1416</f>
        <v>0</v>
      </c>
      <c r="R345" s="555">
        <f>[8]B!AJ1416</f>
        <v>16</v>
      </c>
    </row>
    <row r="346" spans="1:18" ht="15" customHeight="1" x14ac:dyDescent="0.15">
      <c r="A346" s="287" t="s">
        <v>115</v>
      </c>
      <c r="B346" s="288" t="s">
        <v>468</v>
      </c>
      <c r="C346" s="555">
        <f>[8]B!C1480</f>
        <v>27</v>
      </c>
      <c r="D346" s="555">
        <f>[8]B!H1480</f>
        <v>10</v>
      </c>
      <c r="E346" s="555">
        <f>[8]B!I1480</f>
        <v>10</v>
      </c>
      <c r="F346" s="555">
        <f>[8]B!J1480</f>
        <v>0</v>
      </c>
      <c r="G346" s="555">
        <f>[8]B!K1480</f>
        <v>0</v>
      </c>
      <c r="H346" s="555">
        <f>[8]B!L1480</f>
        <v>17</v>
      </c>
      <c r="I346" s="555">
        <f>[8]B!M1480</f>
        <v>0</v>
      </c>
      <c r="J346" s="555">
        <f>[8]B!N1480</f>
        <v>0</v>
      </c>
      <c r="K346" s="555">
        <v>18</v>
      </c>
      <c r="L346" s="555">
        <f>[8]B!AD1480</f>
        <v>0</v>
      </c>
      <c r="M346" s="555">
        <f>[8]B!AE1480</f>
        <v>0</v>
      </c>
      <c r="N346" s="555">
        <f>[8]B!AF1480</f>
        <v>0</v>
      </c>
      <c r="O346" s="555">
        <f>[8]B!AG1480</f>
        <v>0</v>
      </c>
      <c r="P346" s="555">
        <f>[8]B!AH1480</f>
        <v>0</v>
      </c>
      <c r="Q346" s="555">
        <f>[8]B!AI1480</f>
        <v>0</v>
      </c>
      <c r="R346" s="555">
        <f>[8]B!AJ1480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[8]B!C1549</f>
        <v>60</v>
      </c>
      <c r="D347" s="555">
        <f>[8]B!H1549</f>
        <v>21</v>
      </c>
      <c r="E347" s="555">
        <f>[8]B!I1549</f>
        <v>21</v>
      </c>
      <c r="F347" s="555">
        <f>[8]B!J1549</f>
        <v>0</v>
      </c>
      <c r="G347" s="555">
        <f>[8]B!K1549</f>
        <v>2</v>
      </c>
      <c r="H347" s="555">
        <f>[8]B!L1549</f>
        <v>37</v>
      </c>
      <c r="I347" s="555">
        <f>[8]B!M1549</f>
        <v>0</v>
      </c>
      <c r="J347" s="555">
        <f>[8]B!N1549</f>
        <v>0</v>
      </c>
      <c r="K347" s="555">
        <v>56</v>
      </c>
      <c r="L347" s="555">
        <f>[8]B!AD1549</f>
        <v>0</v>
      </c>
      <c r="M347" s="555">
        <f>[8]B!AE1549</f>
        <v>0</v>
      </c>
      <c r="N347" s="555">
        <f>[8]B!AF1549</f>
        <v>0</v>
      </c>
      <c r="O347" s="555">
        <f>[8]B!AG1549</f>
        <v>0</v>
      </c>
      <c r="P347" s="555">
        <f>[8]B!AH1549</f>
        <v>0</v>
      </c>
      <c r="Q347" s="555">
        <f>[8]B!AI1549</f>
        <v>0</v>
      </c>
      <c r="R347" s="555">
        <f>[8]B!AJ1549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[8]B!C1594</f>
        <v>63</v>
      </c>
      <c r="D348" s="555">
        <f>[8]B!H1594</f>
        <v>33</v>
      </c>
      <c r="E348" s="555">
        <f>[8]B!I1594</f>
        <v>28</v>
      </c>
      <c r="F348" s="555">
        <f>[8]B!J1594</f>
        <v>5</v>
      </c>
      <c r="G348" s="555">
        <f>[8]B!K1594</f>
        <v>1</v>
      </c>
      <c r="H348" s="555">
        <f>[8]B!L1594</f>
        <v>25</v>
      </c>
      <c r="I348" s="555">
        <f>[8]B!M1594</f>
        <v>1</v>
      </c>
      <c r="J348" s="555">
        <f>[8]B!N1594</f>
        <v>3</v>
      </c>
      <c r="K348" s="555">
        <v>63</v>
      </c>
      <c r="L348" s="555">
        <f>[8]B!AD1594</f>
        <v>0</v>
      </c>
      <c r="M348" s="555">
        <f>[8]B!AE1594</f>
        <v>0</v>
      </c>
      <c r="N348" s="555">
        <f>[8]B!AF1594</f>
        <v>0</v>
      </c>
      <c r="O348" s="555">
        <f>[8]B!AG1594</f>
        <v>0</v>
      </c>
      <c r="P348" s="555">
        <f>[8]B!AH1594</f>
        <v>0</v>
      </c>
      <c r="Q348" s="555">
        <f>[8]B!AI1594</f>
        <v>0</v>
      </c>
      <c r="R348" s="555">
        <f>[8]B!AJ1594</f>
        <v>9</v>
      </c>
    </row>
    <row r="349" spans="1:18" ht="15" customHeight="1" x14ac:dyDescent="0.15">
      <c r="A349" s="287" t="s">
        <v>124</v>
      </c>
      <c r="B349" s="288" t="s">
        <v>472</v>
      </c>
      <c r="C349" s="555">
        <f>[8]B!C1798</f>
        <v>4</v>
      </c>
      <c r="D349" s="555">
        <f>[8]B!H1798</f>
        <v>3</v>
      </c>
      <c r="E349" s="555">
        <f>[8]B!I1798</f>
        <v>2</v>
      </c>
      <c r="F349" s="555">
        <f>[8]B!J1798</f>
        <v>1</v>
      </c>
      <c r="G349" s="555">
        <f>[8]B!K1798</f>
        <v>0</v>
      </c>
      <c r="H349" s="555">
        <f>[8]B!L1798</f>
        <v>1</v>
      </c>
      <c r="I349" s="555">
        <f>[8]B!M1798</f>
        <v>0</v>
      </c>
      <c r="J349" s="555">
        <f>[8]B!N1798</f>
        <v>0</v>
      </c>
      <c r="K349" s="555">
        <v>1</v>
      </c>
      <c r="L349" s="555">
        <f>[8]B!AD1798</f>
        <v>0</v>
      </c>
      <c r="M349" s="555">
        <f>[8]B!AE1798</f>
        <v>0</v>
      </c>
      <c r="N349" s="555">
        <f>[8]B!AF1798</f>
        <v>0</v>
      </c>
      <c r="O349" s="555">
        <f>[8]B!AG1798</f>
        <v>0</v>
      </c>
      <c r="P349" s="555">
        <f>[8]B!AH1798</f>
        <v>0</v>
      </c>
      <c r="Q349" s="555">
        <f>[8]B!AI1798</f>
        <v>0</v>
      </c>
      <c r="R349" s="555">
        <f>[8]B!AJ1798</f>
        <v>1</v>
      </c>
    </row>
    <row r="350" spans="1:18" ht="15" customHeight="1" x14ac:dyDescent="0.15">
      <c r="A350" s="287" t="s">
        <v>473</v>
      </c>
      <c r="B350" s="288" t="s">
        <v>474</v>
      </c>
      <c r="C350" s="555">
        <f>[8]B!C1867</f>
        <v>5</v>
      </c>
      <c r="D350" s="555">
        <f>[8]B!H1867</f>
        <v>4</v>
      </c>
      <c r="E350" s="555">
        <f>[8]B!I1867</f>
        <v>4</v>
      </c>
      <c r="F350" s="555">
        <f>[8]B!J1867</f>
        <v>0</v>
      </c>
      <c r="G350" s="555">
        <f>[8]B!K1867</f>
        <v>0</v>
      </c>
      <c r="H350" s="555">
        <f>[8]B!L1867</f>
        <v>1</v>
      </c>
      <c r="I350" s="555">
        <f>[8]B!M1867</f>
        <v>0</v>
      </c>
      <c r="J350" s="555">
        <f>[8]B!N1867</f>
        <v>0</v>
      </c>
      <c r="K350" s="555">
        <v>3</v>
      </c>
      <c r="L350" s="555">
        <f>[8]B!AD1867</f>
        <v>0</v>
      </c>
      <c r="M350" s="555">
        <f>[8]B!AE1867</f>
        <v>0</v>
      </c>
      <c r="N350" s="555">
        <f>[8]B!AF1867</f>
        <v>0</v>
      </c>
      <c r="O350" s="555">
        <f>[8]B!AG1867</f>
        <v>0</v>
      </c>
      <c r="P350" s="555">
        <f>[8]B!AH1867</f>
        <v>0</v>
      </c>
      <c r="Q350" s="555">
        <f>[8]B!AI1867</f>
        <v>0</v>
      </c>
      <c r="R350" s="555">
        <f>[8]B!AJ1867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[8]B!C2028</f>
        <v>205</v>
      </c>
      <c r="D351" s="555">
        <f>[8]B!H2028</f>
        <v>171</v>
      </c>
      <c r="E351" s="555">
        <f>[8]B!I2028</f>
        <v>144</v>
      </c>
      <c r="F351" s="555">
        <f>[8]B!J2028</f>
        <v>27</v>
      </c>
      <c r="G351" s="555">
        <f>[8]B!K2028</f>
        <v>7</v>
      </c>
      <c r="H351" s="555">
        <f>[8]B!L2028</f>
        <v>22</v>
      </c>
      <c r="I351" s="555">
        <f>[8]B!M2028</f>
        <v>3</v>
      </c>
      <c r="J351" s="555">
        <f>[8]B!N2028</f>
        <v>2</v>
      </c>
      <c r="K351" s="568"/>
      <c r="L351" s="555">
        <f>[8]B!AD2028</f>
        <v>0</v>
      </c>
      <c r="M351" s="555">
        <f>[8]B!AE2028</f>
        <v>0</v>
      </c>
      <c r="N351" s="555">
        <f>[8]B!AF2028</f>
        <v>0</v>
      </c>
      <c r="O351" s="555">
        <f>[8]B!AG2028</f>
        <v>0</v>
      </c>
      <c r="P351" s="555">
        <f>[8]B!AH2028</f>
        <v>0</v>
      </c>
      <c r="Q351" s="555">
        <f>[8]B!AI2028</f>
        <v>0</v>
      </c>
      <c r="R351" s="555">
        <f>[8]B!AJ2028</f>
        <v>30</v>
      </c>
    </row>
    <row r="352" spans="1:18" ht="15" customHeight="1" x14ac:dyDescent="0.15">
      <c r="A352" s="287" t="s">
        <v>477</v>
      </c>
      <c r="B352" s="288" t="s">
        <v>478</v>
      </c>
      <c r="C352" s="555">
        <f>[8]B!C2066</f>
        <v>16</v>
      </c>
      <c r="D352" s="555">
        <f>[8]B!H2066</f>
        <v>12</v>
      </c>
      <c r="E352" s="555">
        <f>[8]B!I2066</f>
        <v>8</v>
      </c>
      <c r="F352" s="555">
        <f>[8]B!J2066</f>
        <v>4</v>
      </c>
      <c r="G352" s="555">
        <f>[8]B!K2066</f>
        <v>3</v>
      </c>
      <c r="H352" s="555">
        <f>[8]B!L2066</f>
        <v>1</v>
      </c>
      <c r="I352" s="555">
        <f>[8]B!M2066</f>
        <v>0</v>
      </c>
      <c r="J352" s="555">
        <f>[8]B!N2066</f>
        <v>0</v>
      </c>
      <c r="K352" s="555">
        <v>3</v>
      </c>
      <c r="L352" s="555">
        <f>[8]B!AD2066</f>
        <v>0</v>
      </c>
      <c r="M352" s="555">
        <f>[8]B!AE2066</f>
        <v>0</v>
      </c>
      <c r="N352" s="555">
        <f>[8]B!AF2066</f>
        <v>0</v>
      </c>
      <c r="O352" s="555">
        <f>[8]B!AG2066</f>
        <v>0</v>
      </c>
      <c r="P352" s="555">
        <f>[8]B!AH2066</f>
        <v>0</v>
      </c>
      <c r="Q352" s="555">
        <f>[8]B!AI2066</f>
        <v>0</v>
      </c>
      <c r="R352" s="555">
        <f>[8]B!AJ2066</f>
        <v>3</v>
      </c>
    </row>
    <row r="353" spans="1:28" ht="15" customHeight="1" x14ac:dyDescent="0.15">
      <c r="A353" s="287" t="s">
        <v>479</v>
      </c>
      <c r="B353" s="288" t="s">
        <v>480</v>
      </c>
      <c r="C353" s="555">
        <f>[8]B!C2185</f>
        <v>72</v>
      </c>
      <c r="D353" s="555">
        <f>[8]B!H2185</f>
        <v>66</v>
      </c>
      <c r="E353" s="555">
        <f>[8]B!I2185</f>
        <v>43</v>
      </c>
      <c r="F353" s="555">
        <f>[8]B!J2185</f>
        <v>23</v>
      </c>
      <c r="G353" s="555">
        <f>[8]B!K2185</f>
        <v>1</v>
      </c>
      <c r="H353" s="555">
        <f>[8]B!L2185</f>
        <v>3</v>
      </c>
      <c r="I353" s="555">
        <f>[8]B!M2185</f>
        <v>1</v>
      </c>
      <c r="J353" s="555">
        <f>[8]B!N2185</f>
        <v>1</v>
      </c>
      <c r="K353" s="555">
        <v>0</v>
      </c>
      <c r="L353" s="555">
        <f>[8]B!AD2185</f>
        <v>0</v>
      </c>
      <c r="M353" s="555">
        <f>[8]B!AE2185</f>
        <v>0</v>
      </c>
      <c r="N353" s="555">
        <f>[8]B!AF2185</f>
        <v>0</v>
      </c>
      <c r="O353" s="555">
        <f>[8]B!AG2185</f>
        <v>0</v>
      </c>
      <c r="P353" s="555">
        <f>[8]B!AH2185</f>
        <v>0</v>
      </c>
      <c r="Q353" s="555">
        <f>[8]B!AI2185</f>
        <v>0</v>
      </c>
      <c r="R353" s="555">
        <f>[8]B!AJ2185</f>
        <v>24</v>
      </c>
    </row>
    <row r="354" spans="1:28" ht="15" customHeight="1" x14ac:dyDescent="0.15">
      <c r="A354" s="287" t="s">
        <v>481</v>
      </c>
      <c r="B354" s="288" t="s">
        <v>482</v>
      </c>
      <c r="C354" s="555">
        <f>[8]B!C2218</f>
        <v>8</v>
      </c>
      <c r="D354" s="555">
        <f>[8]B!H2218</f>
        <v>8</v>
      </c>
      <c r="E354" s="555">
        <f>[8]B!I2218</f>
        <v>8</v>
      </c>
      <c r="F354" s="555">
        <f>[8]B!J2218</f>
        <v>0</v>
      </c>
      <c r="G354" s="555">
        <f>[8]B!K2218</f>
        <v>0</v>
      </c>
      <c r="H354" s="555">
        <f>[8]B!L2218</f>
        <v>0</v>
      </c>
      <c r="I354" s="555">
        <f>[8]B!M2218</f>
        <v>0</v>
      </c>
      <c r="J354" s="555">
        <f>[8]B!N2218</f>
        <v>0</v>
      </c>
      <c r="K354" s="555">
        <v>1</v>
      </c>
      <c r="L354" s="555">
        <f>[8]B!AD2218</f>
        <v>0</v>
      </c>
      <c r="M354" s="555">
        <f>[8]B!AE2218</f>
        <v>0</v>
      </c>
      <c r="N354" s="555">
        <f>[8]B!AF2218</f>
        <v>0</v>
      </c>
      <c r="O354" s="555">
        <f>[8]B!AG2218</f>
        <v>0</v>
      </c>
      <c r="P354" s="555">
        <f>[8]B!AH2218</f>
        <v>0</v>
      </c>
      <c r="Q354" s="555">
        <f>[8]B!AI2218</f>
        <v>0</v>
      </c>
      <c r="R354" s="555">
        <f>[8]B!AJ2218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[8]B!C2253</f>
        <v>52</v>
      </c>
      <c r="D355" s="555">
        <f>[8]B!H2253</f>
        <v>45</v>
      </c>
      <c r="E355" s="555">
        <f>[8]B!I2253</f>
        <v>29</v>
      </c>
      <c r="F355" s="555">
        <f>[8]B!J2253</f>
        <v>16</v>
      </c>
      <c r="G355" s="555">
        <f>[8]B!K2253</f>
        <v>0</v>
      </c>
      <c r="H355" s="555">
        <f>[8]B!L2253</f>
        <v>7</v>
      </c>
      <c r="I355" s="555">
        <f>[8]B!M2253</f>
        <v>0</v>
      </c>
      <c r="J355" s="555">
        <f>[8]B!N2253</f>
        <v>0</v>
      </c>
      <c r="K355" s="555">
        <v>3</v>
      </c>
      <c r="L355" s="555">
        <f>[8]B!AD2253</f>
        <v>0</v>
      </c>
      <c r="M355" s="555">
        <f>[8]B!AE2253</f>
        <v>0</v>
      </c>
      <c r="N355" s="555">
        <f>[8]B!AF2253</f>
        <v>0</v>
      </c>
      <c r="O355" s="555">
        <f>[8]B!AG2253</f>
        <v>0</v>
      </c>
      <c r="P355" s="555">
        <f>[8]B!AH2253</f>
        <v>0</v>
      </c>
      <c r="Q355" s="555">
        <f>[8]B!AI2253</f>
        <v>0</v>
      </c>
      <c r="R355" s="555">
        <f>[8]B!AJ2253</f>
        <v>17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104</v>
      </c>
      <c r="D356" s="569">
        <f>SUM(D357:D358)</f>
        <v>103</v>
      </c>
      <c r="E356" s="569">
        <f>SUM(E357:E358)</f>
        <v>29</v>
      </c>
      <c r="F356" s="569">
        <f>SUM(F357:F358)</f>
        <v>74</v>
      </c>
      <c r="G356" s="569">
        <f>SUM(G357:G358)</f>
        <v>1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69</v>
      </c>
    </row>
    <row r="357" spans="1:28" ht="15" customHeight="1" x14ac:dyDescent="0.15">
      <c r="A357" s="291"/>
      <c r="B357" s="107" t="s">
        <v>184</v>
      </c>
      <c r="C357" s="569">
        <f>[8]B!C2259</f>
        <v>104</v>
      </c>
      <c r="D357" s="569">
        <f>[8]B!H2259</f>
        <v>103</v>
      </c>
      <c r="E357" s="569">
        <f>[8]B!I2259</f>
        <v>29</v>
      </c>
      <c r="F357" s="569">
        <f>[8]B!J2259</f>
        <v>74</v>
      </c>
      <c r="G357" s="569">
        <f>[8]B!K2259</f>
        <v>1</v>
      </c>
      <c r="H357" s="569">
        <f>[8]B!L2259</f>
        <v>0</v>
      </c>
      <c r="I357" s="569">
        <f>[8]B!M2259</f>
        <v>0</v>
      </c>
      <c r="J357" s="569">
        <f>[8]B!N2259</f>
        <v>0</v>
      </c>
      <c r="K357" s="568"/>
      <c r="L357" s="569">
        <f>[8]B!AD2259</f>
        <v>0</v>
      </c>
      <c r="M357" s="569">
        <f>[8]B!AE2259</f>
        <v>0</v>
      </c>
      <c r="N357" s="569">
        <f>[8]B!AF2259</f>
        <v>0</v>
      </c>
      <c r="O357" s="569">
        <f>[8]B!AG2259</f>
        <v>0</v>
      </c>
      <c r="P357" s="569">
        <f>[8]B!AH2259</f>
        <v>0</v>
      </c>
      <c r="Q357" s="569">
        <f>[8]B!AI2259</f>
        <v>0</v>
      </c>
      <c r="R357" s="569">
        <f>[8]B!AJ2259</f>
        <v>69</v>
      </c>
    </row>
    <row r="358" spans="1:28" ht="15" customHeight="1" x14ac:dyDescent="0.15">
      <c r="A358" s="291"/>
      <c r="B358" s="107" t="s">
        <v>185</v>
      </c>
      <c r="C358" s="569">
        <f>[8]B!C2260</f>
        <v>0</v>
      </c>
      <c r="D358" s="569">
        <f>[8]B!H2260</f>
        <v>0</v>
      </c>
      <c r="E358" s="569">
        <f>[8]B!I2260</f>
        <v>0</v>
      </c>
      <c r="F358" s="569">
        <f>[8]B!J2260</f>
        <v>0</v>
      </c>
      <c r="G358" s="569">
        <f>[8]B!K2260</f>
        <v>0</v>
      </c>
      <c r="H358" s="569">
        <f>[8]B!L2260</f>
        <v>0</v>
      </c>
      <c r="I358" s="569">
        <f>[8]B!M2260</f>
        <v>0</v>
      </c>
      <c r="J358" s="569">
        <f>[8]B!N2260</f>
        <v>0</v>
      </c>
      <c r="K358" s="568"/>
      <c r="L358" s="569">
        <f>[8]B!AD2260</f>
        <v>0</v>
      </c>
      <c r="M358" s="569">
        <f>[8]B!AE2260</f>
        <v>0</v>
      </c>
      <c r="N358" s="569">
        <f>[8]B!AF2260</f>
        <v>0</v>
      </c>
      <c r="O358" s="569">
        <f>[8]B!AG2260</f>
        <v>0</v>
      </c>
      <c r="P358" s="569">
        <f>[8]B!AH2260</f>
        <v>0</v>
      </c>
      <c r="Q358" s="569">
        <f>[8]B!AI2260</f>
        <v>0</v>
      </c>
      <c r="R358" s="569">
        <f>[8]B!AJ2260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[8]B!C2494</f>
        <v>78</v>
      </c>
      <c r="D360" s="555">
        <f>[8]B!H2494</f>
        <v>71</v>
      </c>
      <c r="E360" s="555">
        <f>[8]B!I2494</f>
        <v>65</v>
      </c>
      <c r="F360" s="555">
        <f>[8]B!J2494</f>
        <v>6</v>
      </c>
      <c r="G360" s="555">
        <f>[8]B!K2494</f>
        <v>1</v>
      </c>
      <c r="H360" s="555">
        <f>[8]B!L2494</f>
        <v>6</v>
      </c>
      <c r="I360" s="555">
        <f>[8]B!M2494</f>
        <v>0</v>
      </c>
      <c r="J360" s="555">
        <f>[8]B!N2494</f>
        <v>0</v>
      </c>
      <c r="K360" s="555">
        <v>4</v>
      </c>
      <c r="L360" s="555">
        <f>[8]B!AD2494</f>
        <v>0</v>
      </c>
      <c r="M360" s="555">
        <f>[8]B!AE2494</f>
        <v>0</v>
      </c>
      <c r="N360" s="555">
        <f>[8]B!AF2494</f>
        <v>0</v>
      </c>
      <c r="O360" s="555">
        <f>[8]B!AG2494</f>
        <v>0</v>
      </c>
      <c r="P360" s="555">
        <f>[8]B!AH2494</f>
        <v>0</v>
      </c>
      <c r="Q360" s="555">
        <f>[8]B!AI2494</f>
        <v>0</v>
      </c>
      <c r="R360" s="555">
        <f>[8]B!AJ2494</f>
        <v>8</v>
      </c>
    </row>
    <row r="361" spans="1:28" ht="15" customHeight="1" x14ac:dyDescent="0.15">
      <c r="A361" s="287" t="s">
        <v>489</v>
      </c>
      <c r="B361" s="288" t="s">
        <v>490</v>
      </c>
      <c r="C361" s="555">
        <f>[8]B!C2677+[8]B!C2650</f>
        <v>93</v>
      </c>
      <c r="D361" s="555">
        <f>[8]B!H2677-[8]B!H2673-[8]B!H2674+[8]B!H2650</f>
        <v>46</v>
      </c>
      <c r="E361" s="555">
        <f>[8]B!I2677-[8]B!I2673-[8]B!I2674+[8]B!I2650</f>
        <v>46</v>
      </c>
      <c r="F361" s="555">
        <f>[8]B!J2677-[8]B!J2673-[8]B!J2674+[8]B!J2650</f>
        <v>0</v>
      </c>
      <c r="G361" s="555">
        <f>[8]B!K2677-[8]B!K2673-[8]B!K2674+[8]B!K2650</f>
        <v>0</v>
      </c>
      <c r="H361" s="555">
        <f>[8]B!L2677-[8]B!L2673-[8]B!L2674+[8]B!L2650</f>
        <v>47</v>
      </c>
      <c r="I361" s="555">
        <f>[8]B!M2677-[8]B!M2673-[8]B!M2674+[8]B!M2650</f>
        <v>0</v>
      </c>
      <c r="J361" s="555">
        <f>[8]B!N2677-[8]B!N2673-[8]B!N2674+[8]B!N2650</f>
        <v>0</v>
      </c>
      <c r="K361" s="555">
        <v>90</v>
      </c>
      <c r="L361" s="555">
        <f>[8]B!AD2677-[8]B!AD2673-[8]B!AD2674+[8]B!AD2650</f>
        <v>0</v>
      </c>
      <c r="M361" s="555">
        <f>[8]B!AE2677-[8]B!AE2673-[8]B!AE2674+[8]B!AE2650</f>
        <v>0</v>
      </c>
      <c r="N361" s="555">
        <f>[8]B!AF2677-[8]B!AF2673-[8]B!AF2674+[8]B!AF2650</f>
        <v>0</v>
      </c>
      <c r="O361" s="555">
        <f>[8]B!AG2677-[8]B!AG2673-[8]B!AG2674+[8]B!AG2650</f>
        <v>0</v>
      </c>
      <c r="P361" s="555">
        <f>[8]B!AH2677-[8]B!AH2673-[8]B!AH2674+[8]B!AH2650</f>
        <v>0</v>
      </c>
      <c r="Q361" s="555">
        <f>[8]B!AI2677-[8]B!AI2673-[8]B!AI2674+[8]B!AI2650</f>
        <v>0</v>
      </c>
      <c r="R361" s="555">
        <f>[8]B!AJ2677-[8]B!AJ2673-[8]B!AJ2674+[8]B!AJ2650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[8]B!C2506</f>
        <v>20</v>
      </c>
      <c r="D362" s="555">
        <f>[8]B!H2506</f>
        <v>2</v>
      </c>
      <c r="E362" s="571">
        <f>[8]B!I2506</f>
        <v>2</v>
      </c>
      <c r="F362" s="571">
        <f>[8]B!J2506</f>
        <v>0</v>
      </c>
      <c r="G362" s="571">
        <f>[8]B!K2506</f>
        <v>0</v>
      </c>
      <c r="H362" s="571">
        <f>[8]B!L2506</f>
        <v>18</v>
      </c>
      <c r="I362" s="571">
        <f>[8]B!M2506</f>
        <v>0</v>
      </c>
      <c r="J362" s="571">
        <f>[8]B!N2506</f>
        <v>0</v>
      </c>
      <c r="K362" s="572"/>
      <c r="L362" s="571">
        <f>[8]B!AD2506</f>
        <v>0</v>
      </c>
      <c r="M362" s="571">
        <f>[8]B!AE2506</f>
        <v>0</v>
      </c>
      <c r="N362" s="571">
        <f>[8]B!AF2506</f>
        <v>0</v>
      </c>
      <c r="O362" s="571">
        <f>[8]B!AG2506</f>
        <v>0</v>
      </c>
      <c r="P362" s="571">
        <f>[8]B!AH2506</f>
        <v>0</v>
      </c>
      <c r="Q362" s="571">
        <f>[8]B!AI2506</f>
        <v>0</v>
      </c>
      <c r="R362" s="571">
        <f>[8]B!AJ2506</f>
        <v>0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1062</v>
      </c>
      <c r="D363" s="561">
        <f t="shared" si="9"/>
        <v>828</v>
      </c>
      <c r="E363" s="561">
        <f t="shared" si="9"/>
        <v>656</v>
      </c>
      <c r="F363" s="561">
        <f t="shared" si="9"/>
        <v>172</v>
      </c>
      <c r="G363" s="561">
        <f t="shared" si="9"/>
        <v>18</v>
      </c>
      <c r="H363" s="561">
        <f t="shared" si="9"/>
        <v>199</v>
      </c>
      <c r="I363" s="561">
        <f t="shared" si="9"/>
        <v>11</v>
      </c>
      <c r="J363" s="561">
        <f t="shared" si="9"/>
        <v>6</v>
      </c>
      <c r="K363" s="561">
        <f>SUM(K344:K350)+K360+K361+K352+K353+K354+K355</f>
        <v>287</v>
      </c>
      <c r="L363" s="561">
        <f t="shared" ref="L363:R363" si="10">SUM(L343:L356)+L360+L361+L362</f>
        <v>1</v>
      </c>
      <c r="M363" s="561">
        <f t="shared" si="10"/>
        <v>107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1</v>
      </c>
      <c r="R363" s="561">
        <f t="shared" si="10"/>
        <v>177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294</v>
      </c>
      <c r="D367" s="577">
        <v>155</v>
      </c>
      <c r="E367" s="578">
        <f>SUM([8]B!P1141,[8]B!P1276,[8]B!P1416,[8]B!P1480,[8]B!P1549,[8]B!P1594,[8]B!P1785,[8]B!P1797,[8]B!P1867,[8]B!P2028,[8]B!P2066,[8]B!P2185,[8]B!P2218,[8]B!P2253,[8]B!P2264,[8]B!P2501,[8]B!P2506,[8]B!P2651,[8]B!P2677)</f>
        <v>16</v>
      </c>
      <c r="F367" s="578">
        <f>SUM([8]B!Q1141,[8]B!Q1276,[8]B!Q1416,[8]B!Q1480,[8]B!Q1549,[8]B!Q1594,[8]B!Q1785,[8]B!Q1797,[8]B!Q1867,[8]B!Q2028,[8]B!Q2066,[8]B!Q2185,[8]B!Q2218,[8]B!Q2253,[8]B!Q2264,[8]B!Q2501,[8]B!Q2506,[8]B!Q2651,[8]B!Q2677)</f>
        <v>278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252</v>
      </c>
      <c r="D368" s="582">
        <v>237</v>
      </c>
      <c r="E368" s="583">
        <f>SUM([8]B!S1141,[8]B!S1276,[8]B!S1416,[8]B!S1480,[8]B!S1549,[8]B!S1594,[8]B!S1785,[8]B!S1797,[8]B!S1867,[8]B!S2028,[8]B!S2066,[8]B!S2185,[8]B!S2218,[8]B!S2253,[8]B!S2264,[8]B!S2501,[8]B!S2506,[8]B!S2651,[8]B!S2677)</f>
        <v>44</v>
      </c>
      <c r="F368" s="583">
        <f>SUM([8]B!T1141,[8]B!T1276,[8]B!T1416,[8]B!T1480,[8]B!T1549,[8]B!T1594,[8]B!T1785,[8]B!T1797,[8]B!T1867,[8]B!T2028,[8]B!T2066,[8]B!T2185,[8]B!T2218,[8]B!T2253,[8]B!T2264,[8]B!T2501,[8]B!T2506,[8]B!T2651,[8]B!T2677)</f>
        <v>208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229</v>
      </c>
      <c r="D369" s="577">
        <v>195</v>
      </c>
      <c r="E369" s="578">
        <f>SUM([8]B!Y1141,[8]B!Y1276,[8]B!Y1416,[8]B!Y1480,[8]B!Y1549,[8]B!Y1594,[8]B!Y1785,[8]B!Y1797,[8]B!Y1867,[8]B!Y2028,[8]B!Y2066,[8]B!Y2185,[8]B!Y2218,[8]B!Y2253,[8]B!Y2264,[8]B!Y2501,[8]B!Y2506,[8]B!Y2651,[8]B!Y2677)</f>
        <v>20</v>
      </c>
      <c r="F369" s="578">
        <f>SUM([8]B!Z1141,[8]B!Z1276,[8]B!Z1416,[8]B!Z1480,[8]B!Z1549,[8]B!Z1594,[8]B!Z1785,[8]B!Z1797,[8]B!Z1867,[8]B!Z2028,[8]B!Z2066,[8]B!Z2185,[8]B!Z2218,[8]B!Z2253,[8]B!Z2264,[8]B!Z2501,[8]B!Z2506,[8]B!Z2651,[8]B!Z2677)</f>
        <v>209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0</v>
      </c>
      <c r="D370" s="586"/>
      <c r="E370" s="587">
        <f>SUM([8]B!V1141,[8]B!V1276,[8]B!V1416,[8]B!V1480,[8]B!V1549,[8]B!V1594,[8]B!V1785,[8]B!V1797,[8]B!V1867,[8]B!V2028,[8]B!V2066,[8]B!V2185,[8]B!V2218,[8]B!V2253,[8]B!V2264,[8]B!V2501,[8]B!V2506,[8]B!V2651,[8]B!V2677)</f>
        <v>0</v>
      </c>
      <c r="F370" s="587">
        <f>SUM([8]B!W1141,[8]B!W1276,[8]B!W1416,[8]B!W1480,[8]B!W1549,[8]B!W1594,[8]B!W1785,[8]B!W1797,[8]B!W1867,[8]B!W2028,[8]B!W2066,[8]B!W2185,[8]B!W2218,[8]B!W2253,[8]B!W2264,[8]B!W2501,[8]B!W2506,[8]B!W2651,[8]B!W2677)</f>
        <v>0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[8]B!C2498</f>
        <v>4</v>
      </c>
      <c r="D374" s="590">
        <f>[8]B!H2498</f>
        <v>4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[8]B!C2499+[8]B!C2497</f>
        <v>1</v>
      </c>
      <c r="D375" s="592">
        <f>[8]B!H2499+[8]B!H2497</f>
        <v>1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[8]B!C1018</f>
        <v>17</v>
      </c>
      <c r="D380" s="594">
        <f>[8]B!D1018</f>
        <v>17</v>
      </c>
      <c r="E380" s="594">
        <f>[8]B!E1018</f>
        <v>17</v>
      </c>
      <c r="F380" s="594">
        <f>[8]B!F1018</f>
        <v>0</v>
      </c>
      <c r="G380" s="594">
        <f>[8]B!G1018</f>
        <v>0</v>
      </c>
      <c r="H380" s="595">
        <f>[8]B!AA1018</f>
        <v>5</v>
      </c>
      <c r="I380" s="595">
        <f>[8]B!AB1018</f>
        <v>12</v>
      </c>
      <c r="J380" s="595">
        <f>[8]B!AC1018</f>
        <v>0</v>
      </c>
      <c r="K380" s="595">
        <f>[8]B!AD1018</f>
        <v>0</v>
      </c>
      <c r="L380" s="595">
        <f>[8]B!AE1018</f>
        <v>0</v>
      </c>
      <c r="M380" s="595">
        <f>[8]B!AF1018</f>
        <v>0</v>
      </c>
      <c r="N380" s="595">
        <f>[8]B!AG1018</f>
        <v>0</v>
      </c>
      <c r="O380" s="595">
        <f>[8]B!AH1018</f>
        <v>0</v>
      </c>
      <c r="P380" s="595">
        <f>[8]B!AI1018</f>
        <v>0</v>
      </c>
      <c r="Q380" s="595">
        <f>[8]B!AJ1018</f>
        <v>0</v>
      </c>
    </row>
    <row r="381" spans="1:28" ht="15" customHeight="1" x14ac:dyDescent="0.15">
      <c r="A381" s="742"/>
      <c r="B381" s="310" t="s">
        <v>514</v>
      </c>
      <c r="C381" s="596">
        <f>[8]B!C1070</f>
        <v>0</v>
      </c>
      <c r="D381" s="596">
        <f>[8]B!D1070</f>
        <v>0</v>
      </c>
      <c r="E381" s="596">
        <f>[8]B!E1070</f>
        <v>0</v>
      </c>
      <c r="F381" s="596">
        <f>[8]B!F1070</f>
        <v>0</v>
      </c>
      <c r="G381" s="596">
        <f>[8]B!G1070</f>
        <v>0</v>
      </c>
      <c r="H381" s="597">
        <f>[8]B!AA1070</f>
        <v>0</v>
      </c>
      <c r="I381" s="597">
        <f>[8]B!AB1070</f>
        <v>0</v>
      </c>
      <c r="J381" s="597">
        <f>[8]B!AC1070</f>
        <v>0</v>
      </c>
      <c r="K381" s="597">
        <f>[8]B!AD1070</f>
        <v>0</v>
      </c>
      <c r="L381" s="597">
        <f>[8]B!AE1070</f>
        <v>0</v>
      </c>
      <c r="M381" s="597">
        <f>[8]B!AF1070</f>
        <v>0</v>
      </c>
      <c r="N381" s="597">
        <f>[8]B!AG1070</f>
        <v>0</v>
      </c>
      <c r="O381" s="597">
        <f>[8]B!AH1070</f>
        <v>0</v>
      </c>
      <c r="P381" s="597">
        <f>[8]B!AI1070</f>
        <v>0</v>
      </c>
      <c r="Q381" s="597">
        <f>[8]B!AJ1070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17</v>
      </c>
      <c r="D382" s="598">
        <f>SUM(D380:D381)</f>
        <v>17</v>
      </c>
      <c r="E382" s="599">
        <f t="shared" ref="E382:Q382" si="11">SUM(E380:E381)</f>
        <v>17</v>
      </c>
      <c r="F382" s="600">
        <f t="shared" si="11"/>
        <v>0</v>
      </c>
      <c r="G382" s="601">
        <f t="shared" si="11"/>
        <v>0</v>
      </c>
      <c r="H382" s="602">
        <f t="shared" si="11"/>
        <v>5</v>
      </c>
      <c r="I382" s="603">
        <f t="shared" si="11"/>
        <v>12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[8]B!C1143</f>
        <v>0</v>
      </c>
      <c r="D383" s="662">
        <f>[8]B!D1143</f>
        <v>0</v>
      </c>
      <c r="E383" s="662">
        <f>[8]B!E1143</f>
        <v>0</v>
      </c>
      <c r="F383" s="662">
        <f>[8]B!F1143</f>
        <v>0</v>
      </c>
      <c r="G383" s="662">
        <f>[8]B!G1143</f>
        <v>0</v>
      </c>
      <c r="H383" s="662">
        <f>[8]B!H1143</f>
        <v>0</v>
      </c>
      <c r="I383" s="662">
        <f>[8]B!I1143</f>
        <v>0</v>
      </c>
      <c r="J383" s="662">
        <f>[8]B!J1143</f>
        <v>0</v>
      </c>
      <c r="K383" s="662">
        <f>[8]B!K1143</f>
        <v>0</v>
      </c>
      <c r="L383" s="662">
        <f>[8]B!L1143</f>
        <v>0</v>
      </c>
      <c r="M383" s="662">
        <f>[8]B!M1143</f>
        <v>0</v>
      </c>
      <c r="N383" s="662">
        <f>[8]B!N1143</f>
        <v>0</v>
      </c>
      <c r="O383" s="662">
        <f>[8]B!O1143</f>
        <v>0</v>
      </c>
      <c r="P383" s="662">
        <f>[8]B!P1143</f>
        <v>0</v>
      </c>
      <c r="Q383" s="323">
        <f>[8]B!Q1143</f>
        <v>0</v>
      </c>
    </row>
    <row r="384" spans="1:28" ht="15" customHeight="1" x14ac:dyDescent="0.15">
      <c r="A384" s="742"/>
      <c r="B384" s="324" t="s">
        <v>514</v>
      </c>
      <c r="C384" s="605">
        <f>[8]B!C1196</f>
        <v>3008</v>
      </c>
      <c r="D384" s="605">
        <f>[8]B!D1196</f>
        <v>3008</v>
      </c>
      <c r="E384" s="605">
        <f>[8]B!E1196</f>
        <v>3008</v>
      </c>
      <c r="F384" s="605">
        <f>[8]B!F1196</f>
        <v>0</v>
      </c>
      <c r="G384" s="605">
        <f>[8]B!G1196</f>
        <v>0</v>
      </c>
      <c r="H384" s="606">
        <f>[8]B!AA1196</f>
        <v>32</v>
      </c>
      <c r="I384" s="606">
        <f>[8]B!AB1196</f>
        <v>2976</v>
      </c>
      <c r="J384" s="606">
        <f>[8]B!AC1196</f>
        <v>0</v>
      </c>
      <c r="K384" s="606">
        <f>[8]B!AD1196</f>
        <v>0</v>
      </c>
      <c r="L384" s="606">
        <f>[8]B!AE1196</f>
        <v>1</v>
      </c>
      <c r="M384" s="606">
        <f>[8]B!AF1196</f>
        <v>0</v>
      </c>
      <c r="N384" s="606">
        <f>[8]B!AG1196</f>
        <v>0</v>
      </c>
      <c r="O384" s="606">
        <f>[8]B!AH1196</f>
        <v>0</v>
      </c>
      <c r="P384" s="606">
        <f>[8]B!AI1196</f>
        <v>2</v>
      </c>
      <c r="Q384" s="606">
        <f>[8]B!AJ1196</f>
        <v>0</v>
      </c>
    </row>
    <row r="385" spans="1:17" ht="15" customHeight="1" x14ac:dyDescent="0.15">
      <c r="A385" s="715"/>
      <c r="B385" s="658" t="s">
        <v>416</v>
      </c>
      <c r="C385" s="605">
        <f>SUM(C383:C384)</f>
        <v>3008</v>
      </c>
      <c r="D385" s="605">
        <f t="shared" ref="D385:Q385" si="12">SUM(D383:D384)</f>
        <v>3008</v>
      </c>
      <c r="E385" s="605">
        <f t="shared" si="12"/>
        <v>3008</v>
      </c>
      <c r="F385" s="605">
        <f t="shared" si="12"/>
        <v>0</v>
      </c>
      <c r="G385" s="605">
        <f t="shared" si="12"/>
        <v>0</v>
      </c>
      <c r="H385" s="605">
        <f t="shared" si="12"/>
        <v>32</v>
      </c>
      <c r="I385" s="605">
        <f t="shared" si="12"/>
        <v>2976</v>
      </c>
      <c r="J385" s="605">
        <f t="shared" si="12"/>
        <v>0</v>
      </c>
      <c r="K385" s="605">
        <f t="shared" si="12"/>
        <v>0</v>
      </c>
      <c r="L385" s="605">
        <f t="shared" si="12"/>
        <v>1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2</v>
      </c>
      <c r="Q385" s="607">
        <f t="shared" si="12"/>
        <v>0</v>
      </c>
    </row>
    <row r="386" spans="1:17" ht="33" customHeight="1" x14ac:dyDescent="0.15">
      <c r="A386" s="661" t="s">
        <v>516</v>
      </c>
      <c r="B386" s="324" t="s">
        <v>514</v>
      </c>
      <c r="C386" s="605">
        <f>[8]B!C1339</f>
        <v>368</v>
      </c>
      <c r="D386" s="605">
        <f>[8]B!D1339</f>
        <v>368</v>
      </c>
      <c r="E386" s="605">
        <f>[8]B!E1339</f>
        <v>368</v>
      </c>
      <c r="F386" s="605">
        <f>[8]B!F1339</f>
        <v>0</v>
      </c>
      <c r="G386" s="605">
        <f>[8]B!G1339</f>
        <v>0</v>
      </c>
      <c r="H386" s="606">
        <f>[8]B!AA1339</f>
        <v>3</v>
      </c>
      <c r="I386" s="606">
        <f>[8]B!AB1339</f>
        <v>362</v>
      </c>
      <c r="J386" s="606">
        <f>[8]B!AC1339</f>
        <v>3</v>
      </c>
      <c r="K386" s="606">
        <f>[8]B!AD1339</f>
        <v>0</v>
      </c>
      <c r="L386" s="606">
        <f>[8]B!AE1339</f>
        <v>0</v>
      </c>
      <c r="M386" s="606">
        <f>[8]B!AF1339</f>
        <v>0</v>
      </c>
      <c r="N386" s="606">
        <f>[8]B!AG1339</f>
        <v>0</v>
      </c>
      <c r="O386" s="606">
        <f>[8]B!AH1339</f>
        <v>0</v>
      </c>
      <c r="P386" s="606">
        <f>[8]B!AI1339</f>
        <v>0</v>
      </c>
      <c r="Q386" s="606">
        <f>[8]B!AJ1339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[8]B!C1419</f>
        <v>4</v>
      </c>
      <c r="D387" s="605">
        <f>[8]B!D1419</f>
        <v>4</v>
      </c>
      <c r="E387" s="605">
        <f>[8]B!E1419</f>
        <v>0</v>
      </c>
      <c r="F387" s="605">
        <f>[8]B!F1419</f>
        <v>0</v>
      </c>
      <c r="G387" s="605">
        <f>[8]B!G1419</f>
        <v>0</v>
      </c>
      <c r="H387" s="606">
        <f>[8]B!AA1419</f>
        <v>0</v>
      </c>
      <c r="I387" s="606">
        <f>[8]B!AB1419</f>
        <v>4</v>
      </c>
      <c r="J387" s="606">
        <f>[8]B!AC1419</f>
        <v>0</v>
      </c>
      <c r="K387" s="606">
        <f>[8]B!AD1419</f>
        <v>0</v>
      </c>
      <c r="L387" s="606">
        <f>[8]B!AE1419</f>
        <v>0</v>
      </c>
      <c r="M387" s="606">
        <f>[8]B!AF1419</f>
        <v>0</v>
      </c>
      <c r="N387" s="606">
        <f>[8]B!AG1419</f>
        <v>0</v>
      </c>
      <c r="O387" s="606">
        <f>[8]B!AH1419</f>
        <v>0</v>
      </c>
      <c r="P387" s="606">
        <f>[8]B!AI1419</f>
        <v>0</v>
      </c>
      <c r="Q387" s="606">
        <f>[8]B!AJ1419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[8]B!C1567</f>
        <v>2389</v>
      </c>
      <c r="D388" s="605">
        <f>[8]B!D1567</f>
        <v>2389</v>
      </c>
      <c r="E388" s="605">
        <f>[8]B!E1567</f>
        <v>2388</v>
      </c>
      <c r="F388" s="605">
        <f>[8]B!F1567</f>
        <v>1</v>
      </c>
      <c r="G388" s="605">
        <f>[8]B!G1567</f>
        <v>0</v>
      </c>
      <c r="H388" s="606">
        <f>[8]B!AA1567</f>
        <v>2367</v>
      </c>
      <c r="I388" s="606">
        <f>[8]B!AB1567</f>
        <v>22</v>
      </c>
      <c r="J388" s="606">
        <f>[8]B!AC1567</f>
        <v>0</v>
      </c>
      <c r="K388" s="606">
        <f>[8]B!AD1567</f>
        <v>0</v>
      </c>
      <c r="L388" s="606">
        <f>[8]B!AE1567</f>
        <v>0</v>
      </c>
      <c r="M388" s="606">
        <f>[8]B!AF1567</f>
        <v>0</v>
      </c>
      <c r="N388" s="606">
        <f>[8]B!AG1567</f>
        <v>0</v>
      </c>
      <c r="O388" s="606">
        <f>[8]B!AH1567</f>
        <v>0</v>
      </c>
      <c r="P388" s="606">
        <f>[8]B!AI1567</f>
        <v>0</v>
      </c>
      <c r="Q388" s="606">
        <f>[8]B!AJ1567</f>
        <v>1</v>
      </c>
    </row>
    <row r="389" spans="1:17" ht="15" customHeight="1" x14ac:dyDescent="0.15">
      <c r="A389" s="714" t="s">
        <v>519</v>
      </c>
      <c r="B389" s="328" t="s">
        <v>513</v>
      </c>
      <c r="C389" s="608">
        <f>[8]B!C1715</f>
        <v>1344</v>
      </c>
      <c r="D389" s="608">
        <f>[8]B!D1715</f>
        <v>1340</v>
      </c>
      <c r="E389" s="608">
        <f>[8]B!E1715</f>
        <v>1340</v>
      </c>
      <c r="F389" s="608">
        <f>[8]B!F1715</f>
        <v>0</v>
      </c>
      <c r="G389" s="608">
        <f>[8]B!G1715</f>
        <v>4</v>
      </c>
      <c r="H389" s="609">
        <f>[8]B!AA1715</f>
        <v>528</v>
      </c>
      <c r="I389" s="609">
        <f>[8]B!AB1715</f>
        <v>530</v>
      </c>
      <c r="J389" s="609">
        <f>[8]B!AC1715</f>
        <v>286</v>
      </c>
      <c r="K389" s="609">
        <f>[8]B!AD1715</f>
        <v>0</v>
      </c>
      <c r="L389" s="609">
        <f>[8]B!AE1715</f>
        <v>0</v>
      </c>
      <c r="M389" s="609">
        <f>[8]B!AF1715</f>
        <v>0</v>
      </c>
      <c r="N389" s="609">
        <f>[8]B!AG1715</f>
        <v>0</v>
      </c>
      <c r="O389" s="609">
        <f>[8]B!AH1715</f>
        <v>0</v>
      </c>
      <c r="P389" s="609">
        <f>[8]B!AI1715</f>
        <v>0</v>
      </c>
      <c r="Q389" s="609">
        <f>[8]B!AJ1715</f>
        <v>0</v>
      </c>
    </row>
    <row r="390" spans="1:17" ht="15" customHeight="1" x14ac:dyDescent="0.15">
      <c r="A390" s="742"/>
      <c r="B390" s="310" t="s">
        <v>514</v>
      </c>
      <c r="C390" s="610">
        <f>[8]B!C1689+[8]B!C1717</f>
        <v>35882</v>
      </c>
      <c r="D390" s="610">
        <f>[8]B!D1689+[8]B!D1717</f>
        <v>35683</v>
      </c>
      <c r="E390" s="610">
        <f>[8]B!E1689+[8]B!E1717</f>
        <v>35682</v>
      </c>
      <c r="F390" s="610">
        <f>[8]B!F1689+[8]B!F1717</f>
        <v>1</v>
      </c>
      <c r="G390" s="610">
        <f>[8]B!G1689+[8]B!G1717</f>
        <v>199</v>
      </c>
      <c r="H390" s="597">
        <f>[8]B!AA1689+[8]B!AA1717</f>
        <v>33227</v>
      </c>
      <c r="I390" s="597">
        <f>[8]B!AB1689+[8]B!AB1717</f>
        <v>489</v>
      </c>
      <c r="J390" s="597">
        <f>[8]B!AC1689+[8]B!AC1717</f>
        <v>2166</v>
      </c>
      <c r="K390" s="597">
        <f>[8]B!AD1689+[8]B!AD1717</f>
        <v>0</v>
      </c>
      <c r="L390" s="597">
        <f>[8]B!AE1689+[8]B!AE1717</f>
        <v>0</v>
      </c>
      <c r="M390" s="597">
        <f>[8]B!AF1689+[8]B!AF1717</f>
        <v>0</v>
      </c>
      <c r="N390" s="597">
        <f>[8]B!AG1689+[8]B!AG1717</f>
        <v>0</v>
      </c>
      <c r="O390" s="597">
        <f>[8]B!AH1689+[8]B!AH1717</f>
        <v>0</v>
      </c>
      <c r="P390" s="597">
        <f>[8]B!AI1689+[8]B!AI1717</f>
        <v>0</v>
      </c>
      <c r="Q390" s="597">
        <f>[8]B!AJ1689+[8]B!AJ1717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37226</v>
      </c>
      <c r="D391" s="598">
        <f t="shared" si="13"/>
        <v>37023</v>
      </c>
      <c r="E391" s="599">
        <f t="shared" si="13"/>
        <v>37022</v>
      </c>
      <c r="F391" s="600">
        <f t="shared" si="13"/>
        <v>1</v>
      </c>
      <c r="G391" s="601">
        <f t="shared" si="13"/>
        <v>203</v>
      </c>
      <c r="H391" s="602">
        <f t="shared" si="13"/>
        <v>33755</v>
      </c>
      <c r="I391" s="603">
        <f t="shared" si="13"/>
        <v>1019</v>
      </c>
      <c r="J391" s="600">
        <f t="shared" si="13"/>
        <v>2452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[8]B!C1936</f>
        <v>134</v>
      </c>
      <c r="D392" s="611">
        <f>[8]B!D1936</f>
        <v>121</v>
      </c>
      <c r="E392" s="611">
        <f>[8]B!E1936</f>
        <v>121</v>
      </c>
      <c r="F392" s="611">
        <f>[8]B!F1936</f>
        <v>0</v>
      </c>
      <c r="G392" s="611">
        <f>[8]B!G1936</f>
        <v>13</v>
      </c>
      <c r="H392" s="595">
        <f>[8]B!AA1936</f>
        <v>14</v>
      </c>
      <c r="I392" s="595">
        <f>[8]B!AB1936</f>
        <v>120</v>
      </c>
      <c r="J392" s="595">
        <f>[8]B!AC1936</f>
        <v>0</v>
      </c>
      <c r="K392" s="595">
        <f>[8]B!AD1936</f>
        <v>0</v>
      </c>
      <c r="L392" s="595">
        <f>[8]B!AE1936</f>
        <v>0</v>
      </c>
      <c r="M392" s="595">
        <f>[8]B!AF1936</f>
        <v>0</v>
      </c>
      <c r="N392" s="595">
        <f>[8]B!AG1936</f>
        <v>0</v>
      </c>
      <c r="O392" s="595">
        <f>[8]B!AH1936</f>
        <v>0</v>
      </c>
      <c r="P392" s="595">
        <f>[8]B!AI1936</f>
        <v>0</v>
      </c>
      <c r="Q392" s="595">
        <f>[8]B!AJ1936</f>
        <v>0</v>
      </c>
    </row>
    <row r="393" spans="1:17" ht="15" customHeight="1" x14ac:dyDescent="0.15">
      <c r="A393" s="742"/>
      <c r="B393" s="310" t="s">
        <v>514</v>
      </c>
      <c r="C393" s="610">
        <f>[8]B!C1930</f>
        <v>320</v>
      </c>
      <c r="D393" s="610">
        <f>[8]B!D1930</f>
        <v>317</v>
      </c>
      <c r="E393" s="610">
        <f>[8]B!E1930</f>
        <v>317</v>
      </c>
      <c r="F393" s="610">
        <f>[8]B!F1930</f>
        <v>0</v>
      </c>
      <c r="G393" s="610">
        <f>[8]B!G1930</f>
        <v>3</v>
      </c>
      <c r="H393" s="597">
        <f>[8]B!AA1930</f>
        <v>158</v>
      </c>
      <c r="I393" s="597">
        <f>[8]B!AB1930</f>
        <v>142</v>
      </c>
      <c r="J393" s="597">
        <f>[8]B!AC1930</f>
        <v>20</v>
      </c>
      <c r="K393" s="597">
        <f>[8]B!AD1930</f>
        <v>0</v>
      </c>
      <c r="L393" s="597">
        <f>[8]B!AE1930</f>
        <v>0</v>
      </c>
      <c r="M393" s="597">
        <f>[8]B!AF1930</f>
        <v>0</v>
      </c>
      <c r="N393" s="597">
        <f>[8]B!AG1930</f>
        <v>0</v>
      </c>
      <c r="O393" s="597">
        <f>[8]B!AH1930</f>
        <v>0</v>
      </c>
      <c r="P393" s="597">
        <f>[8]B!AI1930</f>
        <v>0</v>
      </c>
      <c r="Q393" s="597">
        <f>[8]B!AJ1930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454</v>
      </c>
      <c r="D394" s="598">
        <f t="shared" si="14"/>
        <v>438</v>
      </c>
      <c r="E394" s="599">
        <f t="shared" si="14"/>
        <v>438</v>
      </c>
      <c r="F394" s="600">
        <f t="shared" si="14"/>
        <v>0</v>
      </c>
      <c r="G394" s="601">
        <f t="shared" si="14"/>
        <v>16</v>
      </c>
      <c r="H394" s="602">
        <f t="shared" si="14"/>
        <v>172</v>
      </c>
      <c r="I394" s="603">
        <f t="shared" si="14"/>
        <v>262</v>
      </c>
      <c r="J394" s="600">
        <f t="shared" si="14"/>
        <v>20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[8]B!C2092</f>
        <v>357</v>
      </c>
      <c r="D395" s="605">
        <f>[8]B!D2092</f>
        <v>270</v>
      </c>
      <c r="E395" s="605">
        <f>[8]B!E2092</f>
        <v>270</v>
      </c>
      <c r="F395" s="605">
        <f>[8]B!F2092</f>
        <v>0</v>
      </c>
      <c r="G395" s="605">
        <f>[8]B!G2092</f>
        <v>87</v>
      </c>
      <c r="H395" s="606">
        <f>[8]B!AA2092</f>
        <v>169</v>
      </c>
      <c r="I395" s="606">
        <f>[8]B!AB2092</f>
        <v>33</v>
      </c>
      <c r="J395" s="606">
        <f>[8]B!AC2092</f>
        <v>155</v>
      </c>
      <c r="K395" s="606">
        <f>[8]B!AD2092</f>
        <v>0</v>
      </c>
      <c r="L395" s="606">
        <f>[8]B!AE2092</f>
        <v>0</v>
      </c>
      <c r="M395" s="606">
        <f>[8]B!AF2092</f>
        <v>0</v>
      </c>
      <c r="N395" s="606">
        <f>[8]B!AG2092</f>
        <v>0</v>
      </c>
      <c r="O395" s="606">
        <f>[8]B!AH2092</f>
        <v>0</v>
      </c>
      <c r="P395" s="606">
        <f>[8]B!AI2092</f>
        <v>0</v>
      </c>
      <c r="Q395" s="606">
        <f>[8]B!AJ2092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[8]B!C2204+[8]B!C2255+[8]B!C2256</f>
        <v>1228</v>
      </c>
      <c r="D396" s="608">
        <f>[8]B!D2204+[8]B!D2255+[8]B!D2256</f>
        <v>1018</v>
      </c>
      <c r="E396" s="608">
        <f>[8]B!E2204+[8]B!E2255+[8]B!E2256</f>
        <v>1014</v>
      </c>
      <c r="F396" s="608">
        <f>[8]B!F2204+[8]B!F2255+[8]B!F2256</f>
        <v>4</v>
      </c>
      <c r="G396" s="608">
        <f>[8]B!G2204+[8]B!G2255+[8]B!G2256</f>
        <v>210</v>
      </c>
      <c r="H396" s="609">
        <f>[8]B!AA2204+[8]B!AA2255+[8]B!AA2256</f>
        <v>1035</v>
      </c>
      <c r="I396" s="609">
        <f>[8]B!AB2204+[8]B!AB2255+[8]B!AB2256</f>
        <v>163</v>
      </c>
      <c r="J396" s="609">
        <f>[8]B!AC2204+[8]B!AC2255+[8]B!AC2256</f>
        <v>30</v>
      </c>
      <c r="K396" s="609">
        <f>[8]B!AD2204+[8]B!AD2255+[8]B!AD2256</f>
        <v>0</v>
      </c>
      <c r="L396" s="609">
        <f>[8]B!AE2204+[8]B!AE2255+[8]B!AE2256</f>
        <v>0</v>
      </c>
      <c r="M396" s="609">
        <f>[8]B!AF2204+[8]B!AF2255+[8]B!AF2256</f>
        <v>0</v>
      </c>
      <c r="N396" s="609">
        <f>[8]B!AG2204+[8]B!AG2255+[8]B!AG2256</f>
        <v>0</v>
      </c>
      <c r="O396" s="609">
        <f>[8]B!AH2204+[8]B!AH2255+[8]B!AH2256</f>
        <v>0</v>
      </c>
      <c r="P396" s="609">
        <f>[8]B!AI2204+[8]B!AI2255+[8]B!AI2256</f>
        <v>0</v>
      </c>
      <c r="Q396" s="609">
        <f>[8]B!AJ2204+[8]B!AJ2255+[8]B!AJ2256</f>
        <v>5</v>
      </c>
    </row>
    <row r="397" spans="1:17" ht="15" customHeight="1" x14ac:dyDescent="0.15">
      <c r="A397" s="743"/>
      <c r="B397" s="332" t="s">
        <v>514</v>
      </c>
      <c r="C397" s="612">
        <f>[8]B!C2211</f>
        <v>0</v>
      </c>
      <c r="D397" s="612">
        <f>[8]B!D2211</f>
        <v>0</v>
      </c>
      <c r="E397" s="612">
        <f>[8]B!E2211</f>
        <v>0</v>
      </c>
      <c r="F397" s="612">
        <f>[8]B!F2211</f>
        <v>0</v>
      </c>
      <c r="G397" s="612">
        <f>[8]B!G2211</f>
        <v>0</v>
      </c>
      <c r="H397" s="612">
        <f>[8]B!AA2211</f>
        <v>0</v>
      </c>
      <c r="I397" s="612">
        <f>[8]B!AB2211</f>
        <v>0</v>
      </c>
      <c r="J397" s="612">
        <f>[8]B!AC2211</f>
        <v>0</v>
      </c>
      <c r="K397" s="612">
        <f>[8]B!AD2211</f>
        <v>0</v>
      </c>
      <c r="L397" s="612">
        <f>[8]B!AE2211</f>
        <v>0</v>
      </c>
      <c r="M397" s="612">
        <f>[8]B!AF2211</f>
        <v>0</v>
      </c>
      <c r="N397" s="612">
        <f>[8]B!AG2211</f>
        <v>0</v>
      </c>
      <c r="O397" s="612">
        <f>[8]B!AH2211</f>
        <v>0</v>
      </c>
      <c r="P397" s="612">
        <f>[8]B!AI2211</f>
        <v>0</v>
      </c>
      <c r="Q397" s="596">
        <f>[8]B!AJ2211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1228</v>
      </c>
      <c r="D398" s="613">
        <f t="shared" ref="D398:Q398" si="15">SUM(D396:D397)</f>
        <v>1018</v>
      </c>
      <c r="E398" s="613">
        <f t="shared" si="15"/>
        <v>1014</v>
      </c>
      <c r="F398" s="613">
        <f t="shared" si="15"/>
        <v>4</v>
      </c>
      <c r="G398" s="613">
        <f t="shared" si="15"/>
        <v>210</v>
      </c>
      <c r="H398" s="613">
        <f t="shared" si="15"/>
        <v>1035</v>
      </c>
      <c r="I398" s="613">
        <f t="shared" si="15"/>
        <v>163</v>
      </c>
      <c r="J398" s="613">
        <f t="shared" si="15"/>
        <v>30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5</v>
      </c>
    </row>
    <row r="399" spans="1:17" ht="15" customHeight="1" x14ac:dyDescent="0.15">
      <c r="A399" s="714" t="s">
        <v>524</v>
      </c>
      <c r="B399" s="328" t="s">
        <v>513</v>
      </c>
      <c r="C399" s="608">
        <f>[8]B!C2518</f>
        <v>5</v>
      </c>
      <c r="D399" s="608">
        <f>[8]B!D2518</f>
        <v>5</v>
      </c>
      <c r="E399" s="608">
        <f>[8]B!E2518</f>
        <v>5</v>
      </c>
      <c r="F399" s="608">
        <f>[8]B!F2518</f>
        <v>0</v>
      </c>
      <c r="G399" s="608">
        <f>[8]B!G2518</f>
        <v>0</v>
      </c>
      <c r="H399" s="609">
        <f>[8]B!AA2518</f>
        <v>0</v>
      </c>
      <c r="I399" s="609">
        <f>[8]B!AB2518</f>
        <v>4</v>
      </c>
      <c r="J399" s="609">
        <f>[8]B!AC2518</f>
        <v>1</v>
      </c>
      <c r="K399" s="609">
        <f>[8]B!AD2518</f>
        <v>0</v>
      </c>
      <c r="L399" s="609">
        <f>[8]B!AE2518</f>
        <v>0</v>
      </c>
      <c r="M399" s="609">
        <f>[8]B!AF2518</f>
        <v>0</v>
      </c>
      <c r="N399" s="609">
        <f>[8]B!AG2518</f>
        <v>0</v>
      </c>
      <c r="O399" s="609">
        <f>[8]B!AH2518</f>
        <v>0</v>
      </c>
      <c r="P399" s="609">
        <f>[8]B!AI2518</f>
        <v>0</v>
      </c>
      <c r="Q399" s="609">
        <f>[8]B!AJ2518</f>
        <v>0</v>
      </c>
    </row>
    <row r="400" spans="1:17" ht="15" customHeight="1" x14ac:dyDescent="0.15">
      <c r="A400" s="742"/>
      <c r="B400" s="310" t="s">
        <v>514</v>
      </c>
      <c r="C400" s="610">
        <f>[8]B!C2287</f>
        <v>193</v>
      </c>
      <c r="D400" s="610">
        <f>[8]B!D2287</f>
        <v>193</v>
      </c>
      <c r="E400" s="610">
        <f>[8]B!E2287</f>
        <v>193</v>
      </c>
      <c r="F400" s="610">
        <f>[8]B!F2287</f>
        <v>0</v>
      </c>
      <c r="G400" s="610">
        <f>[8]B!G2287</f>
        <v>0</v>
      </c>
      <c r="H400" s="597">
        <f>[8]B!AA2287</f>
        <v>0</v>
      </c>
      <c r="I400" s="597">
        <f>[8]B!AB2287</f>
        <v>161</v>
      </c>
      <c r="J400" s="597">
        <f>[8]B!AC2287</f>
        <v>32</v>
      </c>
      <c r="K400" s="597">
        <f>[8]B!AD2287</f>
        <v>0</v>
      </c>
      <c r="L400" s="597">
        <f>[8]B!AE2287</f>
        <v>0</v>
      </c>
      <c r="M400" s="597">
        <f>[8]B!AF2287</f>
        <v>0</v>
      </c>
      <c r="N400" s="597">
        <f>[8]B!AG2287</f>
        <v>0</v>
      </c>
      <c r="O400" s="597">
        <f>[8]B!AH2287</f>
        <v>0</v>
      </c>
      <c r="P400" s="597">
        <f>[8]B!AI2287</f>
        <v>0</v>
      </c>
      <c r="Q400" s="597">
        <f>[8]B!AJ2287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198</v>
      </c>
      <c r="D401" s="598">
        <f t="shared" si="16"/>
        <v>198</v>
      </c>
      <c r="E401" s="599">
        <f t="shared" si="16"/>
        <v>198</v>
      </c>
      <c r="F401" s="600">
        <f t="shared" si="16"/>
        <v>0</v>
      </c>
      <c r="G401" s="601">
        <f t="shared" si="16"/>
        <v>0</v>
      </c>
      <c r="H401" s="602">
        <f t="shared" si="16"/>
        <v>0</v>
      </c>
      <c r="I401" s="603">
        <f t="shared" si="16"/>
        <v>165</v>
      </c>
      <c r="J401" s="600">
        <f t="shared" si="16"/>
        <v>33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[8]B!C940</f>
        <v>11056</v>
      </c>
      <c r="D402" s="605">
        <f>[8]B!D940</f>
        <v>11056</v>
      </c>
      <c r="E402" s="605">
        <f>[8]B!E940</f>
        <v>11056</v>
      </c>
      <c r="F402" s="605">
        <f>[8]B!F940</f>
        <v>0</v>
      </c>
      <c r="G402" s="605">
        <f>[8]B!G940</f>
        <v>0</v>
      </c>
      <c r="H402" s="594">
        <f>[8]B!AA940</f>
        <v>3093</v>
      </c>
      <c r="I402" s="594">
        <f>[8]B!AB940</f>
        <v>7963</v>
      </c>
      <c r="J402" s="594">
        <f>[8]B!AC940</f>
        <v>0</v>
      </c>
      <c r="K402" s="594">
        <f>[8]B!AD940</f>
        <v>0</v>
      </c>
      <c r="L402" s="594">
        <f>[8]B!AE940</f>
        <v>0</v>
      </c>
      <c r="M402" s="594">
        <f>[8]B!AF940</f>
        <v>0</v>
      </c>
      <c r="N402" s="594">
        <f>[8]B!AG940</f>
        <v>0</v>
      </c>
      <c r="O402" s="594">
        <f>[8]B!AH940</f>
        <v>0</v>
      </c>
      <c r="P402" s="594">
        <f>[8]B!AI940</f>
        <v>0</v>
      </c>
      <c r="Q402" s="594">
        <f>[8]B!AJ940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2732</v>
      </c>
      <c r="D403" s="611">
        <f>+D380+D387+D389+D392+D396+D399</f>
        <v>2505</v>
      </c>
      <c r="E403" s="611">
        <f>+E380+E387+E389+E392+E396+E399</f>
        <v>2497</v>
      </c>
      <c r="F403" s="611">
        <f>+F380+F387+F389+F392+F396+F399</f>
        <v>4</v>
      </c>
      <c r="G403" s="611">
        <f>+G380+G387+G389+G392+G396+G399</f>
        <v>227</v>
      </c>
      <c r="H403" s="611">
        <f t="shared" ref="H403:Q403" si="17">+H380+H387+H389+H392+H396+H399</f>
        <v>1582</v>
      </c>
      <c r="I403" s="611">
        <f t="shared" si="17"/>
        <v>833</v>
      </c>
      <c r="J403" s="611">
        <f t="shared" si="17"/>
        <v>317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5</v>
      </c>
    </row>
    <row r="404" spans="1:19" ht="15" customHeight="1" x14ac:dyDescent="0.15">
      <c r="A404" s="737"/>
      <c r="B404" s="338" t="s">
        <v>514</v>
      </c>
      <c r="C404" s="338">
        <f>D404+G404</f>
        <v>53573</v>
      </c>
      <c r="D404" s="610">
        <f>+D381+D384+D386+D388+D390+D393+D395+D400+D402</f>
        <v>53284</v>
      </c>
      <c r="E404" s="610">
        <f>+E381+E384+E386+E388+E390+E393+E395+E400+E402</f>
        <v>53282</v>
      </c>
      <c r="F404" s="610">
        <f>+F381+F384+F386+F388+F390+F393+F395+F400+F402</f>
        <v>2</v>
      </c>
      <c r="G404" s="610">
        <f>+G381+G384+G386+G388+G390+G393+G395+G400+G402</f>
        <v>289</v>
      </c>
      <c r="H404" s="610">
        <f t="shared" ref="H404:Q404" si="18">+H381+H384+H386+H388+H390+H393+H395+H400+H402</f>
        <v>39049</v>
      </c>
      <c r="I404" s="610">
        <f t="shared" si="18"/>
        <v>12148</v>
      </c>
      <c r="J404" s="610">
        <f t="shared" si="18"/>
        <v>2376</v>
      </c>
      <c r="K404" s="610">
        <f t="shared" si="18"/>
        <v>0</v>
      </c>
      <c r="L404" s="610">
        <f t="shared" si="18"/>
        <v>1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2</v>
      </c>
      <c r="Q404" s="596">
        <f t="shared" si="18"/>
        <v>1</v>
      </c>
    </row>
    <row r="405" spans="1:19" ht="15" customHeight="1" x14ac:dyDescent="0.15">
      <c r="A405" s="737"/>
      <c r="B405" s="339" t="s">
        <v>527</v>
      </c>
      <c r="C405" s="313">
        <f>SUM(C403:C404)</f>
        <v>56305</v>
      </c>
      <c r="D405" s="598">
        <f>SUM(D403:D404)</f>
        <v>55789</v>
      </c>
      <c r="E405" s="599">
        <f>SUM(E403:E404)</f>
        <v>55779</v>
      </c>
      <c r="F405" s="600">
        <f>SUM(F403:F404)</f>
        <v>6</v>
      </c>
      <c r="G405" s="601">
        <f>SUM(G403:G404)</f>
        <v>516</v>
      </c>
      <c r="H405" s="601">
        <f t="shared" ref="H405:Q405" si="19">SUM(H403:H404)</f>
        <v>40631</v>
      </c>
      <c r="I405" s="601">
        <f t="shared" si="19"/>
        <v>12981</v>
      </c>
      <c r="J405" s="601">
        <f t="shared" si="19"/>
        <v>2693</v>
      </c>
      <c r="K405" s="601">
        <f t="shared" si="19"/>
        <v>0</v>
      </c>
      <c r="L405" s="601">
        <f t="shared" si="19"/>
        <v>1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2</v>
      </c>
      <c r="Q405" s="615">
        <f t="shared" si="19"/>
        <v>6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[8]B!C1000</f>
        <v>0</v>
      </c>
      <c r="D408" s="376">
        <f>[8]B!E1000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[8]B!C2576</f>
        <v>33</v>
      </c>
      <c r="D409" s="376">
        <f>[8]B!E2576</f>
        <v>28</v>
      </c>
      <c r="E409" s="179">
        <f>[8]B!AL2576</f>
        <v>911400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[8]B!C2585</f>
        <v>103</v>
      </c>
      <c r="D410" s="376">
        <f>[8]B!E2585</f>
        <v>103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[8]B!C67</f>
        <v>503</v>
      </c>
      <c r="D411" s="376">
        <f>[8]B!E67</f>
        <v>486</v>
      </c>
      <c r="E411" s="179">
        <f>[8]B!AL67</f>
        <v>374220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[8]B!C73</f>
        <v>0</v>
      </c>
      <c r="D412" s="376">
        <f>[8]B!E73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[8]B!C68</f>
        <v>419</v>
      </c>
      <c r="D413" s="376">
        <f>[8]B!E68</f>
        <v>419</v>
      </c>
      <c r="E413" s="179">
        <f>[8]B!AL68</f>
        <v>7328310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[8]B!C69</f>
        <v>132</v>
      </c>
      <c r="D414" s="376">
        <f>[8]B!E69</f>
        <v>129</v>
      </c>
      <c r="E414" s="179">
        <f>[8]B!AL69</f>
        <v>5181930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[8]B!C71</f>
        <v>0</v>
      </c>
      <c r="D415" s="376">
        <f>[8]B!E71</f>
        <v>0</v>
      </c>
      <c r="E415" s="179">
        <f>[8]B!AL71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[8]B!C70</f>
        <v>6462</v>
      </c>
      <c r="D416" s="376">
        <f>[8]B!E70</f>
        <v>6462</v>
      </c>
      <c r="E416" s="179">
        <f>[8]B!AL70</f>
        <v>15056460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[8]B!C2573</f>
        <v>0</v>
      </c>
      <c r="D417" s="376">
        <f>[8]B!E2573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7652</v>
      </c>
      <c r="D418" s="620">
        <f>SUM(D408:D417)</f>
        <v>7627</v>
      </c>
      <c r="E418" s="621">
        <f>SUM(E408:E417)</f>
        <v>28852320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11843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1100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19052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293</v>
      </c>
      <c r="D435" s="393">
        <v>290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[8]B!C2750</f>
        <v>0</v>
      </c>
    </row>
    <row r="441" spans="1:28" ht="15" customHeight="1" x14ac:dyDescent="0.15">
      <c r="A441" s="703" t="s">
        <v>573</v>
      </c>
      <c r="B441" s="704"/>
      <c r="C441" s="629">
        <f>[8]B!C2751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ht="15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",[9]NOMBRE!B6," - ","( ",[9]NOMBRE!C6,[9]NOMBRE!D6," )")</f>
        <v>MES: AGOSTO - ( 08 )</v>
      </c>
    </row>
    <row r="5" spans="1:14" s="3" customFormat="1" ht="15" customHeight="1" x14ac:dyDescent="0.15">
      <c r="A5" s="1" t="str">
        <f>CONCATENATE("AÑO: ",[9]NOMBRE!B7)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985792645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13698</v>
      </c>
      <c r="D10" s="422">
        <f>SUM(D11:D23)</f>
        <v>13428</v>
      </c>
      <c r="E10" s="19">
        <f>SUM(E11:E23)</f>
        <v>137544430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[9]B!C5</f>
        <v>0</v>
      </c>
      <c r="D11" s="426">
        <f>[9]B!E5</f>
        <v>0</v>
      </c>
      <c r="E11" s="23">
        <f>[9]B!AL5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[9]B!C6</f>
        <v>0</v>
      </c>
      <c r="D12" s="426">
        <f>[9]B!E6</f>
        <v>0</v>
      </c>
      <c r="E12" s="23">
        <f>[9]B!AL6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[9]B!C7</f>
        <v>5736</v>
      </c>
      <c r="D13" s="426">
        <f>[9]B!E7</f>
        <v>5503</v>
      </c>
      <c r="E13" s="23">
        <f>[9]B!AL7</f>
        <v>72034270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[9]B!C8</f>
        <v>0</v>
      </c>
      <c r="D14" s="426">
        <f>[9]B!E8</f>
        <v>0</v>
      </c>
      <c r="E14" s="23">
        <f>[9]B!AL8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[9]B!C9</f>
        <v>0</v>
      </c>
      <c r="D15" s="426">
        <f>[9]B!E9</f>
        <v>0</v>
      </c>
      <c r="E15" s="23">
        <f>[9]B!AL9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[9]B!C10</f>
        <v>0</v>
      </c>
      <c r="D16" s="426">
        <f>[9]B!E10</f>
        <v>0</v>
      </c>
      <c r="E16" s="23">
        <f>[9]B!AL10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[9]B!C11</f>
        <v>78</v>
      </c>
      <c r="D17" s="426">
        <f>[9]B!E11</f>
        <v>41</v>
      </c>
      <c r="E17" s="23">
        <f>[9]B!AL11</f>
        <v>672810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[9]B!C12</f>
        <v>0</v>
      </c>
      <c r="D18" s="426">
        <f>[9]B!E12</f>
        <v>0</v>
      </c>
      <c r="E18" s="23">
        <f>[9]B!AL12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[9]B!C13</f>
        <v>0</v>
      </c>
      <c r="D19" s="426">
        <f>[9]B!E13</f>
        <v>0</v>
      </c>
      <c r="E19" s="23">
        <f>[9]B!AL13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[9]B!C14</f>
        <v>0</v>
      </c>
      <c r="D20" s="426">
        <f>[9]B!E14</f>
        <v>0</v>
      </c>
      <c r="E20" s="23">
        <f>[9]B!AL14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[9]B!C15</f>
        <v>2907</v>
      </c>
      <c r="D21" s="426">
        <f>[9]B!E15</f>
        <v>2907</v>
      </c>
      <c r="E21" s="23">
        <f>[9]B!AL15</f>
        <v>19215270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[9]B!C16</f>
        <v>1764</v>
      </c>
      <c r="D22" s="426">
        <f>[9]B!E16</f>
        <v>1764</v>
      </c>
      <c r="E22" s="23">
        <f>[9]B!AL16</f>
        <v>14006160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[9]B!C17</f>
        <v>3213</v>
      </c>
      <c r="D23" s="426">
        <f>[9]B!E17</f>
        <v>3213</v>
      </c>
      <c r="E23" s="23">
        <f>[9]B!AL17</f>
        <v>31615920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[9]B!C18</f>
        <v>0</v>
      </c>
      <c r="D24" s="426">
        <f>[9]B!E18</f>
        <v>0</v>
      </c>
      <c r="E24" s="23">
        <f>[9]B!AL18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[9]B!C1007</f>
        <v>3</v>
      </c>
      <c r="D25" s="426">
        <f>[9]B!E1007</f>
        <v>3</v>
      </c>
      <c r="E25" s="23">
        <f>[9]B!AL1007</f>
        <v>99810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2128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[9]B!C20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[9]B!C21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[9]B!C22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[9]B!C23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[9]B!C24</f>
        <v>2128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[9]B!C25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6126</v>
      </c>
      <c r="D33" s="442">
        <f t="shared" ref="D33:E33" si="0">SUM(D34:D44)</f>
        <v>6119</v>
      </c>
      <c r="E33" s="442">
        <f t="shared" si="0"/>
        <v>13025850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[9]B!$C$29</f>
        <v>2776</v>
      </c>
      <c r="D34" s="443">
        <f>[9]B!$E$29</f>
        <v>2769</v>
      </c>
      <c r="E34" s="43">
        <f>[9]B!$AL$29</f>
        <v>3572010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[9]B!$C$30</f>
        <v>0</v>
      </c>
      <c r="D35" s="436">
        <f>[9]B!$E$30</f>
        <v>0</v>
      </c>
      <c r="E35" s="44">
        <f>[9]B!$AL$30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[9]B!$C$31</f>
        <v>0</v>
      </c>
      <c r="D36" s="436">
        <f>[9]B!$E$31</f>
        <v>0</v>
      </c>
      <c r="E36" s="44">
        <f>[9]B!$AL$31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[9]B!$C$32</f>
        <v>97</v>
      </c>
      <c r="D37" s="436">
        <f>[9]B!$E$32</f>
        <v>97</v>
      </c>
      <c r="E37" s="44">
        <f>[9]B!$AL$32</f>
        <v>169750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[9]B!$C$33</f>
        <v>2171</v>
      </c>
      <c r="D38" s="436">
        <f>[9]B!$E$33</f>
        <v>2171</v>
      </c>
      <c r="E38" s="44">
        <f>[9]B!$AL$33</f>
        <v>3061110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[9]B!$C$34</f>
        <v>13</v>
      </c>
      <c r="D39" s="436">
        <f>[9]B!$E$34</f>
        <v>13</v>
      </c>
      <c r="E39" s="44">
        <f>[9]B!$AL$34</f>
        <v>16770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[9]B!$C$1003</f>
        <v>275</v>
      </c>
      <c r="D40" s="436">
        <f>[9]B!$E$1003</f>
        <v>275</v>
      </c>
      <c r="E40" s="44">
        <f>[9]B!$AL$1003</f>
        <v>866250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[9]B!$C$1004</f>
        <v>283</v>
      </c>
      <c r="D41" s="436">
        <f>[9]B!$E$1004</f>
        <v>283</v>
      </c>
      <c r="E41" s="44">
        <f>[9]B!$AL$1004</f>
        <v>891450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[9]B!$C$1005</f>
        <v>6</v>
      </c>
      <c r="D42" s="436">
        <f>[9]B!$E$1005</f>
        <v>6</v>
      </c>
      <c r="E42" s="44">
        <f>[9]B!$AL$1005</f>
        <v>75120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[9]B!$C$1006</f>
        <v>48</v>
      </c>
      <c r="D43" s="436">
        <f>[9]B!$E$1006</f>
        <v>48</v>
      </c>
      <c r="E43" s="44">
        <f>[9]B!$AL$1006</f>
        <v>703680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[9]B!$C$1002</f>
        <v>457</v>
      </c>
      <c r="D44" s="436">
        <f>[9]B!$E$1002</f>
        <v>457</v>
      </c>
      <c r="E44" s="44">
        <f>[9]B!$AL$1002</f>
        <v>3669710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271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[9]B!$C$36</f>
        <v>271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[9]B!$C$37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[9]B!$C$38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[9]B!$C$39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[9]B!$C$40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[9]B!$C$1008</f>
        <v>0</v>
      </c>
      <c r="D52" s="448">
        <f>[9]B!$E$1008</f>
        <v>0</v>
      </c>
      <c r="E52" s="53">
        <f>[9]B!$AL$1008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[9]B!$C$1009</f>
        <v>0</v>
      </c>
      <c r="D53" s="449">
        <f>[9]B!$E$1009</f>
        <v>0</v>
      </c>
      <c r="E53" s="54">
        <f>[9]B!$AL$1009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[9]B!$C$981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1627</v>
      </c>
      <c r="D56" s="442">
        <f>SUM(D57:D60)</f>
        <v>1627</v>
      </c>
      <c r="E56" s="52">
        <f>SUM(E57:E60)</f>
        <v>3203610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[9]B!$C$44</f>
        <v>49</v>
      </c>
      <c r="D57" s="448">
        <f>[9]B!$E$44</f>
        <v>49</v>
      </c>
      <c r="E57" s="53">
        <f>[9]B!$AL$44</f>
        <v>207270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[9]B!$C$45</f>
        <v>1158</v>
      </c>
      <c r="D58" s="449">
        <f>[9]B!$E$45</f>
        <v>1158</v>
      </c>
      <c r="E58" s="54">
        <f>[9]B!$AL$45</f>
        <v>2698140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[9]B!$C$46</f>
        <v>0</v>
      </c>
      <c r="D59" s="449">
        <f>[9]B!$E$46</f>
        <v>0</v>
      </c>
      <c r="E59" s="54">
        <f>[9]B!$AL$46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[9]B!$C$47</f>
        <v>420</v>
      </c>
      <c r="D60" s="449">
        <f>[9]B!$E$47</f>
        <v>420</v>
      </c>
      <c r="E60" s="54">
        <f>[9]B!$AL$47</f>
        <v>298200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[9]B!$C$49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1193</v>
      </c>
      <c r="D63" s="442">
        <f>SUM(D64:D66)</f>
        <v>1193</v>
      </c>
      <c r="E63" s="52">
        <f>SUM(E64:E66)</f>
        <v>1948040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[9]B!$C$53</f>
        <v>624</v>
      </c>
      <c r="D64" s="448">
        <f>[9]B!$E$53</f>
        <v>624</v>
      </c>
      <c r="E64" s="53">
        <f>[9]B!$AL$53</f>
        <v>1260480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[9]B!$C$54</f>
        <v>32</v>
      </c>
      <c r="D65" s="449">
        <f>[9]B!$E$54</f>
        <v>32</v>
      </c>
      <c r="E65" s="54">
        <f>[9]B!$AL$54</f>
        <v>64640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[9]B!$C$55</f>
        <v>537</v>
      </c>
      <c r="D66" s="449">
        <f>[9]B!$E$55</f>
        <v>537</v>
      </c>
      <c r="E66" s="54">
        <f>[9]B!$AL$55</f>
        <v>622920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30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[9]B!$C$57</f>
        <v>30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[9]B!$C$58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25076</v>
      </c>
      <c r="D70" s="441">
        <f>SUM(D10+D24+D25+D26+D33+D45+D51+D54+D56+D61+D63+D67)</f>
        <v>22370</v>
      </c>
      <c r="E70" s="441">
        <f>SUM(E10+E24+E25+E26+E33+E45+E51+E54+E56+E61+E63+E67)</f>
        <v>155821740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94156</v>
      </c>
      <c r="D73" s="457">
        <f>SUM(D74:D78,D79,D83:D85)</f>
        <v>92800</v>
      </c>
      <c r="E73" s="69">
        <f>SUM(E74:E78,E79,E83:E85)</f>
        <v>154658690</v>
      </c>
    </row>
    <row r="74" spans="1:14" ht="15" customHeight="1" x14ac:dyDescent="0.15">
      <c r="A74" s="71" t="s">
        <v>109</v>
      </c>
      <c r="B74" s="72" t="s">
        <v>110</v>
      </c>
      <c r="C74" s="448">
        <f>[9]B!$C$212</f>
        <v>40280</v>
      </c>
      <c r="D74" s="448">
        <f>[9]B!$E$212</f>
        <v>39558</v>
      </c>
      <c r="E74" s="73">
        <f>[9]B!$AL$212</f>
        <v>41770430</v>
      </c>
    </row>
    <row r="75" spans="1:14" ht="15" customHeight="1" x14ac:dyDescent="0.15">
      <c r="A75" s="655" t="s">
        <v>111</v>
      </c>
      <c r="B75" s="75" t="s">
        <v>112</v>
      </c>
      <c r="C75" s="449">
        <f>[9]B!$C$275</f>
        <v>39158</v>
      </c>
      <c r="D75" s="449">
        <f>SUM([9]B!E214:E217,[9]B!E218:E262,[9]B!E263:E272)</f>
        <v>38674</v>
      </c>
      <c r="E75" s="76">
        <f>[9]B!$AL$275</f>
        <v>60625080</v>
      </c>
    </row>
    <row r="76" spans="1:14" ht="15" customHeight="1" x14ac:dyDescent="0.15">
      <c r="A76" s="655" t="s">
        <v>113</v>
      </c>
      <c r="B76" s="75" t="s">
        <v>114</v>
      </c>
      <c r="C76" s="449">
        <f>[9]B!$C$314</f>
        <v>2380</v>
      </c>
      <c r="D76" s="449">
        <f>[9]B!$E$314</f>
        <v>2357</v>
      </c>
      <c r="E76" s="76">
        <f>[9]B!$AL$314</f>
        <v>9648580</v>
      </c>
    </row>
    <row r="77" spans="1:14" ht="15" customHeight="1" x14ac:dyDescent="0.15">
      <c r="A77" s="655" t="s">
        <v>115</v>
      </c>
      <c r="B77" s="75" t="s">
        <v>116</v>
      </c>
      <c r="C77" s="449">
        <f>[9]B!$C$324</f>
        <v>0</v>
      </c>
      <c r="D77" s="449">
        <f>[9]B!$E$324</f>
        <v>0</v>
      </c>
      <c r="E77" s="76">
        <f>[9]B!$AL$324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[9]B!$C$388</f>
        <v>3176</v>
      </c>
      <c r="D78" s="458">
        <f>[9]B!$E$388</f>
        <v>3119</v>
      </c>
      <c r="E78" s="78">
        <f>[9]B!$AL$388</f>
        <v>17257430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7012</v>
      </c>
      <c r="D79" s="459">
        <f>SUM(D80:D82)</f>
        <v>6963</v>
      </c>
      <c r="E79" s="81">
        <f>SUM(E80:E82)</f>
        <v>22504020</v>
      </c>
    </row>
    <row r="80" spans="1:14" ht="15" customHeight="1" x14ac:dyDescent="0.15">
      <c r="A80" s="862"/>
      <c r="B80" s="82" t="s">
        <v>121</v>
      </c>
      <c r="C80" s="460">
        <f>[9]B!$C$428</f>
        <v>4931</v>
      </c>
      <c r="D80" s="460">
        <f>[9]B!$E$428</f>
        <v>4893</v>
      </c>
      <c r="E80" s="83">
        <f>[9]B!$AL$428</f>
        <v>12686740</v>
      </c>
    </row>
    <row r="81" spans="1:5" ht="15" customHeight="1" x14ac:dyDescent="0.15">
      <c r="A81" s="862"/>
      <c r="B81" s="84" t="s">
        <v>122</v>
      </c>
      <c r="C81" s="449">
        <f>[9]B!$C$447</f>
        <v>22</v>
      </c>
      <c r="D81" s="449">
        <f>SUM([9]B!E430:E444,[9]B!E445:E446)</f>
        <v>22</v>
      </c>
      <c r="E81" s="76">
        <f>[9]B!$AL$447</f>
        <v>68040</v>
      </c>
    </row>
    <row r="82" spans="1:5" ht="15" customHeight="1" x14ac:dyDescent="0.15">
      <c r="A82" s="862"/>
      <c r="B82" s="84" t="s">
        <v>123</v>
      </c>
      <c r="C82" s="449">
        <f>[9]B!$C$470</f>
        <v>2059</v>
      </c>
      <c r="D82" s="449">
        <f>[9]B!$E$470</f>
        <v>2048</v>
      </c>
      <c r="E82" s="76">
        <f>[9]B!$AL$470</f>
        <v>9749240</v>
      </c>
    </row>
    <row r="83" spans="1:5" ht="15" customHeight="1" x14ac:dyDescent="0.15">
      <c r="A83" s="655" t="s">
        <v>124</v>
      </c>
      <c r="B83" s="75" t="s">
        <v>125</v>
      </c>
      <c r="C83" s="449">
        <f>[9]B!$C$480</f>
        <v>0</v>
      </c>
      <c r="D83" s="449">
        <f>[9]B!$E$480</f>
        <v>0</v>
      </c>
      <c r="E83" s="76">
        <f>[9]B!$AL$480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[9]B!$C$532</f>
        <v>94</v>
      </c>
      <c r="D84" s="461">
        <f>SUM([9]B!E494:E518,[9]B!E519:E531)</f>
        <v>87</v>
      </c>
      <c r="E84" s="85">
        <f>[9]B!$AL$532</f>
        <v>118570</v>
      </c>
    </row>
    <row r="85" spans="1:5" ht="15" customHeight="1" x14ac:dyDescent="0.15">
      <c r="A85" s="655" t="s">
        <v>128</v>
      </c>
      <c r="B85" s="75" t="s">
        <v>129</v>
      </c>
      <c r="C85" s="449">
        <f>[9]B!$C$566</f>
        <v>2056</v>
      </c>
      <c r="D85" s="449">
        <f>[9]B!$E$566</f>
        <v>2042</v>
      </c>
      <c r="E85" s="76">
        <f>[9]B!$AL$566</f>
        <v>2734580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6380</v>
      </c>
      <c r="D86" s="459">
        <f>+D87+D88+D89+D90+D94</f>
        <v>6340</v>
      </c>
      <c r="E86" s="81">
        <f>+E87+E88+E89+E90+E94</f>
        <v>118434090</v>
      </c>
    </row>
    <row r="87" spans="1:5" ht="15" customHeight="1" x14ac:dyDescent="0.15">
      <c r="A87" s="87" t="s">
        <v>131</v>
      </c>
      <c r="B87" s="88" t="s">
        <v>132</v>
      </c>
      <c r="C87" s="460">
        <f>[9]B!$C$624</f>
        <v>3926</v>
      </c>
      <c r="D87" s="460">
        <f>SUM([9]B!E569:E570,[9]B!E571,[9]B!E572,[9]B!E573:E583,[9]B!E584:E590,[9]B!E591:E599,[9]B!E600,[9]B!E601:E619,[9]B!E620:E622)</f>
        <v>3892</v>
      </c>
      <c r="E87" s="83">
        <f>[9]B!$AL$624</f>
        <v>34596030</v>
      </c>
    </row>
    <row r="88" spans="1:5" ht="15" customHeight="1" x14ac:dyDescent="0.15">
      <c r="A88" s="655" t="s">
        <v>133</v>
      </c>
      <c r="B88" s="75" t="s">
        <v>134</v>
      </c>
      <c r="C88" s="449">
        <f>[9]B!$C$647</f>
        <v>4</v>
      </c>
      <c r="D88" s="449">
        <f>[9]B!$E$647</f>
        <v>4</v>
      </c>
      <c r="E88" s="76">
        <f>[9]B!$AL$647</f>
        <v>108440</v>
      </c>
    </row>
    <row r="89" spans="1:5" ht="15" customHeight="1" x14ac:dyDescent="0.15">
      <c r="A89" s="655" t="s">
        <v>135</v>
      </c>
      <c r="B89" s="75" t="s">
        <v>136</v>
      </c>
      <c r="C89" s="449">
        <f>[9]B!$C$674</f>
        <v>1156</v>
      </c>
      <c r="D89" s="449">
        <f>[9]B!$E$674</f>
        <v>1150</v>
      </c>
      <c r="E89" s="76">
        <f>[9]B!$AL$674</f>
        <v>63140880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1294</v>
      </c>
      <c r="D90" s="449">
        <f>SUM(D91:D93)</f>
        <v>1294</v>
      </c>
      <c r="E90" s="76">
        <f>SUM(E91:E93)</f>
        <v>20588740</v>
      </c>
    </row>
    <row r="91" spans="1:5" ht="15" customHeight="1" x14ac:dyDescent="0.15">
      <c r="A91" s="862"/>
      <c r="B91" s="84" t="s">
        <v>138</v>
      </c>
      <c r="C91" s="449">
        <f>[9]B!$C$696-[9]B!C676-[9]B!C677</f>
        <v>963</v>
      </c>
      <c r="D91" s="449">
        <f>[9]B!$E$696-[9]B!E676-[9]B!E677</f>
        <v>963</v>
      </c>
      <c r="E91" s="76">
        <f>[9]B!$AL$696-[9]B!$AL$676-[9]B!$AL$677</f>
        <v>15556020</v>
      </c>
    </row>
    <row r="92" spans="1:5" ht="15" customHeight="1" x14ac:dyDescent="0.15">
      <c r="A92" s="862"/>
      <c r="B92" s="84" t="s">
        <v>139</v>
      </c>
      <c r="C92" s="449">
        <f>[9]B!$C$676</f>
        <v>136</v>
      </c>
      <c r="D92" s="449">
        <f>[9]B!$E$676</f>
        <v>136</v>
      </c>
      <c r="E92" s="76">
        <f>[9]B!$AL$676</f>
        <v>805120</v>
      </c>
    </row>
    <row r="93" spans="1:5" ht="15" customHeight="1" x14ac:dyDescent="0.15">
      <c r="A93" s="862"/>
      <c r="B93" s="84" t="s">
        <v>140</v>
      </c>
      <c r="C93" s="449">
        <f>[9]B!$C$677</f>
        <v>195</v>
      </c>
      <c r="D93" s="449">
        <f>[9]B!$E$677</f>
        <v>195</v>
      </c>
      <c r="E93" s="76">
        <f>[9]B!$AL$677</f>
        <v>4227600</v>
      </c>
    </row>
    <row r="94" spans="1:5" ht="15" customHeight="1" x14ac:dyDescent="0.15">
      <c r="A94" s="655" t="s">
        <v>115</v>
      </c>
      <c r="B94" s="75" t="s">
        <v>141</v>
      </c>
      <c r="C94" s="449">
        <f>[9]B!$C$728</f>
        <v>0</v>
      </c>
      <c r="D94" s="449">
        <f>[9]B!$E$728</f>
        <v>0</v>
      </c>
      <c r="E94" s="76">
        <f>[9]B!$AL$728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[9]B!$C$786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[9]B!$C$978</f>
        <v>0</v>
      </c>
      <c r="D96" s="463">
        <f>[9]B!$E$978</f>
        <v>0</v>
      </c>
      <c r="E96" s="92">
        <f>[9]B!$AL$978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[9]B!C793+[9]B!C800+[9]B!C804+[9]B!C811+[9]B!C820+[9]B!C824+[9]B!C828+[9]B!C832+[9]B!C843+[9]B!C854+[9]B!C860+[9]B!C870+[9]B!C840+[9]B!C845+[9]B!C879</f>
        <v>0</v>
      </c>
      <c r="D99" s="448">
        <f>[9]B!E793+[9]B!E800+[9]B!E804+[9]B!E811+[9]B!E820+[9]B!E824+[9]B!E828+[9]B!E832+[9]B!E843+[9]B!E854+[9]B!E860+[9]B!E870+[9]B!E840+[9]B!E845+[9]B!E879</f>
        <v>0</v>
      </c>
      <c r="E99" s="76">
        <f>[9]B!AL793+[9]B!AL800+[9]B!AL804+[9]B!AL811+[9]B!AL820+[9]B!AL824+[9]B!AL828+[9]B!AL832+[9]B!AL843+[9]B!AL854+[9]B!AL860+[9]B!AL870+[9]B!AL840+[9]B!AL845+[9]B!AL879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[9]B!C2212+[9]B!C2255+[9]B!C2256+[9]B!C2257</f>
        <v>1172</v>
      </c>
      <c r="D100" s="449">
        <f>[9]B!E2204+[9]B!E2255+[9]B!E2256+[9]B!E2257</f>
        <v>978</v>
      </c>
      <c r="E100" s="76">
        <f>[9]B!AL2204+[9]B!AL2255+[9]B!AL2256+[9]B!AL2257</f>
        <v>12539890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[9]B!C2518</f>
        <v>1</v>
      </c>
      <c r="D101" s="454">
        <f>[9]B!E2518</f>
        <v>1</v>
      </c>
      <c r="E101" s="78">
        <f>[9]B!AL2518</f>
        <v>97900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1173</v>
      </c>
      <c r="D102" s="464">
        <f>SUM(D99:D101)</f>
        <v>979</v>
      </c>
      <c r="E102" s="98">
        <f>SUM(E99:E101)</f>
        <v>12637790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[9]B!$C$1141</f>
        <v>6</v>
      </c>
      <c r="D105" s="448">
        <f>[9]B!$I$1141</f>
        <v>3</v>
      </c>
      <c r="E105" s="448">
        <f>[9]B!$I$1141</f>
        <v>3</v>
      </c>
      <c r="F105" s="448">
        <f>[9]B!$L$1141</f>
        <v>0</v>
      </c>
      <c r="G105" s="104"/>
      <c r="H105" s="73">
        <f>[9]B!$AL$1141</f>
        <v>521640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[9]B!C1276</f>
        <v>163</v>
      </c>
      <c r="D106" s="449">
        <f>[9]B!I1276</f>
        <v>157</v>
      </c>
      <c r="E106" s="449">
        <f>[9]B!I1276</f>
        <v>157</v>
      </c>
      <c r="F106" s="449">
        <f>[9]B!L1276</f>
        <v>0</v>
      </c>
      <c r="G106" s="105"/>
      <c r="H106" s="76">
        <f>[9]B!$AL$1276</f>
        <v>69805940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[9]B!C1416</f>
        <v>74</v>
      </c>
      <c r="D107" s="449">
        <f>[9]B!I1412</f>
        <v>56</v>
      </c>
      <c r="E107" s="449">
        <f>[9]B!I1412</f>
        <v>56</v>
      </c>
      <c r="F107" s="449">
        <f>[9]B!L1412</f>
        <v>9</v>
      </c>
      <c r="G107" s="105"/>
      <c r="H107" s="76">
        <f>[9]B!$AL$1412</f>
        <v>6330545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[9]B!C1480</f>
        <v>11</v>
      </c>
      <c r="D108" s="449">
        <f>[9]B!I1480</f>
        <v>5</v>
      </c>
      <c r="E108" s="449">
        <f>[9]B!I1480</f>
        <v>5</v>
      </c>
      <c r="F108" s="449">
        <f>[9]B!L1480</f>
        <v>6</v>
      </c>
      <c r="G108" s="105"/>
      <c r="H108" s="76">
        <f>[9]B!AL1480</f>
        <v>947930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[9]B!$C$1549</f>
        <v>47</v>
      </c>
      <c r="D109" s="449">
        <f>[9]B!$I$1549</f>
        <v>43</v>
      </c>
      <c r="E109" s="449">
        <f>[9]B!$I$1549</f>
        <v>43</v>
      </c>
      <c r="F109" s="449">
        <f>[9]B!$L$1549</f>
        <v>4</v>
      </c>
      <c r="G109" s="105"/>
      <c r="H109" s="76">
        <f>[9]B!$AL$1549</f>
        <v>2401250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[9]B!$C$1594</f>
        <v>89</v>
      </c>
      <c r="D110" s="449">
        <f>[9]B!$I$1594</f>
        <v>70</v>
      </c>
      <c r="E110" s="449">
        <f>[9]B!$I$1594</f>
        <v>70</v>
      </c>
      <c r="F110" s="449">
        <f>[9]B!$L$1594</f>
        <v>7</v>
      </c>
      <c r="G110" s="105"/>
      <c r="H110" s="76">
        <f>[9]B!$AL$1594</f>
        <v>4869855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[9]B!$C$1798</f>
        <v>7</v>
      </c>
      <c r="D111" s="449">
        <f>[9]B!$I$1785</f>
        <v>0</v>
      </c>
      <c r="E111" s="449">
        <f>[9]B!$I$1785</f>
        <v>0</v>
      </c>
      <c r="F111" s="449">
        <f>[9]B!$L$1785</f>
        <v>0</v>
      </c>
      <c r="G111" s="105"/>
      <c r="H111" s="76">
        <f>[9]B!$AL$1785</f>
        <v>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[9]B!$C$1867</f>
        <v>3</v>
      </c>
      <c r="D112" s="449">
        <f>[9]B!$I$1864</f>
        <v>3</v>
      </c>
      <c r="E112" s="449">
        <f>[9]B!$I$1864</f>
        <v>3</v>
      </c>
      <c r="F112" s="449">
        <f>[9]B!$L$1864</f>
        <v>0</v>
      </c>
      <c r="G112" s="105"/>
      <c r="H112" s="76">
        <f>[9]B!$AL$1864</f>
        <v>183690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[9]B!$C$2028</f>
        <v>206</v>
      </c>
      <c r="D113" s="449">
        <f>[9]B!$I$2021</f>
        <v>146</v>
      </c>
      <c r="E113" s="449">
        <f>[9]B!$I$2021</f>
        <v>146</v>
      </c>
      <c r="F113" s="449">
        <f>[9]B!$L$2021</f>
        <v>25</v>
      </c>
      <c r="G113" s="105"/>
      <c r="H113" s="76">
        <f>[9]B!$AL$2021</f>
        <v>47607700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[9]B!C2066</f>
        <v>16</v>
      </c>
      <c r="D114" s="449">
        <f>[9]B!I2066</f>
        <v>5</v>
      </c>
      <c r="E114" s="449">
        <f>[9]B!I2066</f>
        <v>5</v>
      </c>
      <c r="F114" s="449">
        <f>[9]B!L2066</f>
        <v>0</v>
      </c>
      <c r="G114" s="105"/>
      <c r="H114" s="76">
        <f>[9]B!AL2066</f>
        <v>1007240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[9]B!$C$2185</f>
        <v>76</v>
      </c>
      <c r="D115" s="449">
        <f>[9]B!I2185</f>
        <v>38</v>
      </c>
      <c r="E115" s="449">
        <f>[9]B!I2185</f>
        <v>38</v>
      </c>
      <c r="F115" s="449">
        <f>[9]B!L2185</f>
        <v>4</v>
      </c>
      <c r="G115" s="105"/>
      <c r="H115" s="76">
        <f>[9]B!AL2185</f>
        <v>10604315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[9]B!$C$2218</f>
        <v>8</v>
      </c>
      <c r="D116" s="449">
        <f>[9]B!I2218</f>
        <v>7</v>
      </c>
      <c r="E116" s="449">
        <f>[9]B!I2218</f>
        <v>7</v>
      </c>
      <c r="F116" s="449">
        <f>[9]B!L2218</f>
        <v>0</v>
      </c>
      <c r="G116" s="105"/>
      <c r="H116" s="76">
        <f>[9]B!$AL$2218</f>
        <v>1830140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[9]B!$C$2253</f>
        <v>53</v>
      </c>
      <c r="D117" s="449">
        <f>[9]B!$I$2253</f>
        <v>33</v>
      </c>
      <c r="E117" s="449">
        <f>[9]B!$I$2253</f>
        <v>33</v>
      </c>
      <c r="F117" s="449">
        <f>[9]B!$L$2253</f>
        <v>4</v>
      </c>
      <c r="G117" s="105"/>
      <c r="H117" s="76">
        <f>[9]B!$AL$2253</f>
        <v>7547105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100</v>
      </c>
      <c r="D118" s="449">
        <f>SUM(D119:D120)</f>
        <v>28</v>
      </c>
      <c r="E118" s="449">
        <f>SUM(E119:E120)</f>
        <v>28</v>
      </c>
      <c r="F118" s="449">
        <f>SUM(F119:F120)</f>
        <v>0</v>
      </c>
      <c r="G118" s="105"/>
      <c r="H118" s="76">
        <f>SUM(H119:H120)</f>
        <v>4201960</v>
      </c>
    </row>
    <row r="119" spans="1:12" s="106" customFormat="1" ht="15" customHeight="1" x14ac:dyDescent="0.15">
      <c r="A119" s="427"/>
      <c r="B119" s="107" t="s">
        <v>184</v>
      </c>
      <c r="C119" s="449">
        <f>[9]B!C2259</f>
        <v>100</v>
      </c>
      <c r="D119" s="449">
        <f>[9]B!$I$2259</f>
        <v>28</v>
      </c>
      <c r="E119" s="449">
        <f>[9]B!$I$2259</f>
        <v>28</v>
      </c>
      <c r="F119" s="449">
        <f>[9]B!$L$2259</f>
        <v>0</v>
      </c>
      <c r="G119" s="105"/>
      <c r="H119" s="76">
        <f>[9]B!$AL$2259</f>
        <v>4201960</v>
      </c>
    </row>
    <row r="120" spans="1:12" s="106" customFormat="1" ht="15" customHeight="1" x14ac:dyDescent="0.15">
      <c r="A120" s="427"/>
      <c r="B120" s="107" t="s">
        <v>185</v>
      </c>
      <c r="C120" s="449">
        <f>[9]B!C2260</f>
        <v>0</v>
      </c>
      <c r="D120" s="449">
        <f>[9]B!$I$2260</f>
        <v>0</v>
      </c>
      <c r="E120" s="449">
        <f>[9]B!$I$2260</f>
        <v>0</v>
      </c>
      <c r="F120" s="449">
        <f>[9]B!$L$2260</f>
        <v>0</v>
      </c>
      <c r="G120" s="105"/>
      <c r="H120" s="76">
        <f>[9]B!$AL$2260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[9]B!$C$2494</f>
        <v>85</v>
      </c>
      <c r="D122" s="449">
        <f>[9]B!$I$2494</f>
        <v>71</v>
      </c>
      <c r="E122" s="449">
        <f>[9]B!$I$2494</f>
        <v>71</v>
      </c>
      <c r="F122" s="449">
        <f>[9]B!$L$2494</f>
        <v>5</v>
      </c>
      <c r="G122" s="105"/>
      <c r="H122" s="76">
        <f>[9]B!$AL$2494</f>
        <v>19603490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[9]B!$C2506</f>
        <v>9</v>
      </c>
      <c r="D123" s="454">
        <f>[9]B!$I2506</f>
        <v>8</v>
      </c>
      <c r="E123" s="454">
        <f>[9]B!$I2506</f>
        <v>8</v>
      </c>
      <c r="F123" s="454">
        <f>[9]B!$L2506</f>
        <v>0</v>
      </c>
      <c r="G123" s="454">
        <f>[9]B!C2506</f>
        <v>9</v>
      </c>
      <c r="H123" s="454">
        <f>+([9]B!$AL2506)*0.75</f>
        <v>423465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953</v>
      </c>
      <c r="D124" s="459">
        <f>SUM(D105:D118)+D122+D123</f>
        <v>673</v>
      </c>
      <c r="E124" s="459">
        <f>SUM(E105:E118)+E122+E123</f>
        <v>673</v>
      </c>
      <c r="F124" s="459">
        <f>SUM(F105:F118)+F122+F123</f>
        <v>64</v>
      </c>
      <c r="G124" s="454">
        <f>[9]B!C2506</f>
        <v>9</v>
      </c>
      <c r="H124" s="81">
        <f>SUM(H105:H118)+H122+H123</f>
        <v>177886265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[9]B!$C$116</f>
        <v>5323</v>
      </c>
      <c r="D128" s="468">
        <f>[9]B!$E$116</f>
        <v>4926</v>
      </c>
      <c r="E128" s="112">
        <f>[9]B!$AL$116</f>
        <v>189306180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[9]B!$C$117</f>
        <v>0</v>
      </c>
      <c r="D129" s="469">
        <f>[9]B!$E$117</f>
        <v>0</v>
      </c>
      <c r="E129" s="113">
        <f>[9]B!$AL$117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[9]B!$C$118</f>
        <v>0</v>
      </c>
      <c r="D130" s="469">
        <f>[9]B!$E$118</f>
        <v>0</v>
      </c>
      <c r="E130" s="113">
        <f>[9]B!$AL$118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[9]B!$C$119</f>
        <v>207</v>
      </c>
      <c r="D131" s="469">
        <f>[9]B!$E$119</f>
        <v>194</v>
      </c>
      <c r="E131" s="113">
        <f>[9]B!$AL$119</f>
        <v>30993440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[9]B!$C$120</f>
        <v>0</v>
      </c>
      <c r="D132" s="469">
        <f>[9]B!$E$120</f>
        <v>0</v>
      </c>
      <c r="E132" s="113">
        <f>[9]B!$AL$120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[9]B!$C$121</f>
        <v>0</v>
      </c>
      <c r="D133" s="469">
        <f>[9]B!$E$121</f>
        <v>0</v>
      </c>
      <c r="E133" s="113">
        <f>[9]B!$AL$121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[9]B!$C$122</f>
        <v>358</v>
      </c>
      <c r="D134" s="469">
        <f>[9]B!$E$122</f>
        <v>356</v>
      </c>
      <c r="E134" s="113">
        <f>[9]B!$AL$122</f>
        <v>27472520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[9]B!$C$123</f>
        <v>128</v>
      </c>
      <c r="D135" s="469">
        <f>[9]B!$E$123</f>
        <v>126</v>
      </c>
      <c r="E135" s="113">
        <f>[9]B!$AL$123</f>
        <v>9723420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[9]B!$C$124</f>
        <v>0</v>
      </c>
      <c r="D136" s="469">
        <f>[9]B!$E$124</f>
        <v>0</v>
      </c>
      <c r="E136" s="113">
        <f>[9]B!$AL$124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[9]B!$C$125</f>
        <v>106</v>
      </c>
      <c r="D137" s="469">
        <f>[9]B!$E$125</f>
        <v>99</v>
      </c>
      <c r="E137" s="113">
        <f>[9]B!$AL$125</f>
        <v>6853770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[9]B!$C$126</f>
        <v>0</v>
      </c>
      <c r="D138" s="469">
        <f>[9]B!$E$126</f>
        <v>0</v>
      </c>
      <c r="E138" s="113">
        <f>[9]B!$AL$126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[9]B!$C$127</f>
        <v>0</v>
      </c>
      <c r="D139" s="469">
        <f>[9]B!$E$127</f>
        <v>0</v>
      </c>
      <c r="E139" s="113">
        <f>[9]B!$AL$127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[9]B!$C$128</f>
        <v>0</v>
      </c>
      <c r="D140" s="470">
        <f>[9]B!$E$128</f>
        <v>0</v>
      </c>
      <c r="E140" s="114">
        <f>[9]B!$AL$128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6122</v>
      </c>
      <c r="D141" s="471">
        <f>SUM(D128:D140)</f>
        <v>5701</v>
      </c>
      <c r="E141" s="81">
        <f>SUM(E128:E140)</f>
        <v>264349330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969</v>
      </c>
      <c r="D142" s="471">
        <f>SUM(D143:D152)</f>
        <v>927</v>
      </c>
      <c r="E142" s="81">
        <f>SUM(E143:E152)</f>
        <v>5466940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[9]B!$C$131</f>
        <v>0</v>
      </c>
      <c r="D143" s="472">
        <f>[9]B!$E$131</f>
        <v>0</v>
      </c>
      <c r="E143" s="112">
        <f>[9]B!$AL$131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[9]B!$C$132</f>
        <v>0</v>
      </c>
      <c r="D144" s="473">
        <f>[9]B!$E$132</f>
        <v>0</v>
      </c>
      <c r="E144" s="113">
        <f>[9]B!$AL$132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[9]B!$C$133</f>
        <v>0</v>
      </c>
      <c r="D145" s="473">
        <f>[9]B!$E$133</f>
        <v>0</v>
      </c>
      <c r="E145" s="113">
        <f>[9]B!$AL$133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[9]B!$C$134</f>
        <v>865</v>
      </c>
      <c r="D146" s="473">
        <f>[9]B!$E$134</f>
        <v>823</v>
      </c>
      <c r="E146" s="113">
        <f>[9]B!$AL$134</f>
        <v>4691100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[9]B!$C$135</f>
        <v>0</v>
      </c>
      <c r="D147" s="473">
        <f>[9]B!$E$135</f>
        <v>0</v>
      </c>
      <c r="E147" s="113">
        <f>[9]B!$AL$135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[9]B!$C$136</f>
        <v>0</v>
      </c>
      <c r="D148" s="473">
        <f>[9]B!$E$136</f>
        <v>0</v>
      </c>
      <c r="E148" s="113">
        <f>[9]B!$AL$136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[9]B!$C$137</f>
        <v>0</v>
      </c>
      <c r="D149" s="473">
        <f>[9]B!$E$137</f>
        <v>0</v>
      </c>
      <c r="E149" s="113">
        <f>[9]B!$AL$137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[9]B!$C$138</f>
        <v>104</v>
      </c>
      <c r="D150" s="473">
        <f>[9]B!$E$138</f>
        <v>104</v>
      </c>
      <c r="E150" s="113">
        <f>[9]B!$AL$138</f>
        <v>775840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[9]B!$C$139</f>
        <v>0</v>
      </c>
      <c r="D151" s="473">
        <f>[9]B!$E$139</f>
        <v>0</v>
      </c>
      <c r="E151" s="113">
        <f>[9]B!$AL$139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[9]B!$C$140</f>
        <v>0</v>
      </c>
      <c r="D152" s="474">
        <f>[9]B!$E$140</f>
        <v>0</v>
      </c>
      <c r="E152" s="114">
        <f>[9]B!$AL$140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[9]B!$C$142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[9]B!C143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[9]B!C144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[9]B!C145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[9]B!C146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7091</v>
      </c>
      <c r="D159" s="480">
        <f>(D141+D142)</f>
        <v>6628</v>
      </c>
      <c r="E159" s="81">
        <f>(E141+E142)</f>
        <v>269816270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[9]B!$C$62</f>
        <v>359</v>
      </c>
      <c r="D162" s="481">
        <f>[9]B!$E$62</f>
        <v>359</v>
      </c>
      <c r="E162" s="113">
        <f>[9]B!$AL$62</f>
        <v>315920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SUM([9]B!$C$63+[9]B!$C$64)</f>
        <v>0</v>
      </c>
      <c r="D163" s="482">
        <f>SUM([9]B!$E$63+[9]B!$E$64)</f>
        <v>0</v>
      </c>
      <c r="E163" s="113">
        <f>SUM([9]B!$AL$63+[9]B!$AL$64)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359</v>
      </c>
      <c r="D164" s="483">
        <f>SUM(D162:D163)</f>
        <v>359</v>
      </c>
      <c r="E164" s="133">
        <f>SUM(E162:E163)</f>
        <v>315920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[9]B!$C$1012</f>
        <v>27</v>
      </c>
      <c r="D167" s="485">
        <f>[9]B!$E$1012</f>
        <v>27</v>
      </c>
      <c r="E167" s="113">
        <f>[9]B!$AL$1012</f>
        <v>448200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[9]B!$C$1013</f>
        <v>0</v>
      </c>
      <c r="D168" s="486">
        <f>[9]B!$E$1013</f>
        <v>0</v>
      </c>
      <c r="E168" s="113">
        <f>[9]B!$AL$1013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[9]B!$C$1691</f>
        <v>1102</v>
      </c>
      <c r="D169" s="486">
        <f>[9]B!$E$1691</f>
        <v>1062</v>
      </c>
      <c r="E169" s="113">
        <f>[9]B!$AL$1691</f>
        <v>6042780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[9]B!$C$1692</f>
        <v>27</v>
      </c>
      <c r="D170" s="486">
        <f>[9]B!$E$1692</f>
        <v>27</v>
      </c>
      <c r="E170" s="113">
        <f>[9]B!$AL$1692</f>
        <v>432540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[9]B!$C$1693</f>
        <v>65</v>
      </c>
      <c r="D171" s="486">
        <f>[9]B!$E$1693</f>
        <v>65</v>
      </c>
      <c r="E171" s="113">
        <f>[9]B!$AL$1693</f>
        <v>1766050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[9]B!$C$1694</f>
        <v>0</v>
      </c>
      <c r="D172" s="486">
        <f>[9]B!$E$1694</f>
        <v>0</v>
      </c>
      <c r="E172" s="113">
        <f>[9]B!$AL$1694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[9]B!$C$1695</f>
        <v>101</v>
      </c>
      <c r="D173" s="486">
        <f>[9]B!$E$1695</f>
        <v>101</v>
      </c>
      <c r="E173" s="113">
        <f>[9]B!$AL$1695</f>
        <v>5838810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[9]B!$C$1696</f>
        <v>0</v>
      </c>
      <c r="D174" s="486">
        <f>[9]B!$E$1696</f>
        <v>0</v>
      </c>
      <c r="E174" s="113">
        <f>[9]B!$AL$1696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[9]B!$C$1697</f>
        <v>0</v>
      </c>
      <c r="D175" s="486">
        <f>[9]B!$E$1697</f>
        <v>0</v>
      </c>
      <c r="E175" s="113">
        <f>[9]B!$AL$1697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[9]B!$C$1698</f>
        <v>0</v>
      </c>
      <c r="D176" s="486">
        <f>[9]B!$E$1698</f>
        <v>0</v>
      </c>
      <c r="E176" s="113">
        <f>[9]B!$AL$1698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[9]B!$C$1699</f>
        <v>0</v>
      </c>
      <c r="D177" s="486">
        <f>[9]B!$E$1699</f>
        <v>0</v>
      </c>
      <c r="E177" s="113">
        <f>[9]B!$AL$1699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[9]B!$C$1700</f>
        <v>0</v>
      </c>
      <c r="D178" s="486">
        <f>[9]B!$E$1700</f>
        <v>0</v>
      </c>
      <c r="E178" s="113">
        <f>[9]B!$AL$1700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[9]B!$C$1701</f>
        <v>0</v>
      </c>
      <c r="D179" s="486">
        <f>[9]B!$E$1701</f>
        <v>0</v>
      </c>
      <c r="E179" s="113">
        <f>[9]B!$AL$1701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[9]B!$C$1702</f>
        <v>0</v>
      </c>
      <c r="D180" s="486">
        <f>[9]B!$E$1702</f>
        <v>0</v>
      </c>
      <c r="E180" s="113">
        <f>[9]B!$AL$1702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[9]B!$C$1703</f>
        <v>0</v>
      </c>
      <c r="D181" s="486">
        <f>[9]B!$E$1703</f>
        <v>0</v>
      </c>
      <c r="E181" s="113">
        <f>[9]B!$AL$1703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[9]B!$C$1704</f>
        <v>0</v>
      </c>
      <c r="D182" s="486">
        <f>[9]B!$E$1704</f>
        <v>0</v>
      </c>
      <c r="E182" s="113">
        <f>[9]B!$AL$1704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[9]B!$C$1705</f>
        <v>0</v>
      </c>
      <c r="D183" s="486">
        <f>[9]B!$E$1705</f>
        <v>0</v>
      </c>
      <c r="E183" s="113">
        <f>[9]B!$AL$1705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[9]B!$C$1706</f>
        <v>0</v>
      </c>
      <c r="D184" s="486">
        <f>[9]B!$E$1706</f>
        <v>0</v>
      </c>
      <c r="E184" s="113">
        <f>[9]B!$AL$1706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[9]B!$C$1707</f>
        <v>0</v>
      </c>
      <c r="D185" s="486">
        <f>[9]B!$E$1707</f>
        <v>0</v>
      </c>
      <c r="E185" s="113">
        <f>[9]B!$AL$1707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[9]B!$C$1708</f>
        <v>0</v>
      </c>
      <c r="D186" s="486">
        <f>[9]B!$E$1708</f>
        <v>0</v>
      </c>
      <c r="E186" s="113">
        <f>[9]B!$AL$1708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[9]B!$C$1709</f>
        <v>0</v>
      </c>
      <c r="D187" s="486">
        <f>[9]B!$E$1709</f>
        <v>0</v>
      </c>
      <c r="E187" s="113">
        <f>[9]B!$AL$1709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[9]B!$C$1710</f>
        <v>0</v>
      </c>
      <c r="D188" s="486">
        <f>[9]B!$E$1710</f>
        <v>0</v>
      </c>
      <c r="E188" s="113">
        <f>[9]B!$AL$1710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[9]B!$C$1711</f>
        <v>0</v>
      </c>
      <c r="D189" s="486">
        <f>[9]B!$E$1711</f>
        <v>0</v>
      </c>
      <c r="E189" s="113">
        <f>[9]B!$AL$1711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[9]B!$C$1712</f>
        <v>0</v>
      </c>
      <c r="D190" s="486">
        <f>[9]B!$E$1712</f>
        <v>0</v>
      </c>
      <c r="E190" s="113">
        <f>[9]B!$AL$1712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[9]B!$C$1713</f>
        <v>0</v>
      </c>
      <c r="D191" s="486">
        <f>[9]B!$E$1713</f>
        <v>0</v>
      </c>
      <c r="E191" s="113">
        <f>[9]B!$AL$1713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[9]B!$C$1714</f>
        <v>0</v>
      </c>
      <c r="D192" s="486">
        <f>[9]B!$E$1714</f>
        <v>0</v>
      </c>
      <c r="E192" s="113">
        <f>[9]B!$AL$1714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[9]B!$C$1933</f>
        <v>90</v>
      </c>
      <c r="D193" s="486">
        <f>[9]B!$E$1933</f>
        <v>90</v>
      </c>
      <c r="E193" s="113">
        <f>[9]B!$AL$1933</f>
        <v>3531600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[9]B!$C$1934</f>
        <v>0</v>
      </c>
      <c r="D194" s="486">
        <f>[9]B!$E$1934</f>
        <v>0</v>
      </c>
      <c r="E194" s="113">
        <f>[9]B!$AL$1934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[9]B!$C$1935</f>
        <v>32</v>
      </c>
      <c r="D195" s="486">
        <f>[9]B!$E$1935</f>
        <v>17</v>
      </c>
      <c r="E195" s="113">
        <f>[9]B!$AL$1935</f>
        <v>857140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[9]B!$C$1418</f>
        <v>0</v>
      </c>
      <c r="D196" s="486">
        <f>[9]B!$E$1418</f>
        <v>0</v>
      </c>
      <c r="E196" s="113">
        <f>[9]B!$AL$1418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[9]B!$C$1014</f>
        <v>0</v>
      </c>
      <c r="D197" s="486">
        <f>[9]B!$E$1014</f>
        <v>0</v>
      </c>
      <c r="E197" s="113">
        <f>[9]B!$AL$1014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[9]B!$C$1015</f>
        <v>0</v>
      </c>
      <c r="D198" s="486">
        <f>[9]B!$E$1015</f>
        <v>0</v>
      </c>
      <c r="E198" s="113">
        <f>[9]B!$AL$1015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[9]B!$C$1016</f>
        <v>0</v>
      </c>
      <c r="D199" s="486">
        <f>[9]B!$E$1016</f>
        <v>0</v>
      </c>
      <c r="E199" s="113">
        <f>[9]B!$AL$1016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[9]B!$C$1017</f>
        <v>6</v>
      </c>
      <c r="D200" s="487">
        <f>[9]B!$E$1017</f>
        <v>6</v>
      </c>
      <c r="E200" s="113">
        <f>[9]B!$AL$1017</f>
        <v>7099080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1450</v>
      </c>
      <c r="D201" s="488">
        <f>SUM(D167:D200)</f>
        <v>1395</v>
      </c>
      <c r="E201" s="139">
        <f>SUM(E167:E200)</f>
        <v>26016200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[9]B!C2734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[9]B!C2735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[9]B!$C$2736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[9]B!$C$2737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[9]B!$C$2738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[9]B!$C$2739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[9]B!$C$2740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[9]B!$C$2743</f>
        <v>8</v>
      </c>
      <c r="D214" s="494">
        <f>[9]B!$E$2743</f>
        <v>8</v>
      </c>
      <c r="E214" s="53">
        <f>[9]B!$AL$2743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[9]B!$C$2744</f>
        <v>0</v>
      </c>
      <c r="D215" s="495">
        <f>[9]B!$E$2744</f>
        <v>0</v>
      </c>
      <c r="E215" s="54">
        <f>[9]B!$AL$2744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[9]B!$C$2745</f>
        <v>0</v>
      </c>
      <c r="D216" s="495">
        <f>[9]B!$E$2745</f>
        <v>0</v>
      </c>
      <c r="E216" s="54">
        <f>[9]B!$AL$2745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[9]B!$C$2746</f>
        <v>0</v>
      </c>
      <c r="D217" s="495">
        <f>[9]B!$E$2746</f>
        <v>0</v>
      </c>
      <c r="E217" s="54">
        <f>[9]B!$AL$2746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[9]B!$C$2747</f>
        <v>0</v>
      </c>
      <c r="D218" s="496">
        <f>[9]B!$E$2747</f>
        <v>0</v>
      </c>
      <c r="E218" s="156">
        <f>[9]B!$AL$2747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[9]B!$C$2587</f>
        <v>146</v>
      </c>
      <c r="D222" s="494">
        <f>[9]B!$E$2587</f>
        <v>146</v>
      </c>
      <c r="E222" s="53">
        <f>[9]B!$AL$2587</f>
        <v>3130240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[9]B!$C$2588</f>
        <v>291</v>
      </c>
      <c r="D223" s="495">
        <f>[9]B!$E$2588</f>
        <v>291</v>
      </c>
      <c r="E223" s="54">
        <f>[9]B!$AL$2588</f>
        <v>19633770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[9]B!$C$2589</f>
        <v>0</v>
      </c>
      <c r="D224" s="495">
        <f>[9]B!$E$2589</f>
        <v>0</v>
      </c>
      <c r="E224" s="54">
        <f>[9]B!$AL$2589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[9]B!$C$2590</f>
        <v>256</v>
      </c>
      <c r="D225" s="495">
        <f>[9]B!$E$2590</f>
        <v>255</v>
      </c>
      <c r="E225" s="54">
        <f>[9]B!$AL$2590</f>
        <v>749700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[9]B!$C$2591</f>
        <v>0</v>
      </c>
      <c r="D226" s="495">
        <f>[9]B!$E$2591</f>
        <v>0</v>
      </c>
      <c r="E226" s="54">
        <f>[9]B!$AL$2591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[9]B!$C$2592</f>
        <v>0</v>
      </c>
      <c r="D227" s="495">
        <f>[9]B!$E$2592</f>
        <v>0</v>
      </c>
      <c r="E227" s="54">
        <f>[9]B!$AL$2592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[9]B!$C$2593</f>
        <v>0</v>
      </c>
      <c r="D228" s="496">
        <f>[9]B!$E$2593</f>
        <v>0</v>
      </c>
      <c r="E228" s="156">
        <f>[9]B!$AL$2593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693</v>
      </c>
      <c r="D229" s="499">
        <f>SUM(D222:D228)</f>
        <v>692</v>
      </c>
      <c r="E229" s="139">
        <f>SUM(E222:E228)</f>
        <v>23513710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[9]B!$C$2262</f>
        <v>52</v>
      </c>
      <c r="D232" s="494">
        <f>[9]B!$E$2262</f>
        <v>46</v>
      </c>
      <c r="E232" s="53">
        <f>[9]B!$AL$2262</f>
        <v>6902760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[9]B!$C$2263</f>
        <v>2</v>
      </c>
      <c r="D233" s="496">
        <f>[9]B!$E$2263</f>
        <v>1</v>
      </c>
      <c r="E233" s="156">
        <f>[9]B!$AL$2263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[9]B!C2267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54</v>
      </c>
      <c r="D235" s="497">
        <f>SUM(D232:D234)</f>
        <v>47</v>
      </c>
      <c r="E235" s="139">
        <f>SUM(E232:E234)</f>
        <v>7060640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[9]B!$C$2614</f>
        <v>1165</v>
      </c>
      <c r="D238" s="472">
        <f>[9]B!$E$2614</f>
        <v>1165</v>
      </c>
      <c r="E238" s="53">
        <f>[9]B!$AL$2614</f>
        <v>5459000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[9]B!C2651+[9]B!C2673+[9]B!C2674</f>
        <v>438</v>
      </c>
      <c r="D239" s="473">
        <f>[9]B!E2640+[9]B!E2673+[9]B!E2674</f>
        <v>437</v>
      </c>
      <c r="E239" s="54">
        <f>[9]B!$AL$2640+[9]B!AL2673+[9]B!AL2674</f>
        <v>15342500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[9]B!$C$2677</f>
        <v>92</v>
      </c>
      <c r="D240" s="473">
        <f>[9]B!$H$2677</f>
        <v>12</v>
      </c>
      <c r="E240" s="54">
        <f>[9]B!$AL$2677</f>
        <v>1106700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[9]B!$C$2727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1695</v>
      </c>
      <c r="D242" s="505">
        <f>SUM(D238:D240)</f>
        <v>1614</v>
      </c>
      <c r="E242" s="175">
        <f>SUM(E238:E240)</f>
        <v>21908200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[9]B!$C$2095</f>
        <v>0</v>
      </c>
      <c r="D245" s="472">
        <f>[9]B!$E$2095</f>
        <v>0</v>
      </c>
      <c r="E245" s="178">
        <f>[9]B!$AL$2095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[9]B!$C$2096</f>
        <v>0</v>
      </c>
      <c r="D246" s="473">
        <f>[9]B!$E$2096</f>
        <v>0</v>
      </c>
      <c r="E246" s="179">
        <f>[9]B!$AL$2096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[9]B!$C$2097</f>
        <v>0</v>
      </c>
      <c r="D247" s="473">
        <f>[9]B!$E$2097</f>
        <v>0</v>
      </c>
      <c r="E247" s="179">
        <f>[9]B!$AL$2097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[9]B!$C$2098</f>
        <v>0</v>
      </c>
      <c r="D248" s="473">
        <f>[9]B!$E$2098</f>
        <v>0</v>
      </c>
      <c r="E248" s="179">
        <f>[9]B!$AL$2098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[9]B!$C$2099</f>
        <v>0</v>
      </c>
      <c r="D249" s="473">
        <f>[9]B!$E$2099</f>
        <v>0</v>
      </c>
      <c r="E249" s="179">
        <f>[9]B!$AL$2099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[9]B!$C$2100</f>
        <v>0</v>
      </c>
      <c r="D250" s="473">
        <f>[9]B!$E$2100</f>
        <v>0</v>
      </c>
      <c r="E250" s="179">
        <f>[9]B!$AL$2100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[9]B!$C$2101</f>
        <v>0</v>
      </c>
      <c r="D251" s="473">
        <f>[9]B!$E$2101</f>
        <v>0</v>
      </c>
      <c r="E251" s="179">
        <f>[9]B!$AL$2101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[9]B!$C$2102</f>
        <v>0</v>
      </c>
      <c r="D252" s="474">
        <f>[9]B!$E$2102</f>
        <v>0</v>
      </c>
      <c r="E252" s="180">
        <f>[9]B!$AL$2102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[9]B!$C$103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[9]B!$C$104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[9]B!$C$105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[9]B!$C$106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[9]B!$C$107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[9]B!$C$108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[9]B!$C$109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[9]B!$C$110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[9]B!$C$111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[9]B!$C$112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[9]B!$C$1984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[9]B!$C$1788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[9]B!$C$2106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[9]B!$C$113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[9]B!$C$2730</f>
        <v>362</v>
      </c>
      <c r="D274" s="511">
        <f>[9]B!$E$2730</f>
        <v>362</v>
      </c>
      <c r="E274" s="53">
        <f>[9]B!$AL$2730</f>
        <v>8134140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[9]B!$C$2731</f>
        <v>0</v>
      </c>
      <c r="D275" s="512">
        <f>[9]B!$E$2731</f>
        <v>0</v>
      </c>
      <c r="E275" s="156">
        <f>[9]B!$AL$2731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362</v>
      </c>
      <c r="D276" s="459">
        <f>SUM(D274:D275)</f>
        <v>362</v>
      </c>
      <c r="E276" s="175">
        <f>SUM(E274:E275)</f>
        <v>8134140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[9]B!$C$956</f>
        <v>1268</v>
      </c>
      <c r="D279" s="513">
        <f>[9]B!$E$956</f>
        <v>1235</v>
      </c>
      <c r="E279" s="193">
        <f>[9]B!$AL$956</f>
        <v>9524830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[9]B!C963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94156</v>
      </c>
      <c r="D286" s="514">
        <f t="shared" ref="D286:Q286" si="1">+D287+D288+D289+D290+D291+D292+D296+D297+D298</f>
        <v>92800</v>
      </c>
      <c r="E286" s="514">
        <f t="shared" si="1"/>
        <v>92800</v>
      </c>
      <c r="F286" s="514">
        <f t="shared" si="1"/>
        <v>0</v>
      </c>
      <c r="G286" s="514">
        <f t="shared" si="1"/>
        <v>1356</v>
      </c>
      <c r="H286" s="514">
        <f t="shared" si="1"/>
        <v>34553</v>
      </c>
      <c r="I286" s="514">
        <f t="shared" si="1"/>
        <v>27475</v>
      </c>
      <c r="J286" s="514">
        <f t="shared" si="1"/>
        <v>32128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5</v>
      </c>
      <c r="P286" s="514">
        <f t="shared" si="1"/>
        <v>583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[9]B!C212</f>
        <v>40280</v>
      </c>
      <c r="D287" s="515">
        <f>[9]B!D212</f>
        <v>39558</v>
      </c>
      <c r="E287" s="515">
        <f>[9]B!E212</f>
        <v>39558</v>
      </c>
      <c r="F287" s="515">
        <f>[9]B!F212</f>
        <v>0</v>
      </c>
      <c r="G287" s="515">
        <f>[9]B!G212</f>
        <v>722</v>
      </c>
      <c r="H287" s="515">
        <f>[9]B!AA212</f>
        <v>17198</v>
      </c>
      <c r="I287" s="515">
        <f>[9]B!AB212</f>
        <v>6149</v>
      </c>
      <c r="J287" s="515">
        <f>[9]B!AC212</f>
        <v>16933</v>
      </c>
      <c r="K287" s="515">
        <f>[9]B!AD212</f>
        <v>0</v>
      </c>
      <c r="L287" s="515">
        <f>[9]B!AE212</f>
        <v>0</v>
      </c>
      <c r="M287" s="515">
        <f>[9]B!AF212</f>
        <v>0</v>
      </c>
      <c r="N287" s="515">
        <f>[9]B!AG212</f>
        <v>0</v>
      </c>
      <c r="O287" s="515">
        <f>[9]B!AH212</f>
        <v>0</v>
      </c>
      <c r="P287" s="515">
        <f>[9]B!AI212</f>
        <v>39</v>
      </c>
      <c r="Q287" s="515">
        <f>[9]B!AJ212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[9]B!C275</f>
        <v>39158</v>
      </c>
      <c r="D288" s="516">
        <f>[9]B!D275</f>
        <v>38674</v>
      </c>
      <c r="E288" s="516">
        <f>[9]B!E275</f>
        <v>38674</v>
      </c>
      <c r="F288" s="516">
        <f>[9]B!F275</f>
        <v>0</v>
      </c>
      <c r="G288" s="516">
        <f>[9]B!G275</f>
        <v>484</v>
      </c>
      <c r="H288" s="516">
        <f>[9]B!AA275</f>
        <v>14189</v>
      </c>
      <c r="I288" s="516">
        <f>[9]B!AB275</f>
        <v>12221</v>
      </c>
      <c r="J288" s="516">
        <f>[9]B!AC275</f>
        <v>12748</v>
      </c>
      <c r="K288" s="516">
        <f>[9]B!AD275</f>
        <v>0</v>
      </c>
      <c r="L288" s="516">
        <f>[9]B!AE275</f>
        <v>0</v>
      </c>
      <c r="M288" s="516">
        <f>[9]B!AF275</f>
        <v>0</v>
      </c>
      <c r="N288" s="516">
        <f>[9]B!AG275</f>
        <v>0</v>
      </c>
      <c r="O288" s="516">
        <f>[9]B!AH275</f>
        <v>0</v>
      </c>
      <c r="P288" s="516">
        <f>[9]B!AI275</f>
        <v>94</v>
      </c>
      <c r="Q288" s="516">
        <f>[9]B!AJ275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[9]B!C314</f>
        <v>2380</v>
      </c>
      <c r="D289" s="516">
        <f>[9]B!D314</f>
        <v>2357</v>
      </c>
      <c r="E289" s="516">
        <f>[9]B!E314</f>
        <v>2357</v>
      </c>
      <c r="F289" s="516">
        <f>[9]B!F314</f>
        <v>0</v>
      </c>
      <c r="G289" s="516">
        <f>[9]B!G314</f>
        <v>23</v>
      </c>
      <c r="H289" s="516">
        <f>[9]B!AA314</f>
        <v>217</v>
      </c>
      <c r="I289" s="516">
        <f>[9]B!AB314</f>
        <v>2116</v>
      </c>
      <c r="J289" s="516">
        <f>[9]B!AC314</f>
        <v>47</v>
      </c>
      <c r="K289" s="516">
        <f>[9]B!AD314</f>
        <v>0</v>
      </c>
      <c r="L289" s="516">
        <f>[9]B!AE314</f>
        <v>0</v>
      </c>
      <c r="M289" s="516">
        <f>[9]B!AF314</f>
        <v>0</v>
      </c>
      <c r="N289" s="516">
        <f>[9]B!AG314</f>
        <v>0</v>
      </c>
      <c r="O289" s="516">
        <f>[9]B!AH314</f>
        <v>0</v>
      </c>
      <c r="P289" s="516">
        <f>[9]B!AI314</f>
        <v>76</v>
      </c>
      <c r="Q289" s="516">
        <f>[9]B!AJ314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[9]B!C324</f>
        <v>0</v>
      </c>
      <c r="D290" s="516">
        <f>[9]B!D324</f>
        <v>0</v>
      </c>
      <c r="E290" s="516">
        <f>[9]B!E324</f>
        <v>0</v>
      </c>
      <c r="F290" s="516">
        <f>[9]B!F324</f>
        <v>0</v>
      </c>
      <c r="G290" s="516">
        <f>[9]B!G324</f>
        <v>0</v>
      </c>
      <c r="H290" s="516">
        <f>[9]B!AA324</f>
        <v>0</v>
      </c>
      <c r="I290" s="516">
        <f>[9]B!AB324</f>
        <v>0</v>
      </c>
      <c r="J290" s="516">
        <f>[9]B!AC324</f>
        <v>0</v>
      </c>
      <c r="K290" s="516">
        <f>[9]B!AD324</f>
        <v>0</v>
      </c>
      <c r="L290" s="516">
        <f>[9]B!AE324</f>
        <v>0</v>
      </c>
      <c r="M290" s="516">
        <f>[9]B!AF324</f>
        <v>0</v>
      </c>
      <c r="N290" s="516">
        <f>[9]B!AG324</f>
        <v>0</v>
      </c>
      <c r="O290" s="516">
        <f>[9]B!AH324</f>
        <v>1</v>
      </c>
      <c r="P290" s="516">
        <f>[9]B!AI324</f>
        <v>0</v>
      </c>
      <c r="Q290" s="516">
        <f>[9]B!AJ324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[9]B!C388</f>
        <v>3176</v>
      </c>
      <c r="D291" s="517">
        <f>[9]B!D388</f>
        <v>3119</v>
      </c>
      <c r="E291" s="517">
        <f>[9]B!E388</f>
        <v>3119</v>
      </c>
      <c r="F291" s="517">
        <f>[9]B!F388</f>
        <v>0</v>
      </c>
      <c r="G291" s="517">
        <f>[9]B!G388</f>
        <v>57</v>
      </c>
      <c r="H291" s="517">
        <f>[9]B!AA388</f>
        <v>1175</v>
      </c>
      <c r="I291" s="517">
        <f>[9]B!AB388</f>
        <v>708</v>
      </c>
      <c r="J291" s="517">
        <f>[9]B!AC388</f>
        <v>1293</v>
      </c>
      <c r="K291" s="517">
        <f>[9]B!AD388</f>
        <v>0</v>
      </c>
      <c r="L291" s="517">
        <f>[9]B!AE388</f>
        <v>0</v>
      </c>
      <c r="M291" s="517">
        <f>[9]B!AF388</f>
        <v>0</v>
      </c>
      <c r="N291" s="517">
        <f>[9]B!AG388</f>
        <v>0</v>
      </c>
      <c r="O291" s="517">
        <f>[9]B!AH388</f>
        <v>0</v>
      </c>
      <c r="P291" s="517">
        <f>[9]B!AI388</f>
        <v>308</v>
      </c>
      <c r="Q291" s="517">
        <f>[9]B!AJ388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7012</v>
      </c>
      <c r="D292" s="519">
        <f>SUM(D293:D295)</f>
        <v>6963</v>
      </c>
      <c r="E292" s="520">
        <f t="shared" ref="E292:Q292" si="2">SUM(E293:E295)</f>
        <v>6963</v>
      </c>
      <c r="F292" s="521">
        <f t="shared" si="2"/>
        <v>0</v>
      </c>
      <c r="G292" s="522">
        <f t="shared" si="2"/>
        <v>49</v>
      </c>
      <c r="H292" s="522">
        <f t="shared" si="2"/>
        <v>1420</v>
      </c>
      <c r="I292" s="522">
        <f t="shared" si="2"/>
        <v>5179</v>
      </c>
      <c r="J292" s="522">
        <f t="shared" si="2"/>
        <v>413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4</v>
      </c>
      <c r="P292" s="522">
        <f t="shared" si="2"/>
        <v>65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[9]B!C428</f>
        <v>4931</v>
      </c>
      <c r="D293" s="515">
        <f>[9]B!D428</f>
        <v>4893</v>
      </c>
      <c r="E293" s="515">
        <f>[9]B!E428</f>
        <v>4893</v>
      </c>
      <c r="F293" s="515">
        <f>[9]B!F428</f>
        <v>0</v>
      </c>
      <c r="G293" s="515">
        <f>[9]B!G428</f>
        <v>38</v>
      </c>
      <c r="H293" s="515">
        <f>[9]B!AA428</f>
        <v>1008</v>
      </c>
      <c r="I293" s="515">
        <f>[9]B!AB428</f>
        <v>3669</v>
      </c>
      <c r="J293" s="515">
        <f>[9]B!AC428</f>
        <v>254</v>
      </c>
      <c r="K293" s="515">
        <f>[9]B!AD428</f>
        <v>0</v>
      </c>
      <c r="L293" s="515">
        <f>[9]B!AE428</f>
        <v>0</v>
      </c>
      <c r="M293" s="515">
        <f>[9]B!AF428</f>
        <v>0</v>
      </c>
      <c r="N293" s="515">
        <f>[9]B!AG428</f>
        <v>0</v>
      </c>
      <c r="O293" s="515">
        <f>[9]B!AH428</f>
        <v>0</v>
      </c>
      <c r="P293" s="515">
        <f>[9]B!AI428</f>
        <v>0</v>
      </c>
      <c r="Q293" s="515">
        <f>[9]B!AJ428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[9]B!C447</f>
        <v>22</v>
      </c>
      <c r="D294" s="516">
        <f>[9]B!D447</f>
        <v>22</v>
      </c>
      <c r="E294" s="516">
        <f>[9]B!E447</f>
        <v>22</v>
      </c>
      <c r="F294" s="516">
        <f>[9]B!F447</f>
        <v>0</v>
      </c>
      <c r="G294" s="516">
        <f>[9]B!G447</f>
        <v>0</v>
      </c>
      <c r="H294" s="516">
        <f>[9]B!AA447</f>
        <v>1</v>
      </c>
      <c r="I294" s="516">
        <f>[9]B!AB447</f>
        <v>21</v>
      </c>
      <c r="J294" s="516">
        <f>[9]B!AC447</f>
        <v>0</v>
      </c>
      <c r="K294" s="516">
        <f>[9]B!AD447</f>
        <v>0</v>
      </c>
      <c r="L294" s="516">
        <f>[9]B!AE447</f>
        <v>0</v>
      </c>
      <c r="M294" s="516">
        <f>[9]B!AF447</f>
        <v>0</v>
      </c>
      <c r="N294" s="516">
        <f>[9]B!AG447</f>
        <v>0</v>
      </c>
      <c r="O294" s="516">
        <f>[9]B!AH447</f>
        <v>4</v>
      </c>
      <c r="P294" s="516">
        <f>[9]B!AI447</f>
        <v>0</v>
      </c>
      <c r="Q294" s="516">
        <f>[9]B!AJ447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[9]B!C470</f>
        <v>2059</v>
      </c>
      <c r="D295" s="524">
        <f>[9]B!D470</f>
        <v>2048</v>
      </c>
      <c r="E295" s="524">
        <f>[9]B!E470</f>
        <v>2048</v>
      </c>
      <c r="F295" s="524">
        <f>[9]B!F470</f>
        <v>0</v>
      </c>
      <c r="G295" s="524">
        <f>[9]B!G470</f>
        <v>11</v>
      </c>
      <c r="H295" s="524">
        <f>[9]B!AA470</f>
        <v>411</v>
      </c>
      <c r="I295" s="524">
        <f>[9]B!AB470</f>
        <v>1489</v>
      </c>
      <c r="J295" s="524">
        <f>[9]B!AC470</f>
        <v>159</v>
      </c>
      <c r="K295" s="524">
        <f>[9]B!AD470</f>
        <v>0</v>
      </c>
      <c r="L295" s="524">
        <f>[9]B!AE470</f>
        <v>0</v>
      </c>
      <c r="M295" s="524">
        <f>[9]B!AF470</f>
        <v>0</v>
      </c>
      <c r="N295" s="524">
        <f>[9]B!AG470</f>
        <v>0</v>
      </c>
      <c r="O295" s="524">
        <f>[9]B!AH470</f>
        <v>0</v>
      </c>
      <c r="P295" s="524">
        <f>[9]B!AI470</f>
        <v>65</v>
      </c>
      <c r="Q295" s="524">
        <f>[9]B!AJ470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[9]B!C480</f>
        <v>0</v>
      </c>
      <c r="D296" s="515">
        <f>[9]B!D480</f>
        <v>0</v>
      </c>
      <c r="E296" s="515">
        <f>[9]B!E480</f>
        <v>0</v>
      </c>
      <c r="F296" s="515">
        <f>[9]B!F480</f>
        <v>0</v>
      </c>
      <c r="G296" s="515">
        <f>[9]B!G480</f>
        <v>0</v>
      </c>
      <c r="H296" s="515">
        <f>[9]B!AA480</f>
        <v>0</v>
      </c>
      <c r="I296" s="515">
        <f>[9]B!AB480</f>
        <v>0</v>
      </c>
      <c r="J296" s="515">
        <f>[9]B!AC480</f>
        <v>0</v>
      </c>
      <c r="K296" s="515">
        <f>[9]B!AD480</f>
        <v>0</v>
      </c>
      <c r="L296" s="515">
        <f>[9]B!AE480</f>
        <v>0</v>
      </c>
      <c r="M296" s="515">
        <f>[9]B!AF480</f>
        <v>0</v>
      </c>
      <c r="N296" s="515">
        <f>[9]B!AG480</f>
        <v>0</v>
      </c>
      <c r="O296" s="515">
        <f>[9]B!AH480</f>
        <v>0</v>
      </c>
      <c r="P296" s="515">
        <f>[9]B!AI480</f>
        <v>0</v>
      </c>
      <c r="Q296" s="515">
        <f>[9]B!AJ480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[9]B!C532</f>
        <v>94</v>
      </c>
      <c r="D297" s="516">
        <f>[9]B!D532</f>
        <v>87</v>
      </c>
      <c r="E297" s="516">
        <f>[9]B!E532</f>
        <v>87</v>
      </c>
      <c r="F297" s="516">
        <f>[9]B!F532</f>
        <v>0</v>
      </c>
      <c r="G297" s="516">
        <f>[9]B!G532</f>
        <v>7</v>
      </c>
      <c r="H297" s="516">
        <f>[9]B!AA532</f>
        <v>41</v>
      </c>
      <c r="I297" s="516">
        <f>[9]B!AB532</f>
        <v>27</v>
      </c>
      <c r="J297" s="516">
        <f>[9]B!AC532</f>
        <v>26</v>
      </c>
      <c r="K297" s="516">
        <f>[9]B!AD532</f>
        <v>0</v>
      </c>
      <c r="L297" s="516">
        <f>[9]B!AE532</f>
        <v>0</v>
      </c>
      <c r="M297" s="516">
        <f>[9]B!AF532</f>
        <v>0</v>
      </c>
      <c r="N297" s="516">
        <f>[9]B!AG532</f>
        <v>0</v>
      </c>
      <c r="O297" s="516">
        <f>[9]B!AH532</f>
        <v>0</v>
      </c>
      <c r="P297" s="516">
        <f>[9]B!AI532</f>
        <v>0</v>
      </c>
      <c r="Q297" s="516">
        <f>[9]B!AJ532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[9]B!C566</f>
        <v>2056</v>
      </c>
      <c r="D298" s="516">
        <f>[9]B!D566</f>
        <v>2042</v>
      </c>
      <c r="E298" s="516">
        <f>[9]B!E566</f>
        <v>2042</v>
      </c>
      <c r="F298" s="516">
        <f>[9]B!F566</f>
        <v>0</v>
      </c>
      <c r="G298" s="516">
        <f>[9]B!G566</f>
        <v>14</v>
      </c>
      <c r="H298" s="516">
        <f>[9]B!AA566</f>
        <v>313</v>
      </c>
      <c r="I298" s="516">
        <f>[9]B!AB566</f>
        <v>1075</v>
      </c>
      <c r="J298" s="516">
        <f>[9]B!AC566</f>
        <v>668</v>
      </c>
      <c r="K298" s="516">
        <f>[9]B!AD566</f>
        <v>0</v>
      </c>
      <c r="L298" s="516">
        <f>[9]B!AE566</f>
        <v>0</v>
      </c>
      <c r="M298" s="516">
        <f>[9]B!AF566</f>
        <v>0</v>
      </c>
      <c r="N298" s="516">
        <f>[9]B!AG566</f>
        <v>0</v>
      </c>
      <c r="O298" s="516">
        <f>[9]B!AH566</f>
        <v>0</v>
      </c>
      <c r="P298" s="516">
        <f>[9]B!AI566</f>
        <v>1</v>
      </c>
      <c r="Q298" s="516">
        <f>[9]B!AJ566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6380</v>
      </c>
      <c r="D299" s="526">
        <f t="shared" si="3"/>
        <v>6340</v>
      </c>
      <c r="E299" s="520">
        <f t="shared" si="3"/>
        <v>6340</v>
      </c>
      <c r="F299" s="521">
        <f t="shared" si="3"/>
        <v>0</v>
      </c>
      <c r="G299" s="522">
        <f t="shared" si="3"/>
        <v>40</v>
      </c>
      <c r="H299" s="520">
        <f t="shared" si="3"/>
        <v>971</v>
      </c>
      <c r="I299" s="527">
        <f t="shared" si="3"/>
        <v>2073</v>
      </c>
      <c r="J299" s="521">
        <f t="shared" si="3"/>
        <v>3336</v>
      </c>
      <c r="K299" s="520">
        <f t="shared" si="3"/>
        <v>3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12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[9]B!C624</f>
        <v>3926</v>
      </c>
      <c r="D300" s="515">
        <f>[9]B!D624</f>
        <v>3892</v>
      </c>
      <c r="E300" s="515">
        <f>[9]B!E624</f>
        <v>3892</v>
      </c>
      <c r="F300" s="515">
        <f>[9]B!F624</f>
        <v>0</v>
      </c>
      <c r="G300" s="515">
        <f>[9]B!G624</f>
        <v>34</v>
      </c>
      <c r="H300" s="515">
        <f>[9]B!AA624</f>
        <v>350</v>
      </c>
      <c r="I300" s="515">
        <f>[9]B!AB624</f>
        <v>1102</v>
      </c>
      <c r="J300" s="515">
        <f>[9]B!AC624</f>
        <v>2474</v>
      </c>
      <c r="K300" s="515">
        <f>[9]B!AD624</f>
        <v>3</v>
      </c>
      <c r="L300" s="515">
        <f>[9]B!AE624</f>
        <v>0</v>
      </c>
      <c r="M300" s="515">
        <f>[9]B!AF624</f>
        <v>0</v>
      </c>
      <c r="N300" s="515">
        <f>[9]B!AG624</f>
        <v>0</v>
      </c>
      <c r="O300" s="515">
        <f>[9]B!AH624</f>
        <v>0</v>
      </c>
      <c r="P300" s="515">
        <f>[9]B!AI624</f>
        <v>3</v>
      </c>
      <c r="Q300" s="515">
        <f>[9]B!AJ624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[9]B!C647</f>
        <v>4</v>
      </c>
      <c r="D301" s="516">
        <f>[9]B!D647</f>
        <v>4</v>
      </c>
      <c r="E301" s="516">
        <f>[9]B!E647</f>
        <v>4</v>
      </c>
      <c r="F301" s="516">
        <f>[9]B!F647</f>
        <v>0</v>
      </c>
      <c r="G301" s="516">
        <f>[9]B!G647</f>
        <v>0</v>
      </c>
      <c r="H301" s="516">
        <f>[9]B!AA647</f>
        <v>0</v>
      </c>
      <c r="I301" s="516">
        <f>[9]B!AB647</f>
        <v>4</v>
      </c>
      <c r="J301" s="516">
        <f>[9]B!AC647</f>
        <v>0</v>
      </c>
      <c r="K301" s="516">
        <f>[9]B!AD647</f>
        <v>0</v>
      </c>
      <c r="L301" s="516">
        <f>[9]B!AE647</f>
        <v>0</v>
      </c>
      <c r="M301" s="516">
        <f>[9]B!AF647</f>
        <v>0</v>
      </c>
      <c r="N301" s="516">
        <f>[9]B!AG647</f>
        <v>0</v>
      </c>
      <c r="O301" s="516">
        <f>[9]B!AH647</f>
        <v>0</v>
      </c>
      <c r="P301" s="516">
        <f>[9]B!AI647</f>
        <v>0</v>
      </c>
      <c r="Q301" s="516">
        <f>[9]B!AJ647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[9]B!C674</f>
        <v>1156</v>
      </c>
      <c r="D302" s="517">
        <f>[9]B!D674</f>
        <v>1150</v>
      </c>
      <c r="E302" s="517">
        <f>[9]B!E674</f>
        <v>1150</v>
      </c>
      <c r="F302" s="517">
        <f>[9]B!F674</f>
        <v>0</v>
      </c>
      <c r="G302" s="517">
        <f>[9]B!G674</f>
        <v>6</v>
      </c>
      <c r="H302" s="517">
        <f>[9]B!AA674</f>
        <v>189</v>
      </c>
      <c r="I302" s="517">
        <f>[9]B!AB674</f>
        <v>220</v>
      </c>
      <c r="J302" s="517">
        <f>[9]B!AC674</f>
        <v>747</v>
      </c>
      <c r="K302" s="517">
        <f>[9]B!AD674</f>
        <v>0</v>
      </c>
      <c r="L302" s="517">
        <f>[9]B!AE674</f>
        <v>0</v>
      </c>
      <c r="M302" s="517">
        <f>[9]B!AF674</f>
        <v>0</v>
      </c>
      <c r="N302" s="517">
        <f>[9]B!AG674</f>
        <v>0</v>
      </c>
      <c r="O302" s="517">
        <f>[9]B!AH674</f>
        <v>0</v>
      </c>
      <c r="P302" s="517">
        <f>[9]B!AI674</f>
        <v>7</v>
      </c>
      <c r="Q302" s="517">
        <f>[9]B!AJ674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1294</v>
      </c>
      <c r="D303" s="448">
        <f>SUM(D304:D306)</f>
        <v>1294</v>
      </c>
      <c r="E303" s="481">
        <f t="shared" ref="E303:Q303" si="4">SUM(E304:E306)</f>
        <v>1294</v>
      </c>
      <c r="F303" s="532">
        <f t="shared" si="4"/>
        <v>0</v>
      </c>
      <c r="G303" s="533">
        <f t="shared" si="4"/>
        <v>0</v>
      </c>
      <c r="H303" s="481">
        <f t="shared" si="4"/>
        <v>432</v>
      </c>
      <c r="I303" s="534">
        <f t="shared" si="4"/>
        <v>747</v>
      </c>
      <c r="J303" s="532">
        <f t="shared" si="4"/>
        <v>115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1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[9]B!C696-[9]B!C676-[9]B!C677</f>
        <v>963</v>
      </c>
      <c r="D304" s="515">
        <f>[9]B!D696-[9]B!D676-[9]B!D677</f>
        <v>963</v>
      </c>
      <c r="E304" s="515">
        <f>[9]B!E696-[9]B!E676-[9]B!E677</f>
        <v>963</v>
      </c>
      <c r="F304" s="515">
        <f>[9]B!F696-[9]B!F676-[9]B!F677</f>
        <v>0</v>
      </c>
      <c r="G304" s="515">
        <f>[9]B!G696-[9]B!G676-[9]B!G677</f>
        <v>0</v>
      </c>
      <c r="H304" s="515">
        <f>[9]B!AA696-[9]B!AA676-[9]B!AA677</f>
        <v>313</v>
      </c>
      <c r="I304" s="515">
        <f>[9]B!AB696-[9]B!AB676-[9]B!AB677</f>
        <v>584</v>
      </c>
      <c r="J304" s="515">
        <f>[9]B!AC696-[9]B!AC676-[9]B!AC677</f>
        <v>66</v>
      </c>
      <c r="K304" s="515">
        <f>[9]B!AD696-[9]B!AD676-[9]B!AD677</f>
        <v>0</v>
      </c>
      <c r="L304" s="515">
        <f>[9]B!AE696-[9]B!AE676-[9]B!AE677</f>
        <v>0</v>
      </c>
      <c r="M304" s="515">
        <f>[9]B!AF696-[9]B!AF676-[9]B!AF677</f>
        <v>0</v>
      </c>
      <c r="N304" s="515">
        <f>[9]B!AG696-[9]B!AG676-[9]B!AG677</f>
        <v>0</v>
      </c>
      <c r="O304" s="515">
        <f>[9]B!AH696-[9]B!AH676-[9]B!AH677</f>
        <v>0</v>
      </c>
      <c r="P304" s="515">
        <f>[9]B!AI696-[9]B!AI676-[9]B!AI677</f>
        <v>1</v>
      </c>
      <c r="Q304" s="515">
        <f>[9]B!AJ696-[9]B!AJ676-[9]B!AJ677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[9]B!C676</f>
        <v>136</v>
      </c>
      <c r="D305" s="516">
        <f>[9]B!D676</f>
        <v>136</v>
      </c>
      <c r="E305" s="516">
        <f>[9]B!E676</f>
        <v>136</v>
      </c>
      <c r="F305" s="516">
        <f>[9]B!F676</f>
        <v>0</v>
      </c>
      <c r="G305" s="516">
        <f>[9]B!G676</f>
        <v>0</v>
      </c>
      <c r="H305" s="516">
        <f>[9]B!AA676</f>
        <v>0</v>
      </c>
      <c r="I305" s="516">
        <f>[9]B!AB676</f>
        <v>135</v>
      </c>
      <c r="J305" s="516">
        <f>[9]B!AC676</f>
        <v>1</v>
      </c>
      <c r="K305" s="516">
        <f>[9]B!AD676</f>
        <v>0</v>
      </c>
      <c r="L305" s="516">
        <f>[9]B!AE676</f>
        <v>0</v>
      </c>
      <c r="M305" s="516">
        <f>[9]B!AF676</f>
        <v>0</v>
      </c>
      <c r="N305" s="516">
        <f>[9]B!AG676</f>
        <v>0</v>
      </c>
      <c r="O305" s="516">
        <f>[9]B!AH676</f>
        <v>0</v>
      </c>
      <c r="P305" s="516">
        <f>[9]B!AI676</f>
        <v>0</v>
      </c>
      <c r="Q305" s="516">
        <f>[9]B!AJ676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[9]B!C677</f>
        <v>195</v>
      </c>
      <c r="D306" s="517">
        <f>[9]B!D677</f>
        <v>195</v>
      </c>
      <c r="E306" s="517">
        <f>[9]B!E677</f>
        <v>195</v>
      </c>
      <c r="F306" s="517">
        <f>[9]B!F677</f>
        <v>0</v>
      </c>
      <c r="G306" s="517">
        <f>[9]B!G677</f>
        <v>0</v>
      </c>
      <c r="H306" s="517">
        <f>[9]B!AA677</f>
        <v>119</v>
      </c>
      <c r="I306" s="517">
        <f>[9]B!AB677</f>
        <v>28</v>
      </c>
      <c r="J306" s="517">
        <f>[9]B!AC677</f>
        <v>48</v>
      </c>
      <c r="K306" s="517">
        <f>[9]B!AD677</f>
        <v>0</v>
      </c>
      <c r="L306" s="517">
        <f>[9]B!AE677</f>
        <v>0</v>
      </c>
      <c r="M306" s="517">
        <f>[9]B!AF677</f>
        <v>0</v>
      </c>
      <c r="N306" s="517">
        <f>[9]B!AG677</f>
        <v>0</v>
      </c>
      <c r="O306" s="517">
        <f>[9]B!AH677</f>
        <v>0</v>
      </c>
      <c r="P306" s="517">
        <f>[9]B!AI677</f>
        <v>0</v>
      </c>
      <c r="Q306" s="517">
        <f>[9]B!AJ677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[9]B!C728</f>
        <v>0</v>
      </c>
      <c r="D307" s="538">
        <f>[9]B!D728</f>
        <v>0</v>
      </c>
      <c r="E307" s="538">
        <f>[9]B!E728</f>
        <v>0</v>
      </c>
      <c r="F307" s="538">
        <f>[9]B!F728</f>
        <v>0</v>
      </c>
      <c r="G307" s="538">
        <f>[9]B!G728</f>
        <v>0</v>
      </c>
      <c r="H307" s="538">
        <f>[9]B!AA728</f>
        <v>0</v>
      </c>
      <c r="I307" s="538">
        <f>[9]B!AB728</f>
        <v>0</v>
      </c>
      <c r="J307" s="538">
        <f>[9]B!AC728</f>
        <v>0</v>
      </c>
      <c r="K307" s="538">
        <f>[9]B!AD728</f>
        <v>0</v>
      </c>
      <c r="L307" s="538">
        <f>[9]B!AE728</f>
        <v>0</v>
      </c>
      <c r="M307" s="538">
        <f>[9]B!AF728</f>
        <v>0</v>
      </c>
      <c r="N307" s="538">
        <f>[9]B!AG728</f>
        <v>0</v>
      </c>
      <c r="O307" s="538">
        <f>[9]B!AH728</f>
        <v>0</v>
      </c>
      <c r="P307" s="538">
        <f>[9]B!AI728</f>
        <v>1</v>
      </c>
      <c r="Q307" s="538">
        <f>[9]B!AJ728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[9]B!C786</f>
        <v>0</v>
      </c>
      <c r="D308" s="517">
        <f>[9]B!D786</f>
        <v>0</v>
      </c>
      <c r="E308" s="517">
        <f>[9]B!E786</f>
        <v>0</v>
      </c>
      <c r="F308" s="517">
        <f>[9]B!F786</f>
        <v>0</v>
      </c>
      <c r="G308" s="517">
        <f>[9]B!G786</f>
        <v>0</v>
      </c>
      <c r="H308" s="517">
        <f>[9]B!AA786</f>
        <v>0</v>
      </c>
      <c r="I308" s="517">
        <f>[9]B!AB786</f>
        <v>0</v>
      </c>
      <c r="J308" s="517">
        <f>[9]B!AC786</f>
        <v>0</v>
      </c>
      <c r="K308" s="517">
        <f>[9]B!AD786</f>
        <v>0</v>
      </c>
      <c r="L308" s="517">
        <f>[9]B!AE786</f>
        <v>0</v>
      </c>
      <c r="M308" s="517">
        <f>[9]B!AF786</f>
        <v>0</v>
      </c>
      <c r="N308" s="517">
        <f>[9]B!AG786</f>
        <v>0</v>
      </c>
      <c r="O308" s="517">
        <f>[9]B!AH786</f>
        <v>0</v>
      </c>
      <c r="P308" s="517">
        <f>[9]B!AI786</f>
        <v>0</v>
      </c>
      <c r="Q308" s="517">
        <f>[9]B!AJ786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[9]B!C492</f>
        <v>5046</v>
      </c>
      <c r="D309" s="515">
        <f>[9]B!D492</f>
        <v>4918</v>
      </c>
      <c r="E309" s="515">
        <f>[9]B!E492</f>
        <v>4918</v>
      </c>
      <c r="F309" s="515">
        <f>[9]B!F492</f>
        <v>0</v>
      </c>
      <c r="G309" s="515">
        <f>[9]B!G492</f>
        <v>128</v>
      </c>
      <c r="H309" s="515">
        <f>[9]B!AA492</f>
        <v>3465</v>
      </c>
      <c r="I309" s="515">
        <f>[9]B!AB492</f>
        <v>51</v>
      </c>
      <c r="J309" s="515">
        <f>[9]B!AC492</f>
        <v>1530</v>
      </c>
      <c r="K309" s="515">
        <f>[9]B!AD492</f>
        <v>0</v>
      </c>
      <c r="L309" s="515">
        <f>[9]B!AE492</f>
        <v>0</v>
      </c>
      <c r="M309" s="515">
        <f>[9]B!AF492</f>
        <v>0</v>
      </c>
      <c r="N309" s="515">
        <f>[9]B!AG492</f>
        <v>0</v>
      </c>
      <c r="O309" s="515">
        <f>[9]B!AH492</f>
        <v>0</v>
      </c>
      <c r="P309" s="515">
        <f>[9]B!AI492</f>
        <v>0</v>
      </c>
      <c r="Q309" s="515">
        <f>[9]B!AJ492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[9]B!C978</f>
        <v>0</v>
      </c>
      <c r="D310" s="539">
        <f>[9]B!D978</f>
        <v>0</v>
      </c>
      <c r="E310" s="539">
        <f>[9]B!E978</f>
        <v>0</v>
      </c>
      <c r="F310" s="539">
        <f>[9]B!F978</f>
        <v>0</v>
      </c>
      <c r="G310" s="539">
        <f>[9]B!G978</f>
        <v>0</v>
      </c>
      <c r="H310" s="539">
        <f>[9]B!AA978</f>
        <v>0</v>
      </c>
      <c r="I310" s="539">
        <f>[9]B!AB978</f>
        <v>0</v>
      </c>
      <c r="J310" s="539">
        <f>[9]B!AC978</f>
        <v>0</v>
      </c>
      <c r="K310" s="539">
        <f>[9]B!AD978</f>
        <v>0</v>
      </c>
      <c r="L310" s="539">
        <f>[9]B!AE978</f>
        <v>0</v>
      </c>
      <c r="M310" s="539">
        <f>[9]B!AF978</f>
        <v>0</v>
      </c>
      <c r="N310" s="539">
        <f>[9]B!AG978</f>
        <v>0</v>
      </c>
      <c r="O310" s="539">
        <f>[9]B!AH978</f>
        <v>0</v>
      </c>
      <c r="P310" s="539">
        <f>[9]B!AI978</f>
        <v>0</v>
      </c>
      <c r="Q310" s="539">
        <f>[9]B!AJ978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SUM([9]B!C793,[9]B!C800,[9]B!C804,[9]B!C811,[9]B!C820)</f>
        <v>0</v>
      </c>
      <c r="D317" s="511">
        <f>SUM([9]B!D793,[9]B!D800,[9]B!D804,[9]B!D811,[9]B!D820)</f>
        <v>0</v>
      </c>
      <c r="E317" s="511">
        <f>SUM([9]B!E793,[9]B!E800,[9]B!E804,[9]B!E811,[9]B!E820)</f>
        <v>0</v>
      </c>
      <c r="F317" s="511">
        <f>SUM([9]B!F793,[9]B!F800,[9]B!F804,[9]B!F811,[9]B!F820)</f>
        <v>0</v>
      </c>
      <c r="G317" s="511">
        <f>SUM([9]B!G793,[9]B!G800,[9]B!G804,[9]B!G811,[9]B!G820)</f>
        <v>0</v>
      </c>
      <c r="H317" s="511">
        <f>SUM([9]B!AA793,[9]B!AA800,[9]B!AA804,[9]B!AA811,[9]B!AA820)</f>
        <v>0</v>
      </c>
      <c r="I317" s="511">
        <f>SUM([9]B!AB793,[9]B!AB800,[9]B!AB804,[9]B!AB811,[9]B!AB820)</f>
        <v>0</v>
      </c>
      <c r="J317" s="511">
        <f>SUM([9]B!AC793,[9]B!AC800,[9]B!AC804,[9]B!AC811,[9]B!AC820)</f>
        <v>0</v>
      </c>
      <c r="K317" s="511">
        <f>SUM([9]B!AD793,[9]B!AD800,[9]B!AD804,[9]B!AD811,[9]B!AD820)</f>
        <v>0</v>
      </c>
      <c r="L317" s="511">
        <f>SUM([9]B!AE793,[9]B!AE800,[9]B!AE804,[9]B!AE811,[9]B!AE820)</f>
        <v>0</v>
      </c>
      <c r="M317" s="511">
        <f>SUM([9]B!AF793,[9]B!AF800,[9]B!AF804,[9]B!AF811,[9]B!AF820)</f>
        <v>0</v>
      </c>
      <c r="N317" s="511">
        <f>SUM([9]B!AG793,[9]B!AG800,[9]B!AG804,[9]B!AG811,[9]B!AG820)</f>
        <v>0</v>
      </c>
      <c r="O317" s="511">
        <f>SUM([9]B!AH793,[9]B!AH800,[9]B!AH804,[9]B!AH811,[9]B!AH820)</f>
        <v>0</v>
      </c>
      <c r="P317" s="511">
        <f>SUM([9]B!AI793,[9]B!AI800,[9]B!AI804,[9]B!AI811,[9]B!AI820)</f>
        <v>24</v>
      </c>
      <c r="Q317" s="511">
        <f>SUM([9]B!AJ793,[9]B!AJ800,[9]B!AJ804,[9]B!AJ811,[9]B!AJ820)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SUM([9]B!C824,[9]B!C828,[9]B!C832,[9]B!C840,[9]B!C843)</f>
        <v>0</v>
      </c>
      <c r="D318" s="496">
        <f>SUM([9]B!D824,[9]B!D828,[9]B!D832,[9]B!D840,[9]B!D843)</f>
        <v>0</v>
      </c>
      <c r="E318" s="496">
        <f>SUM([9]B!E824,[9]B!E828,[9]B!E832,[9]B!E840,[9]B!E843)</f>
        <v>0</v>
      </c>
      <c r="F318" s="496">
        <f>SUM([9]B!F824,[9]B!F828,[9]B!F832,[9]B!F840,[9]B!F843)</f>
        <v>0</v>
      </c>
      <c r="G318" s="496">
        <f>SUM([9]B!G824,[9]B!G828,[9]B!G832,[9]B!G840,[9]B!G843)</f>
        <v>0</v>
      </c>
      <c r="H318" s="511">
        <f>SUM([9]B!AA824,[9]B!AA828,[9]B!AA832,[9]B!AA840,[9]B!AA843)</f>
        <v>0</v>
      </c>
      <c r="I318" s="511">
        <f>SUM([9]B!AB824,[9]B!AB828,[9]B!AB832,[9]B!AB840,[9]B!AB843)</f>
        <v>0</v>
      </c>
      <c r="J318" s="511">
        <f>SUM([9]B!AC824,[9]B!AC828,[9]B!AC832,[9]B!AC840,[9]B!AC843)</f>
        <v>0</v>
      </c>
      <c r="K318" s="511">
        <f>SUM([9]B!AD824,[9]B!AD828,[9]B!AD832,[9]B!AD840,[9]B!AD843)</f>
        <v>0</v>
      </c>
      <c r="L318" s="511">
        <f>SUM([9]B!AE824,[9]B!AE828,[9]B!AE832,[9]B!AE840,[9]B!AE843)</f>
        <v>0</v>
      </c>
      <c r="M318" s="511">
        <f>SUM([9]B!AF824,[9]B!AF828,[9]B!AF832,[9]B!AF840,[9]B!AF843)</f>
        <v>0</v>
      </c>
      <c r="N318" s="511">
        <f>SUM([9]B!AG824,[9]B!AG828,[9]B!AG832,[9]B!AG840,[9]B!AG843)</f>
        <v>0</v>
      </c>
      <c r="O318" s="511">
        <f>SUM([9]B!AH824,[9]B!AH828,[9]B!AH832,[9]B!AH840,[9]B!AH843)</f>
        <v>0</v>
      </c>
      <c r="P318" s="511">
        <f>SUM([9]B!AI824,[9]B!AI828,[9]B!AI832,[9]B!AI840,[9]B!AI843)</f>
        <v>3</v>
      </c>
      <c r="Q318" s="511">
        <f>SUM([9]B!AJ824,[9]B!AJ828,[9]B!AJ832,[9]B!AJ840,[9]B!AJ843)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[9]B!C854</f>
        <v>0</v>
      </c>
      <c r="D320" s="513">
        <f>[9]B!D854</f>
        <v>0</v>
      </c>
      <c r="E320" s="513">
        <f>[9]B!E854</f>
        <v>0</v>
      </c>
      <c r="F320" s="513">
        <f>[9]B!F854</f>
        <v>0</v>
      </c>
      <c r="G320" s="513">
        <f>[9]B!G854</f>
        <v>0</v>
      </c>
      <c r="H320" s="511">
        <f>[9]B!AA854</f>
        <v>0</v>
      </c>
      <c r="I320" s="511">
        <f>[9]B!AB854</f>
        <v>0</v>
      </c>
      <c r="J320" s="511">
        <f>[9]B!AC854</f>
        <v>0</v>
      </c>
      <c r="K320" s="511">
        <f>[9]B!AD854</f>
        <v>0</v>
      </c>
      <c r="L320" s="511">
        <f>[9]B!AE854</f>
        <v>0</v>
      </c>
      <c r="M320" s="511">
        <f>[9]B!AF854</f>
        <v>0</v>
      </c>
      <c r="N320" s="511">
        <f>[9]B!AG854</f>
        <v>0</v>
      </c>
      <c r="O320" s="511">
        <f>[9]B!AH854</f>
        <v>0</v>
      </c>
      <c r="P320" s="511">
        <f>[9]B!AI854</f>
        <v>0</v>
      </c>
      <c r="Q320" s="511">
        <f>[9]B!AJ854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[9]B!C860</f>
        <v>0</v>
      </c>
      <c r="D322" s="547">
        <f>[9]B!D860</f>
        <v>0</v>
      </c>
      <c r="E322" s="547">
        <f>[9]B!E860</f>
        <v>0</v>
      </c>
      <c r="F322" s="547">
        <f>[9]B!F860</f>
        <v>0</v>
      </c>
      <c r="G322" s="547">
        <f>[9]B!G860</f>
        <v>0</v>
      </c>
      <c r="H322" s="511">
        <f>[9]B!AA860</f>
        <v>0</v>
      </c>
      <c r="I322" s="511">
        <f>[9]B!AB860</f>
        <v>0</v>
      </c>
      <c r="J322" s="511">
        <f>[9]B!AC860</f>
        <v>0</v>
      </c>
      <c r="K322" s="511">
        <f>[9]B!AD860</f>
        <v>0</v>
      </c>
      <c r="L322" s="511">
        <f>[9]B!AE860</f>
        <v>0</v>
      </c>
      <c r="M322" s="511">
        <f>[9]B!AF860</f>
        <v>0</v>
      </c>
      <c r="N322" s="511">
        <f>[9]B!AG860</f>
        <v>0</v>
      </c>
      <c r="O322" s="511">
        <f>[9]B!AH860</f>
        <v>0</v>
      </c>
      <c r="P322" s="511">
        <f>[9]B!AI860</f>
        <v>0</v>
      </c>
      <c r="Q322" s="511">
        <f>[9]B!AJ860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[9]B!C876</f>
        <v>0</v>
      </c>
      <c r="D323" s="548">
        <f>[9]B!D876</f>
        <v>0</v>
      </c>
      <c r="E323" s="548">
        <f>[9]B!E876</f>
        <v>0</v>
      </c>
      <c r="F323" s="548">
        <f>[9]B!F876</f>
        <v>0</v>
      </c>
      <c r="G323" s="548">
        <f>[9]B!G876</f>
        <v>0</v>
      </c>
      <c r="H323" s="511">
        <f>[9]B!AA876</f>
        <v>0</v>
      </c>
      <c r="I323" s="511">
        <f>[9]B!AB876</f>
        <v>0</v>
      </c>
      <c r="J323" s="511">
        <f>[9]B!AC876</f>
        <v>0</v>
      </c>
      <c r="K323" s="511">
        <f>[9]B!AD876</f>
        <v>0</v>
      </c>
      <c r="L323" s="511">
        <f>[9]B!AE876</f>
        <v>0</v>
      </c>
      <c r="M323" s="511">
        <f>[9]B!AF876</f>
        <v>0</v>
      </c>
      <c r="N323" s="511">
        <f>[9]B!AG876</f>
        <v>0</v>
      </c>
      <c r="O323" s="511">
        <f>[9]B!AH876</f>
        <v>0</v>
      </c>
      <c r="P323" s="511">
        <f>[9]B!AI876</f>
        <v>0</v>
      </c>
      <c r="Q323" s="511">
        <f>[9]B!AJ876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[9]B!C879</f>
        <v>0</v>
      </c>
      <c r="D324" s="548">
        <f>[9]B!D879</f>
        <v>0</v>
      </c>
      <c r="E324" s="548">
        <f>[9]B!E879</f>
        <v>0</v>
      </c>
      <c r="F324" s="548">
        <f>[9]B!F879</f>
        <v>0</v>
      </c>
      <c r="G324" s="548">
        <f>[9]B!G879</f>
        <v>0</v>
      </c>
      <c r="H324" s="548">
        <f>[9]B!H879</f>
        <v>0</v>
      </c>
      <c r="I324" s="548">
        <f>[9]B!I879</f>
        <v>0</v>
      </c>
      <c r="J324" s="548">
        <f>[9]B!J879</f>
        <v>0</v>
      </c>
      <c r="K324" s="548">
        <f>[9]B!K879</f>
        <v>0</v>
      </c>
      <c r="L324" s="548">
        <f>[9]B!L879</f>
        <v>0</v>
      </c>
      <c r="M324" s="548">
        <f>[9]B!M879</f>
        <v>0</v>
      </c>
      <c r="N324" s="548">
        <f>[9]B!N879</f>
        <v>0</v>
      </c>
      <c r="O324" s="548">
        <f>[9]B!O879</f>
        <v>0</v>
      </c>
      <c r="P324" s="548">
        <f>[9]B!P879</f>
        <v>0</v>
      </c>
      <c r="Q324" s="548">
        <f>[9]B!Q879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27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[9]B!C2095</f>
        <v>0</v>
      </c>
      <c r="D330" s="555">
        <f>[9]B!D2095</f>
        <v>0</v>
      </c>
      <c r="E330" s="555">
        <f>[9]B!E2095</f>
        <v>0</v>
      </c>
      <c r="F330" s="555">
        <f>[9]B!F2095</f>
        <v>0</v>
      </c>
      <c r="G330" s="555">
        <f>[9]B!G2095</f>
        <v>0</v>
      </c>
      <c r="H330" s="555">
        <f>[9]B!AA2095</f>
        <v>0</v>
      </c>
      <c r="I330" s="555">
        <f>[9]B!AB2095</f>
        <v>0</v>
      </c>
      <c r="J330" s="555">
        <f>[9]B!AC2095</f>
        <v>0</v>
      </c>
      <c r="K330" s="555">
        <f>[9]B!AD2095</f>
        <v>0</v>
      </c>
      <c r="L330" s="555">
        <f>[9]B!AE2095</f>
        <v>0</v>
      </c>
      <c r="M330" s="555">
        <f>[9]B!AF2095</f>
        <v>0</v>
      </c>
      <c r="N330" s="555">
        <f>[9]B!AG2095</f>
        <v>0</v>
      </c>
      <c r="O330" s="555">
        <f>[9]B!AH2095</f>
        <v>0</v>
      </c>
      <c r="P330" s="555">
        <f>[9]B!AI2095</f>
        <v>0</v>
      </c>
      <c r="Q330" s="555">
        <f>[9]B!AJ2095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[9]B!C2096</f>
        <v>0</v>
      </c>
      <c r="D331" s="555">
        <f>[9]B!D2096</f>
        <v>0</v>
      </c>
      <c r="E331" s="555">
        <f>[9]B!E2096</f>
        <v>0</v>
      </c>
      <c r="F331" s="555">
        <f>[9]B!F2096</f>
        <v>0</v>
      </c>
      <c r="G331" s="555">
        <f>[9]B!G2096</f>
        <v>0</v>
      </c>
      <c r="H331" s="555">
        <f>[9]B!AA2096</f>
        <v>0</v>
      </c>
      <c r="I331" s="555">
        <f>[9]B!AB2096</f>
        <v>0</v>
      </c>
      <c r="J331" s="555">
        <f>[9]B!AC2096</f>
        <v>0</v>
      </c>
      <c r="K331" s="555">
        <f>[9]B!AD2096</f>
        <v>0</v>
      </c>
      <c r="L331" s="555">
        <f>[9]B!AE2096</f>
        <v>0</v>
      </c>
      <c r="M331" s="555">
        <f>[9]B!AF2096</f>
        <v>0</v>
      </c>
      <c r="N331" s="555">
        <f>[9]B!AG2096</f>
        <v>0</v>
      </c>
      <c r="O331" s="555">
        <f>[9]B!AH2096</f>
        <v>0</v>
      </c>
      <c r="P331" s="555">
        <f>[9]B!AI2096</f>
        <v>0</v>
      </c>
      <c r="Q331" s="555">
        <f>[9]B!AJ2096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[9]B!C2097</f>
        <v>0</v>
      </c>
      <c r="D332" s="555">
        <f>[9]B!D2097</f>
        <v>0</v>
      </c>
      <c r="E332" s="555">
        <f>[9]B!E2097</f>
        <v>0</v>
      </c>
      <c r="F332" s="555">
        <f>[9]B!F2097</f>
        <v>0</v>
      </c>
      <c r="G332" s="555">
        <f>[9]B!G2097</f>
        <v>0</v>
      </c>
      <c r="H332" s="555">
        <f>[9]B!AA2097</f>
        <v>0</v>
      </c>
      <c r="I332" s="555">
        <f>[9]B!AB2097</f>
        <v>0</v>
      </c>
      <c r="J332" s="555">
        <f>[9]B!AC2097</f>
        <v>0</v>
      </c>
      <c r="K332" s="555">
        <f>[9]B!AD2097</f>
        <v>0</v>
      </c>
      <c r="L332" s="555">
        <f>[9]B!AE2097</f>
        <v>0</v>
      </c>
      <c r="M332" s="555">
        <f>[9]B!AF2097</f>
        <v>0</v>
      </c>
      <c r="N332" s="555">
        <f>[9]B!AG2097</f>
        <v>0</v>
      </c>
      <c r="O332" s="555">
        <f>[9]B!AH2097</f>
        <v>0</v>
      </c>
      <c r="P332" s="555">
        <f>[9]B!AI2097</f>
        <v>0</v>
      </c>
      <c r="Q332" s="555">
        <f>[9]B!AJ2097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[9]B!C2098</f>
        <v>0</v>
      </c>
      <c r="D333" s="555">
        <f>[9]B!D2098</f>
        <v>0</v>
      </c>
      <c r="E333" s="555">
        <f>[9]B!E2098</f>
        <v>0</v>
      </c>
      <c r="F333" s="555">
        <f>[9]B!F2098</f>
        <v>0</v>
      </c>
      <c r="G333" s="555">
        <f>[9]B!G2098</f>
        <v>0</v>
      </c>
      <c r="H333" s="555">
        <f>[9]B!AA2098</f>
        <v>0</v>
      </c>
      <c r="I333" s="555">
        <f>[9]B!AB2098</f>
        <v>0</v>
      </c>
      <c r="J333" s="555">
        <f>[9]B!AC2098</f>
        <v>0</v>
      </c>
      <c r="K333" s="555">
        <f>[9]B!AD2098</f>
        <v>0</v>
      </c>
      <c r="L333" s="555">
        <f>[9]B!AE2098</f>
        <v>0</v>
      </c>
      <c r="M333" s="555">
        <f>[9]B!AF2098</f>
        <v>0</v>
      </c>
      <c r="N333" s="555">
        <f>[9]B!AG2098</f>
        <v>0</v>
      </c>
      <c r="O333" s="555">
        <f>[9]B!AH2098</f>
        <v>0</v>
      </c>
      <c r="P333" s="555">
        <f>[9]B!AI2098</f>
        <v>0</v>
      </c>
      <c r="Q333" s="555">
        <f>[9]B!AJ2098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[9]B!C2099</f>
        <v>0</v>
      </c>
      <c r="D334" s="555">
        <f>[9]B!D2099</f>
        <v>0</v>
      </c>
      <c r="E334" s="555">
        <f>[9]B!E2099</f>
        <v>0</v>
      </c>
      <c r="F334" s="555">
        <f>[9]B!F2099</f>
        <v>0</v>
      </c>
      <c r="G334" s="555">
        <f>[9]B!G2099</f>
        <v>0</v>
      </c>
      <c r="H334" s="555">
        <f>[9]B!AA2099</f>
        <v>0</v>
      </c>
      <c r="I334" s="555">
        <f>[9]B!AB2099</f>
        <v>0</v>
      </c>
      <c r="J334" s="555">
        <f>[9]B!AC2099</f>
        <v>0</v>
      </c>
      <c r="K334" s="555">
        <f>[9]B!AD2099</f>
        <v>0</v>
      </c>
      <c r="L334" s="555">
        <f>[9]B!AE2099</f>
        <v>0</v>
      </c>
      <c r="M334" s="555">
        <f>[9]B!AF2099</f>
        <v>0</v>
      </c>
      <c r="N334" s="555">
        <f>[9]B!AG2099</f>
        <v>0</v>
      </c>
      <c r="O334" s="555">
        <f>[9]B!AH2099</f>
        <v>0</v>
      </c>
      <c r="P334" s="555">
        <f>[9]B!AI2099</f>
        <v>0</v>
      </c>
      <c r="Q334" s="555">
        <f>[9]B!AJ2099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[9]B!C2100</f>
        <v>0</v>
      </c>
      <c r="D335" s="555">
        <f>[9]B!D2100</f>
        <v>0</v>
      </c>
      <c r="E335" s="555">
        <f>[9]B!E2100</f>
        <v>0</v>
      </c>
      <c r="F335" s="555">
        <f>[9]B!F2100</f>
        <v>0</v>
      </c>
      <c r="G335" s="555">
        <f>[9]B!G2100</f>
        <v>0</v>
      </c>
      <c r="H335" s="555">
        <f>[9]B!AA2100</f>
        <v>0</v>
      </c>
      <c r="I335" s="555">
        <f>[9]B!AB2100</f>
        <v>0</v>
      </c>
      <c r="J335" s="555">
        <f>[9]B!AC2100</f>
        <v>0</v>
      </c>
      <c r="K335" s="555">
        <f>[9]B!AD2100</f>
        <v>0</v>
      </c>
      <c r="L335" s="555">
        <f>[9]B!AE2100</f>
        <v>0</v>
      </c>
      <c r="M335" s="555">
        <f>[9]B!AF2100</f>
        <v>0</v>
      </c>
      <c r="N335" s="555">
        <f>[9]B!AG2100</f>
        <v>0</v>
      </c>
      <c r="O335" s="555">
        <f>[9]B!AH2100</f>
        <v>0</v>
      </c>
      <c r="P335" s="555">
        <f>[9]B!AI2100</f>
        <v>0</v>
      </c>
      <c r="Q335" s="555">
        <f>[9]B!AJ2100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[9]B!C2101</f>
        <v>0</v>
      </c>
      <c r="D336" s="555">
        <f>[9]B!D2101</f>
        <v>0</v>
      </c>
      <c r="E336" s="555">
        <f>[9]B!E2101</f>
        <v>0</v>
      </c>
      <c r="F336" s="555">
        <f>[9]B!F2101</f>
        <v>0</v>
      </c>
      <c r="G336" s="555">
        <f>[9]B!G2101</f>
        <v>0</v>
      </c>
      <c r="H336" s="555">
        <f>[9]B!AA2101</f>
        <v>0</v>
      </c>
      <c r="I336" s="555">
        <f>[9]B!AB2101</f>
        <v>0</v>
      </c>
      <c r="J336" s="555">
        <f>[9]B!AC2101</f>
        <v>0</v>
      </c>
      <c r="K336" s="555">
        <f>[9]B!AD2101</f>
        <v>0</v>
      </c>
      <c r="L336" s="555">
        <f>[9]B!AE2101</f>
        <v>0</v>
      </c>
      <c r="M336" s="555">
        <f>[9]B!AF2101</f>
        <v>0</v>
      </c>
      <c r="N336" s="555">
        <f>[9]B!AG2101</f>
        <v>0</v>
      </c>
      <c r="O336" s="555">
        <f>[9]B!AH2101</f>
        <v>0</v>
      </c>
      <c r="P336" s="555">
        <f>[9]B!AI2101</f>
        <v>0</v>
      </c>
      <c r="Q336" s="555">
        <f>[9]B!AJ2101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[9]B!C2102</f>
        <v>0</v>
      </c>
      <c r="D337" s="555">
        <f>[9]B!D2102</f>
        <v>0</v>
      </c>
      <c r="E337" s="555">
        <f>[9]B!E2102</f>
        <v>0</v>
      </c>
      <c r="F337" s="555">
        <f>[9]B!F2102</f>
        <v>0</v>
      </c>
      <c r="G337" s="555">
        <f>[9]B!G2102</f>
        <v>0</v>
      </c>
      <c r="H337" s="555">
        <f>[9]B!AA2102</f>
        <v>0</v>
      </c>
      <c r="I337" s="555">
        <f>[9]B!AB2102</f>
        <v>0</v>
      </c>
      <c r="J337" s="555">
        <f>[9]B!AC2102</f>
        <v>0</v>
      </c>
      <c r="K337" s="555">
        <f>[9]B!AD2102</f>
        <v>0</v>
      </c>
      <c r="L337" s="555">
        <f>[9]B!AE2102</f>
        <v>0</v>
      </c>
      <c r="M337" s="555">
        <f>[9]B!AF2102</f>
        <v>0</v>
      </c>
      <c r="N337" s="555">
        <f>[9]B!AG2102</f>
        <v>0</v>
      </c>
      <c r="O337" s="555">
        <f>[9]B!AH2102</f>
        <v>0</v>
      </c>
      <c r="P337" s="555">
        <f>[9]B!AI2102</f>
        <v>0</v>
      </c>
      <c r="Q337" s="555">
        <f>[9]B!AJ2102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[9]B!C1141</f>
        <v>6</v>
      </c>
      <c r="D343" s="555">
        <f>[9]B!H1141</f>
        <v>5</v>
      </c>
      <c r="E343" s="555">
        <f>[9]B!I1141</f>
        <v>3</v>
      </c>
      <c r="F343" s="555">
        <f>[9]B!J1141</f>
        <v>2</v>
      </c>
      <c r="G343" s="555">
        <f>[9]B!K1141</f>
        <v>1</v>
      </c>
      <c r="H343" s="555">
        <f>[9]B!L1141</f>
        <v>0</v>
      </c>
      <c r="I343" s="555">
        <f>[9]B!M1141</f>
        <v>0</v>
      </c>
      <c r="J343" s="555">
        <f>[9]B!N1141</f>
        <v>0</v>
      </c>
      <c r="K343" s="567"/>
      <c r="L343" s="555">
        <f>[9]B!AD1141</f>
        <v>0</v>
      </c>
      <c r="M343" s="555">
        <f>[9]B!AE1141</f>
        <v>0</v>
      </c>
      <c r="N343" s="555">
        <f>[9]B!AF1141</f>
        <v>0</v>
      </c>
      <c r="O343" s="555">
        <f>[9]B!AG1141</f>
        <v>0</v>
      </c>
      <c r="P343" s="555">
        <f>[9]B!AH1141</f>
        <v>0</v>
      </c>
      <c r="Q343" s="555">
        <f>[9]B!AI1141</f>
        <v>0</v>
      </c>
      <c r="R343" s="555">
        <f>[9]B!AJ1141</f>
        <v>3</v>
      </c>
    </row>
    <row r="344" spans="1:18" ht="15" customHeight="1" x14ac:dyDescent="0.15">
      <c r="A344" s="287" t="s">
        <v>465</v>
      </c>
      <c r="B344" s="288" t="s">
        <v>466</v>
      </c>
      <c r="C344" s="555">
        <f>[9]B!C1276</f>
        <v>163</v>
      </c>
      <c r="D344" s="555">
        <f>[9]B!H1276</f>
        <v>163</v>
      </c>
      <c r="E344" s="555">
        <f>[9]B!I1276</f>
        <v>157</v>
      </c>
      <c r="F344" s="555">
        <f>[9]B!J1276</f>
        <v>6</v>
      </c>
      <c r="G344" s="555">
        <f>[9]B!K1276</f>
        <v>0</v>
      </c>
      <c r="H344" s="555">
        <f>[9]B!L1276</f>
        <v>0</v>
      </c>
      <c r="I344" s="555">
        <f>[9]B!M1276</f>
        <v>0</v>
      </c>
      <c r="J344" s="555">
        <f>[9]B!N1276</f>
        <v>0</v>
      </c>
      <c r="K344" s="555">
        <v>54</v>
      </c>
      <c r="L344" s="555">
        <f>[9]B!AD1276</f>
        <v>1</v>
      </c>
      <c r="M344" s="555">
        <f>[9]B!AE1276</f>
        <v>77</v>
      </c>
      <c r="N344" s="555">
        <f>[9]B!AF1276</f>
        <v>0</v>
      </c>
      <c r="O344" s="555">
        <f>[9]B!AG1276</f>
        <v>0</v>
      </c>
      <c r="P344" s="555">
        <f>[9]B!AH1276</f>
        <v>0</v>
      </c>
      <c r="Q344" s="555">
        <f>[9]B!AI1276</f>
        <v>0</v>
      </c>
      <c r="R344" s="555">
        <f>[9]B!AJ1276</f>
        <v>6</v>
      </c>
    </row>
    <row r="345" spans="1:18" ht="15" customHeight="1" x14ac:dyDescent="0.15">
      <c r="A345" s="287" t="s">
        <v>113</v>
      </c>
      <c r="B345" s="288" t="s">
        <v>467</v>
      </c>
      <c r="C345" s="555">
        <f>[9]B!C1416</f>
        <v>74</v>
      </c>
      <c r="D345" s="555">
        <f>[9]B!H1416</f>
        <v>63</v>
      </c>
      <c r="E345" s="555">
        <f>[9]B!I1416</f>
        <v>56</v>
      </c>
      <c r="F345" s="555">
        <f>[9]B!J1416</f>
        <v>7</v>
      </c>
      <c r="G345" s="555">
        <f>[9]B!K1416</f>
        <v>0</v>
      </c>
      <c r="H345" s="555">
        <f>[9]B!L1416</f>
        <v>9</v>
      </c>
      <c r="I345" s="555">
        <f>[9]B!M1416</f>
        <v>2</v>
      </c>
      <c r="J345" s="555">
        <f>[9]B!N1416</f>
        <v>0</v>
      </c>
      <c r="K345" s="555">
        <v>30</v>
      </c>
      <c r="L345" s="555">
        <f>[9]B!AD1416</f>
        <v>0</v>
      </c>
      <c r="M345" s="555">
        <f>[9]B!AE1416</f>
        <v>0</v>
      </c>
      <c r="N345" s="555">
        <f>[9]B!AF1416</f>
        <v>0</v>
      </c>
      <c r="O345" s="555">
        <f>[9]B!AG1416</f>
        <v>0</v>
      </c>
      <c r="P345" s="555">
        <f>[9]B!AH1416</f>
        <v>0</v>
      </c>
      <c r="Q345" s="555">
        <f>[9]B!AI1416</f>
        <v>0</v>
      </c>
      <c r="R345" s="555">
        <f>[9]B!AJ1416</f>
        <v>8</v>
      </c>
    </row>
    <row r="346" spans="1:18" ht="15" customHeight="1" x14ac:dyDescent="0.15">
      <c r="A346" s="287" t="s">
        <v>115</v>
      </c>
      <c r="B346" s="288" t="s">
        <v>468</v>
      </c>
      <c r="C346" s="555">
        <f>[9]B!C1480</f>
        <v>11</v>
      </c>
      <c r="D346" s="555">
        <f>[9]B!H1480</f>
        <v>5</v>
      </c>
      <c r="E346" s="555">
        <f>[9]B!I1480</f>
        <v>5</v>
      </c>
      <c r="F346" s="555">
        <f>[9]B!J1480</f>
        <v>0</v>
      </c>
      <c r="G346" s="555">
        <f>[9]B!K1480</f>
        <v>0</v>
      </c>
      <c r="H346" s="555">
        <f>[9]B!L1480</f>
        <v>6</v>
      </c>
      <c r="I346" s="555">
        <f>[9]B!M1480</f>
        <v>0</v>
      </c>
      <c r="J346" s="555">
        <f>[9]B!N1480</f>
        <v>0</v>
      </c>
      <c r="K346" s="555">
        <v>8</v>
      </c>
      <c r="L346" s="555">
        <f>[9]B!AD1480</f>
        <v>0</v>
      </c>
      <c r="M346" s="555">
        <f>[9]B!AE1480</f>
        <v>0</v>
      </c>
      <c r="N346" s="555">
        <f>[9]B!AF1480</f>
        <v>0</v>
      </c>
      <c r="O346" s="555">
        <f>[9]B!AG1480</f>
        <v>0</v>
      </c>
      <c r="P346" s="555">
        <f>[9]B!AH1480</f>
        <v>0</v>
      </c>
      <c r="Q346" s="555">
        <f>[9]B!AI1480</f>
        <v>0</v>
      </c>
      <c r="R346" s="555">
        <f>[9]B!AJ1480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[9]B!C1549</f>
        <v>47</v>
      </c>
      <c r="D347" s="555">
        <f>[9]B!H1549</f>
        <v>43</v>
      </c>
      <c r="E347" s="555">
        <f>[9]B!I1549</f>
        <v>43</v>
      </c>
      <c r="F347" s="555">
        <f>[9]B!J1549</f>
        <v>0</v>
      </c>
      <c r="G347" s="555">
        <f>[9]B!K1549</f>
        <v>0</v>
      </c>
      <c r="H347" s="555">
        <f>[9]B!L1549</f>
        <v>4</v>
      </c>
      <c r="I347" s="555">
        <f>[9]B!M1549</f>
        <v>0</v>
      </c>
      <c r="J347" s="555">
        <f>[9]B!N1549</f>
        <v>0</v>
      </c>
      <c r="K347" s="555">
        <v>39</v>
      </c>
      <c r="L347" s="555">
        <f>[9]B!AD1549</f>
        <v>0</v>
      </c>
      <c r="M347" s="555">
        <f>[9]B!AE1549</f>
        <v>0</v>
      </c>
      <c r="N347" s="555">
        <f>[9]B!AF1549</f>
        <v>0</v>
      </c>
      <c r="O347" s="555">
        <f>[9]B!AG1549</f>
        <v>0</v>
      </c>
      <c r="P347" s="555">
        <f>[9]B!AH1549</f>
        <v>0</v>
      </c>
      <c r="Q347" s="555">
        <f>[9]B!AI1549</f>
        <v>0</v>
      </c>
      <c r="R347" s="555">
        <f>[9]B!AJ1549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[9]B!C1594</f>
        <v>89</v>
      </c>
      <c r="D348" s="555">
        <f>[9]B!H1594</f>
        <v>78</v>
      </c>
      <c r="E348" s="555">
        <f>[9]B!I1594</f>
        <v>70</v>
      </c>
      <c r="F348" s="555">
        <f>[9]B!J1594</f>
        <v>8</v>
      </c>
      <c r="G348" s="555">
        <f>[9]B!K1594</f>
        <v>4</v>
      </c>
      <c r="H348" s="555">
        <f>[9]B!L1594</f>
        <v>7</v>
      </c>
      <c r="I348" s="555">
        <f>[9]B!M1594</f>
        <v>0</v>
      </c>
      <c r="J348" s="555">
        <f>[9]B!N1594</f>
        <v>0</v>
      </c>
      <c r="K348" s="555">
        <v>89</v>
      </c>
      <c r="L348" s="555">
        <f>[9]B!AD1594</f>
        <v>0</v>
      </c>
      <c r="M348" s="555">
        <f>[9]B!AE1594</f>
        <v>0</v>
      </c>
      <c r="N348" s="555">
        <f>[9]B!AF1594</f>
        <v>0</v>
      </c>
      <c r="O348" s="555">
        <f>[9]B!AG1594</f>
        <v>0</v>
      </c>
      <c r="P348" s="555">
        <f>[9]B!AH1594</f>
        <v>0</v>
      </c>
      <c r="Q348" s="555">
        <f>[9]B!AI1594</f>
        <v>0</v>
      </c>
      <c r="R348" s="555">
        <f>[9]B!AJ1594</f>
        <v>7</v>
      </c>
    </row>
    <row r="349" spans="1:18" ht="15" customHeight="1" x14ac:dyDescent="0.15">
      <c r="A349" s="287" t="s">
        <v>124</v>
      </c>
      <c r="B349" s="288" t="s">
        <v>472</v>
      </c>
      <c r="C349" s="555">
        <f>[9]B!C1798</f>
        <v>7</v>
      </c>
      <c r="D349" s="555">
        <f>[9]B!H1798</f>
        <v>6</v>
      </c>
      <c r="E349" s="555">
        <f>[9]B!I1798</f>
        <v>0</v>
      </c>
      <c r="F349" s="555">
        <f>[9]B!J1798</f>
        <v>6</v>
      </c>
      <c r="G349" s="555">
        <f>[9]B!K1798</f>
        <v>0</v>
      </c>
      <c r="H349" s="555">
        <f>[9]B!L1798</f>
        <v>0</v>
      </c>
      <c r="I349" s="555">
        <f>[9]B!M1798</f>
        <v>1</v>
      </c>
      <c r="J349" s="555">
        <f>[9]B!N1798</f>
        <v>0</v>
      </c>
      <c r="K349" s="555">
        <v>0</v>
      </c>
      <c r="L349" s="555">
        <f>[9]B!AD1798</f>
        <v>0</v>
      </c>
      <c r="M349" s="555">
        <f>[9]B!AE1798</f>
        <v>0</v>
      </c>
      <c r="N349" s="555">
        <f>[9]B!AF1798</f>
        <v>0</v>
      </c>
      <c r="O349" s="555">
        <f>[9]B!AG1798</f>
        <v>0</v>
      </c>
      <c r="P349" s="555">
        <f>[9]B!AH1798</f>
        <v>0</v>
      </c>
      <c r="Q349" s="555">
        <f>[9]B!AI1798</f>
        <v>0</v>
      </c>
      <c r="R349" s="555">
        <f>[9]B!AJ1798</f>
        <v>6</v>
      </c>
    </row>
    <row r="350" spans="1:18" ht="15" customHeight="1" x14ac:dyDescent="0.15">
      <c r="A350" s="287" t="s">
        <v>473</v>
      </c>
      <c r="B350" s="288" t="s">
        <v>474</v>
      </c>
      <c r="C350" s="555">
        <f>[9]B!C1867</f>
        <v>3</v>
      </c>
      <c r="D350" s="555">
        <f>[9]B!H1867</f>
        <v>3</v>
      </c>
      <c r="E350" s="555">
        <f>[9]B!I1867</f>
        <v>3</v>
      </c>
      <c r="F350" s="555">
        <f>[9]B!J1867</f>
        <v>0</v>
      </c>
      <c r="G350" s="555">
        <f>[9]B!K1867</f>
        <v>0</v>
      </c>
      <c r="H350" s="555">
        <f>[9]B!L1867</f>
        <v>0</v>
      </c>
      <c r="I350" s="555">
        <f>[9]B!M1867</f>
        <v>0</v>
      </c>
      <c r="J350" s="555">
        <f>[9]B!N1867</f>
        <v>0</v>
      </c>
      <c r="K350" s="555">
        <v>3</v>
      </c>
      <c r="L350" s="555">
        <f>[9]B!AD1867</f>
        <v>0</v>
      </c>
      <c r="M350" s="555">
        <f>[9]B!AE1867</f>
        <v>0</v>
      </c>
      <c r="N350" s="555">
        <f>[9]B!AF1867</f>
        <v>0</v>
      </c>
      <c r="O350" s="555">
        <f>[9]B!AG1867</f>
        <v>0</v>
      </c>
      <c r="P350" s="555">
        <f>[9]B!AH1867</f>
        <v>0</v>
      </c>
      <c r="Q350" s="555">
        <f>[9]B!AI1867</f>
        <v>0</v>
      </c>
      <c r="R350" s="555">
        <f>[9]B!AJ1867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[9]B!C2028</f>
        <v>206</v>
      </c>
      <c r="D351" s="555">
        <f>[9]B!H2028</f>
        <v>173</v>
      </c>
      <c r="E351" s="555">
        <f>[9]B!I2028</f>
        <v>146</v>
      </c>
      <c r="F351" s="555">
        <f>[9]B!J2028</f>
        <v>27</v>
      </c>
      <c r="G351" s="555">
        <f>[9]B!K2028</f>
        <v>8</v>
      </c>
      <c r="H351" s="555">
        <f>[9]B!L2028</f>
        <v>25</v>
      </c>
      <c r="I351" s="555">
        <f>[9]B!M2028</f>
        <v>0</v>
      </c>
      <c r="J351" s="555">
        <f>[9]B!N2028</f>
        <v>0</v>
      </c>
      <c r="K351" s="568"/>
      <c r="L351" s="555">
        <f>[9]B!AD2028</f>
        <v>0</v>
      </c>
      <c r="M351" s="555">
        <f>[9]B!AE2028</f>
        <v>0</v>
      </c>
      <c r="N351" s="555">
        <f>[9]B!AF2028</f>
        <v>0</v>
      </c>
      <c r="O351" s="555">
        <f>[9]B!AG2028</f>
        <v>0</v>
      </c>
      <c r="P351" s="555">
        <f>[9]B!AH2028</f>
        <v>0</v>
      </c>
      <c r="Q351" s="555">
        <f>[9]B!AI2028</f>
        <v>0</v>
      </c>
      <c r="R351" s="555">
        <f>[9]B!AJ2028</f>
        <v>39</v>
      </c>
    </row>
    <row r="352" spans="1:18" ht="15" customHeight="1" x14ac:dyDescent="0.15">
      <c r="A352" s="287" t="s">
        <v>477</v>
      </c>
      <c r="B352" s="288" t="s">
        <v>478</v>
      </c>
      <c r="C352" s="555">
        <f>[9]B!C2066</f>
        <v>16</v>
      </c>
      <c r="D352" s="555">
        <f>[9]B!H2066</f>
        <v>10</v>
      </c>
      <c r="E352" s="555">
        <f>[9]B!I2066</f>
        <v>5</v>
      </c>
      <c r="F352" s="555">
        <f>[9]B!J2066</f>
        <v>5</v>
      </c>
      <c r="G352" s="555">
        <f>[9]B!K2066</f>
        <v>2</v>
      </c>
      <c r="H352" s="555">
        <f>[9]B!L2066</f>
        <v>0</v>
      </c>
      <c r="I352" s="555">
        <f>[9]B!M2066</f>
        <v>4</v>
      </c>
      <c r="J352" s="555">
        <f>[9]B!N2066</f>
        <v>0</v>
      </c>
      <c r="K352" s="555">
        <v>1</v>
      </c>
      <c r="L352" s="555">
        <f>[9]B!AD2066</f>
        <v>0</v>
      </c>
      <c r="M352" s="555">
        <f>[9]B!AE2066</f>
        <v>0</v>
      </c>
      <c r="N352" s="555">
        <f>[9]B!AF2066</f>
        <v>0</v>
      </c>
      <c r="O352" s="555">
        <f>[9]B!AG2066</f>
        <v>0</v>
      </c>
      <c r="P352" s="555">
        <f>[9]B!AH2066</f>
        <v>0</v>
      </c>
      <c r="Q352" s="555">
        <f>[9]B!AI2066</f>
        <v>0</v>
      </c>
      <c r="R352" s="555">
        <f>[9]B!AJ2066</f>
        <v>0</v>
      </c>
    </row>
    <row r="353" spans="1:28" ht="15" customHeight="1" x14ac:dyDescent="0.15">
      <c r="A353" s="287" t="s">
        <v>479</v>
      </c>
      <c r="B353" s="288" t="s">
        <v>480</v>
      </c>
      <c r="C353" s="555">
        <f>[9]B!C2185</f>
        <v>76</v>
      </c>
      <c r="D353" s="555">
        <f>[9]B!H2185</f>
        <v>68</v>
      </c>
      <c r="E353" s="555">
        <f>[9]B!I2185</f>
        <v>38</v>
      </c>
      <c r="F353" s="555">
        <f>[9]B!J2185</f>
        <v>30</v>
      </c>
      <c r="G353" s="555">
        <f>[9]B!K2185</f>
        <v>2</v>
      </c>
      <c r="H353" s="555">
        <f>[9]B!L2185</f>
        <v>4</v>
      </c>
      <c r="I353" s="555">
        <f>[9]B!M2185</f>
        <v>2</v>
      </c>
      <c r="J353" s="555">
        <f>[9]B!N2185</f>
        <v>0</v>
      </c>
      <c r="K353" s="555">
        <v>0</v>
      </c>
      <c r="L353" s="555">
        <f>[9]B!AD2185</f>
        <v>0</v>
      </c>
      <c r="M353" s="555">
        <f>[9]B!AE2185</f>
        <v>0</v>
      </c>
      <c r="N353" s="555">
        <f>[9]B!AF2185</f>
        <v>0</v>
      </c>
      <c r="O353" s="555">
        <f>[9]B!AG2185</f>
        <v>0</v>
      </c>
      <c r="P353" s="555">
        <f>[9]B!AH2185</f>
        <v>0</v>
      </c>
      <c r="Q353" s="555">
        <f>[9]B!AI2185</f>
        <v>0</v>
      </c>
      <c r="R353" s="555">
        <f>[9]B!AJ2185</f>
        <v>31</v>
      </c>
    </row>
    <row r="354" spans="1:28" ht="15" customHeight="1" x14ac:dyDescent="0.15">
      <c r="A354" s="287" t="s">
        <v>481</v>
      </c>
      <c r="B354" s="288" t="s">
        <v>482</v>
      </c>
      <c r="C354" s="555">
        <f>[9]B!C2218</f>
        <v>8</v>
      </c>
      <c r="D354" s="555">
        <f>[9]B!H2218</f>
        <v>8</v>
      </c>
      <c r="E354" s="555">
        <f>[9]B!I2218</f>
        <v>7</v>
      </c>
      <c r="F354" s="555">
        <f>[9]B!J2218</f>
        <v>1</v>
      </c>
      <c r="G354" s="555">
        <f>[9]B!K2218</f>
        <v>0</v>
      </c>
      <c r="H354" s="555">
        <f>[9]B!L2218</f>
        <v>0</v>
      </c>
      <c r="I354" s="555">
        <f>[9]B!M2218</f>
        <v>0</v>
      </c>
      <c r="J354" s="555">
        <f>[9]B!N2218</f>
        <v>0</v>
      </c>
      <c r="K354" s="555">
        <v>0</v>
      </c>
      <c r="L354" s="555">
        <f>[9]B!AD2218</f>
        <v>0</v>
      </c>
      <c r="M354" s="555">
        <f>[9]B!AE2218</f>
        <v>0</v>
      </c>
      <c r="N354" s="555">
        <f>[9]B!AF2218</f>
        <v>0</v>
      </c>
      <c r="O354" s="555">
        <f>[9]B!AG2218</f>
        <v>0</v>
      </c>
      <c r="P354" s="555">
        <f>[9]B!AH2218</f>
        <v>0</v>
      </c>
      <c r="Q354" s="555">
        <f>[9]B!AI2218</f>
        <v>0</v>
      </c>
      <c r="R354" s="555">
        <f>[9]B!AJ2218</f>
        <v>1</v>
      </c>
    </row>
    <row r="355" spans="1:28" ht="15" customHeight="1" x14ac:dyDescent="0.15">
      <c r="A355" s="287" t="s">
        <v>483</v>
      </c>
      <c r="B355" s="288" t="s">
        <v>484</v>
      </c>
      <c r="C355" s="555">
        <f>[9]B!C2253</f>
        <v>53</v>
      </c>
      <c r="D355" s="555">
        <f>[9]B!H2253</f>
        <v>49</v>
      </c>
      <c r="E355" s="555">
        <f>[9]B!I2253</f>
        <v>33</v>
      </c>
      <c r="F355" s="555">
        <f>[9]B!J2253</f>
        <v>16</v>
      </c>
      <c r="G355" s="555">
        <f>[9]B!K2253</f>
        <v>0</v>
      </c>
      <c r="H355" s="555">
        <f>[9]B!L2253</f>
        <v>4</v>
      </c>
      <c r="I355" s="555">
        <f>[9]B!M2253</f>
        <v>0</v>
      </c>
      <c r="J355" s="555">
        <f>[9]B!N2253</f>
        <v>0</v>
      </c>
      <c r="K355" s="555">
        <v>1</v>
      </c>
      <c r="L355" s="555">
        <f>[9]B!AD2253</f>
        <v>0</v>
      </c>
      <c r="M355" s="555">
        <f>[9]B!AE2253</f>
        <v>0</v>
      </c>
      <c r="N355" s="555">
        <f>[9]B!AF2253</f>
        <v>0</v>
      </c>
      <c r="O355" s="555">
        <f>[9]B!AG2253</f>
        <v>0</v>
      </c>
      <c r="P355" s="555">
        <f>[9]B!AH2253</f>
        <v>0</v>
      </c>
      <c r="Q355" s="555">
        <f>[9]B!AI2253</f>
        <v>0</v>
      </c>
      <c r="R355" s="555">
        <f>[9]B!AJ2253</f>
        <v>16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100</v>
      </c>
      <c r="D356" s="569">
        <f>SUM(D357:D358)</f>
        <v>96</v>
      </c>
      <c r="E356" s="569">
        <f>SUM(E357:E358)</f>
        <v>28</v>
      </c>
      <c r="F356" s="569">
        <f>SUM(F357:F358)</f>
        <v>68</v>
      </c>
      <c r="G356" s="569">
        <f>SUM(G357:G358)</f>
        <v>4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70</v>
      </c>
    </row>
    <row r="357" spans="1:28" ht="15" customHeight="1" x14ac:dyDescent="0.15">
      <c r="A357" s="291"/>
      <c r="B357" s="107" t="s">
        <v>184</v>
      </c>
      <c r="C357" s="569">
        <f>[9]B!C2259</f>
        <v>100</v>
      </c>
      <c r="D357" s="569">
        <f>[9]B!H2259</f>
        <v>96</v>
      </c>
      <c r="E357" s="569">
        <f>[9]B!I2259</f>
        <v>28</v>
      </c>
      <c r="F357" s="569">
        <f>[9]B!J2259</f>
        <v>68</v>
      </c>
      <c r="G357" s="569">
        <f>[9]B!K2259</f>
        <v>4</v>
      </c>
      <c r="H357" s="569">
        <f>[9]B!L2259</f>
        <v>0</v>
      </c>
      <c r="I357" s="569">
        <f>[9]B!M2259</f>
        <v>0</v>
      </c>
      <c r="J357" s="569">
        <f>[9]B!N2259</f>
        <v>0</v>
      </c>
      <c r="K357" s="568"/>
      <c r="L357" s="569">
        <f>[9]B!AD2259</f>
        <v>0</v>
      </c>
      <c r="M357" s="569">
        <f>[9]B!AE2259</f>
        <v>0</v>
      </c>
      <c r="N357" s="569">
        <f>[9]B!AF2259</f>
        <v>0</v>
      </c>
      <c r="O357" s="569">
        <f>[9]B!AG2259</f>
        <v>0</v>
      </c>
      <c r="P357" s="569">
        <f>[9]B!AH2259</f>
        <v>0</v>
      </c>
      <c r="Q357" s="569">
        <f>[9]B!AI2259</f>
        <v>0</v>
      </c>
      <c r="R357" s="569">
        <f>[9]B!AJ2259</f>
        <v>70</v>
      </c>
    </row>
    <row r="358" spans="1:28" ht="15" customHeight="1" x14ac:dyDescent="0.15">
      <c r="A358" s="291"/>
      <c r="B358" s="107" t="s">
        <v>185</v>
      </c>
      <c r="C358" s="569">
        <f>[9]B!C2260</f>
        <v>0</v>
      </c>
      <c r="D358" s="569">
        <f>[9]B!H2260</f>
        <v>0</v>
      </c>
      <c r="E358" s="569">
        <f>[9]B!I2260</f>
        <v>0</v>
      </c>
      <c r="F358" s="569">
        <f>[9]B!J2260</f>
        <v>0</v>
      </c>
      <c r="G358" s="569">
        <f>[9]B!K2260</f>
        <v>0</v>
      </c>
      <c r="H358" s="569">
        <f>[9]B!L2260</f>
        <v>0</v>
      </c>
      <c r="I358" s="569">
        <f>[9]B!M2260</f>
        <v>0</v>
      </c>
      <c r="J358" s="569">
        <f>[9]B!N2260</f>
        <v>0</v>
      </c>
      <c r="K358" s="568"/>
      <c r="L358" s="569">
        <f>[9]B!AD2260</f>
        <v>0</v>
      </c>
      <c r="M358" s="569">
        <f>[9]B!AE2260</f>
        <v>0</v>
      </c>
      <c r="N358" s="569">
        <f>[9]B!AF2260</f>
        <v>0</v>
      </c>
      <c r="O358" s="569">
        <f>[9]B!AG2260</f>
        <v>0</v>
      </c>
      <c r="P358" s="569">
        <f>[9]B!AH2260</f>
        <v>0</v>
      </c>
      <c r="Q358" s="569">
        <f>[9]B!AI2260</f>
        <v>0</v>
      </c>
      <c r="R358" s="569">
        <f>[9]B!AJ2260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[9]B!C2494</f>
        <v>85</v>
      </c>
      <c r="D360" s="555">
        <f>[9]B!H2494</f>
        <v>79</v>
      </c>
      <c r="E360" s="555">
        <f>[9]B!I2494</f>
        <v>71</v>
      </c>
      <c r="F360" s="555">
        <f>[9]B!J2494</f>
        <v>8</v>
      </c>
      <c r="G360" s="555">
        <f>[9]B!K2494</f>
        <v>1</v>
      </c>
      <c r="H360" s="555">
        <f>[9]B!L2494</f>
        <v>5</v>
      </c>
      <c r="I360" s="555">
        <f>[9]B!M2494</f>
        <v>0</v>
      </c>
      <c r="J360" s="555">
        <f>[9]B!N2494</f>
        <v>0</v>
      </c>
      <c r="K360" s="555">
        <v>9</v>
      </c>
      <c r="L360" s="555">
        <f>[9]B!AD2494</f>
        <v>0</v>
      </c>
      <c r="M360" s="555">
        <f>[9]B!AE2494</f>
        <v>2</v>
      </c>
      <c r="N360" s="555">
        <f>[9]B!AF2494</f>
        <v>0</v>
      </c>
      <c r="O360" s="555">
        <f>[9]B!AG2494</f>
        <v>0</v>
      </c>
      <c r="P360" s="555">
        <f>[9]B!AH2494</f>
        <v>0</v>
      </c>
      <c r="Q360" s="555">
        <f>[9]B!AI2494</f>
        <v>0</v>
      </c>
      <c r="R360" s="555">
        <f>[9]B!AJ2494</f>
        <v>9</v>
      </c>
    </row>
    <row r="361" spans="1:28" ht="15" customHeight="1" x14ac:dyDescent="0.15">
      <c r="A361" s="287" t="s">
        <v>489</v>
      </c>
      <c r="B361" s="288" t="s">
        <v>490</v>
      </c>
      <c r="C361" s="555">
        <f>[9]B!C2677+[9]B!C2650</f>
        <v>93</v>
      </c>
      <c r="D361" s="555">
        <f>[9]B!H2677-[9]B!H2673-[9]B!H2674+[9]B!H2650</f>
        <v>12</v>
      </c>
      <c r="E361" s="555">
        <f>[9]B!I2677-[9]B!I2673-[9]B!I2674+[9]B!I2650</f>
        <v>11</v>
      </c>
      <c r="F361" s="555">
        <f>[9]B!J2677-[9]B!J2673-[9]B!J2674+[9]B!J2650</f>
        <v>1</v>
      </c>
      <c r="G361" s="555">
        <f>[9]B!K2677-[9]B!K2673-[9]B!K2674+[9]B!K2650</f>
        <v>0</v>
      </c>
      <c r="H361" s="555">
        <f>[9]B!L2677-[9]B!L2673-[9]B!L2674+[9]B!L2650</f>
        <v>81</v>
      </c>
      <c r="I361" s="555">
        <f>[9]B!M2677-[9]B!M2673-[9]B!M2674+[9]B!M2650</f>
        <v>0</v>
      </c>
      <c r="J361" s="555">
        <f>[9]B!N2677-[9]B!N2673-[9]B!N2674+[9]B!N2650</f>
        <v>0</v>
      </c>
      <c r="K361" s="555">
        <v>89</v>
      </c>
      <c r="L361" s="555">
        <f>[9]B!AD2677-[9]B!AD2673-[9]B!AD2674+[9]B!AD2650</f>
        <v>0</v>
      </c>
      <c r="M361" s="555">
        <f>[9]B!AE2677-[9]B!AE2673-[9]B!AE2674+[9]B!AE2650</f>
        <v>0</v>
      </c>
      <c r="N361" s="555">
        <f>[9]B!AF2677-[9]B!AF2673-[9]B!AF2674+[9]B!AF2650</f>
        <v>0</v>
      </c>
      <c r="O361" s="555">
        <f>[9]B!AG2677-[9]B!AG2673-[9]B!AG2674+[9]B!AG2650</f>
        <v>0</v>
      </c>
      <c r="P361" s="555">
        <f>[9]B!AH2677-[9]B!AH2673-[9]B!AH2674+[9]B!AH2650</f>
        <v>0</v>
      </c>
      <c r="Q361" s="555">
        <f>[9]B!AI2677-[9]B!AI2673-[9]B!AI2674+[9]B!AI2650</f>
        <v>0</v>
      </c>
      <c r="R361" s="555">
        <f>[9]B!AJ2677-[9]B!AJ2673-[9]B!AJ2674+[9]B!AJ2650</f>
        <v>1</v>
      </c>
    </row>
    <row r="362" spans="1:28" ht="15" customHeight="1" x14ac:dyDescent="0.15">
      <c r="A362" s="293" t="s">
        <v>489</v>
      </c>
      <c r="B362" s="294" t="s">
        <v>491</v>
      </c>
      <c r="C362" s="571">
        <f>[9]B!C2506</f>
        <v>9</v>
      </c>
      <c r="D362" s="555">
        <f>[9]B!H2506</f>
        <v>9</v>
      </c>
      <c r="E362" s="571">
        <f>[9]B!I2506</f>
        <v>8</v>
      </c>
      <c r="F362" s="571">
        <f>[9]B!J2506</f>
        <v>1</v>
      </c>
      <c r="G362" s="571">
        <f>[9]B!K2506</f>
        <v>0</v>
      </c>
      <c r="H362" s="571">
        <f>[9]B!L2506</f>
        <v>0</v>
      </c>
      <c r="I362" s="571">
        <f>[9]B!M2506</f>
        <v>0</v>
      </c>
      <c r="J362" s="571">
        <f>[9]B!N2506</f>
        <v>0</v>
      </c>
      <c r="K362" s="572"/>
      <c r="L362" s="571">
        <f>[9]B!AD2506</f>
        <v>0</v>
      </c>
      <c r="M362" s="571">
        <f>[9]B!AE2506</f>
        <v>0</v>
      </c>
      <c r="N362" s="571">
        <f>[9]B!AF2506</f>
        <v>0</v>
      </c>
      <c r="O362" s="571">
        <f>[9]B!AG2506</f>
        <v>0</v>
      </c>
      <c r="P362" s="571">
        <f>[9]B!AH2506</f>
        <v>0</v>
      </c>
      <c r="Q362" s="571">
        <f>[9]B!AI2506</f>
        <v>0</v>
      </c>
      <c r="R362" s="571">
        <f>[9]B!AJ2506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1046</v>
      </c>
      <c r="D363" s="561">
        <f t="shared" si="9"/>
        <v>870</v>
      </c>
      <c r="E363" s="561">
        <f t="shared" si="9"/>
        <v>684</v>
      </c>
      <c r="F363" s="561">
        <f t="shared" si="9"/>
        <v>186</v>
      </c>
      <c r="G363" s="561">
        <f t="shared" si="9"/>
        <v>22</v>
      </c>
      <c r="H363" s="561">
        <f t="shared" si="9"/>
        <v>145</v>
      </c>
      <c r="I363" s="561">
        <f t="shared" si="9"/>
        <v>9</v>
      </c>
      <c r="J363" s="561">
        <f t="shared" si="9"/>
        <v>0</v>
      </c>
      <c r="K363" s="561">
        <f>SUM(K344:K350)+K360+K361+K352+K353+K354+K355</f>
        <v>323</v>
      </c>
      <c r="L363" s="561">
        <f t="shared" ref="L363:R363" si="10">SUM(L343:L356)+L360+L361+L362</f>
        <v>1</v>
      </c>
      <c r="M363" s="561">
        <f t="shared" si="10"/>
        <v>79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198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304</v>
      </c>
      <c r="D367" s="577">
        <v>150</v>
      </c>
      <c r="E367" s="578">
        <f>SUM([9]B!P1141,[9]B!P1276,[9]B!P1416,[9]B!P1480,[9]B!P1549,[9]B!P1594,[9]B!P1785,[9]B!P1797,[9]B!P1867,[9]B!P2028,[9]B!P2066,[9]B!P2185,[9]B!P2218,[9]B!P2253,[9]B!P2264,[9]B!P2501,[9]B!P2506,[9]B!P2651,[9]B!P2677)</f>
        <v>39</v>
      </c>
      <c r="F367" s="578">
        <f>SUM([9]B!Q1141,[9]B!Q1276,[9]B!Q1416,[9]B!Q1480,[9]B!Q1549,[9]B!Q1594,[9]B!Q1785,[9]B!Q1797,[9]B!Q1867,[9]B!Q2028,[9]B!Q2066,[9]B!Q2185,[9]B!Q2218,[9]B!Q2253,[9]B!Q2264,[9]B!Q2501,[9]B!Q2506,[9]B!Q2651,[9]B!Q2677)</f>
        <v>265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208</v>
      </c>
      <c r="D368" s="582">
        <v>172</v>
      </c>
      <c r="E368" s="583">
        <f>SUM([9]B!S1141,[9]B!S1276,[9]B!S1416,[9]B!S1480,[9]B!S1549,[9]B!S1594,[9]B!S1785,[9]B!S1797,[9]B!S1867,[9]B!S2028,[9]B!S2066,[9]B!S2185,[9]B!S2218,[9]B!S2253,[9]B!S2264,[9]B!S2501,[9]B!S2506,[9]B!S2651,[9]B!S2677)</f>
        <v>48</v>
      </c>
      <c r="F368" s="583">
        <f>SUM([9]B!T1141,[9]B!T1276,[9]B!T1416,[9]B!T1480,[9]B!T1549,[9]B!T1594,[9]B!T1785,[9]B!T1797,[9]B!T1867,[9]B!T2028,[9]B!T2066,[9]B!T2185,[9]B!T2218,[9]B!T2253,[9]B!T2264,[9]B!T2501,[9]B!T2506,[9]B!T2651,[9]B!T2677)</f>
        <v>160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207</v>
      </c>
      <c r="D369" s="577">
        <v>181</v>
      </c>
      <c r="E369" s="578">
        <f>SUM([9]B!Y1141,[9]B!Y1276,[9]B!Y1416,[9]B!Y1480,[9]B!Y1549,[9]B!Y1594,[9]B!Y1785,[9]B!Y1797,[9]B!Y1867,[9]B!Y2028,[9]B!Y2066,[9]B!Y2185,[9]B!Y2218,[9]B!Y2253,[9]B!Y2264,[9]B!Y2501,[9]B!Y2506,[9]B!Y2651,[9]B!Y2677)</f>
        <v>17</v>
      </c>
      <c r="F369" s="578">
        <f>SUM([9]B!Z1141,[9]B!Z1276,[9]B!Z1416,[9]B!Z1480,[9]B!Z1549,[9]B!Z1594,[9]B!Z1785,[9]B!Z1797,[9]B!Z1867,[9]B!Z2028,[9]B!Z2066,[9]B!Z2185,[9]B!Z2218,[9]B!Z2253,[9]B!Z2264,[9]B!Z2501,[9]B!Z2506,[9]B!Z2651,[9]B!Z2677)</f>
        <v>190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4</v>
      </c>
      <c r="D370" s="586">
        <v>4</v>
      </c>
      <c r="E370" s="587">
        <f>SUM([9]B!V1141,[9]B!V1276,[9]B!V1416,[9]B!V1480,[9]B!V1549,[9]B!V1594,[9]B!V1785,[9]B!V1797,[9]B!V1867,[9]B!V2028,[9]B!V2066,[9]B!V2185,[9]B!V2218,[9]B!V2253,[9]B!V2264,[9]B!V2501,[9]B!V2506,[9]B!V2651,[9]B!V2677)</f>
        <v>1</v>
      </c>
      <c r="F370" s="587">
        <f>SUM([9]B!W1141,[9]B!W1276,[9]B!W1416,[9]B!W1480,[9]B!W1549,[9]B!W1594,[9]B!W1785,[9]B!W1797,[9]B!W1867,[9]B!W2028,[9]B!W2066,[9]B!W2185,[9]B!W2218,[9]B!W2253,[9]B!W2264,[9]B!W2501,[9]B!W2506,[9]B!W2651,[9]B!W2677)</f>
        <v>3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[9]B!C2498</f>
        <v>3</v>
      </c>
      <c r="D374" s="590">
        <f>[9]B!H2498</f>
        <v>3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[9]B!C2499+[9]B!C2497</f>
        <v>5</v>
      </c>
      <c r="D375" s="592">
        <f>[9]B!H2499+[9]B!H2497</f>
        <v>5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[9]B!C1018</f>
        <v>33</v>
      </c>
      <c r="D380" s="594">
        <f>[9]B!D1018</f>
        <v>33</v>
      </c>
      <c r="E380" s="594">
        <f>[9]B!E1018</f>
        <v>33</v>
      </c>
      <c r="F380" s="594">
        <f>[9]B!F1018</f>
        <v>0</v>
      </c>
      <c r="G380" s="594">
        <f>[9]B!G1018</f>
        <v>0</v>
      </c>
      <c r="H380" s="595">
        <f>[9]B!AA1018</f>
        <v>33</v>
      </c>
      <c r="I380" s="595">
        <f>[9]B!AB1018</f>
        <v>0</v>
      </c>
      <c r="J380" s="595">
        <f>[9]B!AC1018</f>
        <v>0</v>
      </c>
      <c r="K380" s="595">
        <f>[9]B!AD1018</f>
        <v>0</v>
      </c>
      <c r="L380" s="595">
        <f>[9]B!AE1018</f>
        <v>0</v>
      </c>
      <c r="M380" s="595">
        <f>[9]B!AF1018</f>
        <v>0</v>
      </c>
      <c r="N380" s="595">
        <f>[9]B!AG1018</f>
        <v>0</v>
      </c>
      <c r="O380" s="595">
        <f>[9]B!AH1018</f>
        <v>0</v>
      </c>
      <c r="P380" s="595">
        <f>[9]B!AI1018</f>
        <v>0</v>
      </c>
      <c r="Q380" s="595">
        <f>[9]B!AJ1018</f>
        <v>0</v>
      </c>
    </row>
    <row r="381" spans="1:28" ht="15" customHeight="1" x14ac:dyDescent="0.15">
      <c r="A381" s="742"/>
      <c r="B381" s="310" t="s">
        <v>514</v>
      </c>
      <c r="C381" s="596">
        <f>[9]B!C1070</f>
        <v>0</v>
      </c>
      <c r="D381" s="596">
        <f>[9]B!D1070</f>
        <v>0</v>
      </c>
      <c r="E381" s="596">
        <f>[9]B!E1070</f>
        <v>0</v>
      </c>
      <c r="F381" s="596">
        <f>[9]B!F1070</f>
        <v>0</v>
      </c>
      <c r="G381" s="596">
        <f>[9]B!G1070</f>
        <v>0</v>
      </c>
      <c r="H381" s="597">
        <f>[9]B!AA1070</f>
        <v>0</v>
      </c>
      <c r="I381" s="597">
        <f>[9]B!AB1070</f>
        <v>0</v>
      </c>
      <c r="J381" s="597">
        <f>[9]B!AC1070</f>
        <v>0</v>
      </c>
      <c r="K381" s="597">
        <f>[9]B!AD1070</f>
        <v>0</v>
      </c>
      <c r="L381" s="597">
        <f>[9]B!AE1070</f>
        <v>0</v>
      </c>
      <c r="M381" s="597">
        <f>[9]B!AF1070</f>
        <v>0</v>
      </c>
      <c r="N381" s="597">
        <f>[9]B!AG1070</f>
        <v>0</v>
      </c>
      <c r="O381" s="597">
        <f>[9]B!AH1070</f>
        <v>0</v>
      </c>
      <c r="P381" s="597">
        <f>[9]B!AI1070</f>
        <v>0</v>
      </c>
      <c r="Q381" s="597">
        <f>[9]B!AJ1070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33</v>
      </c>
      <c r="D382" s="598">
        <f>SUM(D380:D381)</f>
        <v>33</v>
      </c>
      <c r="E382" s="599">
        <f t="shared" ref="E382:Q382" si="11">SUM(E380:E381)</f>
        <v>33</v>
      </c>
      <c r="F382" s="600">
        <f t="shared" si="11"/>
        <v>0</v>
      </c>
      <c r="G382" s="601">
        <f t="shared" si="11"/>
        <v>0</v>
      </c>
      <c r="H382" s="602">
        <f t="shared" si="11"/>
        <v>33</v>
      </c>
      <c r="I382" s="603">
        <f t="shared" si="11"/>
        <v>0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[9]B!C1143</f>
        <v>0</v>
      </c>
      <c r="D383" s="662">
        <f>[9]B!D1143</f>
        <v>0</v>
      </c>
      <c r="E383" s="662">
        <f>[9]B!E1143</f>
        <v>0</v>
      </c>
      <c r="F383" s="662">
        <f>[9]B!F1143</f>
        <v>0</v>
      </c>
      <c r="G383" s="662">
        <f>[9]B!G1143</f>
        <v>0</v>
      </c>
      <c r="H383" s="662">
        <f>[9]B!H1143</f>
        <v>0</v>
      </c>
      <c r="I383" s="662">
        <f>[9]B!I1143</f>
        <v>0</v>
      </c>
      <c r="J383" s="662">
        <f>[9]B!J1143</f>
        <v>0</v>
      </c>
      <c r="K383" s="662">
        <f>[9]B!K1143</f>
        <v>0</v>
      </c>
      <c r="L383" s="662">
        <f>[9]B!L1143</f>
        <v>0</v>
      </c>
      <c r="M383" s="662">
        <f>[9]B!M1143</f>
        <v>0</v>
      </c>
      <c r="N383" s="662">
        <f>[9]B!N1143</f>
        <v>0</v>
      </c>
      <c r="O383" s="662">
        <f>[9]B!O1143</f>
        <v>0</v>
      </c>
      <c r="P383" s="662">
        <f>[9]B!P1143</f>
        <v>0</v>
      </c>
      <c r="Q383" s="323">
        <f>[9]B!Q1143</f>
        <v>0</v>
      </c>
    </row>
    <row r="384" spans="1:28" ht="15" customHeight="1" x14ac:dyDescent="0.15">
      <c r="A384" s="742"/>
      <c r="B384" s="324" t="s">
        <v>514</v>
      </c>
      <c r="C384" s="605">
        <f>[9]B!C1196</f>
        <v>2364</v>
      </c>
      <c r="D384" s="605">
        <f>[9]B!D1196</f>
        <v>2364</v>
      </c>
      <c r="E384" s="605">
        <f>[9]B!E1196</f>
        <v>2363</v>
      </c>
      <c r="F384" s="605">
        <f>[9]B!F1196</f>
        <v>1</v>
      </c>
      <c r="G384" s="605">
        <f>[9]B!G1196</f>
        <v>0</v>
      </c>
      <c r="H384" s="606">
        <f>[9]B!AA1196</f>
        <v>29</v>
      </c>
      <c r="I384" s="606">
        <f>[9]B!AB1196</f>
        <v>2335</v>
      </c>
      <c r="J384" s="606">
        <f>[9]B!AC1196</f>
        <v>0</v>
      </c>
      <c r="K384" s="606">
        <f>[9]B!AD1196</f>
        <v>0</v>
      </c>
      <c r="L384" s="606">
        <f>[9]B!AE1196</f>
        <v>0</v>
      </c>
      <c r="M384" s="606">
        <f>[9]B!AF1196</f>
        <v>0</v>
      </c>
      <c r="N384" s="606">
        <f>[9]B!AG1196</f>
        <v>0</v>
      </c>
      <c r="O384" s="606">
        <f>[9]B!AH1196</f>
        <v>0</v>
      </c>
      <c r="P384" s="606">
        <f>[9]B!AI1196</f>
        <v>0</v>
      </c>
      <c r="Q384" s="606">
        <f>[9]B!AJ1196</f>
        <v>1</v>
      </c>
    </row>
    <row r="385" spans="1:17" ht="15" customHeight="1" x14ac:dyDescent="0.15">
      <c r="A385" s="715"/>
      <c r="B385" s="658" t="s">
        <v>416</v>
      </c>
      <c r="C385" s="605">
        <f>SUM(C383:C384)</f>
        <v>2364</v>
      </c>
      <c r="D385" s="605">
        <f t="shared" ref="D385:Q385" si="12">SUM(D383:D384)</f>
        <v>2364</v>
      </c>
      <c r="E385" s="605">
        <f t="shared" si="12"/>
        <v>2363</v>
      </c>
      <c r="F385" s="605">
        <f t="shared" si="12"/>
        <v>1</v>
      </c>
      <c r="G385" s="605">
        <f t="shared" si="12"/>
        <v>0</v>
      </c>
      <c r="H385" s="605">
        <f t="shared" si="12"/>
        <v>29</v>
      </c>
      <c r="I385" s="605">
        <f t="shared" si="12"/>
        <v>2335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1</v>
      </c>
    </row>
    <row r="386" spans="1:17" ht="33" customHeight="1" x14ac:dyDescent="0.15">
      <c r="A386" s="661" t="s">
        <v>516</v>
      </c>
      <c r="B386" s="324" t="s">
        <v>514</v>
      </c>
      <c r="C386" s="605">
        <f>[9]B!C1339</f>
        <v>2468</v>
      </c>
      <c r="D386" s="605">
        <f>[9]B!D1339</f>
        <v>2468</v>
      </c>
      <c r="E386" s="605">
        <f>[9]B!E1339</f>
        <v>2468</v>
      </c>
      <c r="F386" s="605">
        <f>[9]B!F1339</f>
        <v>0</v>
      </c>
      <c r="G386" s="605">
        <f>[9]B!G1339</f>
        <v>0</v>
      </c>
      <c r="H386" s="606">
        <f>[9]B!AA1339</f>
        <v>69</v>
      </c>
      <c r="I386" s="606">
        <f>[9]B!AB1339</f>
        <v>2398</v>
      </c>
      <c r="J386" s="606">
        <f>[9]B!AC1339</f>
        <v>1</v>
      </c>
      <c r="K386" s="606">
        <f>[9]B!AD1339</f>
        <v>0</v>
      </c>
      <c r="L386" s="606">
        <f>[9]B!AE1339</f>
        <v>0</v>
      </c>
      <c r="M386" s="606">
        <f>[9]B!AF1339</f>
        <v>0</v>
      </c>
      <c r="N386" s="606">
        <f>[9]B!AG1339</f>
        <v>0</v>
      </c>
      <c r="O386" s="606">
        <f>[9]B!AH1339</f>
        <v>0</v>
      </c>
      <c r="P386" s="606">
        <f>[9]B!AI1339</f>
        <v>0</v>
      </c>
      <c r="Q386" s="606">
        <f>[9]B!AJ1339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[9]B!C1419</f>
        <v>0</v>
      </c>
      <c r="D387" s="605">
        <f>[9]B!D1419</f>
        <v>0</v>
      </c>
      <c r="E387" s="605">
        <f>[9]B!E1419</f>
        <v>0</v>
      </c>
      <c r="F387" s="605">
        <f>[9]B!F1419</f>
        <v>0</v>
      </c>
      <c r="G387" s="605">
        <f>[9]B!G1419</f>
        <v>0</v>
      </c>
      <c r="H387" s="606">
        <f>[9]B!AA1419</f>
        <v>0</v>
      </c>
      <c r="I387" s="606">
        <f>[9]B!AB1419</f>
        <v>0</v>
      </c>
      <c r="J387" s="606">
        <f>[9]B!AC1419</f>
        <v>0</v>
      </c>
      <c r="K387" s="606">
        <f>[9]B!AD1419</f>
        <v>0</v>
      </c>
      <c r="L387" s="606">
        <f>[9]B!AE1419</f>
        <v>0</v>
      </c>
      <c r="M387" s="606">
        <f>[9]B!AF1419</f>
        <v>0</v>
      </c>
      <c r="N387" s="606">
        <f>[9]B!AG1419</f>
        <v>0</v>
      </c>
      <c r="O387" s="606">
        <f>[9]B!AH1419</f>
        <v>0</v>
      </c>
      <c r="P387" s="606">
        <f>[9]B!AI1419</f>
        <v>0</v>
      </c>
      <c r="Q387" s="606">
        <f>[9]B!AJ1419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[9]B!C1567</f>
        <v>1884</v>
      </c>
      <c r="D388" s="605">
        <f>[9]B!D1567</f>
        <v>1884</v>
      </c>
      <c r="E388" s="605">
        <f>[9]B!E1567</f>
        <v>1884</v>
      </c>
      <c r="F388" s="605">
        <f>[9]B!F1567</f>
        <v>0</v>
      </c>
      <c r="G388" s="605">
        <f>[9]B!G1567</f>
        <v>0</v>
      </c>
      <c r="H388" s="606">
        <f>[9]B!AA1567</f>
        <v>1840</v>
      </c>
      <c r="I388" s="606">
        <f>[9]B!AB1567</f>
        <v>44</v>
      </c>
      <c r="J388" s="606">
        <f>[9]B!AC1567</f>
        <v>0</v>
      </c>
      <c r="K388" s="606">
        <f>[9]B!AD1567</f>
        <v>0</v>
      </c>
      <c r="L388" s="606">
        <f>[9]B!AE1567</f>
        <v>0</v>
      </c>
      <c r="M388" s="606">
        <f>[9]B!AF1567</f>
        <v>0</v>
      </c>
      <c r="N388" s="606">
        <f>[9]B!AG1567</f>
        <v>0</v>
      </c>
      <c r="O388" s="606">
        <f>[9]B!AH1567</f>
        <v>0</v>
      </c>
      <c r="P388" s="606">
        <f>[9]B!AI1567</f>
        <v>0</v>
      </c>
      <c r="Q388" s="606">
        <f>[9]B!AJ1567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[9]B!C1715</f>
        <v>1295</v>
      </c>
      <c r="D389" s="608">
        <f>[9]B!D1715</f>
        <v>1255</v>
      </c>
      <c r="E389" s="608">
        <f>[9]B!E1715</f>
        <v>1255</v>
      </c>
      <c r="F389" s="608">
        <f>[9]B!F1715</f>
        <v>0</v>
      </c>
      <c r="G389" s="608">
        <f>[9]B!G1715</f>
        <v>40</v>
      </c>
      <c r="H389" s="609">
        <f>[9]B!AA1715</f>
        <v>533</v>
      </c>
      <c r="I389" s="609">
        <f>[9]B!AB1715</f>
        <v>545</v>
      </c>
      <c r="J389" s="609">
        <f>[9]B!AC1715</f>
        <v>217</v>
      </c>
      <c r="K389" s="609">
        <f>[9]B!AD1715</f>
        <v>0</v>
      </c>
      <c r="L389" s="609">
        <f>[9]B!AE1715</f>
        <v>0</v>
      </c>
      <c r="M389" s="609">
        <f>[9]B!AF1715</f>
        <v>0</v>
      </c>
      <c r="N389" s="609">
        <f>[9]B!AG1715</f>
        <v>0</v>
      </c>
      <c r="O389" s="609">
        <f>[9]B!AH1715</f>
        <v>0</v>
      </c>
      <c r="P389" s="609">
        <f>[9]B!AI1715</f>
        <v>0</v>
      </c>
      <c r="Q389" s="609">
        <f>[9]B!AJ1715</f>
        <v>0</v>
      </c>
    </row>
    <row r="390" spans="1:17" ht="15" customHeight="1" x14ac:dyDescent="0.15">
      <c r="A390" s="742"/>
      <c r="B390" s="310" t="s">
        <v>514</v>
      </c>
      <c r="C390" s="610">
        <f>[9]B!C1689+[9]B!C1717</f>
        <v>31770</v>
      </c>
      <c r="D390" s="610">
        <f>[9]B!D1689+[9]B!D1717</f>
        <v>31348</v>
      </c>
      <c r="E390" s="610">
        <f>[9]B!E1689+[9]B!E1717</f>
        <v>31348</v>
      </c>
      <c r="F390" s="610">
        <f>[9]B!F1689+[9]B!F1717</f>
        <v>0</v>
      </c>
      <c r="G390" s="610">
        <f>[9]B!G1689+[9]B!G1717</f>
        <v>422</v>
      </c>
      <c r="H390" s="597">
        <f>[9]B!AA1689+[9]B!AA1717</f>
        <v>29297</v>
      </c>
      <c r="I390" s="597">
        <f>[9]B!AB1689+[9]B!AB1717</f>
        <v>563</v>
      </c>
      <c r="J390" s="597">
        <f>[9]B!AC1689+[9]B!AC1717</f>
        <v>1910</v>
      </c>
      <c r="K390" s="597">
        <f>[9]B!AD1689+[9]B!AD1717</f>
        <v>0</v>
      </c>
      <c r="L390" s="597">
        <f>[9]B!AE1689+[9]B!AE1717</f>
        <v>0</v>
      </c>
      <c r="M390" s="597">
        <f>[9]B!AF1689+[9]B!AF1717</f>
        <v>0</v>
      </c>
      <c r="N390" s="597">
        <f>[9]B!AG1689+[9]B!AG1717</f>
        <v>0</v>
      </c>
      <c r="O390" s="597">
        <f>[9]B!AH1689+[9]B!AH1717</f>
        <v>0</v>
      </c>
      <c r="P390" s="597">
        <f>[9]B!AI1689+[9]B!AI1717</f>
        <v>0</v>
      </c>
      <c r="Q390" s="597">
        <f>[9]B!AJ1689+[9]B!AJ1717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33065</v>
      </c>
      <c r="D391" s="598">
        <f t="shared" si="13"/>
        <v>32603</v>
      </c>
      <c r="E391" s="599">
        <f t="shared" si="13"/>
        <v>32603</v>
      </c>
      <c r="F391" s="600">
        <f t="shared" si="13"/>
        <v>0</v>
      </c>
      <c r="G391" s="601">
        <f t="shared" si="13"/>
        <v>462</v>
      </c>
      <c r="H391" s="602">
        <f t="shared" si="13"/>
        <v>29830</v>
      </c>
      <c r="I391" s="603">
        <f t="shared" si="13"/>
        <v>1108</v>
      </c>
      <c r="J391" s="600">
        <f t="shared" si="13"/>
        <v>2127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[9]B!C1936</f>
        <v>122</v>
      </c>
      <c r="D392" s="611">
        <f>[9]B!D1936</f>
        <v>107</v>
      </c>
      <c r="E392" s="611">
        <f>[9]B!E1936</f>
        <v>107</v>
      </c>
      <c r="F392" s="611">
        <f>[9]B!F1936</f>
        <v>0</v>
      </c>
      <c r="G392" s="611">
        <f>[9]B!G1936</f>
        <v>15</v>
      </c>
      <c r="H392" s="595">
        <f>[9]B!AA1936</f>
        <v>15</v>
      </c>
      <c r="I392" s="595">
        <f>[9]B!AB1936</f>
        <v>107</v>
      </c>
      <c r="J392" s="595">
        <f>[9]B!AC1936</f>
        <v>0</v>
      </c>
      <c r="K392" s="595">
        <f>[9]B!AD1936</f>
        <v>0</v>
      </c>
      <c r="L392" s="595">
        <f>[9]B!AE1936</f>
        <v>0</v>
      </c>
      <c r="M392" s="595">
        <f>[9]B!AF1936</f>
        <v>0</v>
      </c>
      <c r="N392" s="595">
        <f>[9]B!AG1936</f>
        <v>0</v>
      </c>
      <c r="O392" s="595">
        <f>[9]B!AH1936</f>
        <v>0</v>
      </c>
      <c r="P392" s="595">
        <f>[9]B!AI1936</f>
        <v>0</v>
      </c>
      <c r="Q392" s="595">
        <f>[9]B!AJ1936</f>
        <v>0</v>
      </c>
    </row>
    <row r="393" spans="1:17" ht="15" customHeight="1" x14ac:dyDescent="0.15">
      <c r="A393" s="742"/>
      <c r="B393" s="310" t="s">
        <v>514</v>
      </c>
      <c r="C393" s="610">
        <f>[9]B!C1930</f>
        <v>318</v>
      </c>
      <c r="D393" s="610">
        <f>[9]B!D1930</f>
        <v>309</v>
      </c>
      <c r="E393" s="610">
        <f>[9]B!E1930</f>
        <v>309</v>
      </c>
      <c r="F393" s="610">
        <f>[9]B!F1930</f>
        <v>0</v>
      </c>
      <c r="G393" s="610">
        <f>[9]B!G1930</f>
        <v>9</v>
      </c>
      <c r="H393" s="597">
        <f>[9]B!AA1930</f>
        <v>116</v>
      </c>
      <c r="I393" s="597">
        <f>[9]B!AB1930</f>
        <v>140</v>
      </c>
      <c r="J393" s="597">
        <f>[9]B!AC1930</f>
        <v>62</v>
      </c>
      <c r="K393" s="597">
        <f>[9]B!AD1930</f>
        <v>0</v>
      </c>
      <c r="L393" s="597">
        <f>[9]B!AE1930</f>
        <v>0</v>
      </c>
      <c r="M393" s="597">
        <f>[9]B!AF1930</f>
        <v>0</v>
      </c>
      <c r="N393" s="597">
        <f>[9]B!AG1930</f>
        <v>0</v>
      </c>
      <c r="O393" s="597">
        <f>[9]B!AH1930</f>
        <v>0</v>
      </c>
      <c r="P393" s="597">
        <f>[9]B!AI1930</f>
        <v>0</v>
      </c>
      <c r="Q393" s="597">
        <f>[9]B!AJ1930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440</v>
      </c>
      <c r="D394" s="598">
        <f t="shared" si="14"/>
        <v>416</v>
      </c>
      <c r="E394" s="599">
        <f t="shared" si="14"/>
        <v>416</v>
      </c>
      <c r="F394" s="600">
        <f t="shared" si="14"/>
        <v>0</v>
      </c>
      <c r="G394" s="601">
        <f t="shared" si="14"/>
        <v>24</v>
      </c>
      <c r="H394" s="602">
        <f t="shared" si="14"/>
        <v>131</v>
      </c>
      <c r="I394" s="603">
        <f t="shared" si="14"/>
        <v>247</v>
      </c>
      <c r="J394" s="600">
        <f t="shared" si="14"/>
        <v>62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[9]B!C2092</f>
        <v>365</v>
      </c>
      <c r="D395" s="605">
        <f>[9]B!D2092</f>
        <v>282</v>
      </c>
      <c r="E395" s="605">
        <f>[9]B!E2092</f>
        <v>281</v>
      </c>
      <c r="F395" s="605">
        <f>[9]B!F2092</f>
        <v>1</v>
      </c>
      <c r="G395" s="605">
        <f>[9]B!G2092</f>
        <v>83</v>
      </c>
      <c r="H395" s="606">
        <f>[9]B!AA2092</f>
        <v>238</v>
      </c>
      <c r="I395" s="606">
        <f>[9]B!AB2092</f>
        <v>25</v>
      </c>
      <c r="J395" s="606">
        <f>[9]B!AC2092</f>
        <v>102</v>
      </c>
      <c r="K395" s="606">
        <f>[9]B!AD2092</f>
        <v>0</v>
      </c>
      <c r="L395" s="606">
        <f>[9]B!AE2092</f>
        <v>0</v>
      </c>
      <c r="M395" s="606">
        <f>[9]B!AF2092</f>
        <v>0</v>
      </c>
      <c r="N395" s="606">
        <f>[9]B!AG2092</f>
        <v>0</v>
      </c>
      <c r="O395" s="606">
        <f>[9]B!AH2092</f>
        <v>0</v>
      </c>
      <c r="P395" s="606">
        <f>[9]B!AI2092</f>
        <v>0</v>
      </c>
      <c r="Q395" s="606">
        <f>[9]B!AJ2092</f>
        <v>1</v>
      </c>
    </row>
    <row r="396" spans="1:17" ht="15" customHeight="1" x14ac:dyDescent="0.15">
      <c r="A396" s="731" t="s">
        <v>522</v>
      </c>
      <c r="B396" s="323" t="s">
        <v>523</v>
      </c>
      <c r="C396" s="608">
        <f>[9]B!C2204+[9]B!C2255+[9]B!C2256</f>
        <v>1172</v>
      </c>
      <c r="D396" s="608">
        <f>[9]B!D2204+[9]B!D2255+[9]B!D2256</f>
        <v>981</v>
      </c>
      <c r="E396" s="608">
        <f>[9]B!E2204+[9]B!E2255+[9]B!E2256</f>
        <v>978</v>
      </c>
      <c r="F396" s="608">
        <f>[9]B!F2204+[9]B!F2255+[9]B!F2256</f>
        <v>3</v>
      </c>
      <c r="G396" s="608">
        <f>[9]B!G2204+[9]B!G2255+[9]B!G2256</f>
        <v>191</v>
      </c>
      <c r="H396" s="609">
        <f>[9]B!AA2204+[9]B!AA2255+[9]B!AA2256</f>
        <v>1037</v>
      </c>
      <c r="I396" s="609">
        <f>[9]B!AB2204+[9]B!AB2255+[9]B!AB2256</f>
        <v>94</v>
      </c>
      <c r="J396" s="609">
        <f>[9]B!AC2204+[9]B!AC2255+[9]B!AC2256</f>
        <v>41</v>
      </c>
      <c r="K396" s="609">
        <f>[9]B!AD2204+[9]B!AD2255+[9]B!AD2256</f>
        <v>0</v>
      </c>
      <c r="L396" s="609">
        <f>[9]B!AE2204+[9]B!AE2255+[9]B!AE2256</f>
        <v>0</v>
      </c>
      <c r="M396" s="609">
        <f>[9]B!AF2204+[9]B!AF2255+[9]B!AF2256</f>
        <v>0</v>
      </c>
      <c r="N396" s="609">
        <f>[9]B!AG2204+[9]B!AG2255+[9]B!AG2256</f>
        <v>0</v>
      </c>
      <c r="O396" s="609">
        <f>[9]B!AH2204+[9]B!AH2255+[9]B!AH2256</f>
        <v>0</v>
      </c>
      <c r="P396" s="609">
        <f>[9]B!AI2204+[9]B!AI2255+[9]B!AI2256</f>
        <v>0</v>
      </c>
      <c r="Q396" s="609">
        <f>[9]B!AJ2204+[9]B!AJ2255+[9]B!AJ2256</f>
        <v>3</v>
      </c>
    </row>
    <row r="397" spans="1:17" ht="15" customHeight="1" x14ac:dyDescent="0.15">
      <c r="A397" s="743"/>
      <c r="B397" s="332" t="s">
        <v>514</v>
      </c>
      <c r="C397" s="612">
        <f>[9]B!C2211</f>
        <v>0</v>
      </c>
      <c r="D397" s="612">
        <f>[9]B!D2211</f>
        <v>0</v>
      </c>
      <c r="E397" s="612">
        <f>[9]B!E2211</f>
        <v>0</v>
      </c>
      <c r="F397" s="612">
        <f>[9]B!F2211</f>
        <v>0</v>
      </c>
      <c r="G397" s="612">
        <f>[9]B!G2211</f>
        <v>0</v>
      </c>
      <c r="H397" s="612">
        <f>[9]B!AA2211</f>
        <v>0</v>
      </c>
      <c r="I397" s="612">
        <f>[9]B!AB2211</f>
        <v>0</v>
      </c>
      <c r="J397" s="612">
        <f>[9]B!AC2211</f>
        <v>0</v>
      </c>
      <c r="K397" s="612">
        <f>[9]B!AD2211</f>
        <v>0</v>
      </c>
      <c r="L397" s="612">
        <f>[9]B!AE2211</f>
        <v>0</v>
      </c>
      <c r="M397" s="612">
        <f>[9]B!AF2211</f>
        <v>0</v>
      </c>
      <c r="N397" s="612">
        <f>[9]B!AG2211</f>
        <v>0</v>
      </c>
      <c r="O397" s="612">
        <f>[9]B!AH2211</f>
        <v>0</v>
      </c>
      <c r="P397" s="612">
        <f>[9]B!AI2211</f>
        <v>0</v>
      </c>
      <c r="Q397" s="596">
        <f>[9]B!AJ2211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1172</v>
      </c>
      <c r="D398" s="613">
        <f t="shared" ref="D398:Q398" si="15">SUM(D396:D397)</f>
        <v>981</v>
      </c>
      <c r="E398" s="613">
        <f t="shared" si="15"/>
        <v>978</v>
      </c>
      <c r="F398" s="613">
        <f t="shared" si="15"/>
        <v>3</v>
      </c>
      <c r="G398" s="613">
        <f t="shared" si="15"/>
        <v>191</v>
      </c>
      <c r="H398" s="613">
        <f t="shared" si="15"/>
        <v>1037</v>
      </c>
      <c r="I398" s="613">
        <f t="shared" si="15"/>
        <v>94</v>
      </c>
      <c r="J398" s="613">
        <f t="shared" si="15"/>
        <v>41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[9]B!C2518</f>
        <v>1</v>
      </c>
      <c r="D399" s="608">
        <f>[9]B!D2518</f>
        <v>1</v>
      </c>
      <c r="E399" s="608">
        <f>[9]B!E2518</f>
        <v>1</v>
      </c>
      <c r="F399" s="608">
        <f>[9]B!F2518</f>
        <v>0</v>
      </c>
      <c r="G399" s="608">
        <f>[9]B!G2518</f>
        <v>0</v>
      </c>
      <c r="H399" s="609">
        <f>[9]B!AA2518</f>
        <v>1</v>
      </c>
      <c r="I399" s="609">
        <f>[9]B!AB2518</f>
        <v>0</v>
      </c>
      <c r="J399" s="609">
        <f>[9]B!AC2518</f>
        <v>0</v>
      </c>
      <c r="K399" s="609">
        <f>[9]B!AD2518</f>
        <v>0</v>
      </c>
      <c r="L399" s="609">
        <f>[9]B!AE2518</f>
        <v>1</v>
      </c>
      <c r="M399" s="609">
        <f>[9]B!AF2518</f>
        <v>0</v>
      </c>
      <c r="N399" s="609">
        <f>[9]B!AG2518</f>
        <v>0</v>
      </c>
      <c r="O399" s="609">
        <f>[9]B!AH2518</f>
        <v>0</v>
      </c>
      <c r="P399" s="609">
        <f>[9]B!AI2518</f>
        <v>0</v>
      </c>
      <c r="Q399" s="609">
        <f>[9]B!AJ2518</f>
        <v>0</v>
      </c>
    </row>
    <row r="400" spans="1:17" ht="15" customHeight="1" x14ac:dyDescent="0.15">
      <c r="A400" s="742"/>
      <c r="B400" s="310" t="s">
        <v>514</v>
      </c>
      <c r="C400" s="610">
        <f>[9]B!C2287</f>
        <v>217</v>
      </c>
      <c r="D400" s="610">
        <f>[9]B!D2287</f>
        <v>217</v>
      </c>
      <c r="E400" s="610">
        <f>[9]B!E2287</f>
        <v>217</v>
      </c>
      <c r="F400" s="610">
        <f>[9]B!F2287</f>
        <v>0</v>
      </c>
      <c r="G400" s="610">
        <f>[9]B!G2287</f>
        <v>0</v>
      </c>
      <c r="H400" s="597">
        <f>[9]B!AA2287</f>
        <v>0</v>
      </c>
      <c r="I400" s="597">
        <f>[9]B!AB2287</f>
        <v>175</v>
      </c>
      <c r="J400" s="597">
        <f>[9]B!AC2287</f>
        <v>42</v>
      </c>
      <c r="K400" s="597">
        <f>[9]B!AD2287</f>
        <v>0</v>
      </c>
      <c r="L400" s="597">
        <f>[9]B!AE2287</f>
        <v>0</v>
      </c>
      <c r="M400" s="597">
        <f>[9]B!AF2287</f>
        <v>0</v>
      </c>
      <c r="N400" s="597">
        <f>[9]B!AG2287</f>
        <v>0</v>
      </c>
      <c r="O400" s="597">
        <f>[9]B!AH2287</f>
        <v>0</v>
      </c>
      <c r="P400" s="597">
        <f>[9]B!AI2287</f>
        <v>0</v>
      </c>
      <c r="Q400" s="597">
        <f>[9]B!AJ2287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218</v>
      </c>
      <c r="D401" s="598">
        <f t="shared" si="16"/>
        <v>218</v>
      </c>
      <c r="E401" s="599">
        <f t="shared" si="16"/>
        <v>218</v>
      </c>
      <c r="F401" s="600">
        <f t="shared" si="16"/>
        <v>0</v>
      </c>
      <c r="G401" s="601">
        <f t="shared" si="16"/>
        <v>0</v>
      </c>
      <c r="H401" s="602">
        <f t="shared" si="16"/>
        <v>1</v>
      </c>
      <c r="I401" s="603">
        <f t="shared" si="16"/>
        <v>175</v>
      </c>
      <c r="J401" s="600">
        <f t="shared" si="16"/>
        <v>42</v>
      </c>
      <c r="K401" s="599">
        <f t="shared" si="16"/>
        <v>0</v>
      </c>
      <c r="L401" s="603">
        <f t="shared" si="16"/>
        <v>1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[9]B!C940</f>
        <v>6374</v>
      </c>
      <c r="D402" s="605">
        <f>[9]B!D940</f>
        <v>6374</v>
      </c>
      <c r="E402" s="605">
        <f>[9]B!E940</f>
        <v>6374</v>
      </c>
      <c r="F402" s="605">
        <f>[9]B!F940</f>
        <v>0</v>
      </c>
      <c r="G402" s="605">
        <f>[9]B!G940</f>
        <v>0</v>
      </c>
      <c r="H402" s="594">
        <f>[9]B!AA940</f>
        <v>2322</v>
      </c>
      <c r="I402" s="594">
        <f>[9]B!AB940</f>
        <v>4052</v>
      </c>
      <c r="J402" s="594">
        <f>[9]B!AC940</f>
        <v>0</v>
      </c>
      <c r="K402" s="594">
        <f>[9]B!AD940</f>
        <v>0</v>
      </c>
      <c r="L402" s="594">
        <f>[9]B!AE940</f>
        <v>0</v>
      </c>
      <c r="M402" s="594">
        <f>[9]B!AF940</f>
        <v>0</v>
      </c>
      <c r="N402" s="594">
        <f>[9]B!AG940</f>
        <v>0</v>
      </c>
      <c r="O402" s="594">
        <f>[9]B!AH940</f>
        <v>0</v>
      </c>
      <c r="P402" s="594">
        <f>[9]B!AI940</f>
        <v>0</v>
      </c>
      <c r="Q402" s="594">
        <f>[9]B!AJ940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2623</v>
      </c>
      <c r="D403" s="611">
        <f>+D380+D387+D389+D392+D396+D399</f>
        <v>2377</v>
      </c>
      <c r="E403" s="611">
        <f>+E380+E387+E389+E392+E396+E399</f>
        <v>2374</v>
      </c>
      <c r="F403" s="611">
        <f>+F380+F387+F389+F392+F396+F399</f>
        <v>3</v>
      </c>
      <c r="G403" s="611">
        <f>+G380+G387+G389+G392+G396+G399</f>
        <v>246</v>
      </c>
      <c r="H403" s="611">
        <f t="shared" ref="H403:Q403" si="17">+H380+H387+H389+H392+H396+H399</f>
        <v>1619</v>
      </c>
      <c r="I403" s="611">
        <f t="shared" si="17"/>
        <v>746</v>
      </c>
      <c r="J403" s="611">
        <f t="shared" si="17"/>
        <v>258</v>
      </c>
      <c r="K403" s="611">
        <f t="shared" si="17"/>
        <v>0</v>
      </c>
      <c r="L403" s="611">
        <f t="shared" si="17"/>
        <v>1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3</v>
      </c>
    </row>
    <row r="404" spans="1:19" ht="15" customHeight="1" x14ac:dyDescent="0.15">
      <c r="A404" s="737"/>
      <c r="B404" s="338" t="s">
        <v>514</v>
      </c>
      <c r="C404" s="338">
        <f>D404+G404</f>
        <v>45760</v>
      </c>
      <c r="D404" s="610">
        <f>+D381+D384+D386+D388+D390+D393+D395+D400+D402</f>
        <v>45246</v>
      </c>
      <c r="E404" s="610">
        <f>+E381+E384+E386+E388+E390+E393+E395+E400+E402</f>
        <v>45244</v>
      </c>
      <c r="F404" s="610">
        <f>+F381+F384+F386+F388+F390+F393+F395+F400+F402</f>
        <v>2</v>
      </c>
      <c r="G404" s="610">
        <f>+G381+G384+G386+G388+G390+G393+G395+G400+G402</f>
        <v>514</v>
      </c>
      <c r="H404" s="610">
        <f t="shared" ref="H404:Q404" si="18">+H381+H384+H386+H388+H390+H393+H395+H400+H402</f>
        <v>33911</v>
      </c>
      <c r="I404" s="610">
        <f t="shared" si="18"/>
        <v>9732</v>
      </c>
      <c r="J404" s="610">
        <f t="shared" si="18"/>
        <v>2117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2</v>
      </c>
    </row>
    <row r="405" spans="1:19" ht="15" customHeight="1" x14ac:dyDescent="0.15">
      <c r="A405" s="737"/>
      <c r="B405" s="339" t="s">
        <v>527</v>
      </c>
      <c r="C405" s="313">
        <f>SUM(C403:C404)</f>
        <v>48383</v>
      </c>
      <c r="D405" s="598">
        <f>SUM(D403:D404)</f>
        <v>47623</v>
      </c>
      <c r="E405" s="599">
        <f>SUM(E403:E404)</f>
        <v>47618</v>
      </c>
      <c r="F405" s="600">
        <f>SUM(F403:F404)</f>
        <v>5</v>
      </c>
      <c r="G405" s="601">
        <f>SUM(G403:G404)</f>
        <v>760</v>
      </c>
      <c r="H405" s="601">
        <f t="shared" ref="H405:Q405" si="19">SUM(H403:H404)</f>
        <v>35530</v>
      </c>
      <c r="I405" s="601">
        <f t="shared" si="19"/>
        <v>10478</v>
      </c>
      <c r="J405" s="601">
        <f t="shared" si="19"/>
        <v>2375</v>
      </c>
      <c r="K405" s="601">
        <f t="shared" si="19"/>
        <v>0</v>
      </c>
      <c r="L405" s="601">
        <f t="shared" si="19"/>
        <v>1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5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[9]B!C1000</f>
        <v>0</v>
      </c>
      <c r="D408" s="376">
        <f>[9]B!E1000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[9]B!C2576</f>
        <v>27</v>
      </c>
      <c r="D409" s="376">
        <f>[9]B!E2576</f>
        <v>20</v>
      </c>
      <c r="E409" s="179">
        <f>[9]B!AL2576</f>
        <v>651000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[9]B!C2585</f>
        <v>101</v>
      </c>
      <c r="D410" s="376">
        <f>[9]B!E2585</f>
        <v>101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[9]B!C67</f>
        <v>184</v>
      </c>
      <c r="D411" s="376">
        <f>[9]B!E67</f>
        <v>169</v>
      </c>
      <c r="E411" s="179">
        <f>[9]B!AL67</f>
        <v>130130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[9]B!C73</f>
        <v>0</v>
      </c>
      <c r="D412" s="376">
        <f>[9]B!E73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[9]B!C68</f>
        <v>430</v>
      </c>
      <c r="D413" s="376">
        <f>[9]B!E68</f>
        <v>430</v>
      </c>
      <c r="E413" s="179">
        <f>[9]B!AL68</f>
        <v>7520700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[9]B!C69</f>
        <v>143</v>
      </c>
      <c r="D414" s="376">
        <f>[9]B!E69</f>
        <v>140</v>
      </c>
      <c r="E414" s="179">
        <f>[9]B!AL69</f>
        <v>5623800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[9]B!C71</f>
        <v>0</v>
      </c>
      <c r="D415" s="376">
        <f>[9]B!E71</f>
        <v>0</v>
      </c>
      <c r="E415" s="179">
        <f>[9]B!AL71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[9]B!C70</f>
        <v>5943</v>
      </c>
      <c r="D416" s="376">
        <f>[9]B!E70</f>
        <v>5943</v>
      </c>
      <c r="E416" s="179">
        <f>[9]B!AL70</f>
        <v>13847190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[9]B!C2573</f>
        <v>0</v>
      </c>
      <c r="D417" s="376">
        <f>[9]B!E2573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6828</v>
      </c>
      <c r="D418" s="620">
        <f>SUM(D408:D417)</f>
        <v>6803</v>
      </c>
      <c r="E418" s="621">
        <f>SUM(E408:E417)</f>
        <v>27772820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12699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1300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45661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256</v>
      </c>
      <c r="D435" s="393">
        <v>255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[9]B!C2750</f>
        <v>0</v>
      </c>
    </row>
    <row r="441" spans="1:28" ht="15" customHeight="1" x14ac:dyDescent="0.15">
      <c r="A441" s="703" t="s">
        <v>573</v>
      </c>
      <c r="B441" s="704"/>
      <c r="C441" s="629">
        <f>[9]B!C2751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topLeftCell="E343" workbookViewId="0">
      <selection activeCell="K361" sqref="K361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ht="15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",[10]NOMBRE!B6," - ","( ",[10]NOMBRE!C6,[10]NOMBRE!D6," )")</f>
        <v>MES: SEPTIEMBRE - ( 09 )</v>
      </c>
    </row>
    <row r="5" spans="1:14" s="3" customFormat="1" ht="15" customHeight="1" x14ac:dyDescent="0.15">
      <c r="A5" s="1" t="str">
        <f>CONCATENATE("AÑO: ",[10]NOMBRE!B7)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846737980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11601</v>
      </c>
      <c r="D10" s="422">
        <f>SUM(D11:D23)</f>
        <v>11280</v>
      </c>
      <c r="E10" s="19">
        <f>SUM(E11:E23)</f>
        <v>118300890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[10]B!C5</f>
        <v>0</v>
      </c>
      <c r="D11" s="426">
        <f>[10]B!E5</f>
        <v>0</v>
      </c>
      <c r="E11" s="23">
        <f>[10]B!AL5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[10]B!C6</f>
        <v>0</v>
      </c>
      <c r="D12" s="426">
        <f>[10]B!E6</f>
        <v>0</v>
      </c>
      <c r="E12" s="23">
        <f>[10]B!AL6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[10]B!C7</f>
        <v>5332</v>
      </c>
      <c r="D13" s="426">
        <f>[10]B!E7</f>
        <v>5082</v>
      </c>
      <c r="E13" s="23">
        <f>[10]B!AL7</f>
        <v>66523380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[10]B!C8</f>
        <v>0</v>
      </c>
      <c r="D14" s="426">
        <f>[10]B!E8</f>
        <v>0</v>
      </c>
      <c r="E14" s="23">
        <f>[10]B!AL8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[10]B!C9</f>
        <v>0</v>
      </c>
      <c r="D15" s="426">
        <f>[10]B!E9</f>
        <v>0</v>
      </c>
      <c r="E15" s="23">
        <f>[10]B!AL9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[10]B!C10</f>
        <v>0</v>
      </c>
      <c r="D16" s="426">
        <f>[10]B!E10</f>
        <v>0</v>
      </c>
      <c r="E16" s="23">
        <f>[10]B!AL10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[10]B!C11</f>
        <v>211</v>
      </c>
      <c r="D17" s="426">
        <f>[10]B!E11</f>
        <v>140</v>
      </c>
      <c r="E17" s="23">
        <f>[10]B!AL11</f>
        <v>2297400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[10]B!C12</f>
        <v>0</v>
      </c>
      <c r="D18" s="426">
        <f>[10]B!E12</f>
        <v>0</v>
      </c>
      <c r="E18" s="23">
        <f>[10]B!AL12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[10]B!C13</f>
        <v>0</v>
      </c>
      <c r="D19" s="426">
        <f>[10]B!E13</f>
        <v>0</v>
      </c>
      <c r="E19" s="23">
        <f>[10]B!AL13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[10]B!C14</f>
        <v>0</v>
      </c>
      <c r="D20" s="426">
        <f>[10]B!E14</f>
        <v>0</v>
      </c>
      <c r="E20" s="23">
        <f>[10]B!AL14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[10]B!C15</f>
        <v>2277</v>
      </c>
      <c r="D21" s="426">
        <f>[10]B!E15</f>
        <v>2277</v>
      </c>
      <c r="E21" s="23">
        <f>[10]B!AL15</f>
        <v>15050970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[10]B!C16</f>
        <v>1461</v>
      </c>
      <c r="D22" s="426">
        <f>[10]B!E16</f>
        <v>1461</v>
      </c>
      <c r="E22" s="23">
        <f>[10]B!AL16</f>
        <v>11600340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[10]B!C17</f>
        <v>2320</v>
      </c>
      <c r="D23" s="426">
        <f>[10]B!E17</f>
        <v>2320</v>
      </c>
      <c r="E23" s="23">
        <f>[10]B!AL17</f>
        <v>22828800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[10]B!C18</f>
        <v>0</v>
      </c>
      <c r="D24" s="426">
        <f>[10]B!E18</f>
        <v>0</v>
      </c>
      <c r="E24" s="23">
        <f>[10]B!AL18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[10]B!C1007</f>
        <v>1</v>
      </c>
      <c r="D25" s="426">
        <f>[10]B!E1007</f>
        <v>1</v>
      </c>
      <c r="E25" s="23">
        <f>[10]B!AL1007</f>
        <v>33270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1476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[10]B!C20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[10]B!C21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[10]B!C22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[10]B!C23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[10]B!C24</f>
        <v>1476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[10]B!C25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4534</v>
      </c>
      <c r="D33" s="442">
        <f t="shared" ref="D33:E33" si="0">SUM(D34:D44)</f>
        <v>4529</v>
      </c>
      <c r="E33" s="442">
        <f t="shared" si="0"/>
        <v>9713390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[10]B!$C$29</f>
        <v>1996</v>
      </c>
      <c r="D34" s="443">
        <f>[10]B!$E$29</f>
        <v>1991</v>
      </c>
      <c r="E34" s="43">
        <f>[10]B!$AL$29</f>
        <v>2568390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[10]B!$C$30</f>
        <v>0</v>
      </c>
      <c r="D35" s="436">
        <f>[10]B!$E$30</f>
        <v>0</v>
      </c>
      <c r="E35" s="44">
        <f>[10]B!$AL$30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[10]B!$C$31</f>
        <v>0</v>
      </c>
      <c r="D36" s="436">
        <f>[10]B!$E$31</f>
        <v>0</v>
      </c>
      <c r="E36" s="44">
        <f>[10]B!$AL$31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[10]B!$C$32</f>
        <v>87</v>
      </c>
      <c r="D37" s="436">
        <f>[10]B!$E$32</f>
        <v>87</v>
      </c>
      <c r="E37" s="44">
        <f>[10]B!$AL$32</f>
        <v>152250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[10]B!$C$33</f>
        <v>1624</v>
      </c>
      <c r="D38" s="436">
        <f>[10]B!$E$33</f>
        <v>1624</v>
      </c>
      <c r="E38" s="44">
        <f>[10]B!$AL$33</f>
        <v>2289840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[10]B!$C$34</f>
        <v>7</v>
      </c>
      <c r="D39" s="436">
        <f>[10]B!$E$34</f>
        <v>7</v>
      </c>
      <c r="E39" s="44">
        <f>[10]B!$AL$34</f>
        <v>9030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[10]B!$C$1003</f>
        <v>200</v>
      </c>
      <c r="D40" s="436">
        <f>[10]B!$E$1003</f>
        <v>200</v>
      </c>
      <c r="E40" s="44">
        <f>[10]B!$AL$1003</f>
        <v>630000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[10]B!$C$1004</f>
        <v>236</v>
      </c>
      <c r="D41" s="436">
        <f>[10]B!$E$1004</f>
        <v>236</v>
      </c>
      <c r="E41" s="44">
        <f>[10]B!$AL$1004</f>
        <v>743400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[10]B!$C$1005</f>
        <v>7</v>
      </c>
      <c r="D42" s="436">
        <f>[10]B!$E$1005</f>
        <v>7</v>
      </c>
      <c r="E42" s="44">
        <f>[10]B!$AL$1005</f>
        <v>87640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[10]B!$C$1006</f>
        <v>31</v>
      </c>
      <c r="D43" s="436">
        <f>[10]B!$E$1006</f>
        <v>31</v>
      </c>
      <c r="E43" s="44">
        <f>[10]B!$AL$1006</f>
        <v>454460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[10]B!$C$1002</f>
        <v>346</v>
      </c>
      <c r="D44" s="436">
        <f>[10]B!$E$1002</f>
        <v>346</v>
      </c>
      <c r="E44" s="44">
        <f>[10]B!$AL$1002</f>
        <v>2778380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201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[10]B!$C$36</f>
        <v>201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[10]B!$C$37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[10]B!$C$38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[10]B!$C$39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[10]B!$C$40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[10]B!$C$1008</f>
        <v>0</v>
      </c>
      <c r="D52" s="448">
        <f>[10]B!$E$1008</f>
        <v>0</v>
      </c>
      <c r="E52" s="53">
        <f>[10]B!$AL$1008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[10]B!$C$1009</f>
        <v>0</v>
      </c>
      <c r="D53" s="449">
        <f>[10]B!$E$1009</f>
        <v>0</v>
      </c>
      <c r="E53" s="54">
        <f>[10]B!$AL$1009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[10]B!$C$981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1481</v>
      </c>
      <c r="D56" s="442">
        <f>SUM(D57:D60)</f>
        <v>1481</v>
      </c>
      <c r="E56" s="52">
        <f>SUM(E57:E60)</f>
        <v>2894750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[10]B!$C$44</f>
        <v>22</v>
      </c>
      <c r="D57" s="448">
        <f>[10]B!$E$44</f>
        <v>22</v>
      </c>
      <c r="E57" s="53">
        <f>[10]B!$AL$44</f>
        <v>93060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[10]B!$C$45</f>
        <v>1090</v>
      </c>
      <c r="D58" s="449">
        <f>[10]B!$E$45</f>
        <v>1090</v>
      </c>
      <c r="E58" s="54">
        <f>[10]B!$AL$45</f>
        <v>2539700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[10]B!$C$46</f>
        <v>0</v>
      </c>
      <c r="D59" s="449">
        <f>[10]B!$E$46</f>
        <v>0</v>
      </c>
      <c r="E59" s="54">
        <f>[10]B!$AL$46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[10]B!$C$47</f>
        <v>369</v>
      </c>
      <c r="D60" s="449">
        <f>[10]B!$E$47</f>
        <v>369</v>
      </c>
      <c r="E60" s="54">
        <f>[10]B!$AL$47</f>
        <v>261990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[10]B!$C$49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867</v>
      </c>
      <c r="D63" s="442">
        <f>SUM(D64:D66)</f>
        <v>867</v>
      </c>
      <c r="E63" s="52">
        <f>SUM(E64:E66)</f>
        <v>1346280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[10]B!$C$53</f>
        <v>374</v>
      </c>
      <c r="D64" s="448">
        <f>[10]B!$E$53</f>
        <v>374</v>
      </c>
      <c r="E64" s="53">
        <f>[10]B!$AL$53</f>
        <v>755480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[10]B!$C$54</f>
        <v>22</v>
      </c>
      <c r="D65" s="449">
        <f>[10]B!$E$54</f>
        <v>22</v>
      </c>
      <c r="E65" s="54">
        <f>[10]B!$AL$54</f>
        <v>44440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[10]B!$C$55</f>
        <v>471</v>
      </c>
      <c r="D66" s="449">
        <f>[10]B!$E$55</f>
        <v>471</v>
      </c>
      <c r="E66" s="54">
        <f>[10]B!$AL$55</f>
        <v>546360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30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[10]B!$C$57</f>
        <v>30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[10]B!$C$58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20191</v>
      </c>
      <c r="D70" s="441">
        <f>SUM(D10+D24+D25+D26+D33+D45+D51+D54+D56+D61+D63+D67)</f>
        <v>18158</v>
      </c>
      <c r="E70" s="441">
        <f>SUM(E10+E24+E25+E26+E33+E45+E51+E54+E56+E61+E63+E67)</f>
        <v>132288580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81844</v>
      </c>
      <c r="D73" s="457">
        <f>SUM(D74:D78,D79,D83:D85)</f>
        <v>80344</v>
      </c>
      <c r="E73" s="69">
        <f>SUM(E74:E78,E79,E83:E85)</f>
        <v>131420500</v>
      </c>
    </row>
    <row r="74" spans="1:14" ht="15" customHeight="1" x14ac:dyDescent="0.15">
      <c r="A74" s="71" t="s">
        <v>109</v>
      </c>
      <c r="B74" s="72" t="s">
        <v>110</v>
      </c>
      <c r="C74" s="448">
        <f>[10]B!$C$212</f>
        <v>38578</v>
      </c>
      <c r="D74" s="448">
        <f>[10]B!$E$212</f>
        <v>37614</v>
      </c>
      <c r="E74" s="73">
        <f>[10]B!$AL$212</f>
        <v>43396990</v>
      </c>
    </row>
    <row r="75" spans="1:14" ht="15" customHeight="1" x14ac:dyDescent="0.15">
      <c r="A75" s="655" t="s">
        <v>111</v>
      </c>
      <c r="B75" s="75" t="s">
        <v>112</v>
      </c>
      <c r="C75" s="449">
        <f>[10]B!$C$275</f>
        <v>31914</v>
      </c>
      <c r="D75" s="449">
        <f>SUM([10]B!E214:E217,[10]B!E218:E262,[10]B!E263:E272)</f>
        <v>31485</v>
      </c>
      <c r="E75" s="76">
        <f>[10]B!$AL$275</f>
        <v>49338170</v>
      </c>
    </row>
    <row r="76" spans="1:14" ht="15" customHeight="1" x14ac:dyDescent="0.15">
      <c r="A76" s="655" t="s">
        <v>113</v>
      </c>
      <c r="B76" s="75" t="s">
        <v>114</v>
      </c>
      <c r="C76" s="449">
        <f>[10]B!$C$314</f>
        <v>1685</v>
      </c>
      <c r="D76" s="449">
        <f>[10]B!$E$314</f>
        <v>1679</v>
      </c>
      <c r="E76" s="76">
        <f>[10]B!$AL$314</f>
        <v>6854940</v>
      </c>
    </row>
    <row r="77" spans="1:14" ht="15" customHeight="1" x14ac:dyDescent="0.15">
      <c r="A77" s="655" t="s">
        <v>115</v>
      </c>
      <c r="B77" s="75" t="s">
        <v>116</v>
      </c>
      <c r="C77" s="449">
        <f>[10]B!$C$324</f>
        <v>0</v>
      </c>
      <c r="D77" s="449">
        <f>[10]B!$E$324</f>
        <v>0</v>
      </c>
      <c r="E77" s="76">
        <f>[10]B!$AL$324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[10]B!$C$388</f>
        <v>2504</v>
      </c>
      <c r="D78" s="458">
        <f>[10]B!$E$388</f>
        <v>2454</v>
      </c>
      <c r="E78" s="78">
        <f>[10]B!$AL$388</f>
        <v>13595190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5194</v>
      </c>
      <c r="D79" s="459">
        <f>SUM(D80:D82)</f>
        <v>5157</v>
      </c>
      <c r="E79" s="81">
        <f>SUM(E80:E82)</f>
        <v>15663380</v>
      </c>
    </row>
    <row r="80" spans="1:14" ht="15" customHeight="1" x14ac:dyDescent="0.15">
      <c r="A80" s="862"/>
      <c r="B80" s="82" t="s">
        <v>121</v>
      </c>
      <c r="C80" s="460">
        <f>[10]B!$C$428</f>
        <v>3976</v>
      </c>
      <c r="D80" s="460">
        <f>[10]B!$E$428</f>
        <v>3950</v>
      </c>
      <c r="E80" s="83">
        <f>[10]B!$AL$428</f>
        <v>9967010</v>
      </c>
    </row>
    <row r="81" spans="1:5" ht="15" customHeight="1" x14ac:dyDescent="0.15">
      <c r="A81" s="862"/>
      <c r="B81" s="84" t="s">
        <v>122</v>
      </c>
      <c r="C81" s="449">
        <f>[10]B!$C$447</f>
        <v>21</v>
      </c>
      <c r="D81" s="449">
        <f>SUM([10]B!E430:E444,[10]B!E445:E446)</f>
        <v>20</v>
      </c>
      <c r="E81" s="76">
        <f>[10]B!$AL$447</f>
        <v>66040</v>
      </c>
    </row>
    <row r="82" spans="1:5" ht="15" customHeight="1" x14ac:dyDescent="0.15">
      <c r="A82" s="862"/>
      <c r="B82" s="84" t="s">
        <v>123</v>
      </c>
      <c r="C82" s="449">
        <f>[10]B!$C$470</f>
        <v>1197</v>
      </c>
      <c r="D82" s="449">
        <f>[10]B!$E$470</f>
        <v>1187</v>
      </c>
      <c r="E82" s="76">
        <f>[10]B!$AL$470</f>
        <v>5630330</v>
      </c>
    </row>
    <row r="83" spans="1:5" ht="15" customHeight="1" x14ac:dyDescent="0.15">
      <c r="A83" s="655" t="s">
        <v>124</v>
      </c>
      <c r="B83" s="75" t="s">
        <v>125</v>
      </c>
      <c r="C83" s="449">
        <f>[10]B!$C$480</f>
        <v>0</v>
      </c>
      <c r="D83" s="449">
        <f>[10]B!$E$480</f>
        <v>0</v>
      </c>
      <c r="E83" s="76">
        <f>[10]B!$AL$480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[10]B!$C$532</f>
        <v>157</v>
      </c>
      <c r="D84" s="461">
        <f>SUM([10]B!E494:E518,[10]B!E519:E531)</f>
        <v>155</v>
      </c>
      <c r="E84" s="85">
        <f>[10]B!$AL$532</f>
        <v>249170</v>
      </c>
    </row>
    <row r="85" spans="1:5" ht="15" customHeight="1" x14ac:dyDescent="0.15">
      <c r="A85" s="655" t="s">
        <v>128</v>
      </c>
      <c r="B85" s="75" t="s">
        <v>129</v>
      </c>
      <c r="C85" s="449">
        <f>[10]B!$C$566</f>
        <v>1812</v>
      </c>
      <c r="D85" s="449">
        <f>[10]B!$E$566</f>
        <v>1800</v>
      </c>
      <c r="E85" s="76">
        <f>[10]B!$AL$566</f>
        <v>2322660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5392</v>
      </c>
      <c r="D86" s="459">
        <f>+D87+D88+D89+D90+D94</f>
        <v>5360</v>
      </c>
      <c r="E86" s="81">
        <f>+E87+E88+E89+E90+E94</f>
        <v>114186480</v>
      </c>
    </row>
    <row r="87" spans="1:5" ht="15" customHeight="1" x14ac:dyDescent="0.15">
      <c r="A87" s="87" t="s">
        <v>131</v>
      </c>
      <c r="B87" s="88" t="s">
        <v>132</v>
      </c>
      <c r="C87" s="460">
        <f>[10]B!$C$624</f>
        <v>3080</v>
      </c>
      <c r="D87" s="460">
        <f>SUM([10]B!E569:E570,[10]B!E571,[10]B!E572,[10]B!E573:E583,[10]B!E584:E590,[10]B!E591:E599,[10]B!E600,[10]B!E601:E619,[10]B!E620:E622)</f>
        <v>3050</v>
      </c>
      <c r="E87" s="83">
        <f>[10]B!$AL$624</f>
        <v>26831780</v>
      </c>
    </row>
    <row r="88" spans="1:5" ht="15" customHeight="1" x14ac:dyDescent="0.15">
      <c r="A88" s="655" t="s">
        <v>133</v>
      </c>
      <c r="B88" s="75" t="s">
        <v>134</v>
      </c>
      <c r="C88" s="449">
        <f>[10]B!$C$647</f>
        <v>1</v>
      </c>
      <c r="D88" s="449">
        <f>[10]B!$E$647</f>
        <v>1</v>
      </c>
      <c r="E88" s="76">
        <f>[10]B!$AL$647</f>
        <v>27110</v>
      </c>
    </row>
    <row r="89" spans="1:5" ht="15" customHeight="1" x14ac:dyDescent="0.15">
      <c r="A89" s="655" t="s">
        <v>135</v>
      </c>
      <c r="B89" s="75" t="s">
        <v>136</v>
      </c>
      <c r="C89" s="449">
        <f>[10]B!$C$674</f>
        <v>1299</v>
      </c>
      <c r="D89" s="449">
        <f>[10]B!$E$674</f>
        <v>1297</v>
      </c>
      <c r="E89" s="76">
        <f>[10]B!$AL$674</f>
        <v>71219470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1012</v>
      </c>
      <c r="D90" s="449">
        <f>SUM(D91:D93)</f>
        <v>1012</v>
      </c>
      <c r="E90" s="76">
        <f>SUM(E91:E93)</f>
        <v>16108120</v>
      </c>
    </row>
    <row r="91" spans="1:5" ht="15" customHeight="1" x14ac:dyDescent="0.15">
      <c r="A91" s="862"/>
      <c r="B91" s="84" t="s">
        <v>138</v>
      </c>
      <c r="C91" s="449">
        <f>[10]B!$C$696-[10]B!C676-[10]B!C677</f>
        <v>773</v>
      </c>
      <c r="D91" s="449">
        <f>[10]B!$E$696-[10]B!E676-[10]B!E677</f>
        <v>773</v>
      </c>
      <c r="E91" s="76">
        <f>[10]B!$AL$696-[10]B!$AL$676-[10]B!$AL$677</f>
        <v>12360760</v>
      </c>
    </row>
    <row r="92" spans="1:5" ht="15" customHeight="1" x14ac:dyDescent="0.15">
      <c r="A92" s="862"/>
      <c r="B92" s="84" t="s">
        <v>139</v>
      </c>
      <c r="C92" s="449">
        <f>[10]B!$C$676</f>
        <v>91</v>
      </c>
      <c r="D92" s="449">
        <f>[10]B!$E$676</f>
        <v>91</v>
      </c>
      <c r="E92" s="76">
        <f>[10]B!$AL$676</f>
        <v>538720</v>
      </c>
    </row>
    <row r="93" spans="1:5" ht="15" customHeight="1" x14ac:dyDescent="0.15">
      <c r="A93" s="862"/>
      <c r="B93" s="84" t="s">
        <v>140</v>
      </c>
      <c r="C93" s="449">
        <f>[10]B!$C$677</f>
        <v>148</v>
      </c>
      <c r="D93" s="449">
        <f>[10]B!$E$677</f>
        <v>148</v>
      </c>
      <c r="E93" s="76">
        <f>[10]B!$AL$677</f>
        <v>3208640</v>
      </c>
    </row>
    <row r="94" spans="1:5" ht="15" customHeight="1" x14ac:dyDescent="0.15">
      <c r="A94" s="655" t="s">
        <v>115</v>
      </c>
      <c r="B94" s="75" t="s">
        <v>141</v>
      </c>
      <c r="C94" s="449">
        <f>[10]B!$C$728</f>
        <v>0</v>
      </c>
      <c r="D94" s="449">
        <f>[10]B!$E$728</f>
        <v>0</v>
      </c>
      <c r="E94" s="76">
        <f>[10]B!$AL$728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[10]B!$C$786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[10]B!$C$978</f>
        <v>0</v>
      </c>
      <c r="D96" s="463">
        <f>[10]B!$E$978</f>
        <v>0</v>
      </c>
      <c r="E96" s="92">
        <f>[10]B!$AL$978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[10]B!C793+[10]B!C800+[10]B!C804+[10]B!C811+[10]B!C820+[10]B!C824+[10]B!C828+[10]B!C832+[10]B!C843+[10]B!C854+[10]B!C860+[10]B!C870+[10]B!C840+[10]B!C845+[10]B!C879</f>
        <v>0</v>
      </c>
      <c r="D99" s="448">
        <f>[10]B!E793+[10]B!E800+[10]B!E804+[10]B!E811+[10]B!E820+[10]B!E824+[10]B!E828+[10]B!E832+[10]B!E843+[10]B!E854+[10]B!E860+[10]B!E870+[10]B!E840+[10]B!E845+[10]B!E879</f>
        <v>0</v>
      </c>
      <c r="E99" s="76">
        <f>[10]B!AL793+[10]B!AL800+[10]B!AL804+[10]B!AL811+[10]B!AL820+[10]B!AL824+[10]B!AL828+[10]B!AL832+[10]B!AL843+[10]B!AL854+[10]B!AL860+[10]B!AL870+[10]B!AL840+[10]B!AL845+[10]B!AL879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[10]B!C2212+[10]B!C2255+[10]B!C2256+[10]B!C2257</f>
        <v>1172</v>
      </c>
      <c r="D100" s="449">
        <f>[10]B!E2204+[10]B!E2255+[10]B!E2256+[10]B!E2257</f>
        <v>964</v>
      </c>
      <c r="E100" s="76">
        <f>[10]B!AL2204+[10]B!AL2255+[10]B!AL2256+[10]B!AL2257</f>
        <v>14165450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[10]B!C2518</f>
        <v>4</v>
      </c>
      <c r="D101" s="454">
        <f>[10]B!E2518</f>
        <v>4</v>
      </c>
      <c r="E101" s="78">
        <f>[10]B!AL2518</f>
        <v>393840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1176</v>
      </c>
      <c r="D102" s="464">
        <f>SUM(D99:D101)</f>
        <v>968</v>
      </c>
      <c r="E102" s="98">
        <f>SUM(E99:E101)</f>
        <v>14559290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[10]B!$C$1141</f>
        <v>1</v>
      </c>
      <c r="D105" s="448">
        <f>[10]B!$I$1141</f>
        <v>0</v>
      </c>
      <c r="E105" s="448">
        <f>[10]B!$I$1141</f>
        <v>0</v>
      </c>
      <c r="F105" s="448">
        <f>[10]B!$L$1141</f>
        <v>0</v>
      </c>
      <c r="G105" s="104"/>
      <c r="H105" s="73">
        <f>[10]B!$AL$1141</f>
        <v>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[10]B!C1276</f>
        <v>86</v>
      </c>
      <c r="D106" s="449">
        <f>[10]B!I1276</f>
        <v>61</v>
      </c>
      <c r="E106" s="449">
        <f>[10]B!I1276</f>
        <v>61</v>
      </c>
      <c r="F106" s="449">
        <f>[10]B!L1276</f>
        <v>3</v>
      </c>
      <c r="G106" s="105"/>
      <c r="H106" s="76">
        <f>[10]B!$AL$1276</f>
        <v>27377670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[10]B!C1416</f>
        <v>77</v>
      </c>
      <c r="D107" s="449">
        <f>[10]B!I1412</f>
        <v>55</v>
      </c>
      <c r="E107" s="449">
        <f>[10]B!I1412</f>
        <v>55</v>
      </c>
      <c r="F107" s="449">
        <f>[10]B!L1412</f>
        <v>10</v>
      </c>
      <c r="G107" s="105"/>
      <c r="H107" s="76">
        <f>[10]B!$AL$1412</f>
        <v>5863995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[10]B!C1480</f>
        <v>7</v>
      </c>
      <c r="D108" s="449">
        <f>[10]B!I1480</f>
        <v>5</v>
      </c>
      <c r="E108" s="449">
        <f>[10]B!I1480</f>
        <v>5</v>
      </c>
      <c r="F108" s="449">
        <f>[10]B!L1480</f>
        <v>0</v>
      </c>
      <c r="G108" s="105"/>
      <c r="H108" s="76">
        <f>[10]B!AL1480</f>
        <v>491350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[10]B!$C$1549</f>
        <v>31</v>
      </c>
      <c r="D109" s="449">
        <f>[10]B!$I$1549</f>
        <v>27</v>
      </c>
      <c r="E109" s="449">
        <f>[10]B!$I$1549</f>
        <v>27</v>
      </c>
      <c r="F109" s="449">
        <f>[10]B!$L$1549</f>
        <v>2</v>
      </c>
      <c r="G109" s="105"/>
      <c r="H109" s="76">
        <f>[10]B!$AL$1549</f>
        <v>1569965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[10]B!$C$1594</f>
        <v>69</v>
      </c>
      <c r="D110" s="449">
        <f>[10]B!$I$1594</f>
        <v>51</v>
      </c>
      <c r="E110" s="449">
        <f>[10]B!$I$1594</f>
        <v>51</v>
      </c>
      <c r="F110" s="449">
        <f>[10]B!$L$1594</f>
        <v>7</v>
      </c>
      <c r="G110" s="105"/>
      <c r="H110" s="76">
        <f>[10]B!$AL$1594</f>
        <v>3907630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[10]B!$C$1798</f>
        <v>5</v>
      </c>
      <c r="D111" s="449">
        <f>[10]B!$I$1785</f>
        <v>3</v>
      </c>
      <c r="E111" s="449">
        <f>[10]B!$I$1785</f>
        <v>3</v>
      </c>
      <c r="F111" s="449">
        <f>[10]B!$L$1785</f>
        <v>2</v>
      </c>
      <c r="G111" s="105"/>
      <c r="H111" s="76">
        <f>[10]B!$AL$1785</f>
        <v>625660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[10]B!$C$1867</f>
        <v>4</v>
      </c>
      <c r="D112" s="449">
        <f>[10]B!$I$1864</f>
        <v>4</v>
      </c>
      <c r="E112" s="449">
        <f>[10]B!$I$1864</f>
        <v>4</v>
      </c>
      <c r="F112" s="449">
        <f>[10]B!$L$1864</f>
        <v>0</v>
      </c>
      <c r="G112" s="105"/>
      <c r="H112" s="76">
        <f>[10]B!$AL$1864</f>
        <v>738070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[10]B!$C$2028</f>
        <v>169</v>
      </c>
      <c r="D113" s="449">
        <f>[10]B!$I$2021</f>
        <v>120</v>
      </c>
      <c r="E113" s="449">
        <f>[10]B!$I$2021</f>
        <v>120</v>
      </c>
      <c r="F113" s="449">
        <f>[10]B!$L$2021</f>
        <v>21</v>
      </c>
      <c r="G113" s="105"/>
      <c r="H113" s="76">
        <f>[10]B!$AL$2021</f>
        <v>37825220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[10]B!C2066</f>
        <v>7</v>
      </c>
      <c r="D114" s="449">
        <f>[10]B!I2066</f>
        <v>5</v>
      </c>
      <c r="E114" s="449">
        <f>[10]B!I2066</f>
        <v>5</v>
      </c>
      <c r="F114" s="449">
        <f>[10]B!L2066</f>
        <v>0</v>
      </c>
      <c r="G114" s="105"/>
      <c r="H114" s="76">
        <f>[10]B!AL2066</f>
        <v>298480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[10]B!$C$2185</f>
        <v>64</v>
      </c>
      <c r="D115" s="449">
        <f>[10]B!I2185</f>
        <v>32</v>
      </c>
      <c r="E115" s="449">
        <f>[10]B!I2185</f>
        <v>32</v>
      </c>
      <c r="F115" s="449">
        <f>[10]B!L2185</f>
        <v>8</v>
      </c>
      <c r="G115" s="105"/>
      <c r="H115" s="76">
        <f>[10]B!AL2185</f>
        <v>9846010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[10]B!$C$2218</f>
        <v>6</v>
      </c>
      <c r="D116" s="449">
        <f>[10]B!I2218</f>
        <v>5</v>
      </c>
      <c r="E116" s="449">
        <f>[10]B!I2218</f>
        <v>5</v>
      </c>
      <c r="F116" s="449">
        <f>[10]B!L2218</f>
        <v>0</v>
      </c>
      <c r="G116" s="105"/>
      <c r="H116" s="76">
        <f>[10]B!$AL$2218</f>
        <v>1371940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[10]B!$C$2253</f>
        <v>51</v>
      </c>
      <c r="D117" s="449">
        <f>[10]B!$I$2253</f>
        <v>34</v>
      </c>
      <c r="E117" s="449">
        <f>[10]B!$I$2253</f>
        <v>34</v>
      </c>
      <c r="F117" s="449">
        <f>[10]B!$L$2253</f>
        <v>3</v>
      </c>
      <c r="G117" s="105"/>
      <c r="H117" s="76">
        <f>[10]B!$AL$2253</f>
        <v>7232930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82</v>
      </c>
      <c r="D118" s="449">
        <f>SUM(D119:D120)</f>
        <v>20</v>
      </c>
      <c r="E118" s="449">
        <f>SUM(E119:E120)</f>
        <v>20</v>
      </c>
      <c r="F118" s="449">
        <f>SUM(F119:F120)</f>
        <v>0</v>
      </c>
      <c r="G118" s="105"/>
      <c r="H118" s="76">
        <f>SUM(H119:H120)</f>
        <v>3001400</v>
      </c>
    </row>
    <row r="119" spans="1:12" s="106" customFormat="1" ht="15" customHeight="1" x14ac:dyDescent="0.15">
      <c r="A119" s="427"/>
      <c r="B119" s="107" t="s">
        <v>184</v>
      </c>
      <c r="C119" s="449">
        <f>[10]B!C2259</f>
        <v>82</v>
      </c>
      <c r="D119" s="449">
        <f>[10]B!$I$2259</f>
        <v>20</v>
      </c>
      <c r="E119" s="449">
        <f>[10]B!$I$2259</f>
        <v>20</v>
      </c>
      <c r="F119" s="449">
        <f>[10]B!$L$2259</f>
        <v>0</v>
      </c>
      <c r="G119" s="105"/>
      <c r="H119" s="76">
        <f>[10]B!$AL$2259</f>
        <v>3001400</v>
      </c>
    </row>
    <row r="120" spans="1:12" s="106" customFormat="1" ht="15" customHeight="1" x14ac:dyDescent="0.15">
      <c r="A120" s="427"/>
      <c r="B120" s="107" t="s">
        <v>185</v>
      </c>
      <c r="C120" s="449">
        <f>[10]B!C2260</f>
        <v>0</v>
      </c>
      <c r="D120" s="449">
        <f>[10]B!$I$2260</f>
        <v>0</v>
      </c>
      <c r="E120" s="449">
        <f>[10]B!$I$2260</f>
        <v>0</v>
      </c>
      <c r="F120" s="449">
        <f>[10]B!$L$2260</f>
        <v>0</v>
      </c>
      <c r="G120" s="105"/>
      <c r="H120" s="76">
        <f>[10]B!$AL$2260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[10]B!$C$2494</f>
        <v>55</v>
      </c>
      <c r="D122" s="449">
        <f>[10]B!$I$2494</f>
        <v>48</v>
      </c>
      <c r="E122" s="449">
        <f>[10]B!$I$2494</f>
        <v>48</v>
      </c>
      <c r="F122" s="449">
        <f>[10]B!$L$2494</f>
        <v>1</v>
      </c>
      <c r="G122" s="105"/>
      <c r="H122" s="76">
        <f>[10]B!$AL$2494</f>
        <v>11669020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[10]B!$C2506</f>
        <v>12</v>
      </c>
      <c r="D123" s="454">
        <f>[10]B!$I2506</f>
        <v>11</v>
      </c>
      <c r="E123" s="454">
        <f>[10]B!$I2506</f>
        <v>11</v>
      </c>
      <c r="F123" s="454">
        <f>[10]B!$L2506</f>
        <v>1</v>
      </c>
      <c r="G123" s="454">
        <f>[10]B!C2506</f>
        <v>12</v>
      </c>
      <c r="H123" s="454">
        <f>+([10]B!$AL2506)*0.75</f>
        <v>611580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726</v>
      </c>
      <c r="D124" s="459">
        <f>SUM(D105:D118)+D122+D123</f>
        <v>481</v>
      </c>
      <c r="E124" s="459">
        <f>SUM(E105:E118)+E122+E123</f>
        <v>481</v>
      </c>
      <c r="F124" s="459">
        <f>SUM(F105:F118)+F122+F123</f>
        <v>58</v>
      </c>
      <c r="G124" s="454">
        <f>[10]B!C2506</f>
        <v>12</v>
      </c>
      <c r="H124" s="81">
        <f>SUM(H105:H118)+H122+H123</f>
        <v>112430920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[10]B!$C$116</f>
        <v>5087</v>
      </c>
      <c r="D128" s="468">
        <f>[10]B!$E$116</f>
        <v>4835</v>
      </c>
      <c r="E128" s="112">
        <f>[10]B!$AL$116</f>
        <v>185809050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[10]B!$C$117</f>
        <v>0</v>
      </c>
      <c r="D129" s="469">
        <f>[10]B!$E$117</f>
        <v>0</v>
      </c>
      <c r="E129" s="113">
        <f>[10]B!$AL$117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[10]B!$C$118</f>
        <v>0</v>
      </c>
      <c r="D130" s="469">
        <f>[10]B!$E$118</f>
        <v>0</v>
      </c>
      <c r="E130" s="113">
        <f>[10]B!$AL$118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[10]B!$C$119</f>
        <v>166</v>
      </c>
      <c r="D131" s="469">
        <f>[10]B!$E$119</f>
        <v>166</v>
      </c>
      <c r="E131" s="113">
        <f>[10]B!$AL$119</f>
        <v>26520160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[10]B!$C$120</f>
        <v>0</v>
      </c>
      <c r="D132" s="469">
        <f>[10]B!$E$120</f>
        <v>0</v>
      </c>
      <c r="E132" s="113">
        <f>[10]B!$AL$120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[10]B!$C$121</f>
        <v>0</v>
      </c>
      <c r="D133" s="469">
        <f>[10]B!$E$121</f>
        <v>0</v>
      </c>
      <c r="E133" s="113">
        <f>[10]B!$AL$121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[10]B!$C$122</f>
        <v>336</v>
      </c>
      <c r="D134" s="469">
        <f>[10]B!$E$122</f>
        <v>335</v>
      </c>
      <c r="E134" s="113">
        <f>[10]B!$AL$122</f>
        <v>25851950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[10]B!$C$123</f>
        <v>163</v>
      </c>
      <c r="D135" s="469">
        <f>[10]B!$E$123</f>
        <v>163</v>
      </c>
      <c r="E135" s="113">
        <f>[10]B!$AL$123</f>
        <v>12578710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[10]B!$C$124</f>
        <v>0</v>
      </c>
      <c r="D136" s="469">
        <f>[10]B!$E$124</f>
        <v>0</v>
      </c>
      <c r="E136" s="113">
        <f>[10]B!$AL$124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[10]B!$C$125</f>
        <v>79</v>
      </c>
      <c r="D137" s="469">
        <f>[10]B!$E$125</f>
        <v>78</v>
      </c>
      <c r="E137" s="113">
        <f>[10]B!$AL$125</f>
        <v>5399940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[10]B!$C$126</f>
        <v>0</v>
      </c>
      <c r="D138" s="469">
        <f>[10]B!$E$126</f>
        <v>0</v>
      </c>
      <c r="E138" s="113">
        <f>[10]B!$AL$126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[10]B!$C$127</f>
        <v>0</v>
      </c>
      <c r="D139" s="469">
        <f>[10]B!$E$127</f>
        <v>0</v>
      </c>
      <c r="E139" s="113">
        <f>[10]B!$AL$127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[10]B!$C$128</f>
        <v>0</v>
      </c>
      <c r="D140" s="470">
        <f>[10]B!$E$128</f>
        <v>0</v>
      </c>
      <c r="E140" s="114">
        <f>[10]B!$AL$128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5831</v>
      </c>
      <c r="D141" s="471">
        <f>SUM(D128:D140)</f>
        <v>5577</v>
      </c>
      <c r="E141" s="81">
        <f>SUM(E128:E140)</f>
        <v>256159810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883</v>
      </c>
      <c r="D142" s="471">
        <f>SUM(D143:D152)</f>
        <v>816</v>
      </c>
      <c r="E142" s="81">
        <f>SUM(E143:E152)</f>
        <v>4651200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[10]B!$C$131</f>
        <v>0</v>
      </c>
      <c r="D143" s="472">
        <f>[10]B!$E$131</f>
        <v>0</v>
      </c>
      <c r="E143" s="112">
        <f>[10]B!$AL$131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[10]B!$C$132</f>
        <v>0</v>
      </c>
      <c r="D144" s="473">
        <f>[10]B!$E$132</f>
        <v>0</v>
      </c>
      <c r="E144" s="113">
        <f>[10]B!$AL$132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[10]B!$C$133</f>
        <v>0</v>
      </c>
      <c r="D145" s="473">
        <f>[10]B!$E$133</f>
        <v>0</v>
      </c>
      <c r="E145" s="113">
        <f>[10]B!$AL$133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[10]B!$C$134</f>
        <v>861</v>
      </c>
      <c r="D146" s="473">
        <f>[10]B!$E$134</f>
        <v>816</v>
      </c>
      <c r="E146" s="113">
        <f>[10]B!$AL$134</f>
        <v>4651200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[10]B!$C$135</f>
        <v>0</v>
      </c>
      <c r="D147" s="473">
        <f>[10]B!$E$135</f>
        <v>0</v>
      </c>
      <c r="E147" s="113">
        <f>[10]B!$AL$135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[10]B!$C$136</f>
        <v>0</v>
      </c>
      <c r="D148" s="473">
        <f>[10]B!$E$136</f>
        <v>0</v>
      </c>
      <c r="E148" s="113">
        <f>[10]B!$AL$136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[10]B!$C$137</f>
        <v>0</v>
      </c>
      <c r="D149" s="473">
        <f>[10]B!$E$137</f>
        <v>0</v>
      </c>
      <c r="E149" s="113">
        <f>[10]B!$AL$137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[10]B!$C$138</f>
        <v>22</v>
      </c>
      <c r="D150" s="473">
        <f>[10]B!$E$138</f>
        <v>0</v>
      </c>
      <c r="E150" s="113">
        <f>[10]B!$AL$138</f>
        <v>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[10]B!$C$139</f>
        <v>0</v>
      </c>
      <c r="D151" s="473">
        <f>[10]B!$E$139</f>
        <v>0</v>
      </c>
      <c r="E151" s="113">
        <f>[10]B!$AL$139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[10]B!$C$140</f>
        <v>0</v>
      </c>
      <c r="D152" s="474">
        <f>[10]B!$E$140</f>
        <v>0</v>
      </c>
      <c r="E152" s="114">
        <f>[10]B!$AL$140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[10]B!$C$142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[10]B!C143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[10]B!C144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[10]B!C145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[10]B!C146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6714</v>
      </c>
      <c r="D159" s="480">
        <f>(D141+D142)</f>
        <v>6393</v>
      </c>
      <c r="E159" s="81">
        <f>(E141+E142)</f>
        <v>260811010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[10]B!$C$62</f>
        <v>378</v>
      </c>
      <c r="D162" s="481">
        <f>[10]B!$E$62</f>
        <v>378</v>
      </c>
      <c r="E162" s="113">
        <f>[10]B!$AL$62</f>
        <v>332640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SUM([10]B!$C$63+[10]B!$C$64)</f>
        <v>0</v>
      </c>
      <c r="D163" s="482">
        <f>SUM([10]B!$E$63+[10]B!$E$64)</f>
        <v>0</v>
      </c>
      <c r="E163" s="113">
        <f>SUM([10]B!$AL$63+[10]B!$AL$64)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378</v>
      </c>
      <c r="D164" s="483">
        <f>SUM(D162:D163)</f>
        <v>378</v>
      </c>
      <c r="E164" s="133">
        <f>SUM(E162:E163)</f>
        <v>332640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[10]B!$C$1012</f>
        <v>22</v>
      </c>
      <c r="D167" s="485">
        <f>[10]B!$E$1012</f>
        <v>22</v>
      </c>
      <c r="E167" s="113">
        <f>[10]B!$AL$1012</f>
        <v>365200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[10]B!$C$1013</f>
        <v>0</v>
      </c>
      <c r="D168" s="486">
        <f>[10]B!$E$1013</f>
        <v>0</v>
      </c>
      <c r="E168" s="113">
        <f>[10]B!$AL$1013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[10]B!$C$1691</f>
        <v>1032</v>
      </c>
      <c r="D169" s="486">
        <f>[10]B!$E$1691</f>
        <v>1024</v>
      </c>
      <c r="E169" s="113">
        <f>[10]B!$AL$1691</f>
        <v>5826560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[10]B!$C$1692</f>
        <v>21</v>
      </c>
      <c r="D170" s="486">
        <f>[10]B!$E$1692</f>
        <v>21</v>
      </c>
      <c r="E170" s="113">
        <f>[10]B!$AL$1692</f>
        <v>336420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[10]B!$C$1693</f>
        <v>15</v>
      </c>
      <c r="D171" s="486">
        <f>[10]B!$E$1693</f>
        <v>15</v>
      </c>
      <c r="E171" s="113">
        <f>[10]B!$AL$1693</f>
        <v>407550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[10]B!$C$1694</f>
        <v>0</v>
      </c>
      <c r="D172" s="486">
        <f>[10]B!$E$1694</f>
        <v>0</v>
      </c>
      <c r="E172" s="113">
        <f>[10]B!$AL$1694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[10]B!$C$1695</f>
        <v>130</v>
      </c>
      <c r="D173" s="486">
        <f>[10]B!$E$1695</f>
        <v>97</v>
      </c>
      <c r="E173" s="113">
        <f>[10]B!$AL$1695</f>
        <v>5607570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[10]B!$C$1696</f>
        <v>0</v>
      </c>
      <c r="D174" s="486">
        <f>[10]B!$E$1696</f>
        <v>0</v>
      </c>
      <c r="E174" s="113">
        <f>[10]B!$AL$1696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[10]B!$C$1697</f>
        <v>0</v>
      </c>
      <c r="D175" s="486">
        <f>[10]B!$E$1697</f>
        <v>0</v>
      </c>
      <c r="E175" s="113">
        <f>[10]B!$AL$1697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[10]B!$C$1698</f>
        <v>0</v>
      </c>
      <c r="D176" s="486">
        <f>[10]B!$E$1698</f>
        <v>0</v>
      </c>
      <c r="E176" s="113">
        <f>[10]B!$AL$1698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[10]B!$C$1699</f>
        <v>0</v>
      </c>
      <c r="D177" s="486">
        <f>[10]B!$E$1699</f>
        <v>0</v>
      </c>
      <c r="E177" s="113">
        <f>[10]B!$AL$1699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[10]B!$C$1700</f>
        <v>0</v>
      </c>
      <c r="D178" s="486">
        <f>[10]B!$E$1700</f>
        <v>0</v>
      </c>
      <c r="E178" s="113">
        <f>[10]B!$AL$1700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[10]B!$C$1701</f>
        <v>0</v>
      </c>
      <c r="D179" s="486">
        <f>[10]B!$E$1701</f>
        <v>0</v>
      </c>
      <c r="E179" s="113">
        <f>[10]B!$AL$1701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[10]B!$C$1702</f>
        <v>0</v>
      </c>
      <c r="D180" s="486">
        <f>[10]B!$E$1702</f>
        <v>0</v>
      </c>
      <c r="E180" s="113">
        <f>[10]B!$AL$1702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[10]B!$C$1703</f>
        <v>0</v>
      </c>
      <c r="D181" s="486">
        <f>[10]B!$E$1703</f>
        <v>0</v>
      </c>
      <c r="E181" s="113">
        <f>[10]B!$AL$1703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[10]B!$C$1704</f>
        <v>0</v>
      </c>
      <c r="D182" s="486">
        <f>[10]B!$E$1704</f>
        <v>0</v>
      </c>
      <c r="E182" s="113">
        <f>[10]B!$AL$1704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[10]B!$C$1705</f>
        <v>0</v>
      </c>
      <c r="D183" s="486">
        <f>[10]B!$E$1705</f>
        <v>0</v>
      </c>
      <c r="E183" s="113">
        <f>[10]B!$AL$1705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[10]B!$C$1706</f>
        <v>0</v>
      </c>
      <c r="D184" s="486">
        <f>[10]B!$E$1706</f>
        <v>0</v>
      </c>
      <c r="E184" s="113">
        <f>[10]B!$AL$1706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[10]B!$C$1707</f>
        <v>0</v>
      </c>
      <c r="D185" s="486">
        <f>[10]B!$E$1707</f>
        <v>0</v>
      </c>
      <c r="E185" s="113">
        <f>[10]B!$AL$1707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[10]B!$C$1708</f>
        <v>0</v>
      </c>
      <c r="D186" s="486">
        <f>[10]B!$E$1708</f>
        <v>0</v>
      </c>
      <c r="E186" s="113">
        <f>[10]B!$AL$1708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[10]B!$C$1709</f>
        <v>0</v>
      </c>
      <c r="D187" s="486">
        <f>[10]B!$E$1709</f>
        <v>0</v>
      </c>
      <c r="E187" s="113">
        <f>[10]B!$AL$1709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[10]B!$C$1710</f>
        <v>0</v>
      </c>
      <c r="D188" s="486">
        <f>[10]B!$E$1710</f>
        <v>0</v>
      </c>
      <c r="E188" s="113">
        <f>[10]B!$AL$1710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[10]B!$C$1711</f>
        <v>0</v>
      </c>
      <c r="D189" s="486">
        <f>[10]B!$E$1711</f>
        <v>0</v>
      </c>
      <c r="E189" s="113">
        <f>[10]B!$AL$1711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[10]B!$C$1712</f>
        <v>0</v>
      </c>
      <c r="D190" s="486">
        <f>[10]B!$E$1712</f>
        <v>0</v>
      </c>
      <c r="E190" s="113">
        <f>[10]B!$AL$1712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[10]B!$C$1713</f>
        <v>0</v>
      </c>
      <c r="D191" s="486">
        <f>[10]B!$E$1713</f>
        <v>0</v>
      </c>
      <c r="E191" s="113">
        <f>[10]B!$AL$1713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[10]B!$C$1714</f>
        <v>0</v>
      </c>
      <c r="D192" s="486">
        <f>[10]B!$E$1714</f>
        <v>0</v>
      </c>
      <c r="E192" s="113">
        <f>[10]B!$AL$1714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[10]B!$C$1933</f>
        <v>96</v>
      </c>
      <c r="D193" s="486">
        <f>[10]B!$E$1933</f>
        <v>96</v>
      </c>
      <c r="E193" s="113">
        <f>[10]B!$AL$1933</f>
        <v>3767040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[10]B!$C$1934</f>
        <v>0</v>
      </c>
      <c r="D194" s="486">
        <f>[10]B!$E$1934</f>
        <v>0</v>
      </c>
      <c r="E194" s="113">
        <f>[10]B!$AL$1934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[10]B!$C$1935</f>
        <v>35</v>
      </c>
      <c r="D195" s="486">
        <f>[10]B!$E$1935</f>
        <v>18</v>
      </c>
      <c r="E195" s="113">
        <f>[10]B!$AL$1935</f>
        <v>907560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[10]B!$C$1418</f>
        <v>3</v>
      </c>
      <c r="D196" s="486">
        <f>[10]B!$E$1418</f>
        <v>0</v>
      </c>
      <c r="E196" s="113">
        <f>[10]B!$AL$1418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[10]B!$C$1014</f>
        <v>0</v>
      </c>
      <c r="D197" s="486">
        <f>[10]B!$E$1014</f>
        <v>0</v>
      </c>
      <c r="E197" s="113">
        <f>[10]B!$AL$1014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[10]B!$C$1015</f>
        <v>0</v>
      </c>
      <c r="D198" s="486">
        <f>[10]B!$E$1015</f>
        <v>0</v>
      </c>
      <c r="E198" s="113">
        <f>[10]B!$AL$1015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[10]B!$C$1016</f>
        <v>0</v>
      </c>
      <c r="D199" s="486">
        <f>[10]B!$E$1016</f>
        <v>0</v>
      </c>
      <c r="E199" s="113">
        <f>[10]B!$AL$1016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[10]B!$C$1017</f>
        <v>0</v>
      </c>
      <c r="D200" s="487">
        <f>[10]B!$E$1017</f>
        <v>0</v>
      </c>
      <c r="E200" s="113">
        <f>[10]B!$AL$1017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1354</v>
      </c>
      <c r="D201" s="488">
        <f>SUM(D167:D200)</f>
        <v>1293</v>
      </c>
      <c r="E201" s="139">
        <f>SUM(E167:E200)</f>
        <v>17217900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[10]B!C2734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[10]B!C2735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[10]B!$C$2736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[10]B!$C$2737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[10]B!$C$2738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[10]B!$C$2739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[10]B!$C$2740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[10]B!$C$2743</f>
        <v>8</v>
      </c>
      <c r="D214" s="494">
        <f>[10]B!$E$2743</f>
        <v>8</v>
      </c>
      <c r="E214" s="53">
        <f>[10]B!$AL$2743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[10]B!$C$2744</f>
        <v>0</v>
      </c>
      <c r="D215" s="495">
        <f>[10]B!$E$2744</f>
        <v>0</v>
      </c>
      <c r="E215" s="54">
        <f>[10]B!$AL$2744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[10]B!$C$2745</f>
        <v>0</v>
      </c>
      <c r="D216" s="495">
        <f>[10]B!$E$2745</f>
        <v>0</v>
      </c>
      <c r="E216" s="54">
        <f>[10]B!$AL$2745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[10]B!$C$2746</f>
        <v>0</v>
      </c>
      <c r="D217" s="495">
        <f>[10]B!$E$2746</f>
        <v>0</v>
      </c>
      <c r="E217" s="54">
        <f>[10]B!$AL$2746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[10]B!$C$2747</f>
        <v>0</v>
      </c>
      <c r="D218" s="496">
        <f>[10]B!$E$2747</f>
        <v>0</v>
      </c>
      <c r="E218" s="156">
        <f>[10]B!$AL$2747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[10]B!$C$2587</f>
        <v>176</v>
      </c>
      <c r="D222" s="494">
        <f>[10]B!$E$2587</f>
        <v>176</v>
      </c>
      <c r="E222" s="53">
        <f>[10]B!$AL$2587</f>
        <v>3773440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[10]B!$C$2588</f>
        <v>276</v>
      </c>
      <c r="D223" s="495">
        <f>[10]B!$E$2588</f>
        <v>276</v>
      </c>
      <c r="E223" s="54">
        <f>[10]B!$AL$2588</f>
        <v>18621720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[10]B!$C$2589</f>
        <v>0</v>
      </c>
      <c r="D224" s="495">
        <f>[10]B!$E$2589</f>
        <v>0</v>
      </c>
      <c r="E224" s="54">
        <f>[10]B!$AL$2589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[10]B!$C$2590</f>
        <v>196</v>
      </c>
      <c r="D225" s="495">
        <f>[10]B!$E$2590</f>
        <v>196</v>
      </c>
      <c r="E225" s="54">
        <f>[10]B!$AL$2590</f>
        <v>576240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[10]B!$C$2591</f>
        <v>0</v>
      </c>
      <c r="D226" s="495">
        <f>[10]B!$E$2591</f>
        <v>0</v>
      </c>
      <c r="E226" s="54">
        <f>[10]B!$AL$2591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[10]B!$C$2592</f>
        <v>0</v>
      </c>
      <c r="D227" s="495">
        <f>[10]B!$E$2592</f>
        <v>0</v>
      </c>
      <c r="E227" s="54">
        <f>[10]B!$AL$2592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[10]B!$C$2593</f>
        <v>0</v>
      </c>
      <c r="D228" s="496">
        <f>[10]B!$E$2593</f>
        <v>0</v>
      </c>
      <c r="E228" s="156">
        <f>[10]B!$AL$2593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648</v>
      </c>
      <c r="D229" s="499">
        <f>SUM(D222:D228)</f>
        <v>648</v>
      </c>
      <c r="E229" s="139">
        <f>SUM(E222:E228)</f>
        <v>22971400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[10]B!$C$2262</f>
        <v>89</v>
      </c>
      <c r="D232" s="494">
        <f>[10]B!$E$2262</f>
        <v>80</v>
      </c>
      <c r="E232" s="53">
        <f>[10]B!$AL$2262</f>
        <v>12004800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[10]B!$C$2263</f>
        <v>2</v>
      </c>
      <c r="D233" s="496">
        <f>[10]B!$E$2263</f>
        <v>1</v>
      </c>
      <c r="E233" s="156">
        <f>[10]B!$AL$2263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[10]B!C2267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91</v>
      </c>
      <c r="D235" s="497">
        <f>SUM(D232:D234)</f>
        <v>81</v>
      </c>
      <c r="E235" s="139">
        <f>SUM(E232:E234)</f>
        <v>12162680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[10]B!$C$2614</f>
        <v>787</v>
      </c>
      <c r="D238" s="472">
        <f>[10]B!$E$2614</f>
        <v>787</v>
      </c>
      <c r="E238" s="53">
        <f>[10]B!$AL$2614</f>
        <v>3870320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[10]B!C2651+[10]B!C2673+[10]B!C2674</f>
        <v>295</v>
      </c>
      <c r="D239" s="473">
        <f>[10]B!E2640+[10]B!E2673+[10]B!E2674</f>
        <v>295</v>
      </c>
      <c r="E239" s="54">
        <f>[10]B!$AL$2640+[10]B!AL2673+[10]B!AL2674</f>
        <v>7872210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[10]B!$C$2677</f>
        <v>52</v>
      </c>
      <c r="D240" s="473">
        <f>[10]B!$H$2677</f>
        <v>51</v>
      </c>
      <c r="E240" s="54">
        <f>[10]B!$AL$2677</f>
        <v>2402370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[10]B!$C$2727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1134</v>
      </c>
      <c r="D242" s="505">
        <f>SUM(D238:D240)</f>
        <v>1133</v>
      </c>
      <c r="E242" s="175">
        <f>SUM(E238:E240)</f>
        <v>14144900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[10]B!$C$2095</f>
        <v>0</v>
      </c>
      <c r="D245" s="472">
        <f>[10]B!$E$2095</f>
        <v>0</v>
      </c>
      <c r="E245" s="178">
        <f>[10]B!$AL$2095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[10]B!$C$2096</f>
        <v>0</v>
      </c>
      <c r="D246" s="473">
        <f>[10]B!$E$2096</f>
        <v>0</v>
      </c>
      <c r="E246" s="179">
        <f>[10]B!$AL$2096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[10]B!$C$2097</f>
        <v>0</v>
      </c>
      <c r="D247" s="473">
        <f>[10]B!$E$2097</f>
        <v>0</v>
      </c>
      <c r="E247" s="179">
        <f>[10]B!$AL$2097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[10]B!$C$2098</f>
        <v>0</v>
      </c>
      <c r="D248" s="473">
        <f>[10]B!$E$2098</f>
        <v>0</v>
      </c>
      <c r="E248" s="179">
        <f>[10]B!$AL$2098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[10]B!$C$2099</f>
        <v>0</v>
      </c>
      <c r="D249" s="473">
        <f>[10]B!$E$2099</f>
        <v>0</v>
      </c>
      <c r="E249" s="179">
        <f>[10]B!$AL$2099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[10]B!$C$2100</f>
        <v>0</v>
      </c>
      <c r="D250" s="473">
        <f>[10]B!$E$2100</f>
        <v>0</v>
      </c>
      <c r="E250" s="179">
        <f>[10]B!$AL$2100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[10]B!$C$2101</f>
        <v>0</v>
      </c>
      <c r="D251" s="473">
        <f>[10]B!$E$2101</f>
        <v>0</v>
      </c>
      <c r="E251" s="179">
        <f>[10]B!$AL$2101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[10]B!$C$2102</f>
        <v>0</v>
      </c>
      <c r="D252" s="474">
        <f>[10]B!$E$2102</f>
        <v>0</v>
      </c>
      <c r="E252" s="180">
        <f>[10]B!$AL$2102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[10]B!$C$103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[10]B!$C$104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[10]B!$C$105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[10]B!$C$106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[10]B!$C$107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[10]B!$C$108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[10]B!$C$109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[10]B!$C$110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[10]B!$C$111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[10]B!$C$112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[10]B!$C$1984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[10]B!$C$1788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[10]B!$C$2106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[10]B!$C$113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[10]B!$C$2730</f>
        <v>341</v>
      </c>
      <c r="D274" s="511">
        <f>[10]B!$E$2730</f>
        <v>341</v>
      </c>
      <c r="E274" s="53">
        <f>[10]B!$AL$2730</f>
        <v>7662270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[10]B!$C$2731</f>
        <v>0</v>
      </c>
      <c r="D275" s="512">
        <f>[10]B!$E$2731</f>
        <v>0</v>
      </c>
      <c r="E275" s="156">
        <f>[10]B!$AL$2731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341</v>
      </c>
      <c r="D276" s="459">
        <f>SUM(D274:D275)</f>
        <v>341</v>
      </c>
      <c r="E276" s="175">
        <f>SUM(E274:E275)</f>
        <v>7662270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[10]B!$C$956</f>
        <v>911</v>
      </c>
      <c r="D279" s="513">
        <f>[10]B!$E$956</f>
        <v>863</v>
      </c>
      <c r="E279" s="193">
        <f>[10]B!$AL$956</f>
        <v>6485250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[10]B!C963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81844</v>
      </c>
      <c r="D286" s="514">
        <f t="shared" ref="D286:Q286" si="1">+D287+D288+D289+D290+D291+D292+D296+D297+D298</f>
        <v>80344</v>
      </c>
      <c r="E286" s="514">
        <f t="shared" si="1"/>
        <v>80344</v>
      </c>
      <c r="F286" s="514">
        <f t="shared" si="1"/>
        <v>0</v>
      </c>
      <c r="G286" s="514">
        <f t="shared" si="1"/>
        <v>1500</v>
      </c>
      <c r="H286" s="514">
        <f t="shared" si="1"/>
        <v>31869</v>
      </c>
      <c r="I286" s="514">
        <f t="shared" si="1"/>
        <v>20326</v>
      </c>
      <c r="J286" s="514">
        <f t="shared" si="1"/>
        <v>29649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0</v>
      </c>
      <c r="P286" s="514">
        <f t="shared" si="1"/>
        <v>163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[10]B!C212</f>
        <v>38578</v>
      </c>
      <c r="D287" s="515">
        <f>[10]B!D212</f>
        <v>37614</v>
      </c>
      <c r="E287" s="515">
        <f>[10]B!E212</f>
        <v>37614</v>
      </c>
      <c r="F287" s="515">
        <f>[10]B!F212</f>
        <v>0</v>
      </c>
      <c r="G287" s="515">
        <f>[10]B!G212</f>
        <v>964</v>
      </c>
      <c r="H287" s="515">
        <f>[10]B!AA212</f>
        <v>16749</v>
      </c>
      <c r="I287" s="515">
        <f>[10]B!AB212</f>
        <v>5844</v>
      </c>
      <c r="J287" s="515">
        <f>[10]B!AC212</f>
        <v>15985</v>
      </c>
      <c r="K287" s="515">
        <f>[10]B!AD212</f>
        <v>0</v>
      </c>
      <c r="L287" s="515">
        <f>[10]B!AE212</f>
        <v>0</v>
      </c>
      <c r="M287" s="515">
        <f>[10]B!AF212</f>
        <v>0</v>
      </c>
      <c r="N287" s="515">
        <f>[10]B!AG212</f>
        <v>0</v>
      </c>
      <c r="O287" s="515">
        <f>[10]B!AH212</f>
        <v>0</v>
      </c>
      <c r="P287" s="515">
        <f>[10]B!AI212</f>
        <v>1</v>
      </c>
      <c r="Q287" s="515">
        <f>[10]B!AJ212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[10]B!C275</f>
        <v>31914</v>
      </c>
      <c r="D288" s="516">
        <f>[10]B!D275</f>
        <v>31485</v>
      </c>
      <c r="E288" s="516">
        <f>[10]B!E275</f>
        <v>31485</v>
      </c>
      <c r="F288" s="516">
        <f>[10]B!F275</f>
        <v>0</v>
      </c>
      <c r="G288" s="516">
        <f>[10]B!G275</f>
        <v>429</v>
      </c>
      <c r="H288" s="516">
        <f>[10]B!AA275</f>
        <v>12236</v>
      </c>
      <c r="I288" s="516">
        <f>[10]B!AB275</f>
        <v>8217</v>
      </c>
      <c r="J288" s="516">
        <f>[10]B!AC275</f>
        <v>11461</v>
      </c>
      <c r="K288" s="516">
        <f>[10]B!AD275</f>
        <v>0</v>
      </c>
      <c r="L288" s="516">
        <f>[10]B!AE275</f>
        <v>0</v>
      </c>
      <c r="M288" s="516">
        <f>[10]B!AF275</f>
        <v>0</v>
      </c>
      <c r="N288" s="516">
        <f>[10]B!AG275</f>
        <v>0</v>
      </c>
      <c r="O288" s="516">
        <f>[10]B!AH275</f>
        <v>0</v>
      </c>
      <c r="P288" s="516">
        <f>[10]B!AI275</f>
        <v>32</v>
      </c>
      <c r="Q288" s="516">
        <f>[10]B!AJ275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[10]B!C314</f>
        <v>1685</v>
      </c>
      <c r="D289" s="516">
        <f>[10]B!D314</f>
        <v>1679</v>
      </c>
      <c r="E289" s="516">
        <f>[10]B!E314</f>
        <v>1679</v>
      </c>
      <c r="F289" s="516">
        <f>[10]B!F314</f>
        <v>0</v>
      </c>
      <c r="G289" s="516">
        <f>[10]B!G314</f>
        <v>6</v>
      </c>
      <c r="H289" s="516">
        <f>[10]B!AA314</f>
        <v>133</v>
      </c>
      <c r="I289" s="516">
        <f>[10]B!AB314</f>
        <v>1506</v>
      </c>
      <c r="J289" s="516">
        <f>[10]B!AC314</f>
        <v>46</v>
      </c>
      <c r="K289" s="516">
        <f>[10]B!AD314</f>
        <v>0</v>
      </c>
      <c r="L289" s="516">
        <f>[10]B!AE314</f>
        <v>0</v>
      </c>
      <c r="M289" s="516">
        <f>[10]B!AF314</f>
        <v>0</v>
      </c>
      <c r="N289" s="516">
        <f>[10]B!AG314</f>
        <v>0</v>
      </c>
      <c r="O289" s="516">
        <f>[10]B!AH314</f>
        <v>0</v>
      </c>
      <c r="P289" s="516">
        <f>[10]B!AI314</f>
        <v>43</v>
      </c>
      <c r="Q289" s="516">
        <f>[10]B!AJ314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[10]B!C324</f>
        <v>0</v>
      </c>
      <c r="D290" s="516">
        <f>[10]B!D324</f>
        <v>0</v>
      </c>
      <c r="E290" s="516">
        <f>[10]B!E324</f>
        <v>0</v>
      </c>
      <c r="F290" s="516">
        <f>[10]B!F324</f>
        <v>0</v>
      </c>
      <c r="G290" s="516">
        <f>[10]B!G324</f>
        <v>0</v>
      </c>
      <c r="H290" s="516">
        <f>[10]B!AA324</f>
        <v>0</v>
      </c>
      <c r="I290" s="516">
        <f>[10]B!AB324</f>
        <v>0</v>
      </c>
      <c r="J290" s="516">
        <f>[10]B!AC324</f>
        <v>0</v>
      </c>
      <c r="K290" s="516">
        <f>[10]B!AD324</f>
        <v>0</v>
      </c>
      <c r="L290" s="516">
        <f>[10]B!AE324</f>
        <v>0</v>
      </c>
      <c r="M290" s="516">
        <f>[10]B!AF324</f>
        <v>0</v>
      </c>
      <c r="N290" s="516">
        <f>[10]B!AG324</f>
        <v>0</v>
      </c>
      <c r="O290" s="516">
        <f>[10]B!AH324</f>
        <v>0</v>
      </c>
      <c r="P290" s="516">
        <f>[10]B!AI324</f>
        <v>0</v>
      </c>
      <c r="Q290" s="516">
        <f>[10]B!AJ324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[10]B!C388</f>
        <v>2504</v>
      </c>
      <c r="D291" s="517">
        <f>[10]B!D388</f>
        <v>2454</v>
      </c>
      <c r="E291" s="517">
        <f>[10]B!E388</f>
        <v>2454</v>
      </c>
      <c r="F291" s="517">
        <f>[10]B!F388</f>
        <v>0</v>
      </c>
      <c r="G291" s="517">
        <f>[10]B!G388</f>
        <v>50</v>
      </c>
      <c r="H291" s="517">
        <f>[10]B!AA388</f>
        <v>951</v>
      </c>
      <c r="I291" s="517">
        <f>[10]B!AB388</f>
        <v>440</v>
      </c>
      <c r="J291" s="517">
        <f>[10]B!AC388</f>
        <v>1113</v>
      </c>
      <c r="K291" s="517">
        <f>[10]B!AD388</f>
        <v>0</v>
      </c>
      <c r="L291" s="517">
        <f>[10]B!AE388</f>
        <v>0</v>
      </c>
      <c r="M291" s="517">
        <f>[10]B!AF388</f>
        <v>0</v>
      </c>
      <c r="N291" s="517">
        <f>[10]B!AG388</f>
        <v>0</v>
      </c>
      <c r="O291" s="517">
        <f>[10]B!AH388</f>
        <v>0</v>
      </c>
      <c r="P291" s="517">
        <f>[10]B!AI388</f>
        <v>59</v>
      </c>
      <c r="Q291" s="517">
        <f>[10]B!AJ388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5194</v>
      </c>
      <c r="D292" s="519">
        <f>SUM(D293:D295)</f>
        <v>5157</v>
      </c>
      <c r="E292" s="520">
        <f t="shared" ref="E292:Q292" si="2">SUM(E293:E295)</f>
        <v>5157</v>
      </c>
      <c r="F292" s="521">
        <f t="shared" si="2"/>
        <v>0</v>
      </c>
      <c r="G292" s="522">
        <f t="shared" si="2"/>
        <v>37</v>
      </c>
      <c r="H292" s="522">
        <f t="shared" si="2"/>
        <v>1414</v>
      </c>
      <c r="I292" s="522">
        <f t="shared" si="2"/>
        <v>3479</v>
      </c>
      <c r="J292" s="522">
        <f t="shared" si="2"/>
        <v>301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0</v>
      </c>
      <c r="P292" s="522">
        <f t="shared" si="2"/>
        <v>28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[10]B!C428</f>
        <v>3976</v>
      </c>
      <c r="D293" s="515">
        <f>[10]B!D428</f>
        <v>3950</v>
      </c>
      <c r="E293" s="515">
        <f>[10]B!E428</f>
        <v>3950</v>
      </c>
      <c r="F293" s="515">
        <f>[10]B!F428</f>
        <v>0</v>
      </c>
      <c r="G293" s="515">
        <f>[10]B!G428</f>
        <v>26</v>
      </c>
      <c r="H293" s="515">
        <f>[10]B!AA428</f>
        <v>1162</v>
      </c>
      <c r="I293" s="515">
        <f>[10]B!AB428</f>
        <v>2533</v>
      </c>
      <c r="J293" s="515">
        <f>[10]B!AC428</f>
        <v>281</v>
      </c>
      <c r="K293" s="515">
        <f>[10]B!AD428</f>
        <v>0</v>
      </c>
      <c r="L293" s="515">
        <f>[10]B!AE428</f>
        <v>0</v>
      </c>
      <c r="M293" s="515">
        <f>[10]B!AF428</f>
        <v>0</v>
      </c>
      <c r="N293" s="515">
        <f>[10]B!AG428</f>
        <v>0</v>
      </c>
      <c r="O293" s="515">
        <f>[10]B!AH428</f>
        <v>0</v>
      </c>
      <c r="P293" s="515">
        <f>[10]B!AI428</f>
        <v>0</v>
      </c>
      <c r="Q293" s="515">
        <f>[10]B!AJ428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[10]B!C447</f>
        <v>21</v>
      </c>
      <c r="D294" s="516">
        <f>[10]B!D447</f>
        <v>20</v>
      </c>
      <c r="E294" s="516">
        <f>[10]B!E447</f>
        <v>20</v>
      </c>
      <c r="F294" s="516">
        <f>[10]B!F447</f>
        <v>0</v>
      </c>
      <c r="G294" s="516">
        <f>[10]B!G447</f>
        <v>1</v>
      </c>
      <c r="H294" s="516">
        <f>[10]B!AA447</f>
        <v>1</v>
      </c>
      <c r="I294" s="516">
        <f>[10]B!AB447</f>
        <v>20</v>
      </c>
      <c r="J294" s="516">
        <f>[10]B!AC447</f>
        <v>0</v>
      </c>
      <c r="K294" s="516">
        <f>[10]B!AD447</f>
        <v>0</v>
      </c>
      <c r="L294" s="516">
        <f>[10]B!AE447</f>
        <v>0</v>
      </c>
      <c r="M294" s="516">
        <f>[10]B!AF447</f>
        <v>0</v>
      </c>
      <c r="N294" s="516">
        <f>[10]B!AG447</f>
        <v>0</v>
      </c>
      <c r="O294" s="516">
        <f>[10]B!AH447</f>
        <v>0</v>
      </c>
      <c r="P294" s="516">
        <f>[10]B!AI447</f>
        <v>0</v>
      </c>
      <c r="Q294" s="516">
        <f>[10]B!AJ447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[10]B!C470</f>
        <v>1197</v>
      </c>
      <c r="D295" s="524">
        <f>[10]B!D470</f>
        <v>1187</v>
      </c>
      <c r="E295" s="524">
        <f>[10]B!E470</f>
        <v>1187</v>
      </c>
      <c r="F295" s="524">
        <f>[10]B!F470</f>
        <v>0</v>
      </c>
      <c r="G295" s="524">
        <f>[10]B!G470</f>
        <v>10</v>
      </c>
      <c r="H295" s="524">
        <f>[10]B!AA470</f>
        <v>251</v>
      </c>
      <c r="I295" s="524">
        <f>[10]B!AB470</f>
        <v>926</v>
      </c>
      <c r="J295" s="524">
        <f>[10]B!AC470</f>
        <v>20</v>
      </c>
      <c r="K295" s="524">
        <f>[10]B!AD470</f>
        <v>0</v>
      </c>
      <c r="L295" s="524">
        <f>[10]B!AE470</f>
        <v>0</v>
      </c>
      <c r="M295" s="524">
        <f>[10]B!AF470</f>
        <v>0</v>
      </c>
      <c r="N295" s="524">
        <f>[10]B!AG470</f>
        <v>0</v>
      </c>
      <c r="O295" s="524">
        <f>[10]B!AH470</f>
        <v>0</v>
      </c>
      <c r="P295" s="524">
        <f>[10]B!AI470</f>
        <v>28</v>
      </c>
      <c r="Q295" s="524">
        <f>[10]B!AJ470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[10]B!C480</f>
        <v>0</v>
      </c>
      <c r="D296" s="515">
        <f>[10]B!D480</f>
        <v>0</v>
      </c>
      <c r="E296" s="515">
        <f>[10]B!E480</f>
        <v>0</v>
      </c>
      <c r="F296" s="515">
        <f>[10]B!F480</f>
        <v>0</v>
      </c>
      <c r="G296" s="515">
        <f>[10]B!G480</f>
        <v>0</v>
      </c>
      <c r="H296" s="515">
        <f>[10]B!AA480</f>
        <v>0</v>
      </c>
      <c r="I296" s="515">
        <f>[10]B!AB480</f>
        <v>0</v>
      </c>
      <c r="J296" s="515">
        <f>[10]B!AC480</f>
        <v>0</v>
      </c>
      <c r="K296" s="515">
        <f>[10]B!AD480</f>
        <v>0</v>
      </c>
      <c r="L296" s="515">
        <f>[10]B!AE480</f>
        <v>0</v>
      </c>
      <c r="M296" s="515">
        <f>[10]B!AF480</f>
        <v>0</v>
      </c>
      <c r="N296" s="515">
        <f>[10]B!AG480</f>
        <v>0</v>
      </c>
      <c r="O296" s="515">
        <f>[10]B!AH480</f>
        <v>0</v>
      </c>
      <c r="P296" s="515">
        <f>[10]B!AI480</f>
        <v>0</v>
      </c>
      <c r="Q296" s="515">
        <f>[10]B!AJ480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[10]B!C532</f>
        <v>157</v>
      </c>
      <c r="D297" s="516">
        <f>[10]B!D532</f>
        <v>155</v>
      </c>
      <c r="E297" s="516">
        <f>[10]B!E532</f>
        <v>155</v>
      </c>
      <c r="F297" s="516">
        <f>[10]B!F532</f>
        <v>0</v>
      </c>
      <c r="G297" s="516">
        <f>[10]B!G532</f>
        <v>2</v>
      </c>
      <c r="H297" s="516">
        <f>[10]B!AA532</f>
        <v>60</v>
      </c>
      <c r="I297" s="516">
        <f>[10]B!AB532</f>
        <v>17</v>
      </c>
      <c r="J297" s="516">
        <f>[10]B!AC532</f>
        <v>80</v>
      </c>
      <c r="K297" s="516">
        <f>[10]B!AD532</f>
        <v>0</v>
      </c>
      <c r="L297" s="516">
        <f>[10]B!AE532</f>
        <v>0</v>
      </c>
      <c r="M297" s="516">
        <f>[10]B!AF532</f>
        <v>0</v>
      </c>
      <c r="N297" s="516">
        <f>[10]B!AG532</f>
        <v>0</v>
      </c>
      <c r="O297" s="516">
        <f>[10]B!AH532</f>
        <v>0</v>
      </c>
      <c r="P297" s="516">
        <f>[10]B!AI532</f>
        <v>0</v>
      </c>
      <c r="Q297" s="516">
        <f>[10]B!AJ532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[10]B!C566</f>
        <v>1812</v>
      </c>
      <c r="D298" s="516">
        <f>[10]B!D566</f>
        <v>1800</v>
      </c>
      <c r="E298" s="516">
        <f>[10]B!E566</f>
        <v>1800</v>
      </c>
      <c r="F298" s="516">
        <f>[10]B!F566</f>
        <v>0</v>
      </c>
      <c r="G298" s="516">
        <f>[10]B!G566</f>
        <v>12</v>
      </c>
      <c r="H298" s="516">
        <f>[10]B!AA566</f>
        <v>326</v>
      </c>
      <c r="I298" s="516">
        <f>[10]B!AB566</f>
        <v>823</v>
      </c>
      <c r="J298" s="516">
        <f>[10]B!AC566</f>
        <v>663</v>
      </c>
      <c r="K298" s="516">
        <f>[10]B!AD566</f>
        <v>0</v>
      </c>
      <c r="L298" s="516">
        <f>[10]B!AE566</f>
        <v>0</v>
      </c>
      <c r="M298" s="516">
        <f>[10]B!AF566</f>
        <v>0</v>
      </c>
      <c r="N298" s="516">
        <f>[10]B!AG566</f>
        <v>0</v>
      </c>
      <c r="O298" s="516">
        <f>[10]B!AH566</f>
        <v>0</v>
      </c>
      <c r="P298" s="516">
        <f>[10]B!AI566</f>
        <v>0</v>
      </c>
      <c r="Q298" s="516">
        <f>[10]B!AJ566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5392</v>
      </c>
      <c r="D299" s="526">
        <f t="shared" si="3"/>
        <v>5360</v>
      </c>
      <c r="E299" s="520">
        <f t="shared" si="3"/>
        <v>5360</v>
      </c>
      <c r="F299" s="521">
        <f t="shared" si="3"/>
        <v>0</v>
      </c>
      <c r="G299" s="522">
        <f t="shared" si="3"/>
        <v>32</v>
      </c>
      <c r="H299" s="520">
        <f t="shared" si="3"/>
        <v>884</v>
      </c>
      <c r="I299" s="527">
        <f t="shared" si="3"/>
        <v>1586</v>
      </c>
      <c r="J299" s="521">
        <f t="shared" si="3"/>
        <v>2922</v>
      </c>
      <c r="K299" s="520">
        <f t="shared" si="3"/>
        <v>3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5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[10]B!C624</f>
        <v>3080</v>
      </c>
      <c r="D300" s="515">
        <f>[10]B!D624</f>
        <v>3050</v>
      </c>
      <c r="E300" s="515">
        <f>[10]B!E624</f>
        <v>3050</v>
      </c>
      <c r="F300" s="515">
        <f>[10]B!F624</f>
        <v>0</v>
      </c>
      <c r="G300" s="515">
        <f>[10]B!G624</f>
        <v>30</v>
      </c>
      <c r="H300" s="515">
        <f>[10]B!AA624</f>
        <v>323</v>
      </c>
      <c r="I300" s="515">
        <f>[10]B!AB624</f>
        <v>802</v>
      </c>
      <c r="J300" s="515">
        <f>[10]B!AC624</f>
        <v>1955</v>
      </c>
      <c r="K300" s="515">
        <f>[10]B!AD624</f>
        <v>3</v>
      </c>
      <c r="L300" s="515">
        <f>[10]B!AE624</f>
        <v>0</v>
      </c>
      <c r="M300" s="515">
        <f>[10]B!AF624</f>
        <v>0</v>
      </c>
      <c r="N300" s="515">
        <f>[10]B!AG624</f>
        <v>0</v>
      </c>
      <c r="O300" s="515">
        <f>[10]B!AH624</f>
        <v>0</v>
      </c>
      <c r="P300" s="515">
        <f>[10]B!AI624</f>
        <v>2</v>
      </c>
      <c r="Q300" s="515">
        <f>[10]B!AJ624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[10]B!C647</f>
        <v>1</v>
      </c>
      <c r="D301" s="516">
        <f>[10]B!D647</f>
        <v>1</v>
      </c>
      <c r="E301" s="516">
        <f>[10]B!E647</f>
        <v>1</v>
      </c>
      <c r="F301" s="516">
        <f>[10]B!F647</f>
        <v>0</v>
      </c>
      <c r="G301" s="516">
        <f>[10]B!G647</f>
        <v>0</v>
      </c>
      <c r="H301" s="516">
        <f>[10]B!AA647</f>
        <v>0</v>
      </c>
      <c r="I301" s="516">
        <f>[10]B!AB647</f>
        <v>1</v>
      </c>
      <c r="J301" s="516">
        <f>[10]B!AC647</f>
        <v>0</v>
      </c>
      <c r="K301" s="516">
        <f>[10]B!AD647</f>
        <v>0</v>
      </c>
      <c r="L301" s="516">
        <f>[10]B!AE647</f>
        <v>0</v>
      </c>
      <c r="M301" s="516">
        <f>[10]B!AF647</f>
        <v>0</v>
      </c>
      <c r="N301" s="516">
        <f>[10]B!AG647</f>
        <v>0</v>
      </c>
      <c r="O301" s="516">
        <f>[10]B!AH647</f>
        <v>0</v>
      </c>
      <c r="P301" s="516">
        <f>[10]B!AI647</f>
        <v>0</v>
      </c>
      <c r="Q301" s="516">
        <f>[10]B!AJ647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[10]B!C674</f>
        <v>1299</v>
      </c>
      <c r="D302" s="517">
        <f>[10]B!D674</f>
        <v>1297</v>
      </c>
      <c r="E302" s="517">
        <f>[10]B!E674</f>
        <v>1297</v>
      </c>
      <c r="F302" s="517">
        <f>[10]B!F674</f>
        <v>0</v>
      </c>
      <c r="G302" s="517">
        <f>[10]B!G674</f>
        <v>2</v>
      </c>
      <c r="H302" s="517">
        <f>[10]B!AA674</f>
        <v>191</v>
      </c>
      <c r="I302" s="517">
        <f>[10]B!AB674</f>
        <v>256</v>
      </c>
      <c r="J302" s="517">
        <f>[10]B!AC674</f>
        <v>852</v>
      </c>
      <c r="K302" s="517">
        <f>[10]B!AD674</f>
        <v>0</v>
      </c>
      <c r="L302" s="517">
        <f>[10]B!AE674</f>
        <v>0</v>
      </c>
      <c r="M302" s="517">
        <f>[10]B!AF674</f>
        <v>0</v>
      </c>
      <c r="N302" s="517">
        <f>[10]B!AG674</f>
        <v>0</v>
      </c>
      <c r="O302" s="517">
        <f>[10]B!AH674</f>
        <v>0</v>
      </c>
      <c r="P302" s="517">
        <f>[10]B!AI674</f>
        <v>2</v>
      </c>
      <c r="Q302" s="517">
        <f>[10]B!AJ674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1012</v>
      </c>
      <c r="D303" s="448">
        <f>SUM(D304:D306)</f>
        <v>1012</v>
      </c>
      <c r="E303" s="481">
        <f t="shared" ref="E303:Q303" si="4">SUM(E304:E306)</f>
        <v>1012</v>
      </c>
      <c r="F303" s="532">
        <f t="shared" si="4"/>
        <v>0</v>
      </c>
      <c r="G303" s="533">
        <f t="shared" si="4"/>
        <v>0</v>
      </c>
      <c r="H303" s="481">
        <f t="shared" si="4"/>
        <v>370</v>
      </c>
      <c r="I303" s="534">
        <f t="shared" si="4"/>
        <v>527</v>
      </c>
      <c r="J303" s="532">
        <f t="shared" si="4"/>
        <v>115</v>
      </c>
      <c r="K303" s="481">
        <f t="shared" si="4"/>
        <v>0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1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[10]B!C696-[10]B!C676-[10]B!C677</f>
        <v>773</v>
      </c>
      <c r="D304" s="515">
        <f>[10]B!D696-[10]B!D676-[10]B!D677</f>
        <v>773</v>
      </c>
      <c r="E304" s="515">
        <f>[10]B!E696-[10]B!E676-[10]B!E677</f>
        <v>773</v>
      </c>
      <c r="F304" s="515">
        <f>[10]B!F696-[10]B!F676-[10]B!F677</f>
        <v>0</v>
      </c>
      <c r="G304" s="515">
        <f>[10]B!G696-[10]B!G676-[10]B!G677</f>
        <v>0</v>
      </c>
      <c r="H304" s="515">
        <f>[10]B!AA696-[10]B!AA676-[10]B!AA677</f>
        <v>289</v>
      </c>
      <c r="I304" s="515">
        <f>[10]B!AB696-[10]B!AB676-[10]B!AB677</f>
        <v>416</v>
      </c>
      <c r="J304" s="515">
        <f>[10]B!AC696-[10]B!AC676-[10]B!AC677</f>
        <v>68</v>
      </c>
      <c r="K304" s="515">
        <f>[10]B!AD696-[10]B!AD676-[10]B!AD677</f>
        <v>0</v>
      </c>
      <c r="L304" s="515">
        <f>[10]B!AE696-[10]B!AE676-[10]B!AE677</f>
        <v>0</v>
      </c>
      <c r="M304" s="515">
        <f>[10]B!AF696-[10]B!AF676-[10]B!AF677</f>
        <v>0</v>
      </c>
      <c r="N304" s="515">
        <f>[10]B!AG696-[10]B!AG676-[10]B!AG677</f>
        <v>0</v>
      </c>
      <c r="O304" s="515">
        <f>[10]B!AH696-[10]B!AH676-[10]B!AH677</f>
        <v>0</v>
      </c>
      <c r="P304" s="515">
        <f>[10]B!AI696-[10]B!AI676-[10]B!AI677</f>
        <v>1</v>
      </c>
      <c r="Q304" s="515">
        <f>[10]B!AJ696-[10]B!AJ676-[10]B!AJ677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[10]B!C676</f>
        <v>91</v>
      </c>
      <c r="D305" s="516">
        <f>[10]B!D676</f>
        <v>91</v>
      </c>
      <c r="E305" s="516">
        <f>[10]B!E676</f>
        <v>91</v>
      </c>
      <c r="F305" s="516">
        <f>[10]B!F676</f>
        <v>0</v>
      </c>
      <c r="G305" s="516">
        <f>[10]B!G676</f>
        <v>0</v>
      </c>
      <c r="H305" s="516">
        <f>[10]B!AA676</f>
        <v>0</v>
      </c>
      <c r="I305" s="516">
        <f>[10]B!AB676</f>
        <v>91</v>
      </c>
      <c r="J305" s="516">
        <f>[10]B!AC676</f>
        <v>0</v>
      </c>
      <c r="K305" s="516">
        <f>[10]B!AD676</f>
        <v>0</v>
      </c>
      <c r="L305" s="516">
        <f>[10]B!AE676</f>
        <v>0</v>
      </c>
      <c r="M305" s="516">
        <f>[10]B!AF676</f>
        <v>0</v>
      </c>
      <c r="N305" s="516">
        <f>[10]B!AG676</f>
        <v>0</v>
      </c>
      <c r="O305" s="516">
        <f>[10]B!AH676</f>
        <v>0</v>
      </c>
      <c r="P305" s="516">
        <f>[10]B!AI676</f>
        <v>0</v>
      </c>
      <c r="Q305" s="516">
        <f>[10]B!AJ676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[10]B!C677</f>
        <v>148</v>
      </c>
      <c r="D306" s="517">
        <f>[10]B!D677</f>
        <v>148</v>
      </c>
      <c r="E306" s="517">
        <f>[10]B!E677</f>
        <v>148</v>
      </c>
      <c r="F306" s="517">
        <f>[10]B!F677</f>
        <v>0</v>
      </c>
      <c r="G306" s="517">
        <f>[10]B!G677</f>
        <v>0</v>
      </c>
      <c r="H306" s="517">
        <f>[10]B!AA677</f>
        <v>81</v>
      </c>
      <c r="I306" s="517">
        <f>[10]B!AB677</f>
        <v>20</v>
      </c>
      <c r="J306" s="517">
        <f>[10]B!AC677</f>
        <v>47</v>
      </c>
      <c r="K306" s="517">
        <f>[10]B!AD677</f>
        <v>0</v>
      </c>
      <c r="L306" s="517">
        <f>[10]B!AE677</f>
        <v>0</v>
      </c>
      <c r="M306" s="517">
        <f>[10]B!AF677</f>
        <v>0</v>
      </c>
      <c r="N306" s="517">
        <f>[10]B!AG677</f>
        <v>0</v>
      </c>
      <c r="O306" s="517">
        <f>[10]B!AH677</f>
        <v>0</v>
      </c>
      <c r="P306" s="517">
        <f>[10]B!AI677</f>
        <v>0</v>
      </c>
      <c r="Q306" s="517">
        <f>[10]B!AJ677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[10]B!C728</f>
        <v>0</v>
      </c>
      <c r="D307" s="538">
        <f>[10]B!D728</f>
        <v>0</v>
      </c>
      <c r="E307" s="538">
        <f>[10]B!E728</f>
        <v>0</v>
      </c>
      <c r="F307" s="538">
        <f>[10]B!F728</f>
        <v>0</v>
      </c>
      <c r="G307" s="538">
        <f>[10]B!G728</f>
        <v>0</v>
      </c>
      <c r="H307" s="538">
        <f>[10]B!AA728</f>
        <v>0</v>
      </c>
      <c r="I307" s="538">
        <f>[10]B!AB728</f>
        <v>0</v>
      </c>
      <c r="J307" s="538">
        <f>[10]B!AC728</f>
        <v>0</v>
      </c>
      <c r="K307" s="538">
        <f>[10]B!AD728</f>
        <v>0</v>
      </c>
      <c r="L307" s="538">
        <f>[10]B!AE728</f>
        <v>0</v>
      </c>
      <c r="M307" s="538">
        <f>[10]B!AF728</f>
        <v>0</v>
      </c>
      <c r="N307" s="538">
        <f>[10]B!AG728</f>
        <v>0</v>
      </c>
      <c r="O307" s="538">
        <f>[10]B!AH728</f>
        <v>0</v>
      </c>
      <c r="P307" s="538">
        <f>[10]B!AI728</f>
        <v>0</v>
      </c>
      <c r="Q307" s="538">
        <f>[10]B!AJ728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[10]B!C786</f>
        <v>0</v>
      </c>
      <c r="D308" s="517">
        <f>[10]B!D786</f>
        <v>0</v>
      </c>
      <c r="E308" s="517">
        <f>[10]B!E786</f>
        <v>0</v>
      </c>
      <c r="F308" s="517">
        <f>[10]B!F786</f>
        <v>0</v>
      </c>
      <c r="G308" s="517">
        <f>[10]B!G786</f>
        <v>0</v>
      </c>
      <c r="H308" s="517">
        <f>[10]B!AA786</f>
        <v>0</v>
      </c>
      <c r="I308" s="517">
        <f>[10]B!AB786</f>
        <v>0</v>
      </c>
      <c r="J308" s="517">
        <f>[10]B!AC786</f>
        <v>0</v>
      </c>
      <c r="K308" s="517">
        <f>[10]B!AD786</f>
        <v>0</v>
      </c>
      <c r="L308" s="517">
        <f>[10]B!AE786</f>
        <v>0</v>
      </c>
      <c r="M308" s="517">
        <f>[10]B!AF786</f>
        <v>0</v>
      </c>
      <c r="N308" s="517">
        <f>[10]B!AG786</f>
        <v>0</v>
      </c>
      <c r="O308" s="517">
        <f>[10]B!AH786</f>
        <v>0</v>
      </c>
      <c r="P308" s="517">
        <f>[10]B!AI786</f>
        <v>0</v>
      </c>
      <c r="Q308" s="517">
        <f>[10]B!AJ786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[10]B!C492</f>
        <v>6308</v>
      </c>
      <c r="D309" s="515">
        <f>[10]B!D492</f>
        <v>6105</v>
      </c>
      <c r="E309" s="515">
        <f>[10]B!E492</f>
        <v>6105</v>
      </c>
      <c r="F309" s="515">
        <f>[10]B!F492</f>
        <v>0</v>
      </c>
      <c r="G309" s="515">
        <f>[10]B!G492</f>
        <v>203</v>
      </c>
      <c r="H309" s="515">
        <f>[10]B!AA492</f>
        <v>3812</v>
      </c>
      <c r="I309" s="515">
        <f>[10]B!AB492</f>
        <v>1078</v>
      </c>
      <c r="J309" s="515">
        <f>[10]B!AC492</f>
        <v>1418</v>
      </c>
      <c r="K309" s="515">
        <f>[10]B!AD492</f>
        <v>0</v>
      </c>
      <c r="L309" s="515">
        <f>[10]B!AE492</f>
        <v>0</v>
      </c>
      <c r="M309" s="515">
        <f>[10]B!AF492</f>
        <v>0</v>
      </c>
      <c r="N309" s="515">
        <f>[10]B!AG492</f>
        <v>0</v>
      </c>
      <c r="O309" s="515">
        <f>[10]B!AH492</f>
        <v>0</v>
      </c>
      <c r="P309" s="515">
        <f>[10]B!AI492</f>
        <v>0</v>
      </c>
      <c r="Q309" s="515">
        <f>[10]B!AJ492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[10]B!C978</f>
        <v>0</v>
      </c>
      <c r="D310" s="539">
        <f>[10]B!D978</f>
        <v>0</v>
      </c>
      <c r="E310" s="539">
        <f>[10]B!E978</f>
        <v>0</v>
      </c>
      <c r="F310" s="539">
        <f>[10]B!F978</f>
        <v>0</v>
      </c>
      <c r="G310" s="539">
        <f>[10]B!G978</f>
        <v>0</v>
      </c>
      <c r="H310" s="539">
        <f>[10]B!AA978</f>
        <v>0</v>
      </c>
      <c r="I310" s="539">
        <f>[10]B!AB978</f>
        <v>0</v>
      </c>
      <c r="J310" s="539">
        <f>[10]B!AC978</f>
        <v>0</v>
      </c>
      <c r="K310" s="539">
        <f>[10]B!AD978</f>
        <v>0</v>
      </c>
      <c r="L310" s="539">
        <f>[10]B!AE978</f>
        <v>0</v>
      </c>
      <c r="M310" s="539">
        <f>[10]B!AF978</f>
        <v>0</v>
      </c>
      <c r="N310" s="539">
        <f>[10]B!AG978</f>
        <v>0</v>
      </c>
      <c r="O310" s="539">
        <f>[10]B!AH978</f>
        <v>0</v>
      </c>
      <c r="P310" s="539">
        <f>[10]B!AI978</f>
        <v>652</v>
      </c>
      <c r="Q310" s="539">
        <f>[10]B!AJ978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SUM([10]B!C793,[10]B!C800,[10]B!C804,[10]B!C811,[10]B!C820)</f>
        <v>0</v>
      </c>
      <c r="D317" s="511">
        <f>SUM([10]B!D793,[10]B!D800,[10]B!D804,[10]B!D811,[10]B!D820)</f>
        <v>0</v>
      </c>
      <c r="E317" s="511">
        <f>SUM([10]B!E793,[10]B!E800,[10]B!E804,[10]B!E811,[10]B!E820)</f>
        <v>0</v>
      </c>
      <c r="F317" s="511">
        <f>SUM([10]B!F793,[10]B!F800,[10]B!F804,[10]B!F811,[10]B!F820)</f>
        <v>0</v>
      </c>
      <c r="G317" s="511">
        <f>SUM([10]B!G793,[10]B!G800,[10]B!G804,[10]B!G811,[10]B!G820)</f>
        <v>0</v>
      </c>
      <c r="H317" s="511">
        <f>SUM([10]B!AA793,[10]B!AA800,[10]B!AA804,[10]B!AA811,[10]B!AA820)</f>
        <v>0</v>
      </c>
      <c r="I317" s="511">
        <f>SUM([10]B!AB793,[10]B!AB800,[10]B!AB804,[10]B!AB811,[10]B!AB820)</f>
        <v>0</v>
      </c>
      <c r="J317" s="511">
        <f>SUM([10]B!AC793,[10]B!AC800,[10]B!AC804,[10]B!AC811,[10]B!AC820)</f>
        <v>0</v>
      </c>
      <c r="K317" s="511">
        <f>SUM([10]B!AD793,[10]B!AD800,[10]B!AD804,[10]B!AD811,[10]B!AD820)</f>
        <v>0</v>
      </c>
      <c r="L317" s="511">
        <f>SUM([10]B!AE793,[10]B!AE800,[10]B!AE804,[10]B!AE811,[10]B!AE820)</f>
        <v>0</v>
      </c>
      <c r="M317" s="511">
        <f>SUM([10]B!AF793,[10]B!AF800,[10]B!AF804,[10]B!AF811,[10]B!AF820)</f>
        <v>0</v>
      </c>
      <c r="N317" s="511">
        <f>SUM([10]B!AG793,[10]B!AG800,[10]B!AG804,[10]B!AG811,[10]B!AG820)</f>
        <v>0</v>
      </c>
      <c r="O317" s="511">
        <f>SUM([10]B!AH793,[10]B!AH800,[10]B!AH804,[10]B!AH811,[10]B!AH820)</f>
        <v>0</v>
      </c>
      <c r="P317" s="511">
        <f>SUM([10]B!AI793,[10]B!AI800,[10]B!AI804,[10]B!AI811,[10]B!AI820)</f>
        <v>0</v>
      </c>
      <c r="Q317" s="511">
        <f>SUM([10]B!AJ793,[10]B!AJ800,[10]B!AJ804,[10]B!AJ811,[10]B!AJ820)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SUM([10]B!C824,[10]B!C828,[10]B!C832,[10]B!C840,[10]B!C843)</f>
        <v>0</v>
      </c>
      <c r="D318" s="496">
        <f>SUM([10]B!D824,[10]B!D828,[10]B!D832,[10]B!D840,[10]B!D843)</f>
        <v>0</v>
      </c>
      <c r="E318" s="496">
        <f>SUM([10]B!E824,[10]B!E828,[10]B!E832,[10]B!E840,[10]B!E843)</f>
        <v>0</v>
      </c>
      <c r="F318" s="496">
        <f>SUM([10]B!F824,[10]B!F828,[10]B!F832,[10]B!F840,[10]B!F843)</f>
        <v>0</v>
      </c>
      <c r="G318" s="496">
        <f>SUM([10]B!G824,[10]B!G828,[10]B!G832,[10]B!G840,[10]B!G843)</f>
        <v>0</v>
      </c>
      <c r="H318" s="511">
        <f>SUM([10]B!AA824,[10]B!AA828,[10]B!AA832,[10]B!AA840,[10]B!AA843)</f>
        <v>0</v>
      </c>
      <c r="I318" s="511">
        <f>SUM([10]B!AB824,[10]B!AB828,[10]B!AB832,[10]B!AB840,[10]B!AB843)</f>
        <v>0</v>
      </c>
      <c r="J318" s="511">
        <f>SUM([10]B!AC824,[10]B!AC828,[10]B!AC832,[10]B!AC840,[10]B!AC843)</f>
        <v>0</v>
      </c>
      <c r="K318" s="511">
        <f>SUM([10]B!AD824,[10]B!AD828,[10]B!AD832,[10]B!AD840,[10]B!AD843)</f>
        <v>0</v>
      </c>
      <c r="L318" s="511">
        <f>SUM([10]B!AE824,[10]B!AE828,[10]B!AE832,[10]B!AE840,[10]B!AE843)</f>
        <v>0</v>
      </c>
      <c r="M318" s="511">
        <f>SUM([10]B!AF824,[10]B!AF828,[10]B!AF832,[10]B!AF840,[10]B!AF843)</f>
        <v>0</v>
      </c>
      <c r="N318" s="511">
        <f>SUM([10]B!AG824,[10]B!AG828,[10]B!AG832,[10]B!AG840,[10]B!AG843)</f>
        <v>0</v>
      </c>
      <c r="O318" s="511">
        <f>SUM([10]B!AH824,[10]B!AH828,[10]B!AH832,[10]B!AH840,[10]B!AH843)</f>
        <v>0</v>
      </c>
      <c r="P318" s="511">
        <f>SUM([10]B!AI824,[10]B!AI828,[10]B!AI832,[10]B!AI840,[10]B!AI843)</f>
        <v>0</v>
      </c>
      <c r="Q318" s="511">
        <f>SUM([10]B!AJ824,[10]B!AJ828,[10]B!AJ832,[10]B!AJ840,[10]B!AJ843)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[10]B!C854</f>
        <v>0</v>
      </c>
      <c r="D320" s="513">
        <f>[10]B!D854</f>
        <v>0</v>
      </c>
      <c r="E320" s="513">
        <f>[10]B!E854</f>
        <v>0</v>
      </c>
      <c r="F320" s="513">
        <f>[10]B!F854</f>
        <v>0</v>
      </c>
      <c r="G320" s="513">
        <f>[10]B!G854</f>
        <v>0</v>
      </c>
      <c r="H320" s="511">
        <f>[10]B!AA854</f>
        <v>0</v>
      </c>
      <c r="I320" s="511">
        <f>[10]B!AB854</f>
        <v>0</v>
      </c>
      <c r="J320" s="511">
        <f>[10]B!AC854</f>
        <v>0</v>
      </c>
      <c r="K320" s="511">
        <f>[10]B!AD854</f>
        <v>0</v>
      </c>
      <c r="L320" s="511">
        <f>[10]B!AE854</f>
        <v>0</v>
      </c>
      <c r="M320" s="511">
        <f>[10]B!AF854</f>
        <v>0</v>
      </c>
      <c r="N320" s="511">
        <f>[10]B!AG854</f>
        <v>0</v>
      </c>
      <c r="O320" s="511">
        <f>[10]B!AH854</f>
        <v>0</v>
      </c>
      <c r="P320" s="511">
        <f>[10]B!AI854</f>
        <v>0</v>
      </c>
      <c r="Q320" s="511">
        <f>[10]B!AJ854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[10]B!C860</f>
        <v>0</v>
      </c>
      <c r="D322" s="547">
        <f>[10]B!D860</f>
        <v>0</v>
      </c>
      <c r="E322" s="547">
        <f>[10]B!E860</f>
        <v>0</v>
      </c>
      <c r="F322" s="547">
        <f>[10]B!F860</f>
        <v>0</v>
      </c>
      <c r="G322" s="547">
        <f>[10]B!G860</f>
        <v>0</v>
      </c>
      <c r="H322" s="511">
        <f>[10]B!AA860</f>
        <v>0</v>
      </c>
      <c r="I322" s="511">
        <f>[10]B!AB860</f>
        <v>0</v>
      </c>
      <c r="J322" s="511">
        <f>[10]B!AC860</f>
        <v>0</v>
      </c>
      <c r="K322" s="511">
        <f>[10]B!AD860</f>
        <v>0</v>
      </c>
      <c r="L322" s="511">
        <f>[10]B!AE860</f>
        <v>0</v>
      </c>
      <c r="M322" s="511">
        <f>[10]B!AF860</f>
        <v>0</v>
      </c>
      <c r="N322" s="511">
        <f>[10]B!AG860</f>
        <v>0</v>
      </c>
      <c r="O322" s="511">
        <f>[10]B!AH860</f>
        <v>0</v>
      </c>
      <c r="P322" s="511">
        <f>[10]B!AI860</f>
        <v>0</v>
      </c>
      <c r="Q322" s="511">
        <f>[10]B!AJ860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[10]B!C876</f>
        <v>0</v>
      </c>
      <c r="D323" s="548">
        <f>[10]B!D876</f>
        <v>0</v>
      </c>
      <c r="E323" s="548">
        <f>[10]B!E876</f>
        <v>0</v>
      </c>
      <c r="F323" s="548">
        <f>[10]B!F876</f>
        <v>0</v>
      </c>
      <c r="G323" s="548">
        <f>[10]B!G876</f>
        <v>0</v>
      </c>
      <c r="H323" s="511">
        <f>[10]B!AA876</f>
        <v>0</v>
      </c>
      <c r="I323" s="511">
        <f>[10]B!AB876</f>
        <v>0</v>
      </c>
      <c r="J323" s="511">
        <f>[10]B!AC876</f>
        <v>0</v>
      </c>
      <c r="K323" s="511">
        <f>[10]B!AD876</f>
        <v>0</v>
      </c>
      <c r="L323" s="511">
        <f>[10]B!AE876</f>
        <v>0</v>
      </c>
      <c r="M323" s="511">
        <f>[10]B!AF876</f>
        <v>0</v>
      </c>
      <c r="N323" s="511">
        <f>[10]B!AG876</f>
        <v>0</v>
      </c>
      <c r="O323" s="511">
        <f>[10]B!AH876</f>
        <v>0</v>
      </c>
      <c r="P323" s="511">
        <f>[10]B!AI876</f>
        <v>0</v>
      </c>
      <c r="Q323" s="511">
        <f>[10]B!AJ876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[10]B!C879</f>
        <v>0</v>
      </c>
      <c r="D324" s="548">
        <f>[10]B!D879</f>
        <v>0</v>
      </c>
      <c r="E324" s="548">
        <f>[10]B!E879</f>
        <v>0</v>
      </c>
      <c r="F324" s="548">
        <f>[10]B!F879</f>
        <v>0</v>
      </c>
      <c r="G324" s="548">
        <f>[10]B!G879</f>
        <v>0</v>
      </c>
      <c r="H324" s="548">
        <f>[10]B!H879</f>
        <v>0</v>
      </c>
      <c r="I324" s="548">
        <f>[10]B!I879</f>
        <v>0</v>
      </c>
      <c r="J324" s="548">
        <f>[10]B!J879</f>
        <v>0</v>
      </c>
      <c r="K324" s="548">
        <f>[10]B!K879</f>
        <v>0</v>
      </c>
      <c r="L324" s="548">
        <f>[10]B!L879</f>
        <v>0</v>
      </c>
      <c r="M324" s="548">
        <f>[10]B!M879</f>
        <v>0</v>
      </c>
      <c r="N324" s="548">
        <f>[10]B!N879</f>
        <v>0</v>
      </c>
      <c r="O324" s="548">
        <f>[10]B!O879</f>
        <v>0</v>
      </c>
      <c r="P324" s="548">
        <f>[10]B!P879</f>
        <v>0</v>
      </c>
      <c r="Q324" s="548">
        <f>[10]B!Q879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0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[10]B!C2095</f>
        <v>0</v>
      </c>
      <c r="D330" s="555">
        <f>[10]B!D2095</f>
        <v>0</v>
      </c>
      <c r="E330" s="555">
        <f>[10]B!E2095</f>
        <v>0</v>
      </c>
      <c r="F330" s="555">
        <f>[10]B!F2095</f>
        <v>0</v>
      </c>
      <c r="G330" s="555">
        <f>[10]B!G2095</f>
        <v>0</v>
      </c>
      <c r="H330" s="555">
        <f>[10]B!AA2095</f>
        <v>0</v>
      </c>
      <c r="I330" s="555">
        <f>[10]B!AB2095</f>
        <v>0</v>
      </c>
      <c r="J330" s="555">
        <f>[10]B!AC2095</f>
        <v>0</v>
      </c>
      <c r="K330" s="555">
        <f>[10]B!AD2095</f>
        <v>0</v>
      </c>
      <c r="L330" s="555">
        <f>[10]B!AE2095</f>
        <v>0</v>
      </c>
      <c r="M330" s="555">
        <f>[10]B!AF2095</f>
        <v>0</v>
      </c>
      <c r="N330" s="555">
        <f>[10]B!AG2095</f>
        <v>0</v>
      </c>
      <c r="O330" s="555">
        <f>[10]B!AH2095</f>
        <v>0</v>
      </c>
      <c r="P330" s="555">
        <f>[10]B!AI2095</f>
        <v>0</v>
      </c>
      <c r="Q330" s="555">
        <f>[10]B!AJ2095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[10]B!C2096</f>
        <v>0</v>
      </c>
      <c r="D331" s="555">
        <f>[10]B!D2096</f>
        <v>0</v>
      </c>
      <c r="E331" s="555">
        <f>[10]B!E2096</f>
        <v>0</v>
      </c>
      <c r="F331" s="555">
        <f>[10]B!F2096</f>
        <v>0</v>
      </c>
      <c r="G331" s="555">
        <f>[10]B!G2096</f>
        <v>0</v>
      </c>
      <c r="H331" s="555">
        <f>[10]B!AA2096</f>
        <v>0</v>
      </c>
      <c r="I331" s="555">
        <f>[10]B!AB2096</f>
        <v>0</v>
      </c>
      <c r="J331" s="555">
        <f>[10]B!AC2096</f>
        <v>0</v>
      </c>
      <c r="K331" s="555">
        <f>[10]B!AD2096</f>
        <v>0</v>
      </c>
      <c r="L331" s="555">
        <f>[10]B!AE2096</f>
        <v>0</v>
      </c>
      <c r="M331" s="555">
        <f>[10]B!AF2096</f>
        <v>0</v>
      </c>
      <c r="N331" s="555">
        <f>[10]B!AG2096</f>
        <v>0</v>
      </c>
      <c r="O331" s="555">
        <f>[10]B!AH2096</f>
        <v>0</v>
      </c>
      <c r="P331" s="555">
        <f>[10]B!AI2096</f>
        <v>0</v>
      </c>
      <c r="Q331" s="555">
        <f>[10]B!AJ2096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[10]B!C2097</f>
        <v>0</v>
      </c>
      <c r="D332" s="555">
        <f>[10]B!D2097</f>
        <v>0</v>
      </c>
      <c r="E332" s="555">
        <f>[10]B!E2097</f>
        <v>0</v>
      </c>
      <c r="F332" s="555">
        <f>[10]B!F2097</f>
        <v>0</v>
      </c>
      <c r="G332" s="555">
        <f>[10]B!G2097</f>
        <v>0</v>
      </c>
      <c r="H332" s="555">
        <f>[10]B!AA2097</f>
        <v>0</v>
      </c>
      <c r="I332" s="555">
        <f>[10]B!AB2097</f>
        <v>0</v>
      </c>
      <c r="J332" s="555">
        <f>[10]B!AC2097</f>
        <v>0</v>
      </c>
      <c r="K332" s="555">
        <f>[10]B!AD2097</f>
        <v>0</v>
      </c>
      <c r="L332" s="555">
        <f>[10]B!AE2097</f>
        <v>0</v>
      </c>
      <c r="M332" s="555">
        <f>[10]B!AF2097</f>
        <v>0</v>
      </c>
      <c r="N332" s="555">
        <f>[10]B!AG2097</f>
        <v>0</v>
      </c>
      <c r="O332" s="555">
        <f>[10]B!AH2097</f>
        <v>0</v>
      </c>
      <c r="P332" s="555">
        <f>[10]B!AI2097</f>
        <v>0</v>
      </c>
      <c r="Q332" s="555">
        <f>[10]B!AJ2097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[10]B!C2098</f>
        <v>0</v>
      </c>
      <c r="D333" s="555">
        <f>[10]B!D2098</f>
        <v>0</v>
      </c>
      <c r="E333" s="555">
        <f>[10]B!E2098</f>
        <v>0</v>
      </c>
      <c r="F333" s="555">
        <f>[10]B!F2098</f>
        <v>0</v>
      </c>
      <c r="G333" s="555">
        <f>[10]B!G2098</f>
        <v>0</v>
      </c>
      <c r="H333" s="555">
        <f>[10]B!AA2098</f>
        <v>0</v>
      </c>
      <c r="I333" s="555">
        <f>[10]B!AB2098</f>
        <v>0</v>
      </c>
      <c r="J333" s="555">
        <f>[10]B!AC2098</f>
        <v>0</v>
      </c>
      <c r="K333" s="555">
        <f>[10]B!AD2098</f>
        <v>0</v>
      </c>
      <c r="L333" s="555">
        <f>[10]B!AE2098</f>
        <v>0</v>
      </c>
      <c r="M333" s="555">
        <f>[10]B!AF2098</f>
        <v>0</v>
      </c>
      <c r="N333" s="555">
        <f>[10]B!AG2098</f>
        <v>0</v>
      </c>
      <c r="O333" s="555">
        <f>[10]B!AH2098</f>
        <v>0</v>
      </c>
      <c r="P333" s="555">
        <f>[10]B!AI2098</f>
        <v>0</v>
      </c>
      <c r="Q333" s="555">
        <f>[10]B!AJ2098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[10]B!C2099</f>
        <v>0</v>
      </c>
      <c r="D334" s="555">
        <f>[10]B!D2099</f>
        <v>0</v>
      </c>
      <c r="E334" s="555">
        <f>[10]B!E2099</f>
        <v>0</v>
      </c>
      <c r="F334" s="555">
        <f>[10]B!F2099</f>
        <v>0</v>
      </c>
      <c r="G334" s="555">
        <f>[10]B!G2099</f>
        <v>0</v>
      </c>
      <c r="H334" s="555">
        <f>[10]B!AA2099</f>
        <v>0</v>
      </c>
      <c r="I334" s="555">
        <f>[10]B!AB2099</f>
        <v>0</v>
      </c>
      <c r="J334" s="555">
        <f>[10]B!AC2099</f>
        <v>0</v>
      </c>
      <c r="K334" s="555">
        <f>[10]B!AD2099</f>
        <v>0</v>
      </c>
      <c r="L334" s="555">
        <f>[10]B!AE2099</f>
        <v>0</v>
      </c>
      <c r="M334" s="555">
        <f>[10]B!AF2099</f>
        <v>0</v>
      </c>
      <c r="N334" s="555">
        <f>[10]B!AG2099</f>
        <v>0</v>
      </c>
      <c r="O334" s="555">
        <f>[10]B!AH2099</f>
        <v>0</v>
      </c>
      <c r="P334" s="555">
        <f>[10]B!AI2099</f>
        <v>0</v>
      </c>
      <c r="Q334" s="555">
        <f>[10]B!AJ2099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[10]B!C2100</f>
        <v>0</v>
      </c>
      <c r="D335" s="555">
        <f>[10]B!D2100</f>
        <v>0</v>
      </c>
      <c r="E335" s="555">
        <f>[10]B!E2100</f>
        <v>0</v>
      </c>
      <c r="F335" s="555">
        <f>[10]B!F2100</f>
        <v>0</v>
      </c>
      <c r="G335" s="555">
        <f>[10]B!G2100</f>
        <v>0</v>
      </c>
      <c r="H335" s="555">
        <f>[10]B!AA2100</f>
        <v>0</v>
      </c>
      <c r="I335" s="555">
        <f>[10]B!AB2100</f>
        <v>0</v>
      </c>
      <c r="J335" s="555">
        <f>[10]B!AC2100</f>
        <v>0</v>
      </c>
      <c r="K335" s="555">
        <f>[10]B!AD2100</f>
        <v>0</v>
      </c>
      <c r="L335" s="555">
        <f>[10]B!AE2100</f>
        <v>0</v>
      </c>
      <c r="M335" s="555">
        <f>[10]B!AF2100</f>
        <v>0</v>
      </c>
      <c r="N335" s="555">
        <f>[10]B!AG2100</f>
        <v>0</v>
      </c>
      <c r="O335" s="555">
        <f>[10]B!AH2100</f>
        <v>0</v>
      </c>
      <c r="P335" s="555">
        <f>[10]B!AI2100</f>
        <v>0</v>
      </c>
      <c r="Q335" s="555">
        <f>[10]B!AJ2100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[10]B!C2101</f>
        <v>0</v>
      </c>
      <c r="D336" s="555">
        <f>[10]B!D2101</f>
        <v>0</v>
      </c>
      <c r="E336" s="555">
        <f>[10]B!E2101</f>
        <v>0</v>
      </c>
      <c r="F336" s="555">
        <f>[10]B!F2101</f>
        <v>0</v>
      </c>
      <c r="G336" s="555">
        <f>[10]B!G2101</f>
        <v>0</v>
      </c>
      <c r="H336" s="555">
        <f>[10]B!AA2101</f>
        <v>0</v>
      </c>
      <c r="I336" s="555">
        <f>[10]B!AB2101</f>
        <v>0</v>
      </c>
      <c r="J336" s="555">
        <f>[10]B!AC2101</f>
        <v>0</v>
      </c>
      <c r="K336" s="555">
        <f>[10]B!AD2101</f>
        <v>0</v>
      </c>
      <c r="L336" s="555">
        <f>[10]B!AE2101</f>
        <v>0</v>
      </c>
      <c r="M336" s="555">
        <f>[10]B!AF2101</f>
        <v>0</v>
      </c>
      <c r="N336" s="555">
        <f>[10]B!AG2101</f>
        <v>0</v>
      </c>
      <c r="O336" s="555">
        <f>[10]B!AH2101</f>
        <v>0</v>
      </c>
      <c r="P336" s="555">
        <f>[10]B!AI2101</f>
        <v>0</v>
      </c>
      <c r="Q336" s="555">
        <f>[10]B!AJ2101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[10]B!C2102</f>
        <v>0</v>
      </c>
      <c r="D337" s="555">
        <f>[10]B!D2102</f>
        <v>0</v>
      </c>
      <c r="E337" s="555">
        <f>[10]B!E2102</f>
        <v>0</v>
      </c>
      <c r="F337" s="555">
        <f>[10]B!F2102</f>
        <v>0</v>
      </c>
      <c r="G337" s="555">
        <f>[10]B!G2102</f>
        <v>0</v>
      </c>
      <c r="H337" s="555">
        <f>[10]B!AA2102</f>
        <v>0</v>
      </c>
      <c r="I337" s="555">
        <f>[10]B!AB2102</f>
        <v>0</v>
      </c>
      <c r="J337" s="555">
        <f>[10]B!AC2102</f>
        <v>0</v>
      </c>
      <c r="K337" s="555">
        <f>[10]B!AD2102</f>
        <v>0</v>
      </c>
      <c r="L337" s="555">
        <f>[10]B!AE2102</f>
        <v>0</v>
      </c>
      <c r="M337" s="555">
        <f>[10]B!AF2102</f>
        <v>0</v>
      </c>
      <c r="N337" s="555">
        <f>[10]B!AG2102</f>
        <v>0</v>
      </c>
      <c r="O337" s="555">
        <f>[10]B!AH2102</f>
        <v>0</v>
      </c>
      <c r="P337" s="555">
        <f>[10]B!AI2102</f>
        <v>0</v>
      </c>
      <c r="Q337" s="555">
        <f>[10]B!AJ2102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[10]B!C1141</f>
        <v>1</v>
      </c>
      <c r="D343" s="555">
        <f>[10]B!H1141</f>
        <v>1</v>
      </c>
      <c r="E343" s="555">
        <f>[10]B!I1141</f>
        <v>0</v>
      </c>
      <c r="F343" s="555">
        <f>[10]B!J1141</f>
        <v>1</v>
      </c>
      <c r="G343" s="555">
        <f>[10]B!K1141</f>
        <v>0</v>
      </c>
      <c r="H343" s="555">
        <f>[10]B!L1141</f>
        <v>0</v>
      </c>
      <c r="I343" s="555">
        <f>[10]B!M1141</f>
        <v>0</v>
      </c>
      <c r="J343" s="555">
        <f>[10]B!N1141</f>
        <v>0</v>
      </c>
      <c r="K343" s="567"/>
      <c r="L343" s="555">
        <f>[10]B!AD1141</f>
        <v>0</v>
      </c>
      <c r="M343" s="555">
        <f>[10]B!AE1141</f>
        <v>0</v>
      </c>
      <c r="N343" s="555">
        <f>[10]B!AF1141</f>
        <v>0</v>
      </c>
      <c r="O343" s="555">
        <f>[10]B!AG1141</f>
        <v>0</v>
      </c>
      <c r="P343" s="555">
        <f>[10]B!AH1141</f>
        <v>0</v>
      </c>
      <c r="Q343" s="555">
        <f>[10]B!AI1141</f>
        <v>0</v>
      </c>
      <c r="R343" s="555">
        <f>[10]B!AJ1141</f>
        <v>1</v>
      </c>
    </row>
    <row r="344" spans="1:18" ht="15" customHeight="1" x14ac:dyDescent="0.15">
      <c r="A344" s="287" t="s">
        <v>465</v>
      </c>
      <c r="B344" s="288" t="s">
        <v>466</v>
      </c>
      <c r="C344" s="555">
        <f>[10]B!C1276</f>
        <v>86</v>
      </c>
      <c r="D344" s="555">
        <f>[10]B!H1276</f>
        <v>81</v>
      </c>
      <c r="E344" s="555">
        <f>[10]B!I1276</f>
        <v>61</v>
      </c>
      <c r="F344" s="555">
        <f>[10]B!J1276</f>
        <v>20</v>
      </c>
      <c r="G344" s="555">
        <f>[10]B!K1276</f>
        <v>2</v>
      </c>
      <c r="H344" s="555">
        <f>[10]B!L1276</f>
        <v>3</v>
      </c>
      <c r="I344" s="555">
        <f>[10]B!M1276</f>
        <v>0</v>
      </c>
      <c r="J344" s="555">
        <f>[10]B!N1276</f>
        <v>0</v>
      </c>
      <c r="K344" s="555">
        <v>34</v>
      </c>
      <c r="L344" s="555">
        <f>[10]B!AD1276</f>
        <v>0</v>
      </c>
      <c r="M344" s="555">
        <f>[10]B!AE1276</f>
        <v>0</v>
      </c>
      <c r="N344" s="555">
        <f>[10]B!AF1276</f>
        <v>0</v>
      </c>
      <c r="O344" s="555">
        <f>[10]B!AG1276</f>
        <v>0</v>
      </c>
      <c r="P344" s="555">
        <f>[10]B!AH1276</f>
        <v>0</v>
      </c>
      <c r="Q344" s="555">
        <f>[10]B!AI1276</f>
        <v>0</v>
      </c>
      <c r="R344" s="555">
        <f>[10]B!AJ1276</f>
        <v>22</v>
      </c>
    </row>
    <row r="345" spans="1:18" ht="15" customHeight="1" x14ac:dyDescent="0.15">
      <c r="A345" s="287" t="s">
        <v>113</v>
      </c>
      <c r="B345" s="288" t="s">
        <v>467</v>
      </c>
      <c r="C345" s="555">
        <f>[10]B!C1416</f>
        <v>77</v>
      </c>
      <c r="D345" s="555">
        <f>[10]B!H1416</f>
        <v>61</v>
      </c>
      <c r="E345" s="555">
        <f>[10]B!I1416</f>
        <v>55</v>
      </c>
      <c r="F345" s="555">
        <f>[10]B!J1416</f>
        <v>6</v>
      </c>
      <c r="G345" s="555">
        <f>[10]B!K1416</f>
        <v>2</v>
      </c>
      <c r="H345" s="555">
        <f>[10]B!L1416</f>
        <v>10</v>
      </c>
      <c r="I345" s="555">
        <f>[10]B!M1416</f>
        <v>4</v>
      </c>
      <c r="J345" s="555">
        <f>[10]B!N1416</f>
        <v>0</v>
      </c>
      <c r="K345" s="555">
        <v>32</v>
      </c>
      <c r="L345" s="555">
        <f>[10]B!AD1416</f>
        <v>0</v>
      </c>
      <c r="M345" s="555">
        <f>[10]B!AE1416</f>
        <v>0</v>
      </c>
      <c r="N345" s="555">
        <f>[10]B!AF1416</f>
        <v>0</v>
      </c>
      <c r="O345" s="555">
        <f>[10]B!AG1416</f>
        <v>0</v>
      </c>
      <c r="P345" s="555">
        <f>[10]B!AH1416</f>
        <v>0</v>
      </c>
      <c r="Q345" s="555">
        <f>[10]B!AI1416</f>
        <v>0</v>
      </c>
      <c r="R345" s="555">
        <f>[10]B!AJ1416</f>
        <v>8</v>
      </c>
    </row>
    <row r="346" spans="1:18" ht="15" customHeight="1" x14ac:dyDescent="0.15">
      <c r="A346" s="287" t="s">
        <v>115</v>
      </c>
      <c r="B346" s="288" t="s">
        <v>468</v>
      </c>
      <c r="C346" s="555">
        <f>[10]B!C1480</f>
        <v>7</v>
      </c>
      <c r="D346" s="555">
        <f>[10]B!H1480</f>
        <v>6</v>
      </c>
      <c r="E346" s="555">
        <f>[10]B!I1480</f>
        <v>5</v>
      </c>
      <c r="F346" s="555">
        <f>[10]B!J1480</f>
        <v>1</v>
      </c>
      <c r="G346" s="555">
        <f>[10]B!K1480</f>
        <v>1</v>
      </c>
      <c r="H346" s="555">
        <f>[10]B!L1480</f>
        <v>0</v>
      </c>
      <c r="I346" s="555">
        <f>[10]B!M1480</f>
        <v>0</v>
      </c>
      <c r="J346" s="555">
        <f>[10]B!N1480</f>
        <v>0</v>
      </c>
      <c r="K346" s="555">
        <v>2</v>
      </c>
      <c r="L346" s="555">
        <f>[10]B!AD1480</f>
        <v>0</v>
      </c>
      <c r="M346" s="555">
        <f>[10]B!AE1480</f>
        <v>0</v>
      </c>
      <c r="N346" s="555">
        <f>[10]B!AF1480</f>
        <v>0</v>
      </c>
      <c r="O346" s="555">
        <f>[10]B!AG1480</f>
        <v>0</v>
      </c>
      <c r="P346" s="555">
        <f>[10]B!AH1480</f>
        <v>0</v>
      </c>
      <c r="Q346" s="555">
        <f>[10]B!AI1480</f>
        <v>0</v>
      </c>
      <c r="R346" s="555">
        <f>[10]B!AJ1480</f>
        <v>1</v>
      </c>
    </row>
    <row r="347" spans="1:18" ht="15" customHeight="1" x14ac:dyDescent="0.15">
      <c r="A347" s="287" t="s">
        <v>117</v>
      </c>
      <c r="B347" s="288" t="s">
        <v>469</v>
      </c>
      <c r="C347" s="555">
        <f>[10]B!C1549</f>
        <v>31</v>
      </c>
      <c r="D347" s="555">
        <f>[10]B!H1549</f>
        <v>29</v>
      </c>
      <c r="E347" s="555">
        <f>[10]B!I1549</f>
        <v>27</v>
      </c>
      <c r="F347" s="555">
        <f>[10]B!J1549</f>
        <v>2</v>
      </c>
      <c r="G347" s="555">
        <f>[10]B!K1549</f>
        <v>0</v>
      </c>
      <c r="H347" s="555">
        <f>[10]B!L1549</f>
        <v>2</v>
      </c>
      <c r="I347" s="555">
        <f>[10]B!M1549</f>
        <v>0</v>
      </c>
      <c r="J347" s="555">
        <f>[10]B!N1549</f>
        <v>0</v>
      </c>
      <c r="K347" s="555">
        <v>27</v>
      </c>
      <c r="L347" s="555">
        <f>[10]B!AD1549</f>
        <v>0</v>
      </c>
      <c r="M347" s="555">
        <f>[10]B!AE1549</f>
        <v>0</v>
      </c>
      <c r="N347" s="555">
        <f>[10]B!AF1549</f>
        <v>0</v>
      </c>
      <c r="O347" s="555">
        <f>[10]B!AG1549</f>
        <v>0</v>
      </c>
      <c r="P347" s="555">
        <f>[10]B!AH1549</f>
        <v>0</v>
      </c>
      <c r="Q347" s="555">
        <f>[10]B!AI1549</f>
        <v>0</v>
      </c>
      <c r="R347" s="555">
        <f>[10]B!AJ1549</f>
        <v>2</v>
      </c>
    </row>
    <row r="348" spans="1:18" ht="15" customHeight="1" x14ac:dyDescent="0.15">
      <c r="A348" s="287" t="s">
        <v>470</v>
      </c>
      <c r="B348" s="288" t="s">
        <v>471</v>
      </c>
      <c r="C348" s="555">
        <f>[10]B!C1594</f>
        <v>69</v>
      </c>
      <c r="D348" s="555">
        <f>[10]B!H1594</f>
        <v>58</v>
      </c>
      <c r="E348" s="555">
        <f>[10]B!I1594</f>
        <v>51</v>
      </c>
      <c r="F348" s="555">
        <f>[10]B!J1594</f>
        <v>7</v>
      </c>
      <c r="G348" s="555">
        <f>[10]B!K1594</f>
        <v>4</v>
      </c>
      <c r="H348" s="555">
        <f>[10]B!L1594</f>
        <v>7</v>
      </c>
      <c r="I348" s="555">
        <f>[10]B!M1594</f>
        <v>0</v>
      </c>
      <c r="J348" s="555">
        <f>[10]B!N1594</f>
        <v>0</v>
      </c>
      <c r="K348" s="555">
        <v>69</v>
      </c>
      <c r="L348" s="555">
        <f>[10]B!AD1594</f>
        <v>0</v>
      </c>
      <c r="M348" s="555">
        <f>[10]B!AE1594</f>
        <v>0</v>
      </c>
      <c r="N348" s="555">
        <f>[10]B!AF1594</f>
        <v>0</v>
      </c>
      <c r="O348" s="555">
        <f>[10]B!AG1594</f>
        <v>0</v>
      </c>
      <c r="P348" s="555">
        <f>[10]B!AH1594</f>
        <v>0</v>
      </c>
      <c r="Q348" s="555">
        <f>[10]B!AI1594</f>
        <v>0</v>
      </c>
      <c r="R348" s="555">
        <f>[10]B!AJ1594</f>
        <v>8</v>
      </c>
    </row>
    <row r="349" spans="1:18" ht="15" customHeight="1" x14ac:dyDescent="0.15">
      <c r="A349" s="287" t="s">
        <v>124</v>
      </c>
      <c r="B349" s="288" t="s">
        <v>472</v>
      </c>
      <c r="C349" s="555">
        <f>[10]B!C1798</f>
        <v>5</v>
      </c>
      <c r="D349" s="555">
        <f>[10]B!H1798</f>
        <v>3</v>
      </c>
      <c r="E349" s="555">
        <f>[10]B!I1798</f>
        <v>3</v>
      </c>
      <c r="F349" s="555">
        <f>[10]B!J1798</f>
        <v>0</v>
      </c>
      <c r="G349" s="555">
        <f>[10]B!K1798</f>
        <v>0</v>
      </c>
      <c r="H349" s="555">
        <f>[10]B!L1798</f>
        <v>2</v>
      </c>
      <c r="I349" s="555">
        <f>[10]B!M1798</f>
        <v>0</v>
      </c>
      <c r="J349" s="555">
        <f>[10]B!N1798</f>
        <v>0</v>
      </c>
      <c r="K349" s="555">
        <v>0</v>
      </c>
      <c r="L349" s="555">
        <f>[10]B!AD1798</f>
        <v>0</v>
      </c>
      <c r="M349" s="555">
        <f>[10]B!AE1798</f>
        <v>0</v>
      </c>
      <c r="N349" s="555">
        <f>[10]B!AF1798</f>
        <v>0</v>
      </c>
      <c r="O349" s="555">
        <f>[10]B!AG1798</f>
        <v>0</v>
      </c>
      <c r="P349" s="555">
        <f>[10]B!AH1798</f>
        <v>0</v>
      </c>
      <c r="Q349" s="555">
        <f>[10]B!AI1798</f>
        <v>0</v>
      </c>
      <c r="R349" s="555">
        <f>[10]B!AJ1798</f>
        <v>0</v>
      </c>
    </row>
    <row r="350" spans="1:18" ht="15" customHeight="1" x14ac:dyDescent="0.15">
      <c r="A350" s="287" t="s">
        <v>473</v>
      </c>
      <c r="B350" s="288" t="s">
        <v>474</v>
      </c>
      <c r="C350" s="555">
        <f>[10]B!C1867</f>
        <v>4</v>
      </c>
      <c r="D350" s="555">
        <f>[10]B!H1867</f>
        <v>4</v>
      </c>
      <c r="E350" s="555">
        <f>[10]B!I1867</f>
        <v>4</v>
      </c>
      <c r="F350" s="555">
        <f>[10]B!J1867</f>
        <v>0</v>
      </c>
      <c r="G350" s="555">
        <f>[10]B!K1867</f>
        <v>0</v>
      </c>
      <c r="H350" s="555">
        <f>[10]B!L1867</f>
        <v>0</v>
      </c>
      <c r="I350" s="555">
        <f>[10]B!M1867</f>
        <v>0</v>
      </c>
      <c r="J350" s="555">
        <f>[10]B!N1867</f>
        <v>0</v>
      </c>
      <c r="K350" s="555">
        <v>2</v>
      </c>
      <c r="L350" s="555">
        <f>[10]B!AD1867</f>
        <v>0</v>
      </c>
      <c r="M350" s="555">
        <f>[10]B!AE1867</f>
        <v>0</v>
      </c>
      <c r="N350" s="555">
        <f>[10]B!AF1867</f>
        <v>0</v>
      </c>
      <c r="O350" s="555">
        <f>[10]B!AG1867</f>
        <v>0</v>
      </c>
      <c r="P350" s="555">
        <f>[10]B!AH1867</f>
        <v>0</v>
      </c>
      <c r="Q350" s="555">
        <f>[10]B!AI1867</f>
        <v>0</v>
      </c>
      <c r="R350" s="555">
        <f>[10]B!AJ1867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[10]B!C2028</f>
        <v>169</v>
      </c>
      <c r="D351" s="555">
        <f>[10]B!H2028</f>
        <v>140</v>
      </c>
      <c r="E351" s="555">
        <f>[10]B!I2028</f>
        <v>120</v>
      </c>
      <c r="F351" s="555">
        <f>[10]B!J2028</f>
        <v>20</v>
      </c>
      <c r="G351" s="555">
        <f>[10]B!K2028</f>
        <v>5</v>
      </c>
      <c r="H351" s="555">
        <f>[10]B!L2028</f>
        <v>21</v>
      </c>
      <c r="I351" s="555">
        <f>[10]B!M2028</f>
        <v>3</v>
      </c>
      <c r="J351" s="555">
        <f>[10]B!N2028</f>
        <v>0</v>
      </c>
      <c r="K351" s="568"/>
      <c r="L351" s="555">
        <f>[10]B!AD2028</f>
        <v>0</v>
      </c>
      <c r="M351" s="555">
        <f>[10]B!AE2028</f>
        <v>0</v>
      </c>
      <c r="N351" s="555">
        <f>[10]B!AF2028</f>
        <v>0</v>
      </c>
      <c r="O351" s="555">
        <f>[10]B!AG2028</f>
        <v>0</v>
      </c>
      <c r="P351" s="555">
        <f>[10]B!AH2028</f>
        <v>0</v>
      </c>
      <c r="Q351" s="555">
        <f>[10]B!AI2028</f>
        <v>0</v>
      </c>
      <c r="R351" s="555">
        <f>[10]B!AJ2028</f>
        <v>24</v>
      </c>
    </row>
    <row r="352" spans="1:18" ht="15" customHeight="1" x14ac:dyDescent="0.15">
      <c r="A352" s="287" t="s">
        <v>477</v>
      </c>
      <c r="B352" s="288" t="s">
        <v>478</v>
      </c>
      <c r="C352" s="555">
        <f>[10]B!C2066</f>
        <v>7</v>
      </c>
      <c r="D352" s="555">
        <f>[10]B!H2066</f>
        <v>6</v>
      </c>
      <c r="E352" s="555">
        <f>[10]B!I2066</f>
        <v>5</v>
      </c>
      <c r="F352" s="555">
        <f>[10]B!J2066</f>
        <v>1</v>
      </c>
      <c r="G352" s="555">
        <f>[10]B!K2066</f>
        <v>1</v>
      </c>
      <c r="H352" s="555">
        <f>[10]B!L2066</f>
        <v>0</v>
      </c>
      <c r="I352" s="555">
        <f>[10]B!M2066</f>
        <v>0</v>
      </c>
      <c r="J352" s="555">
        <f>[10]B!N2066</f>
        <v>0</v>
      </c>
      <c r="K352" s="555">
        <v>5</v>
      </c>
      <c r="L352" s="555">
        <f>[10]B!AD2066</f>
        <v>0</v>
      </c>
      <c r="M352" s="555">
        <f>[10]B!AE2066</f>
        <v>0</v>
      </c>
      <c r="N352" s="555">
        <f>[10]B!AF2066</f>
        <v>0</v>
      </c>
      <c r="O352" s="555">
        <f>[10]B!AG2066</f>
        <v>0</v>
      </c>
      <c r="P352" s="555">
        <f>[10]B!AH2066</f>
        <v>0</v>
      </c>
      <c r="Q352" s="555">
        <f>[10]B!AI2066</f>
        <v>0</v>
      </c>
      <c r="R352" s="555">
        <f>[10]B!AJ2066</f>
        <v>2</v>
      </c>
    </row>
    <row r="353" spans="1:28" ht="15" customHeight="1" x14ac:dyDescent="0.15">
      <c r="A353" s="287" t="s">
        <v>479</v>
      </c>
      <c r="B353" s="288" t="s">
        <v>480</v>
      </c>
      <c r="C353" s="555">
        <f>[10]B!C2185</f>
        <v>64</v>
      </c>
      <c r="D353" s="555">
        <f>[10]B!H2185</f>
        <v>51</v>
      </c>
      <c r="E353" s="555">
        <f>[10]B!I2185</f>
        <v>32</v>
      </c>
      <c r="F353" s="555">
        <f>[10]B!J2185</f>
        <v>19</v>
      </c>
      <c r="G353" s="555">
        <f>[10]B!K2185</f>
        <v>3</v>
      </c>
      <c r="H353" s="555">
        <f>[10]B!L2185</f>
        <v>8</v>
      </c>
      <c r="I353" s="555">
        <f>[10]B!M2185</f>
        <v>1</v>
      </c>
      <c r="J353" s="555">
        <f>[10]B!N2185</f>
        <v>1</v>
      </c>
      <c r="K353" s="555">
        <v>1</v>
      </c>
      <c r="L353" s="555">
        <f>[10]B!AD2185</f>
        <v>0</v>
      </c>
      <c r="M353" s="555">
        <f>[10]B!AE2185</f>
        <v>0</v>
      </c>
      <c r="N353" s="555">
        <f>[10]B!AF2185</f>
        <v>0</v>
      </c>
      <c r="O353" s="555">
        <f>[10]B!AG2185</f>
        <v>0</v>
      </c>
      <c r="P353" s="555">
        <f>[10]B!AH2185</f>
        <v>0</v>
      </c>
      <c r="Q353" s="555">
        <f>[10]B!AI2185</f>
        <v>0</v>
      </c>
      <c r="R353" s="555">
        <f>[10]B!AJ2185</f>
        <v>20</v>
      </c>
    </row>
    <row r="354" spans="1:28" ht="15" customHeight="1" x14ac:dyDescent="0.15">
      <c r="A354" s="287" t="s">
        <v>481</v>
      </c>
      <c r="B354" s="288" t="s">
        <v>482</v>
      </c>
      <c r="C354" s="555">
        <f>[10]B!C2218</f>
        <v>6</v>
      </c>
      <c r="D354" s="555">
        <f>[10]B!H2218</f>
        <v>6</v>
      </c>
      <c r="E354" s="555">
        <f>[10]B!I2218</f>
        <v>5</v>
      </c>
      <c r="F354" s="555">
        <f>[10]B!J2218</f>
        <v>1</v>
      </c>
      <c r="G354" s="555">
        <f>[10]B!K2218</f>
        <v>0</v>
      </c>
      <c r="H354" s="555">
        <f>[10]B!L2218</f>
        <v>0</v>
      </c>
      <c r="I354" s="555">
        <f>[10]B!M2218</f>
        <v>0</v>
      </c>
      <c r="J354" s="555">
        <f>[10]B!N2218</f>
        <v>0</v>
      </c>
      <c r="K354" s="555">
        <v>0</v>
      </c>
      <c r="L354" s="555">
        <f>[10]B!AD2218</f>
        <v>0</v>
      </c>
      <c r="M354" s="555">
        <f>[10]B!AE2218</f>
        <v>0</v>
      </c>
      <c r="N354" s="555">
        <f>[10]B!AF2218</f>
        <v>0</v>
      </c>
      <c r="O354" s="555">
        <f>[10]B!AG2218</f>
        <v>0</v>
      </c>
      <c r="P354" s="555">
        <f>[10]B!AH2218</f>
        <v>0</v>
      </c>
      <c r="Q354" s="555">
        <f>[10]B!AI2218</f>
        <v>0</v>
      </c>
      <c r="R354" s="555">
        <f>[10]B!AJ2218</f>
        <v>1</v>
      </c>
    </row>
    <row r="355" spans="1:28" ht="15" customHeight="1" x14ac:dyDescent="0.15">
      <c r="A355" s="287" t="s">
        <v>483</v>
      </c>
      <c r="B355" s="288" t="s">
        <v>484</v>
      </c>
      <c r="C355" s="555">
        <f>[10]B!C2253</f>
        <v>51</v>
      </c>
      <c r="D355" s="555">
        <f>[10]B!H2253</f>
        <v>47</v>
      </c>
      <c r="E355" s="555">
        <f>[10]B!I2253</f>
        <v>34</v>
      </c>
      <c r="F355" s="555">
        <f>[10]B!J2253</f>
        <v>13</v>
      </c>
      <c r="G355" s="555">
        <f>[10]B!K2253</f>
        <v>1</v>
      </c>
      <c r="H355" s="555">
        <f>[10]B!L2253</f>
        <v>3</v>
      </c>
      <c r="I355" s="555">
        <f>[10]B!M2253</f>
        <v>0</v>
      </c>
      <c r="J355" s="555">
        <f>[10]B!N2253</f>
        <v>0</v>
      </c>
      <c r="K355" s="555">
        <v>4</v>
      </c>
      <c r="L355" s="555">
        <f>[10]B!AD2253</f>
        <v>0</v>
      </c>
      <c r="M355" s="555">
        <f>[10]B!AE2253</f>
        <v>0</v>
      </c>
      <c r="N355" s="555">
        <f>[10]B!AF2253</f>
        <v>0</v>
      </c>
      <c r="O355" s="555">
        <f>[10]B!AG2253</f>
        <v>0</v>
      </c>
      <c r="P355" s="555">
        <f>[10]B!AH2253</f>
        <v>0</v>
      </c>
      <c r="Q355" s="555">
        <f>[10]B!AI2253</f>
        <v>0</v>
      </c>
      <c r="R355" s="555">
        <f>[10]B!AJ2253</f>
        <v>14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82</v>
      </c>
      <c r="D356" s="569">
        <f>SUM(D357:D358)</f>
        <v>79</v>
      </c>
      <c r="E356" s="569">
        <f>SUM(E357:E358)</f>
        <v>20</v>
      </c>
      <c r="F356" s="569">
        <f>SUM(F357:F358)</f>
        <v>59</v>
      </c>
      <c r="G356" s="569">
        <f>SUM(G357:G358)</f>
        <v>3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59</v>
      </c>
    </row>
    <row r="357" spans="1:28" ht="15" customHeight="1" x14ac:dyDescent="0.15">
      <c r="A357" s="291"/>
      <c r="B357" s="107" t="s">
        <v>184</v>
      </c>
      <c r="C357" s="569">
        <f>[10]B!C2259</f>
        <v>82</v>
      </c>
      <c r="D357" s="569">
        <f>[10]B!H2259</f>
        <v>79</v>
      </c>
      <c r="E357" s="569">
        <f>[10]B!I2259</f>
        <v>20</v>
      </c>
      <c r="F357" s="569">
        <f>[10]B!J2259</f>
        <v>59</v>
      </c>
      <c r="G357" s="569">
        <f>[10]B!K2259</f>
        <v>3</v>
      </c>
      <c r="H357" s="569">
        <f>[10]B!L2259</f>
        <v>0</v>
      </c>
      <c r="I357" s="569">
        <f>[10]B!M2259</f>
        <v>0</v>
      </c>
      <c r="J357" s="569">
        <f>[10]B!N2259</f>
        <v>0</v>
      </c>
      <c r="K357" s="568"/>
      <c r="L357" s="569">
        <f>[10]B!AD2259</f>
        <v>0</v>
      </c>
      <c r="M357" s="569">
        <f>[10]B!AE2259</f>
        <v>0</v>
      </c>
      <c r="N357" s="569">
        <f>[10]B!AF2259</f>
        <v>0</v>
      </c>
      <c r="O357" s="569">
        <f>[10]B!AG2259</f>
        <v>0</v>
      </c>
      <c r="P357" s="569">
        <f>[10]B!AH2259</f>
        <v>0</v>
      </c>
      <c r="Q357" s="569">
        <f>[10]B!AI2259</f>
        <v>0</v>
      </c>
      <c r="R357" s="569">
        <f>[10]B!AJ2259</f>
        <v>59</v>
      </c>
    </row>
    <row r="358" spans="1:28" ht="15" customHeight="1" x14ac:dyDescent="0.15">
      <c r="A358" s="291"/>
      <c r="B358" s="107" t="s">
        <v>185</v>
      </c>
      <c r="C358" s="569">
        <f>[10]B!C2260</f>
        <v>0</v>
      </c>
      <c r="D358" s="569">
        <f>[10]B!H2260</f>
        <v>0</v>
      </c>
      <c r="E358" s="569">
        <f>[10]B!I2260</f>
        <v>0</v>
      </c>
      <c r="F358" s="569">
        <f>[10]B!J2260</f>
        <v>0</v>
      </c>
      <c r="G358" s="569">
        <f>[10]B!K2260</f>
        <v>0</v>
      </c>
      <c r="H358" s="569">
        <f>[10]B!L2260</f>
        <v>0</v>
      </c>
      <c r="I358" s="569">
        <f>[10]B!M2260</f>
        <v>0</v>
      </c>
      <c r="J358" s="569">
        <f>[10]B!N2260</f>
        <v>0</v>
      </c>
      <c r="K358" s="568"/>
      <c r="L358" s="569">
        <f>[10]B!AD2260</f>
        <v>0</v>
      </c>
      <c r="M358" s="569">
        <f>[10]B!AE2260</f>
        <v>0</v>
      </c>
      <c r="N358" s="569">
        <f>[10]B!AF2260</f>
        <v>0</v>
      </c>
      <c r="O358" s="569">
        <f>[10]B!AG2260</f>
        <v>0</v>
      </c>
      <c r="P358" s="569">
        <f>[10]B!AH2260</f>
        <v>0</v>
      </c>
      <c r="Q358" s="569">
        <f>[10]B!AI2260</f>
        <v>0</v>
      </c>
      <c r="R358" s="569">
        <f>[10]B!AJ2260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[10]B!C2494</f>
        <v>55</v>
      </c>
      <c r="D360" s="555">
        <f>[10]B!H2494</f>
        <v>52</v>
      </c>
      <c r="E360" s="555">
        <f>[10]B!I2494</f>
        <v>48</v>
      </c>
      <c r="F360" s="555">
        <f>[10]B!J2494</f>
        <v>4</v>
      </c>
      <c r="G360" s="555">
        <f>[10]B!K2494</f>
        <v>2</v>
      </c>
      <c r="H360" s="555">
        <f>[10]B!L2494</f>
        <v>1</v>
      </c>
      <c r="I360" s="555">
        <f>[10]B!M2494</f>
        <v>0</v>
      </c>
      <c r="J360" s="555">
        <f>[10]B!N2494</f>
        <v>0</v>
      </c>
      <c r="K360" s="555">
        <v>2</v>
      </c>
      <c r="L360" s="555">
        <f>[10]B!AD2494</f>
        <v>0</v>
      </c>
      <c r="M360" s="555">
        <f>[10]B!AE2494</f>
        <v>0</v>
      </c>
      <c r="N360" s="555">
        <f>[10]B!AF2494</f>
        <v>0</v>
      </c>
      <c r="O360" s="555">
        <f>[10]B!AG2494</f>
        <v>0</v>
      </c>
      <c r="P360" s="555">
        <f>[10]B!AH2494</f>
        <v>0</v>
      </c>
      <c r="Q360" s="555">
        <f>[10]B!AI2494</f>
        <v>0</v>
      </c>
      <c r="R360" s="555">
        <f>[10]B!AJ2494</f>
        <v>6</v>
      </c>
    </row>
    <row r="361" spans="1:28" ht="15" customHeight="1" x14ac:dyDescent="0.15">
      <c r="A361" s="287" t="s">
        <v>489</v>
      </c>
      <c r="B361" s="288" t="s">
        <v>490</v>
      </c>
      <c r="C361" s="555">
        <f>[10]B!C2677+[10]B!C2650</f>
        <v>52</v>
      </c>
      <c r="D361" s="555">
        <f>[10]B!H2677-[10]B!H2673-[10]B!H2674+[10]B!H2650</f>
        <v>51</v>
      </c>
      <c r="E361" s="555">
        <f>[10]B!I2677-[10]B!I2673-[10]B!I2674+[10]B!I2650</f>
        <v>51</v>
      </c>
      <c r="F361" s="555">
        <f>[10]B!J2677-[10]B!J2673-[10]B!J2674+[10]B!J2650</f>
        <v>0</v>
      </c>
      <c r="G361" s="555">
        <f>[10]B!K2677-[10]B!K2673-[10]B!K2674+[10]B!K2650</f>
        <v>0</v>
      </c>
      <c r="H361" s="555">
        <f>[10]B!L2677-[10]B!L2673-[10]B!L2674+[10]B!L2650</f>
        <v>1</v>
      </c>
      <c r="I361" s="555">
        <f>[10]B!M2677-[10]B!M2673-[10]B!M2674+[10]B!M2650</f>
        <v>0</v>
      </c>
      <c r="J361" s="555">
        <f>[10]B!N2677-[10]B!N2673-[10]B!N2674+[10]B!N2650</f>
        <v>0</v>
      </c>
      <c r="K361" s="555">
        <v>51</v>
      </c>
      <c r="L361" s="555">
        <f>[10]B!AD2677-[10]B!AD2673-[10]B!AD2674+[10]B!AD2650</f>
        <v>0</v>
      </c>
      <c r="M361" s="555">
        <f>[10]B!AE2677-[10]B!AE2673-[10]B!AE2674+[10]B!AE2650</f>
        <v>0</v>
      </c>
      <c r="N361" s="555">
        <f>[10]B!AF2677-[10]B!AF2673-[10]B!AF2674+[10]B!AF2650</f>
        <v>0</v>
      </c>
      <c r="O361" s="555">
        <f>[10]B!AG2677-[10]B!AG2673-[10]B!AG2674+[10]B!AG2650</f>
        <v>0</v>
      </c>
      <c r="P361" s="555">
        <f>[10]B!AH2677-[10]B!AH2673-[10]B!AH2674+[10]B!AH2650</f>
        <v>0</v>
      </c>
      <c r="Q361" s="555">
        <f>[10]B!AI2677-[10]B!AI2673-[10]B!AI2674+[10]B!AI2650</f>
        <v>0</v>
      </c>
      <c r="R361" s="555">
        <f>[10]B!AJ2677-[10]B!AJ2673-[10]B!AJ2674+[10]B!AJ2650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[10]B!C2506</f>
        <v>12</v>
      </c>
      <c r="D362" s="555">
        <f>[10]B!H2506</f>
        <v>11</v>
      </c>
      <c r="E362" s="571">
        <f>[10]B!I2506</f>
        <v>11</v>
      </c>
      <c r="F362" s="571">
        <f>[10]B!J2506</f>
        <v>0</v>
      </c>
      <c r="G362" s="571">
        <f>[10]B!K2506</f>
        <v>0</v>
      </c>
      <c r="H362" s="571">
        <f>[10]B!L2506</f>
        <v>1</v>
      </c>
      <c r="I362" s="571">
        <f>[10]B!M2506</f>
        <v>0</v>
      </c>
      <c r="J362" s="571">
        <f>[10]B!N2506</f>
        <v>0</v>
      </c>
      <c r="K362" s="572"/>
      <c r="L362" s="571">
        <f>[10]B!AD2506</f>
        <v>0</v>
      </c>
      <c r="M362" s="571">
        <f>[10]B!AE2506</f>
        <v>0</v>
      </c>
      <c r="N362" s="571">
        <f>[10]B!AF2506</f>
        <v>0</v>
      </c>
      <c r="O362" s="571">
        <f>[10]B!AG2506</f>
        <v>0</v>
      </c>
      <c r="P362" s="571">
        <f>[10]B!AH2506</f>
        <v>0</v>
      </c>
      <c r="Q362" s="571">
        <f>[10]B!AI2506</f>
        <v>0</v>
      </c>
      <c r="R362" s="571">
        <f>[10]B!AJ2506</f>
        <v>0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778</v>
      </c>
      <c r="D363" s="561">
        <f t="shared" si="9"/>
        <v>686</v>
      </c>
      <c r="E363" s="561">
        <f t="shared" si="9"/>
        <v>532</v>
      </c>
      <c r="F363" s="561">
        <f t="shared" si="9"/>
        <v>154</v>
      </c>
      <c r="G363" s="561">
        <f t="shared" si="9"/>
        <v>24</v>
      </c>
      <c r="H363" s="561">
        <f t="shared" si="9"/>
        <v>59</v>
      </c>
      <c r="I363" s="561">
        <f t="shared" si="9"/>
        <v>8</v>
      </c>
      <c r="J363" s="561">
        <f t="shared" si="9"/>
        <v>1</v>
      </c>
      <c r="K363" s="561">
        <f>SUM(K344:K350)+K360+K361+K352+K353+K354+K355</f>
        <v>229</v>
      </c>
      <c r="L363" s="561">
        <f t="shared" ref="L363:R363" si="10">SUM(L343:L356)+L360+L361+L362</f>
        <v>0</v>
      </c>
      <c r="M363" s="561">
        <f t="shared" si="10"/>
        <v>0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168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255</v>
      </c>
      <c r="D367" s="577">
        <v>135</v>
      </c>
      <c r="E367" s="578">
        <f>SUM([10]B!P1141,[10]B!P1276,[10]B!P1416,[10]B!P1480,[10]B!P1549,[10]B!P1594,[10]B!P1785,[10]B!P1797,[10]B!P1867,[10]B!P2028,[10]B!P2066,[10]B!P2185,[10]B!P2218,[10]B!P2253,[10]B!P2264,[10]B!P2501,[10]B!P2506,[10]B!P2651,[10]B!P2677)</f>
        <v>43</v>
      </c>
      <c r="F367" s="578">
        <f>SUM([10]B!Q1141,[10]B!Q1276,[10]B!Q1416,[10]B!Q1480,[10]B!Q1549,[10]B!Q1594,[10]B!Q1785,[10]B!Q1797,[10]B!Q1867,[10]B!Q2028,[10]B!Q2066,[10]B!Q2185,[10]B!Q2218,[10]B!Q2253,[10]B!Q2264,[10]B!Q2501,[10]B!Q2506,[10]B!Q2651,[10]B!Q2677)</f>
        <v>212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105</v>
      </c>
      <c r="D368" s="582">
        <v>83</v>
      </c>
      <c r="E368" s="583">
        <f>SUM([10]B!S1141,[10]B!S1276,[10]B!S1416,[10]B!S1480,[10]B!S1549,[10]B!S1594,[10]B!S1785,[10]B!S1797,[10]B!S1867,[10]B!S2028,[10]B!S2066,[10]B!S2185,[10]B!S2218,[10]B!S2253,[10]B!S2264,[10]B!S2501,[10]B!S2506,[10]B!S2651,[10]B!S2677)</f>
        <v>29</v>
      </c>
      <c r="F368" s="583">
        <f>SUM([10]B!T1141,[10]B!T1276,[10]B!T1416,[10]B!T1480,[10]B!T1549,[10]B!T1594,[10]B!T1785,[10]B!T1797,[10]B!T1867,[10]B!T2028,[10]B!T2066,[10]B!T2185,[10]B!T2218,[10]B!T2253,[10]B!T2264,[10]B!T2501,[10]B!T2506,[10]B!T2651,[10]B!T2677)</f>
        <v>76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165</v>
      </c>
      <c r="D369" s="577">
        <v>159</v>
      </c>
      <c r="E369" s="578">
        <f>SUM([10]B!Y1141,[10]B!Y1276,[10]B!Y1416,[10]B!Y1480,[10]B!Y1549,[10]B!Y1594,[10]B!Y1785,[10]B!Y1797,[10]B!Y1867,[10]B!Y2028,[10]B!Y2066,[10]B!Y2185,[10]B!Y2218,[10]B!Y2253,[10]B!Y2264,[10]B!Y2501,[10]B!Y2506,[10]B!Y2651,[10]B!Y2677)</f>
        <v>1</v>
      </c>
      <c r="F369" s="578">
        <f>SUM([10]B!Z1141,[10]B!Z1276,[10]B!Z1416,[10]B!Z1480,[10]B!Z1549,[10]B!Z1594,[10]B!Z1785,[10]B!Z1797,[10]B!Z1867,[10]B!Z2028,[10]B!Z2066,[10]B!Z2185,[10]B!Z2218,[10]B!Z2253,[10]B!Z2264,[10]B!Z2501,[10]B!Z2506,[10]B!Z2651,[10]B!Z2677)</f>
        <v>164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24</v>
      </c>
      <c r="D370" s="586">
        <v>23</v>
      </c>
      <c r="E370" s="587">
        <f>SUM([10]B!V1141,[10]B!V1276,[10]B!V1416,[10]B!V1480,[10]B!V1549,[10]B!V1594,[10]B!V1785,[10]B!V1797,[10]B!V1867,[10]B!V2028,[10]B!V2066,[10]B!V2185,[10]B!V2218,[10]B!V2253,[10]B!V2264,[10]B!V2501,[10]B!V2506,[10]B!V2651,[10]B!V2677)</f>
        <v>20</v>
      </c>
      <c r="F370" s="587">
        <f>SUM([10]B!W1141,[10]B!W1276,[10]B!W1416,[10]B!W1480,[10]B!W1549,[10]B!W1594,[10]B!W1785,[10]B!W1797,[10]B!W1867,[10]B!W2028,[10]B!W2066,[10]B!W2185,[10]B!W2218,[10]B!W2253,[10]B!W2264,[10]B!W2501,[10]B!W2506,[10]B!W2651,[10]B!W2677)</f>
        <v>4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[10]B!C2498</f>
        <v>2</v>
      </c>
      <c r="D374" s="590">
        <f>[10]B!H2498</f>
        <v>2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[10]B!C2499+[10]B!C2497</f>
        <v>7</v>
      </c>
      <c r="D375" s="592">
        <f>[10]B!H2499+[10]B!H2497</f>
        <v>7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[10]B!C1018</f>
        <v>22</v>
      </c>
      <c r="D380" s="594">
        <f>[10]B!D1018</f>
        <v>22</v>
      </c>
      <c r="E380" s="594">
        <f>[10]B!E1018</f>
        <v>22</v>
      </c>
      <c r="F380" s="594">
        <f>[10]B!F1018</f>
        <v>0</v>
      </c>
      <c r="G380" s="594">
        <f>[10]B!G1018</f>
        <v>0</v>
      </c>
      <c r="H380" s="595">
        <f>[10]B!AA1018</f>
        <v>6</v>
      </c>
      <c r="I380" s="595">
        <f>[10]B!AB1018</f>
        <v>16</v>
      </c>
      <c r="J380" s="595">
        <f>[10]B!AC1018</f>
        <v>0</v>
      </c>
      <c r="K380" s="595">
        <f>[10]B!AD1018</f>
        <v>0</v>
      </c>
      <c r="L380" s="595">
        <f>[10]B!AE1018</f>
        <v>0</v>
      </c>
      <c r="M380" s="595">
        <f>[10]B!AF1018</f>
        <v>0</v>
      </c>
      <c r="N380" s="595">
        <f>[10]B!AG1018</f>
        <v>0</v>
      </c>
      <c r="O380" s="595">
        <f>[10]B!AH1018</f>
        <v>0</v>
      </c>
      <c r="P380" s="595">
        <f>[10]B!AI1018</f>
        <v>0</v>
      </c>
      <c r="Q380" s="595">
        <f>[10]B!AJ1018</f>
        <v>0</v>
      </c>
    </row>
    <row r="381" spans="1:28" ht="15" customHeight="1" x14ac:dyDescent="0.15">
      <c r="A381" s="742"/>
      <c r="B381" s="310" t="s">
        <v>514</v>
      </c>
      <c r="C381" s="596">
        <f>[10]B!C1070</f>
        <v>0</v>
      </c>
      <c r="D381" s="596">
        <f>[10]B!D1070</f>
        <v>0</v>
      </c>
      <c r="E381" s="596">
        <f>[10]B!E1070</f>
        <v>0</v>
      </c>
      <c r="F381" s="596">
        <f>[10]B!F1070</f>
        <v>0</v>
      </c>
      <c r="G381" s="596">
        <f>[10]B!G1070</f>
        <v>0</v>
      </c>
      <c r="H381" s="597">
        <f>[10]B!AA1070</f>
        <v>0</v>
      </c>
      <c r="I381" s="597">
        <f>[10]B!AB1070</f>
        <v>0</v>
      </c>
      <c r="J381" s="597">
        <f>[10]B!AC1070</f>
        <v>0</v>
      </c>
      <c r="K381" s="597">
        <f>[10]B!AD1070</f>
        <v>0</v>
      </c>
      <c r="L381" s="597">
        <f>[10]B!AE1070</f>
        <v>0</v>
      </c>
      <c r="M381" s="597">
        <f>[10]B!AF1070</f>
        <v>0</v>
      </c>
      <c r="N381" s="597">
        <f>[10]B!AG1070</f>
        <v>0</v>
      </c>
      <c r="O381" s="597">
        <f>[10]B!AH1070</f>
        <v>0</v>
      </c>
      <c r="P381" s="597">
        <f>[10]B!AI1070</f>
        <v>0</v>
      </c>
      <c r="Q381" s="597">
        <f>[10]B!AJ1070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22</v>
      </c>
      <c r="D382" s="598">
        <f>SUM(D380:D381)</f>
        <v>22</v>
      </c>
      <c r="E382" s="599">
        <f t="shared" ref="E382:Q382" si="11">SUM(E380:E381)</f>
        <v>22</v>
      </c>
      <c r="F382" s="600">
        <f t="shared" si="11"/>
        <v>0</v>
      </c>
      <c r="G382" s="601">
        <f t="shared" si="11"/>
        <v>0</v>
      </c>
      <c r="H382" s="602">
        <f t="shared" si="11"/>
        <v>6</v>
      </c>
      <c r="I382" s="603">
        <f t="shared" si="11"/>
        <v>16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[10]B!C1143</f>
        <v>0</v>
      </c>
      <c r="D383" s="662">
        <f>[10]B!D1143</f>
        <v>0</v>
      </c>
      <c r="E383" s="662">
        <f>[10]B!E1143</f>
        <v>0</v>
      </c>
      <c r="F383" s="662">
        <f>[10]B!F1143</f>
        <v>0</v>
      </c>
      <c r="G383" s="662">
        <f>[10]B!G1143</f>
        <v>0</v>
      </c>
      <c r="H383" s="662">
        <f>[10]B!H1143</f>
        <v>0</v>
      </c>
      <c r="I383" s="662">
        <f>[10]B!I1143</f>
        <v>0</v>
      </c>
      <c r="J383" s="662">
        <f>[10]B!J1143</f>
        <v>0</v>
      </c>
      <c r="K383" s="662">
        <f>[10]B!K1143</f>
        <v>0</v>
      </c>
      <c r="L383" s="662">
        <f>[10]B!L1143</f>
        <v>0</v>
      </c>
      <c r="M383" s="662">
        <f>[10]B!M1143</f>
        <v>0</v>
      </c>
      <c r="N383" s="662">
        <f>[10]B!N1143</f>
        <v>0</v>
      </c>
      <c r="O383" s="662">
        <f>[10]B!O1143</f>
        <v>0</v>
      </c>
      <c r="P383" s="662">
        <f>[10]B!P1143</f>
        <v>0</v>
      </c>
      <c r="Q383" s="323">
        <f>[10]B!Q1143</f>
        <v>0</v>
      </c>
    </row>
    <row r="384" spans="1:28" ht="15" customHeight="1" x14ac:dyDescent="0.15">
      <c r="A384" s="742"/>
      <c r="B384" s="324" t="s">
        <v>514</v>
      </c>
      <c r="C384" s="605">
        <f>[10]B!C1196</f>
        <v>1786</v>
      </c>
      <c r="D384" s="605">
        <f>[10]B!D1196</f>
        <v>1786</v>
      </c>
      <c r="E384" s="605">
        <f>[10]B!E1196</f>
        <v>1786</v>
      </c>
      <c r="F384" s="605">
        <f>[10]B!F1196</f>
        <v>0</v>
      </c>
      <c r="G384" s="605">
        <f>[10]B!G1196</f>
        <v>0</v>
      </c>
      <c r="H384" s="606">
        <f>[10]B!AA1196</f>
        <v>16</v>
      </c>
      <c r="I384" s="606">
        <f>[10]B!AB1196</f>
        <v>1770</v>
      </c>
      <c r="J384" s="606">
        <f>[10]B!AC1196</f>
        <v>0</v>
      </c>
      <c r="K384" s="606">
        <f>[10]B!AD1196</f>
        <v>0</v>
      </c>
      <c r="L384" s="606">
        <f>[10]B!AE1196</f>
        <v>0</v>
      </c>
      <c r="M384" s="606">
        <f>[10]B!AF1196</f>
        <v>0</v>
      </c>
      <c r="N384" s="606">
        <f>[10]B!AG1196</f>
        <v>0</v>
      </c>
      <c r="O384" s="606">
        <f>[10]B!AH1196</f>
        <v>0</v>
      </c>
      <c r="P384" s="606">
        <f>[10]B!AI1196</f>
        <v>0</v>
      </c>
      <c r="Q384" s="606">
        <f>[10]B!AJ1196</f>
        <v>0</v>
      </c>
    </row>
    <row r="385" spans="1:17" ht="15" customHeight="1" x14ac:dyDescent="0.15">
      <c r="A385" s="715"/>
      <c r="B385" s="658" t="s">
        <v>416</v>
      </c>
      <c r="C385" s="605">
        <f>SUM(C383:C384)</f>
        <v>1786</v>
      </c>
      <c r="D385" s="605">
        <f t="shared" ref="D385:Q385" si="12">SUM(D383:D384)</f>
        <v>1786</v>
      </c>
      <c r="E385" s="605">
        <f t="shared" si="12"/>
        <v>1786</v>
      </c>
      <c r="F385" s="605">
        <f t="shared" si="12"/>
        <v>0</v>
      </c>
      <c r="G385" s="605">
        <f t="shared" si="12"/>
        <v>0</v>
      </c>
      <c r="H385" s="605">
        <f t="shared" si="12"/>
        <v>16</v>
      </c>
      <c r="I385" s="605">
        <f t="shared" si="12"/>
        <v>1770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0</v>
      </c>
    </row>
    <row r="386" spans="1:17" ht="33" customHeight="1" x14ac:dyDescent="0.15">
      <c r="A386" s="661" t="s">
        <v>516</v>
      </c>
      <c r="B386" s="324" t="s">
        <v>514</v>
      </c>
      <c r="C386" s="605">
        <f>[10]B!C1339</f>
        <v>405</v>
      </c>
      <c r="D386" s="605">
        <f>[10]B!D1339</f>
        <v>404</v>
      </c>
      <c r="E386" s="605">
        <f>[10]B!E1339</f>
        <v>404</v>
      </c>
      <c r="F386" s="605">
        <f>[10]B!F1339</f>
        <v>0</v>
      </c>
      <c r="G386" s="605">
        <f>[10]B!G1339</f>
        <v>1</v>
      </c>
      <c r="H386" s="606">
        <f>[10]B!AA1339</f>
        <v>4</v>
      </c>
      <c r="I386" s="606">
        <f>[10]B!AB1339</f>
        <v>398</v>
      </c>
      <c r="J386" s="606">
        <f>[10]B!AC1339</f>
        <v>3</v>
      </c>
      <c r="K386" s="606">
        <f>[10]B!AD1339</f>
        <v>0</v>
      </c>
      <c r="L386" s="606">
        <f>[10]B!AE1339</f>
        <v>0</v>
      </c>
      <c r="M386" s="606">
        <f>[10]B!AF1339</f>
        <v>0</v>
      </c>
      <c r="N386" s="606">
        <f>[10]B!AG1339</f>
        <v>0</v>
      </c>
      <c r="O386" s="606">
        <f>[10]B!AH1339</f>
        <v>0</v>
      </c>
      <c r="P386" s="606">
        <f>[10]B!AI1339</f>
        <v>0</v>
      </c>
      <c r="Q386" s="606">
        <f>[10]B!AJ1339</f>
        <v>1</v>
      </c>
    </row>
    <row r="387" spans="1:17" ht="24.75" customHeight="1" x14ac:dyDescent="0.15">
      <c r="A387" s="661" t="s">
        <v>517</v>
      </c>
      <c r="B387" s="323" t="s">
        <v>513</v>
      </c>
      <c r="C387" s="605">
        <f>[10]B!C1419</f>
        <v>3</v>
      </c>
      <c r="D387" s="605">
        <f>[10]B!D1419</f>
        <v>3</v>
      </c>
      <c r="E387" s="605">
        <f>[10]B!E1419</f>
        <v>0</v>
      </c>
      <c r="F387" s="605">
        <f>[10]B!F1419</f>
        <v>0</v>
      </c>
      <c r="G387" s="605">
        <f>[10]B!G1419</f>
        <v>0</v>
      </c>
      <c r="H387" s="606">
        <f>[10]B!AA1419</f>
        <v>0</v>
      </c>
      <c r="I387" s="606">
        <f>[10]B!AB1419</f>
        <v>3</v>
      </c>
      <c r="J387" s="606">
        <f>[10]B!AC1419</f>
        <v>0</v>
      </c>
      <c r="K387" s="606">
        <f>[10]B!AD1419</f>
        <v>0</v>
      </c>
      <c r="L387" s="606">
        <f>[10]B!AE1419</f>
        <v>0</v>
      </c>
      <c r="M387" s="606">
        <f>[10]B!AF1419</f>
        <v>0</v>
      </c>
      <c r="N387" s="606">
        <f>[10]B!AG1419</f>
        <v>0</v>
      </c>
      <c r="O387" s="606">
        <f>[10]B!AH1419</f>
        <v>0</v>
      </c>
      <c r="P387" s="606">
        <f>[10]B!AI1419</f>
        <v>0</v>
      </c>
      <c r="Q387" s="606">
        <f>[10]B!AJ1419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[10]B!C1567</f>
        <v>2009</v>
      </c>
      <c r="D388" s="605">
        <f>[10]B!D1567</f>
        <v>2008</v>
      </c>
      <c r="E388" s="605">
        <f>[10]B!E1567</f>
        <v>2007</v>
      </c>
      <c r="F388" s="605">
        <f>[10]B!F1567</f>
        <v>1</v>
      </c>
      <c r="G388" s="605">
        <f>[10]B!G1567</f>
        <v>1</v>
      </c>
      <c r="H388" s="606">
        <f>[10]B!AA1567</f>
        <v>1990</v>
      </c>
      <c r="I388" s="606">
        <f>[10]B!AB1567</f>
        <v>19</v>
      </c>
      <c r="J388" s="606">
        <f>[10]B!AC1567</f>
        <v>0</v>
      </c>
      <c r="K388" s="606">
        <f>[10]B!AD1567</f>
        <v>0</v>
      </c>
      <c r="L388" s="606">
        <f>[10]B!AE1567</f>
        <v>0</v>
      </c>
      <c r="M388" s="606">
        <f>[10]B!AF1567</f>
        <v>0</v>
      </c>
      <c r="N388" s="606">
        <f>[10]B!AG1567</f>
        <v>0</v>
      </c>
      <c r="O388" s="606">
        <f>[10]B!AH1567</f>
        <v>0</v>
      </c>
      <c r="P388" s="606">
        <f>[10]B!AI1567</f>
        <v>0</v>
      </c>
      <c r="Q388" s="606">
        <f>[10]B!AJ1567</f>
        <v>2</v>
      </c>
    </row>
    <row r="389" spans="1:17" ht="15" customHeight="1" x14ac:dyDescent="0.15">
      <c r="A389" s="714" t="s">
        <v>519</v>
      </c>
      <c r="B389" s="328" t="s">
        <v>513</v>
      </c>
      <c r="C389" s="608">
        <f>[10]B!C1715</f>
        <v>1198</v>
      </c>
      <c r="D389" s="608">
        <f>[10]B!D1715</f>
        <v>1157</v>
      </c>
      <c r="E389" s="608">
        <f>[10]B!E1715</f>
        <v>1157</v>
      </c>
      <c r="F389" s="608">
        <f>[10]B!F1715</f>
        <v>0</v>
      </c>
      <c r="G389" s="608">
        <f>[10]B!G1715</f>
        <v>41</v>
      </c>
      <c r="H389" s="609">
        <f>[10]B!AA1715</f>
        <v>604</v>
      </c>
      <c r="I389" s="609">
        <f>[10]B!AB1715</f>
        <v>406</v>
      </c>
      <c r="J389" s="609">
        <f>[10]B!AC1715</f>
        <v>188</v>
      </c>
      <c r="K389" s="609">
        <f>[10]B!AD1715</f>
        <v>0</v>
      </c>
      <c r="L389" s="609">
        <f>[10]B!AE1715</f>
        <v>0</v>
      </c>
      <c r="M389" s="609">
        <f>[10]B!AF1715</f>
        <v>0</v>
      </c>
      <c r="N389" s="609">
        <f>[10]B!AG1715</f>
        <v>0</v>
      </c>
      <c r="O389" s="609">
        <f>[10]B!AH1715</f>
        <v>0</v>
      </c>
      <c r="P389" s="609">
        <f>[10]B!AI1715</f>
        <v>0</v>
      </c>
      <c r="Q389" s="609">
        <f>[10]B!AJ1715</f>
        <v>0</v>
      </c>
    </row>
    <row r="390" spans="1:17" ht="15" customHeight="1" x14ac:dyDescent="0.15">
      <c r="A390" s="742"/>
      <c r="B390" s="310" t="s">
        <v>514</v>
      </c>
      <c r="C390" s="610">
        <f>[10]B!C1689+[10]B!C1717</f>
        <v>30885</v>
      </c>
      <c r="D390" s="610">
        <f>[10]B!D1689+[10]B!D1717</f>
        <v>30507</v>
      </c>
      <c r="E390" s="610">
        <f>[10]B!E1689+[10]B!E1717</f>
        <v>30507</v>
      </c>
      <c r="F390" s="610">
        <f>[10]B!F1689+[10]B!F1717</f>
        <v>0</v>
      </c>
      <c r="G390" s="610">
        <f>[10]B!G1689+[10]B!G1717</f>
        <v>378</v>
      </c>
      <c r="H390" s="597">
        <f>[10]B!AA1689+[10]B!AA1717</f>
        <v>23906</v>
      </c>
      <c r="I390" s="597">
        <f>[10]B!AB1689+[10]B!AB1717</f>
        <v>5361</v>
      </c>
      <c r="J390" s="597">
        <f>[10]B!AC1689+[10]B!AC1717</f>
        <v>1618</v>
      </c>
      <c r="K390" s="597">
        <f>[10]B!AD1689+[10]B!AD1717</f>
        <v>0</v>
      </c>
      <c r="L390" s="597">
        <f>[10]B!AE1689+[10]B!AE1717</f>
        <v>0</v>
      </c>
      <c r="M390" s="597">
        <f>[10]B!AF1689+[10]B!AF1717</f>
        <v>0</v>
      </c>
      <c r="N390" s="597">
        <f>[10]B!AG1689+[10]B!AG1717</f>
        <v>0</v>
      </c>
      <c r="O390" s="597">
        <f>[10]B!AH1689+[10]B!AH1717</f>
        <v>0</v>
      </c>
      <c r="P390" s="597">
        <f>[10]B!AI1689+[10]B!AI1717</f>
        <v>0</v>
      </c>
      <c r="Q390" s="597">
        <f>[10]B!AJ1689+[10]B!AJ1717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32083</v>
      </c>
      <c r="D391" s="598">
        <f t="shared" si="13"/>
        <v>31664</v>
      </c>
      <c r="E391" s="599">
        <f t="shared" si="13"/>
        <v>31664</v>
      </c>
      <c r="F391" s="600">
        <f t="shared" si="13"/>
        <v>0</v>
      </c>
      <c r="G391" s="601">
        <f t="shared" si="13"/>
        <v>419</v>
      </c>
      <c r="H391" s="602">
        <f t="shared" si="13"/>
        <v>24510</v>
      </c>
      <c r="I391" s="603">
        <f t="shared" si="13"/>
        <v>5767</v>
      </c>
      <c r="J391" s="600">
        <f t="shared" si="13"/>
        <v>1806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[10]B!C1936</f>
        <v>131</v>
      </c>
      <c r="D392" s="611">
        <f>[10]B!D1936</f>
        <v>114</v>
      </c>
      <c r="E392" s="611">
        <f>[10]B!E1936</f>
        <v>114</v>
      </c>
      <c r="F392" s="611">
        <f>[10]B!F1936</f>
        <v>0</v>
      </c>
      <c r="G392" s="611">
        <f>[10]B!G1936</f>
        <v>17</v>
      </c>
      <c r="H392" s="595">
        <f>[10]B!AA1936</f>
        <v>25</v>
      </c>
      <c r="I392" s="595">
        <f>[10]B!AB1936</f>
        <v>106</v>
      </c>
      <c r="J392" s="595">
        <f>[10]B!AC1936</f>
        <v>0</v>
      </c>
      <c r="K392" s="595">
        <f>[10]B!AD1936</f>
        <v>0</v>
      </c>
      <c r="L392" s="595">
        <f>[10]B!AE1936</f>
        <v>0</v>
      </c>
      <c r="M392" s="595">
        <f>[10]B!AF1936</f>
        <v>0</v>
      </c>
      <c r="N392" s="595">
        <f>[10]B!AG1936</f>
        <v>0</v>
      </c>
      <c r="O392" s="595">
        <f>[10]B!AH1936</f>
        <v>0</v>
      </c>
      <c r="P392" s="595">
        <f>[10]B!AI1936</f>
        <v>0</v>
      </c>
      <c r="Q392" s="595">
        <f>[10]B!AJ1936</f>
        <v>0</v>
      </c>
    </row>
    <row r="393" spans="1:17" ht="15" customHeight="1" x14ac:dyDescent="0.15">
      <c r="A393" s="742"/>
      <c r="B393" s="310" t="s">
        <v>514</v>
      </c>
      <c r="C393" s="610">
        <f>[10]B!C1930</f>
        <v>247</v>
      </c>
      <c r="D393" s="610">
        <f>[10]B!D1930</f>
        <v>238</v>
      </c>
      <c r="E393" s="610">
        <f>[10]B!E1930</f>
        <v>238</v>
      </c>
      <c r="F393" s="610">
        <f>[10]B!F1930</f>
        <v>0</v>
      </c>
      <c r="G393" s="610">
        <f>[10]B!G1930</f>
        <v>9</v>
      </c>
      <c r="H393" s="597">
        <f>[10]B!AA1930</f>
        <v>96</v>
      </c>
      <c r="I393" s="597">
        <f>[10]B!AB1930</f>
        <v>113</v>
      </c>
      <c r="J393" s="597">
        <f>[10]B!AC1930</f>
        <v>38</v>
      </c>
      <c r="K393" s="597">
        <f>[10]B!AD1930</f>
        <v>0</v>
      </c>
      <c r="L393" s="597">
        <f>[10]B!AE1930</f>
        <v>0</v>
      </c>
      <c r="M393" s="597">
        <f>[10]B!AF1930</f>
        <v>0</v>
      </c>
      <c r="N393" s="597">
        <f>[10]B!AG1930</f>
        <v>0</v>
      </c>
      <c r="O393" s="597">
        <f>[10]B!AH1930</f>
        <v>0</v>
      </c>
      <c r="P393" s="597">
        <f>[10]B!AI1930</f>
        <v>0</v>
      </c>
      <c r="Q393" s="597">
        <f>[10]B!AJ1930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378</v>
      </c>
      <c r="D394" s="598">
        <f t="shared" si="14"/>
        <v>352</v>
      </c>
      <c r="E394" s="599">
        <f t="shared" si="14"/>
        <v>352</v>
      </c>
      <c r="F394" s="600">
        <f t="shared" si="14"/>
        <v>0</v>
      </c>
      <c r="G394" s="601">
        <f t="shared" si="14"/>
        <v>26</v>
      </c>
      <c r="H394" s="602">
        <f t="shared" si="14"/>
        <v>121</v>
      </c>
      <c r="I394" s="603">
        <f t="shared" si="14"/>
        <v>219</v>
      </c>
      <c r="J394" s="600">
        <f t="shared" si="14"/>
        <v>38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[10]B!C2092</f>
        <v>373</v>
      </c>
      <c r="D395" s="605">
        <f>[10]B!D2092</f>
        <v>298</v>
      </c>
      <c r="E395" s="605">
        <f>[10]B!E2092</f>
        <v>298</v>
      </c>
      <c r="F395" s="605">
        <f>[10]B!F2092</f>
        <v>0</v>
      </c>
      <c r="G395" s="605">
        <f>[10]B!G2092</f>
        <v>75</v>
      </c>
      <c r="H395" s="606">
        <f>[10]B!AA2092</f>
        <v>208</v>
      </c>
      <c r="I395" s="606">
        <f>[10]B!AB2092</f>
        <v>8</v>
      </c>
      <c r="J395" s="606">
        <f>[10]B!AC2092</f>
        <v>157</v>
      </c>
      <c r="K395" s="606">
        <f>[10]B!AD2092</f>
        <v>0</v>
      </c>
      <c r="L395" s="606">
        <f>[10]B!AE2092</f>
        <v>0</v>
      </c>
      <c r="M395" s="606">
        <f>[10]B!AF2092</f>
        <v>0</v>
      </c>
      <c r="N395" s="606">
        <f>[10]B!AG2092</f>
        <v>0</v>
      </c>
      <c r="O395" s="606">
        <f>[10]B!AH2092</f>
        <v>0</v>
      </c>
      <c r="P395" s="606">
        <f>[10]B!AI2092</f>
        <v>0</v>
      </c>
      <c r="Q395" s="606">
        <f>[10]B!AJ2092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[10]B!C2204+[10]B!C2255+[10]B!C2256</f>
        <v>1172</v>
      </c>
      <c r="D396" s="608">
        <f>[10]B!D2204+[10]B!D2255+[10]B!D2256</f>
        <v>966</v>
      </c>
      <c r="E396" s="608">
        <f>[10]B!E2204+[10]B!E2255+[10]B!E2256</f>
        <v>964</v>
      </c>
      <c r="F396" s="608">
        <f>[10]B!F2204+[10]B!F2255+[10]B!F2256</f>
        <v>2</v>
      </c>
      <c r="G396" s="608">
        <f>[10]B!G2204+[10]B!G2255+[10]B!G2256</f>
        <v>206</v>
      </c>
      <c r="H396" s="609">
        <f>[10]B!AA2204+[10]B!AA2255+[10]B!AA2256</f>
        <v>1046</v>
      </c>
      <c r="I396" s="609">
        <f>[10]B!AB2204+[10]B!AB2255+[10]B!AB2256</f>
        <v>94</v>
      </c>
      <c r="J396" s="609">
        <f>[10]B!AC2204+[10]B!AC2255+[10]B!AC2256</f>
        <v>32</v>
      </c>
      <c r="K396" s="609">
        <f>[10]B!AD2204+[10]B!AD2255+[10]B!AD2256</f>
        <v>0</v>
      </c>
      <c r="L396" s="609">
        <f>[10]B!AE2204+[10]B!AE2255+[10]B!AE2256</f>
        <v>0</v>
      </c>
      <c r="M396" s="609">
        <f>[10]B!AF2204+[10]B!AF2255+[10]B!AF2256</f>
        <v>0</v>
      </c>
      <c r="N396" s="609">
        <f>[10]B!AG2204+[10]B!AG2255+[10]B!AG2256</f>
        <v>0</v>
      </c>
      <c r="O396" s="609">
        <f>[10]B!AH2204+[10]B!AH2255+[10]B!AH2256</f>
        <v>0</v>
      </c>
      <c r="P396" s="609">
        <f>[10]B!AI2204+[10]B!AI2255+[10]B!AI2256</f>
        <v>0</v>
      </c>
      <c r="Q396" s="609">
        <f>[10]B!AJ2204+[10]B!AJ2255+[10]B!AJ2256</f>
        <v>3</v>
      </c>
    </row>
    <row r="397" spans="1:17" ht="15" customHeight="1" x14ac:dyDescent="0.15">
      <c r="A397" s="743"/>
      <c r="B397" s="332" t="s">
        <v>514</v>
      </c>
      <c r="C397" s="612">
        <f>[10]B!C2211</f>
        <v>0</v>
      </c>
      <c r="D397" s="612">
        <f>[10]B!D2211</f>
        <v>0</v>
      </c>
      <c r="E397" s="612">
        <f>[10]B!E2211</f>
        <v>0</v>
      </c>
      <c r="F397" s="612">
        <f>[10]B!F2211</f>
        <v>0</v>
      </c>
      <c r="G397" s="612">
        <f>[10]B!G2211</f>
        <v>0</v>
      </c>
      <c r="H397" s="612">
        <f>[10]B!AA2211</f>
        <v>0</v>
      </c>
      <c r="I397" s="612">
        <f>[10]B!AB2211</f>
        <v>0</v>
      </c>
      <c r="J397" s="612">
        <f>[10]B!AC2211</f>
        <v>0</v>
      </c>
      <c r="K397" s="612">
        <f>[10]B!AD2211</f>
        <v>0</v>
      </c>
      <c r="L397" s="612">
        <f>[10]B!AE2211</f>
        <v>0</v>
      </c>
      <c r="M397" s="612">
        <f>[10]B!AF2211</f>
        <v>0</v>
      </c>
      <c r="N397" s="612">
        <f>[10]B!AG2211</f>
        <v>0</v>
      </c>
      <c r="O397" s="612">
        <f>[10]B!AH2211</f>
        <v>0</v>
      </c>
      <c r="P397" s="612">
        <f>[10]B!AI2211</f>
        <v>0</v>
      </c>
      <c r="Q397" s="596">
        <f>[10]B!AJ2211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1172</v>
      </c>
      <c r="D398" s="613">
        <f t="shared" ref="D398:Q398" si="15">SUM(D396:D397)</f>
        <v>966</v>
      </c>
      <c r="E398" s="613">
        <f t="shared" si="15"/>
        <v>964</v>
      </c>
      <c r="F398" s="613">
        <f t="shared" si="15"/>
        <v>2</v>
      </c>
      <c r="G398" s="613">
        <f t="shared" si="15"/>
        <v>206</v>
      </c>
      <c r="H398" s="613">
        <f t="shared" si="15"/>
        <v>1046</v>
      </c>
      <c r="I398" s="613">
        <f t="shared" si="15"/>
        <v>94</v>
      </c>
      <c r="J398" s="613">
        <f t="shared" si="15"/>
        <v>32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[10]B!C2518</f>
        <v>4</v>
      </c>
      <c r="D399" s="608">
        <f>[10]B!D2518</f>
        <v>4</v>
      </c>
      <c r="E399" s="608">
        <f>[10]B!E2518</f>
        <v>4</v>
      </c>
      <c r="F399" s="608">
        <f>[10]B!F2518</f>
        <v>0</v>
      </c>
      <c r="G399" s="608">
        <f>[10]B!G2518</f>
        <v>0</v>
      </c>
      <c r="H399" s="609">
        <f>[10]B!AA2518</f>
        <v>4</v>
      </c>
      <c r="I399" s="609">
        <f>[10]B!AB2518</f>
        <v>0</v>
      </c>
      <c r="J399" s="609">
        <f>[10]B!AC2518</f>
        <v>0</v>
      </c>
      <c r="K399" s="609">
        <f>[10]B!AD2518</f>
        <v>0</v>
      </c>
      <c r="L399" s="609">
        <f>[10]B!AE2518</f>
        <v>0</v>
      </c>
      <c r="M399" s="609">
        <f>[10]B!AF2518</f>
        <v>0</v>
      </c>
      <c r="N399" s="609">
        <f>[10]B!AG2518</f>
        <v>0</v>
      </c>
      <c r="O399" s="609">
        <f>[10]B!AH2518</f>
        <v>0</v>
      </c>
      <c r="P399" s="609">
        <f>[10]B!AI2518</f>
        <v>0</v>
      </c>
      <c r="Q399" s="609">
        <f>[10]B!AJ2518</f>
        <v>0</v>
      </c>
    </row>
    <row r="400" spans="1:17" ht="15" customHeight="1" x14ac:dyDescent="0.15">
      <c r="A400" s="742"/>
      <c r="B400" s="310" t="s">
        <v>514</v>
      </c>
      <c r="C400" s="610">
        <f>[10]B!C2287</f>
        <v>206</v>
      </c>
      <c r="D400" s="610">
        <f>[10]B!D2287</f>
        <v>206</v>
      </c>
      <c r="E400" s="610">
        <f>[10]B!E2287</f>
        <v>206</v>
      </c>
      <c r="F400" s="610">
        <f>[10]B!F2287</f>
        <v>0</v>
      </c>
      <c r="G400" s="610">
        <f>[10]B!G2287</f>
        <v>0</v>
      </c>
      <c r="H400" s="597">
        <f>[10]B!AA2287</f>
        <v>0</v>
      </c>
      <c r="I400" s="597">
        <f>[10]B!AB2287</f>
        <v>164</v>
      </c>
      <c r="J400" s="597">
        <f>[10]B!AC2287</f>
        <v>42</v>
      </c>
      <c r="K400" s="597">
        <f>[10]B!AD2287</f>
        <v>0</v>
      </c>
      <c r="L400" s="597">
        <f>[10]B!AE2287</f>
        <v>0</v>
      </c>
      <c r="M400" s="597">
        <f>[10]B!AF2287</f>
        <v>0</v>
      </c>
      <c r="N400" s="597">
        <f>[10]B!AG2287</f>
        <v>0</v>
      </c>
      <c r="O400" s="597">
        <f>[10]B!AH2287</f>
        <v>0</v>
      </c>
      <c r="P400" s="597">
        <f>[10]B!AI2287</f>
        <v>0</v>
      </c>
      <c r="Q400" s="597">
        <f>[10]B!AJ2287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210</v>
      </c>
      <c r="D401" s="598">
        <f t="shared" si="16"/>
        <v>210</v>
      </c>
      <c r="E401" s="599">
        <f t="shared" si="16"/>
        <v>210</v>
      </c>
      <c r="F401" s="600">
        <f t="shared" si="16"/>
        <v>0</v>
      </c>
      <c r="G401" s="601">
        <f t="shared" si="16"/>
        <v>0</v>
      </c>
      <c r="H401" s="602">
        <f t="shared" si="16"/>
        <v>4</v>
      </c>
      <c r="I401" s="603">
        <f t="shared" si="16"/>
        <v>164</v>
      </c>
      <c r="J401" s="600">
        <f t="shared" si="16"/>
        <v>42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[10]B!C940</f>
        <v>4677</v>
      </c>
      <c r="D402" s="605">
        <f>[10]B!D940</f>
        <v>4677</v>
      </c>
      <c r="E402" s="605">
        <f>[10]B!E940</f>
        <v>4677</v>
      </c>
      <c r="F402" s="605">
        <f>[10]B!F940</f>
        <v>0</v>
      </c>
      <c r="G402" s="605">
        <f>[10]B!G940</f>
        <v>0</v>
      </c>
      <c r="H402" s="594">
        <f>[10]B!AA940</f>
        <v>2122</v>
      </c>
      <c r="I402" s="594">
        <f>[10]B!AB940</f>
        <v>2555</v>
      </c>
      <c r="J402" s="594">
        <f>[10]B!AC940</f>
        <v>0</v>
      </c>
      <c r="K402" s="594">
        <f>[10]B!AD940</f>
        <v>0</v>
      </c>
      <c r="L402" s="594">
        <f>[10]B!AE940</f>
        <v>0</v>
      </c>
      <c r="M402" s="594">
        <f>[10]B!AF940</f>
        <v>0</v>
      </c>
      <c r="N402" s="594">
        <f>[10]B!AG940</f>
        <v>0</v>
      </c>
      <c r="O402" s="594">
        <f>[10]B!AH940</f>
        <v>0</v>
      </c>
      <c r="P402" s="594">
        <f>[10]B!AI940</f>
        <v>0</v>
      </c>
      <c r="Q402" s="594">
        <f>[10]B!AJ940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2530</v>
      </c>
      <c r="D403" s="611">
        <f>+D380+D387+D389+D392+D396+D399</f>
        <v>2266</v>
      </c>
      <c r="E403" s="611">
        <f>+E380+E387+E389+E392+E396+E399</f>
        <v>2261</v>
      </c>
      <c r="F403" s="611">
        <f>+F380+F387+F389+F392+F396+F399</f>
        <v>2</v>
      </c>
      <c r="G403" s="611">
        <f>+G380+G387+G389+G392+G396+G399</f>
        <v>264</v>
      </c>
      <c r="H403" s="611">
        <f t="shared" ref="H403:Q403" si="17">+H380+H387+H389+H392+H396+H399</f>
        <v>1685</v>
      </c>
      <c r="I403" s="611">
        <f t="shared" si="17"/>
        <v>625</v>
      </c>
      <c r="J403" s="611">
        <f t="shared" si="17"/>
        <v>220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3</v>
      </c>
    </row>
    <row r="404" spans="1:19" ht="15" customHeight="1" x14ac:dyDescent="0.15">
      <c r="A404" s="737"/>
      <c r="B404" s="338" t="s">
        <v>514</v>
      </c>
      <c r="C404" s="338">
        <f>D404+G404</f>
        <v>40588</v>
      </c>
      <c r="D404" s="610">
        <f>+D381+D384+D386+D388+D390+D393+D395+D400+D402</f>
        <v>40124</v>
      </c>
      <c r="E404" s="610">
        <f>+E381+E384+E386+E388+E390+E393+E395+E400+E402</f>
        <v>40123</v>
      </c>
      <c r="F404" s="610">
        <f>+F381+F384+F386+F388+F390+F393+F395+F400+F402</f>
        <v>1</v>
      </c>
      <c r="G404" s="610">
        <f>+G381+G384+G386+G388+G390+G393+G395+G400+G402</f>
        <v>464</v>
      </c>
      <c r="H404" s="610">
        <f t="shared" ref="H404:Q404" si="18">+H381+H384+H386+H388+H390+H393+H395+H400+H402</f>
        <v>28342</v>
      </c>
      <c r="I404" s="610">
        <f t="shared" si="18"/>
        <v>10388</v>
      </c>
      <c r="J404" s="610">
        <f t="shared" si="18"/>
        <v>1858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3</v>
      </c>
    </row>
    <row r="405" spans="1:19" ht="15" customHeight="1" x14ac:dyDescent="0.15">
      <c r="A405" s="737"/>
      <c r="B405" s="339" t="s">
        <v>527</v>
      </c>
      <c r="C405" s="313">
        <f>SUM(C403:C404)</f>
        <v>43118</v>
      </c>
      <c r="D405" s="598">
        <f>SUM(D403:D404)</f>
        <v>42390</v>
      </c>
      <c r="E405" s="599">
        <f>SUM(E403:E404)</f>
        <v>42384</v>
      </c>
      <c r="F405" s="600">
        <f>SUM(F403:F404)</f>
        <v>3</v>
      </c>
      <c r="G405" s="601">
        <f>SUM(G403:G404)</f>
        <v>728</v>
      </c>
      <c r="H405" s="601">
        <f t="shared" ref="H405:Q405" si="19">SUM(H403:H404)</f>
        <v>30027</v>
      </c>
      <c r="I405" s="601">
        <f t="shared" si="19"/>
        <v>11013</v>
      </c>
      <c r="J405" s="601">
        <f t="shared" si="19"/>
        <v>2078</v>
      </c>
      <c r="K405" s="601">
        <f t="shared" si="19"/>
        <v>0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6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[10]B!C1000</f>
        <v>0</v>
      </c>
      <c r="D408" s="376">
        <f>[10]B!E1000</f>
        <v>0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[10]B!C2576</f>
        <v>55</v>
      </c>
      <c r="D409" s="376">
        <f>[10]B!E2576</f>
        <v>45</v>
      </c>
      <c r="E409" s="179">
        <f>[10]B!AL2576</f>
        <v>1464750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[10]B!C2585</f>
        <v>0</v>
      </c>
      <c r="D410" s="376">
        <f>[10]B!E2585</f>
        <v>0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[10]B!C67</f>
        <v>363</v>
      </c>
      <c r="D411" s="376">
        <f>[10]B!E67</f>
        <v>320</v>
      </c>
      <c r="E411" s="179">
        <f>[10]B!AL67</f>
        <v>246400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[10]B!C73</f>
        <v>0</v>
      </c>
      <c r="D412" s="376">
        <f>[10]B!E73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[10]B!C68</f>
        <v>430</v>
      </c>
      <c r="D413" s="376">
        <f>[10]B!E68</f>
        <v>430</v>
      </c>
      <c r="E413" s="179">
        <f>[10]B!AL68</f>
        <v>7520700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[10]B!C69</f>
        <v>133</v>
      </c>
      <c r="D414" s="376">
        <f>[10]B!E69</f>
        <v>129</v>
      </c>
      <c r="E414" s="179">
        <f>[10]B!AL69</f>
        <v>5181930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[10]B!C71</f>
        <v>0</v>
      </c>
      <c r="D415" s="376">
        <f>[10]B!E71</f>
        <v>0</v>
      </c>
      <c r="E415" s="179">
        <f>[10]B!AL71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[10]B!C70</f>
        <v>5280</v>
      </c>
      <c r="D416" s="376">
        <f>[10]B!E70</f>
        <v>5280</v>
      </c>
      <c r="E416" s="179">
        <f>[10]B!AL70</f>
        <v>12302400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[10]B!C2573</f>
        <v>0</v>
      </c>
      <c r="D417" s="376">
        <f>[10]B!E2573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6261</v>
      </c>
      <c r="D418" s="620">
        <f>SUM(D408:D417)</f>
        <v>6204</v>
      </c>
      <c r="E418" s="621">
        <f>SUM(E408:E417)</f>
        <v>26716180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10352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1170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27693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196</v>
      </c>
      <c r="D435" s="393">
        <v>196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[10]B!C2750</f>
        <v>0</v>
      </c>
    </row>
    <row r="441" spans="1:28" ht="15" customHeight="1" x14ac:dyDescent="0.15">
      <c r="A441" s="703" t="s">
        <v>573</v>
      </c>
      <c r="B441" s="704"/>
      <c r="C441" s="629">
        <f>[10]B!C2751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1</v>
      </c>
      <c r="D447" s="633">
        <v>1</v>
      </c>
      <c r="E447" s="633"/>
      <c r="F447" s="633">
        <v>1</v>
      </c>
      <c r="G447" s="633"/>
      <c r="H447" s="633">
        <v>1</v>
      </c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1</v>
      </c>
      <c r="D452" s="632">
        <f t="shared" si="20"/>
        <v>1</v>
      </c>
      <c r="E452" s="632">
        <f t="shared" si="20"/>
        <v>0</v>
      </c>
      <c r="F452" s="632">
        <f t="shared" si="20"/>
        <v>1</v>
      </c>
      <c r="G452" s="632">
        <f t="shared" si="20"/>
        <v>0</v>
      </c>
      <c r="H452" s="632">
        <f t="shared" si="20"/>
        <v>1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1</v>
      </c>
      <c r="D463" s="633">
        <v>1</v>
      </c>
      <c r="E463" s="633"/>
      <c r="F463" s="633">
        <v>1</v>
      </c>
      <c r="G463" s="633"/>
      <c r="H463" s="633">
        <v>1</v>
      </c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1</v>
      </c>
      <c r="D465" s="632">
        <f t="shared" ref="D465:F465" si="26">SUM(D462:D464)</f>
        <v>1</v>
      </c>
      <c r="E465" s="632">
        <f t="shared" si="26"/>
        <v>0</v>
      </c>
      <c r="F465" s="632">
        <f t="shared" si="26"/>
        <v>1</v>
      </c>
      <c r="G465" s="632">
        <f>SUM(G462:G464)</f>
        <v>0</v>
      </c>
      <c r="H465" s="632">
        <f>SUM(H462:H464)</f>
        <v>1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3</v>
      </c>
      <c r="D466" s="633">
        <v>3</v>
      </c>
      <c r="E466" s="633"/>
      <c r="F466" s="633">
        <v>3</v>
      </c>
      <c r="G466" s="633"/>
      <c r="H466" s="633">
        <v>3</v>
      </c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6</v>
      </c>
      <c r="D468" s="633">
        <v>6</v>
      </c>
      <c r="E468" s="633"/>
      <c r="F468" s="633">
        <v>6</v>
      </c>
      <c r="G468" s="633"/>
      <c r="H468" s="633">
        <v>6</v>
      </c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14</v>
      </c>
      <c r="D469" s="633">
        <v>14</v>
      </c>
      <c r="E469" s="633"/>
      <c r="F469" s="633">
        <v>14</v>
      </c>
      <c r="G469" s="633"/>
      <c r="H469" s="633">
        <v>14</v>
      </c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4</v>
      </c>
      <c r="D471" s="633">
        <v>4</v>
      </c>
      <c r="E471" s="633"/>
      <c r="F471" s="633">
        <v>4</v>
      </c>
      <c r="G471" s="633"/>
      <c r="H471" s="633">
        <v>4</v>
      </c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27</v>
      </c>
      <c r="D474" s="632">
        <f>SUM(D466:D473)</f>
        <v>27</v>
      </c>
      <c r="E474" s="632">
        <f t="shared" ref="E474:M474" si="29">SUM(E466:E473)</f>
        <v>0</v>
      </c>
      <c r="F474" s="632">
        <f t="shared" si="29"/>
        <v>27</v>
      </c>
      <c r="G474" s="632">
        <f t="shared" si="29"/>
        <v>0</v>
      </c>
      <c r="H474" s="632">
        <f t="shared" si="29"/>
        <v>27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1</v>
      </c>
      <c r="D479" s="633">
        <v>1</v>
      </c>
      <c r="E479" s="633"/>
      <c r="F479" s="633">
        <v>1</v>
      </c>
      <c r="G479" s="633"/>
      <c r="H479" s="633">
        <v>1</v>
      </c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6</v>
      </c>
      <c r="D480" s="633">
        <v>6</v>
      </c>
      <c r="E480" s="633"/>
      <c r="F480" s="633">
        <v>6</v>
      </c>
      <c r="G480" s="633"/>
      <c r="H480" s="633">
        <v>6</v>
      </c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7</v>
      </c>
      <c r="D481" s="632">
        <f>SUM(D475:D480)</f>
        <v>7</v>
      </c>
      <c r="E481" s="632">
        <f t="shared" ref="E481:M481" si="31">SUM(E475:E480)</f>
        <v>0</v>
      </c>
      <c r="F481" s="632">
        <f t="shared" si="31"/>
        <v>7</v>
      </c>
      <c r="G481" s="632">
        <f t="shared" si="31"/>
        <v>0</v>
      </c>
      <c r="H481" s="632">
        <f t="shared" si="31"/>
        <v>7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1</v>
      </c>
      <c r="D482" s="634">
        <v>1</v>
      </c>
      <c r="E482" s="633"/>
      <c r="F482" s="633">
        <v>1</v>
      </c>
      <c r="G482" s="633"/>
      <c r="H482" s="633">
        <v>1</v>
      </c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1</v>
      </c>
      <c r="D488" s="632">
        <f>SUM(D482:D486)</f>
        <v>1</v>
      </c>
      <c r="E488" s="632">
        <f t="shared" ref="E488:M488" si="33">SUM(E482:E486)</f>
        <v>0</v>
      </c>
      <c r="F488" s="632">
        <f t="shared" si="33"/>
        <v>1</v>
      </c>
      <c r="G488" s="632">
        <f t="shared" si="33"/>
        <v>0</v>
      </c>
      <c r="H488" s="632">
        <f t="shared" si="33"/>
        <v>1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37</v>
      </c>
      <c r="D489" s="420">
        <f>SUM(D452+D457+D461+D465+D474+D481+D488)</f>
        <v>37</v>
      </c>
      <c r="E489" s="420">
        <f t="shared" ref="E489:M489" si="34">SUM(E452+E457+E461+E465+E474+E481+E488)</f>
        <v>0</v>
      </c>
      <c r="F489" s="420">
        <f t="shared" si="34"/>
        <v>37</v>
      </c>
      <c r="G489" s="420">
        <f t="shared" si="34"/>
        <v>0</v>
      </c>
      <c r="H489" s="420">
        <f t="shared" si="34"/>
        <v>37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workbookViewId="0">
      <selection activeCell="K343" sqref="K343:K362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ht="15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",[11]NOMBRE!B6," - ","( ",[11]NOMBRE!C6,[11]NOMBRE!D6," )")</f>
        <v>MES: OCTUBRE - ( 10 )</v>
      </c>
    </row>
    <row r="5" spans="1:14" s="3" customFormat="1" ht="15" customHeight="1" x14ac:dyDescent="0.15">
      <c r="A5" s="1" t="str">
        <f>CONCATENATE("AÑO: ",[11]NOMBRE!B7)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934253500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13920</v>
      </c>
      <c r="D10" s="422">
        <f>SUM(D11:D23)</f>
        <v>13624</v>
      </c>
      <c r="E10" s="19">
        <f>SUM(E11:E23)</f>
        <v>138894540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[11]B!C5</f>
        <v>0</v>
      </c>
      <c r="D11" s="426">
        <f>[11]B!E5</f>
        <v>0</v>
      </c>
      <c r="E11" s="23">
        <f>[11]B!AL5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[11]B!C6</f>
        <v>0</v>
      </c>
      <c r="D12" s="426">
        <f>[11]B!E6</f>
        <v>0</v>
      </c>
      <c r="E12" s="23">
        <f>[11]B!AL6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[11]B!C7</f>
        <v>5508</v>
      </c>
      <c r="D13" s="426">
        <f>[11]B!E7</f>
        <v>5289</v>
      </c>
      <c r="E13" s="23">
        <f>[11]B!AL7</f>
        <v>69233010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[11]B!C8</f>
        <v>0</v>
      </c>
      <c r="D14" s="426">
        <f>[11]B!E8</f>
        <v>0</v>
      </c>
      <c r="E14" s="23">
        <f>[11]B!AL8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[11]B!C9</f>
        <v>0</v>
      </c>
      <c r="D15" s="426">
        <f>[11]B!E9</f>
        <v>0</v>
      </c>
      <c r="E15" s="23">
        <f>[11]B!AL9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[11]B!C10</f>
        <v>0</v>
      </c>
      <c r="D16" s="426">
        <f>[11]B!E10</f>
        <v>0</v>
      </c>
      <c r="E16" s="23">
        <f>[11]B!AL10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[11]B!C11</f>
        <v>202</v>
      </c>
      <c r="D17" s="426">
        <f>[11]B!E11</f>
        <v>125</v>
      </c>
      <c r="E17" s="23">
        <f>[11]B!AL11</f>
        <v>2051250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[11]B!C12</f>
        <v>0</v>
      </c>
      <c r="D18" s="426">
        <f>[11]B!E12</f>
        <v>0</v>
      </c>
      <c r="E18" s="23">
        <f>[11]B!AL12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[11]B!C13</f>
        <v>0</v>
      </c>
      <c r="D19" s="426">
        <f>[11]B!E13</f>
        <v>0</v>
      </c>
      <c r="E19" s="23">
        <f>[11]B!AL13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[11]B!C14</f>
        <v>0</v>
      </c>
      <c r="D20" s="426">
        <f>[11]B!E14</f>
        <v>0</v>
      </c>
      <c r="E20" s="23">
        <f>[11]B!AL14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[11]B!C15</f>
        <v>3044</v>
      </c>
      <c r="D21" s="426">
        <f>[11]B!E15</f>
        <v>3044</v>
      </c>
      <c r="E21" s="23">
        <f>[11]B!AL15</f>
        <v>20120840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[11]B!C16</f>
        <v>1760</v>
      </c>
      <c r="D22" s="426">
        <f>[11]B!E16</f>
        <v>1760</v>
      </c>
      <c r="E22" s="23">
        <f>[11]B!AL16</f>
        <v>13974400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[11]B!C17</f>
        <v>3406</v>
      </c>
      <c r="D23" s="426">
        <f>[11]B!E17</f>
        <v>3406</v>
      </c>
      <c r="E23" s="23">
        <f>[11]B!AL17</f>
        <v>33515040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[11]B!C18</f>
        <v>0</v>
      </c>
      <c r="D24" s="426">
        <f>[11]B!E18</f>
        <v>0</v>
      </c>
      <c r="E24" s="23">
        <f>[11]B!AL18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[11]B!C1007</f>
        <v>2</v>
      </c>
      <c r="D25" s="426">
        <f>[11]B!E1007</f>
        <v>2</v>
      </c>
      <c r="E25" s="23">
        <f>[11]B!AL1007</f>
        <v>66540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1495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[11]B!C20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[11]B!C21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[11]B!C22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[11]B!C23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[11]B!C24</f>
        <v>1495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[11]B!C25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5499</v>
      </c>
      <c r="D33" s="442">
        <f t="shared" ref="D33:E33" si="0">SUM(D34:D44)</f>
        <v>5493</v>
      </c>
      <c r="E33" s="442">
        <f t="shared" si="0"/>
        <v>10926150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[11]B!$C$29</f>
        <v>2697</v>
      </c>
      <c r="D34" s="443">
        <f>[11]B!$E$29</f>
        <v>2691</v>
      </c>
      <c r="E34" s="43">
        <f>[11]B!$AL$29</f>
        <v>3471390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[11]B!$C$30</f>
        <v>0</v>
      </c>
      <c r="D35" s="436">
        <f>[11]B!$E$30</f>
        <v>0</v>
      </c>
      <c r="E35" s="44">
        <f>[11]B!$AL$30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[11]B!$C$31</f>
        <v>0</v>
      </c>
      <c r="D36" s="436">
        <f>[11]B!$E$31</f>
        <v>0</v>
      </c>
      <c r="E36" s="44">
        <f>[11]B!$AL$31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[11]B!$C$32</f>
        <v>100</v>
      </c>
      <c r="D37" s="436">
        <f>[11]B!$E$32</f>
        <v>100</v>
      </c>
      <c r="E37" s="44">
        <f>[11]B!$AL$32</f>
        <v>175000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[11]B!$C$33</f>
        <v>1740</v>
      </c>
      <c r="D38" s="436">
        <f>[11]B!$E$33</f>
        <v>1740</v>
      </c>
      <c r="E38" s="44">
        <f>[11]B!$AL$33</f>
        <v>2453400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[11]B!$C$34</f>
        <v>10</v>
      </c>
      <c r="D39" s="436">
        <f>[11]B!$E$34</f>
        <v>10</v>
      </c>
      <c r="E39" s="44">
        <f>[11]B!$AL$34</f>
        <v>12900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[11]B!$C$1003</f>
        <v>255</v>
      </c>
      <c r="D40" s="436">
        <f>[11]B!$E$1003</f>
        <v>255</v>
      </c>
      <c r="E40" s="44">
        <f>[11]B!$AL$1003</f>
        <v>803250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[11]B!$C$1004</f>
        <v>351</v>
      </c>
      <c r="D41" s="436">
        <f>[11]B!$E$1004</f>
        <v>351</v>
      </c>
      <c r="E41" s="44">
        <f>[11]B!$AL$1004</f>
        <v>1105650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[11]B!$C$1005</f>
        <v>3</v>
      </c>
      <c r="D42" s="436">
        <f>[11]B!$E$1005</f>
        <v>3</v>
      </c>
      <c r="E42" s="44">
        <f>[11]B!$AL$1005</f>
        <v>37560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[11]B!$C$1006</f>
        <v>17</v>
      </c>
      <c r="D43" s="436">
        <f>[11]B!$E$1006</f>
        <v>17</v>
      </c>
      <c r="E43" s="44">
        <f>[11]B!$AL$1006</f>
        <v>249220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[11]B!$C$1002</f>
        <v>326</v>
      </c>
      <c r="D44" s="436">
        <f>[11]B!$E$1002</f>
        <v>326</v>
      </c>
      <c r="E44" s="44">
        <f>[11]B!$AL$1002</f>
        <v>2617780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314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[11]B!$C$36</f>
        <v>314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[11]B!$C$37</f>
        <v>0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[11]B!$C$38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[11]B!$C$39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[11]B!$C$40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[11]B!$C$1008</f>
        <v>0</v>
      </c>
      <c r="D52" s="448">
        <f>[11]B!$E$1008</f>
        <v>0</v>
      </c>
      <c r="E52" s="53">
        <f>[11]B!$AL$1008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[11]B!$C$1009</f>
        <v>0</v>
      </c>
      <c r="D53" s="449">
        <f>[11]B!$E$1009</f>
        <v>0</v>
      </c>
      <c r="E53" s="54">
        <f>[11]B!$AL$1009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[11]B!$C$981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1536</v>
      </c>
      <c r="D56" s="442">
        <f>SUM(D57:D60)</f>
        <v>1536</v>
      </c>
      <c r="E56" s="52">
        <f>SUM(E57:E60)</f>
        <v>2932620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[11]B!$C$44</f>
        <v>12</v>
      </c>
      <c r="D57" s="448">
        <f>[11]B!$E$44</f>
        <v>12</v>
      </c>
      <c r="E57" s="53">
        <f>[11]B!$AL$44</f>
        <v>50760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[11]B!$C$45</f>
        <v>1111</v>
      </c>
      <c r="D58" s="449">
        <f>[11]B!$E$45</f>
        <v>1111</v>
      </c>
      <c r="E58" s="54">
        <f>[11]B!$AL$45</f>
        <v>2588630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[11]B!$C$46</f>
        <v>0</v>
      </c>
      <c r="D59" s="449">
        <f>[11]B!$E$46</f>
        <v>0</v>
      </c>
      <c r="E59" s="54">
        <f>[11]B!$AL$46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[11]B!$C$47</f>
        <v>413</v>
      </c>
      <c r="D60" s="449">
        <f>[11]B!$E$47</f>
        <v>413</v>
      </c>
      <c r="E60" s="54">
        <f>[11]B!$AL$47</f>
        <v>293230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[11]B!$C$49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905</v>
      </c>
      <c r="D63" s="442">
        <f>SUM(D64:D66)</f>
        <v>905</v>
      </c>
      <c r="E63" s="52">
        <f>SUM(E64:E66)</f>
        <v>1405840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[11]B!$C$53</f>
        <v>412</v>
      </c>
      <c r="D64" s="448">
        <f>[11]B!$E$53</f>
        <v>412</v>
      </c>
      <c r="E64" s="53">
        <f>[11]B!$AL$53</f>
        <v>832240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[11]B!$C$54</f>
        <v>2</v>
      </c>
      <c r="D65" s="449">
        <f>[11]B!$E$54</f>
        <v>2</v>
      </c>
      <c r="E65" s="54">
        <f>[11]B!$AL$54</f>
        <v>4040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[11]B!$C$55</f>
        <v>491</v>
      </c>
      <c r="D66" s="449">
        <f>[11]B!$E$55</f>
        <v>491</v>
      </c>
      <c r="E66" s="54">
        <f>[11]B!$AL$55</f>
        <v>569560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16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[11]B!$C$57</f>
        <v>16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[11]B!$C$58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23687</v>
      </c>
      <c r="D70" s="441">
        <f>SUM(D10+D24+D25+D26+D33+D45+D51+D54+D56+D61+D63+D67)</f>
        <v>21560</v>
      </c>
      <c r="E70" s="441">
        <f>SUM(E10+E24+E25+E26+E33+E45+E51+E54+E56+E61+E63+E67)</f>
        <v>154225690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87040</v>
      </c>
      <c r="D73" s="457">
        <f>SUM(D74:D78,D79,D83:D85)</f>
        <v>85520</v>
      </c>
      <c r="E73" s="69">
        <f>SUM(E74:E78,E79,E83:E85)</f>
        <v>145840580</v>
      </c>
    </row>
    <row r="74" spans="1:14" ht="15" customHeight="1" x14ac:dyDescent="0.15">
      <c r="A74" s="71" t="s">
        <v>109</v>
      </c>
      <c r="B74" s="72" t="s">
        <v>110</v>
      </c>
      <c r="C74" s="448">
        <f>[11]B!$C$212</f>
        <v>40469</v>
      </c>
      <c r="D74" s="448">
        <f>[11]B!$E$212</f>
        <v>39742</v>
      </c>
      <c r="E74" s="73">
        <f>[11]B!$AL$212</f>
        <v>48000760</v>
      </c>
    </row>
    <row r="75" spans="1:14" ht="15" customHeight="1" x14ac:dyDescent="0.15">
      <c r="A75" s="655" t="s">
        <v>111</v>
      </c>
      <c r="B75" s="75" t="s">
        <v>112</v>
      </c>
      <c r="C75" s="449">
        <f>[11]B!$C$275</f>
        <v>33519</v>
      </c>
      <c r="D75" s="449">
        <f>SUM([11]B!E214:E217,[11]B!E218:E262,[11]B!E263:E272)</f>
        <v>32892</v>
      </c>
      <c r="E75" s="76">
        <f>[11]B!$AL$275</f>
        <v>51298260</v>
      </c>
    </row>
    <row r="76" spans="1:14" ht="15" customHeight="1" x14ac:dyDescent="0.15">
      <c r="A76" s="655" t="s">
        <v>113</v>
      </c>
      <c r="B76" s="75" t="s">
        <v>114</v>
      </c>
      <c r="C76" s="449">
        <f>[11]B!$C$314</f>
        <v>2076</v>
      </c>
      <c r="D76" s="449">
        <f>[11]B!$E$314</f>
        <v>2046</v>
      </c>
      <c r="E76" s="76">
        <f>[11]B!$AL$314</f>
        <v>8386600</v>
      </c>
    </row>
    <row r="77" spans="1:14" ht="15" customHeight="1" x14ac:dyDescent="0.15">
      <c r="A77" s="655" t="s">
        <v>115</v>
      </c>
      <c r="B77" s="75" t="s">
        <v>116</v>
      </c>
      <c r="C77" s="449">
        <f>[11]B!$C$324</f>
        <v>0</v>
      </c>
      <c r="D77" s="449">
        <f>[11]B!$E$324</f>
        <v>0</v>
      </c>
      <c r="E77" s="76">
        <f>[11]B!$AL$324</f>
        <v>0</v>
      </c>
    </row>
    <row r="78" spans="1:14" ht="15" customHeight="1" x14ac:dyDescent="0.15">
      <c r="A78" s="655" t="s">
        <v>117</v>
      </c>
      <c r="B78" s="77" t="s">
        <v>118</v>
      </c>
      <c r="C78" s="458">
        <f>[11]B!$C$388</f>
        <v>2780</v>
      </c>
      <c r="D78" s="458">
        <f>[11]B!$E$388</f>
        <v>2728</v>
      </c>
      <c r="E78" s="78">
        <f>[11]B!$AL$388</f>
        <v>15030370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5918</v>
      </c>
      <c r="D79" s="459">
        <f>SUM(D80:D82)</f>
        <v>5850</v>
      </c>
      <c r="E79" s="81">
        <f>SUM(E80:E82)</f>
        <v>20022520</v>
      </c>
    </row>
    <row r="80" spans="1:14" ht="15" customHeight="1" x14ac:dyDescent="0.15">
      <c r="A80" s="862"/>
      <c r="B80" s="82" t="s">
        <v>121</v>
      </c>
      <c r="C80" s="460">
        <f>[11]B!$C$428</f>
        <v>4518</v>
      </c>
      <c r="D80" s="460">
        <f>[11]B!$E$428</f>
        <v>4463</v>
      </c>
      <c r="E80" s="83">
        <f>[11]B!$AL$428</f>
        <v>13362140</v>
      </c>
    </row>
    <row r="81" spans="1:5" ht="15" customHeight="1" x14ac:dyDescent="0.15">
      <c r="A81" s="862"/>
      <c r="B81" s="84" t="s">
        <v>122</v>
      </c>
      <c r="C81" s="449">
        <f>[11]B!$C$447</f>
        <v>25</v>
      </c>
      <c r="D81" s="449">
        <f>SUM([11]B!E430:E444,[11]B!E445:E446)</f>
        <v>25</v>
      </c>
      <c r="E81" s="76">
        <f>[11]B!$AL$447</f>
        <v>81770</v>
      </c>
    </row>
    <row r="82" spans="1:5" ht="15" customHeight="1" x14ac:dyDescent="0.15">
      <c r="A82" s="862"/>
      <c r="B82" s="84" t="s">
        <v>123</v>
      </c>
      <c r="C82" s="449">
        <f>[11]B!$C$470</f>
        <v>1375</v>
      </c>
      <c r="D82" s="449">
        <f>[11]B!$E$470</f>
        <v>1362</v>
      </c>
      <c r="E82" s="76">
        <f>[11]B!$AL$470</f>
        <v>6578610</v>
      </c>
    </row>
    <row r="83" spans="1:5" ht="15" customHeight="1" x14ac:dyDescent="0.15">
      <c r="A83" s="655" t="s">
        <v>124</v>
      </c>
      <c r="B83" s="75" t="s">
        <v>125</v>
      </c>
      <c r="C83" s="449">
        <f>[11]B!$C$480</f>
        <v>0</v>
      </c>
      <c r="D83" s="449">
        <f>[11]B!$E$480</f>
        <v>0</v>
      </c>
      <c r="E83" s="76">
        <f>[11]B!$AL$480</f>
        <v>0</v>
      </c>
    </row>
    <row r="84" spans="1:5" s="86" customFormat="1" ht="15" customHeight="1" x14ac:dyDescent="0.15">
      <c r="A84" s="655" t="s">
        <v>126</v>
      </c>
      <c r="B84" s="75" t="s">
        <v>127</v>
      </c>
      <c r="C84" s="461">
        <f>[11]B!$C$532</f>
        <v>182</v>
      </c>
      <c r="D84" s="461">
        <f>SUM([11]B!E494:E518,[11]B!E519:E531)</f>
        <v>182</v>
      </c>
      <c r="E84" s="85">
        <f>[11]B!$AL$532</f>
        <v>303080</v>
      </c>
    </row>
    <row r="85" spans="1:5" ht="15" customHeight="1" x14ac:dyDescent="0.15">
      <c r="A85" s="655" t="s">
        <v>128</v>
      </c>
      <c r="B85" s="75" t="s">
        <v>129</v>
      </c>
      <c r="C85" s="449">
        <f>[11]B!$C$566</f>
        <v>2096</v>
      </c>
      <c r="D85" s="449">
        <f>[11]B!$E$566</f>
        <v>2080</v>
      </c>
      <c r="E85" s="76">
        <f>[11]B!$AL$566</f>
        <v>2798990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6190</v>
      </c>
      <c r="D86" s="459">
        <f>+D87+D88+D89+D90+D94</f>
        <v>6147</v>
      </c>
      <c r="E86" s="81">
        <f>+E87+E88+E89+E90+E94</f>
        <v>125015150</v>
      </c>
    </row>
    <row r="87" spans="1:5" ht="15" customHeight="1" x14ac:dyDescent="0.15">
      <c r="A87" s="87" t="s">
        <v>131</v>
      </c>
      <c r="B87" s="88" t="s">
        <v>132</v>
      </c>
      <c r="C87" s="460">
        <f>[11]B!$C$624</f>
        <v>3594</v>
      </c>
      <c r="D87" s="460">
        <f>SUM([11]B!E569:E570,[11]B!E571,[11]B!E572,[11]B!E573:E583,[11]B!E584:E590,[11]B!E591:E599,[11]B!E600,[11]B!E601:E619,[11]B!E620:E622)</f>
        <v>3556</v>
      </c>
      <c r="E87" s="83">
        <f>[11]B!$AL$624</f>
        <v>30671140</v>
      </c>
    </row>
    <row r="88" spans="1:5" ht="15" customHeight="1" x14ac:dyDescent="0.15">
      <c r="A88" s="655" t="s">
        <v>133</v>
      </c>
      <c r="B88" s="75" t="s">
        <v>134</v>
      </c>
      <c r="C88" s="449">
        <f>[11]B!$C$647</f>
        <v>2</v>
      </c>
      <c r="D88" s="449">
        <f>[11]B!$E$647</f>
        <v>2</v>
      </c>
      <c r="E88" s="76">
        <f>[11]B!$AL$647</f>
        <v>45980</v>
      </c>
    </row>
    <row r="89" spans="1:5" ht="15" customHeight="1" x14ac:dyDescent="0.15">
      <c r="A89" s="655" t="s">
        <v>135</v>
      </c>
      <c r="B89" s="75" t="s">
        <v>136</v>
      </c>
      <c r="C89" s="449">
        <f>[11]B!$C$674</f>
        <v>1392</v>
      </c>
      <c r="D89" s="449">
        <f>[11]B!$E$674</f>
        <v>1387</v>
      </c>
      <c r="E89" s="76">
        <f>[11]B!$AL$674</f>
        <v>75953830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1202</v>
      </c>
      <c r="D90" s="449">
        <f>SUM(D91:D93)</f>
        <v>1202</v>
      </c>
      <c r="E90" s="76">
        <f>SUM(E91:E93)</f>
        <v>18344200</v>
      </c>
    </row>
    <row r="91" spans="1:5" ht="15" customHeight="1" x14ac:dyDescent="0.15">
      <c r="A91" s="862"/>
      <c r="B91" s="84" t="s">
        <v>138</v>
      </c>
      <c r="C91" s="449">
        <f>[11]B!$C$696-[11]B!C676-[11]B!C677</f>
        <v>680</v>
      </c>
      <c r="D91" s="449">
        <f>[11]B!$E$696-[11]B!E676-[11]B!E677</f>
        <v>680</v>
      </c>
      <c r="E91" s="76">
        <f>[11]B!$AL$696-[11]B!$AL$676-[11]B!$AL$677</f>
        <v>12622040</v>
      </c>
    </row>
    <row r="92" spans="1:5" ht="15" customHeight="1" x14ac:dyDescent="0.15">
      <c r="A92" s="862"/>
      <c r="B92" s="84" t="s">
        <v>139</v>
      </c>
      <c r="C92" s="449">
        <f>[11]B!$C$676</f>
        <v>355</v>
      </c>
      <c r="D92" s="449">
        <f>[11]B!$E$676</f>
        <v>355</v>
      </c>
      <c r="E92" s="76">
        <f>[11]B!$AL$676</f>
        <v>2101600</v>
      </c>
    </row>
    <row r="93" spans="1:5" ht="15" customHeight="1" x14ac:dyDescent="0.15">
      <c r="A93" s="862"/>
      <c r="B93" s="84" t="s">
        <v>140</v>
      </c>
      <c r="C93" s="449">
        <f>[11]B!$C$677</f>
        <v>167</v>
      </c>
      <c r="D93" s="449">
        <f>[11]B!$E$677</f>
        <v>167</v>
      </c>
      <c r="E93" s="76">
        <f>[11]B!$AL$677</f>
        <v>3620560</v>
      </c>
    </row>
    <row r="94" spans="1:5" ht="15" customHeight="1" x14ac:dyDescent="0.15">
      <c r="A94" s="655" t="s">
        <v>115</v>
      </c>
      <c r="B94" s="75" t="s">
        <v>141</v>
      </c>
      <c r="C94" s="449">
        <f>[11]B!$C$728</f>
        <v>0</v>
      </c>
      <c r="D94" s="449">
        <f>[11]B!$E$728</f>
        <v>0</v>
      </c>
      <c r="E94" s="76">
        <f>[11]B!$AL$728</f>
        <v>0</v>
      </c>
    </row>
    <row r="95" spans="1:5" s="90" customFormat="1" ht="15" customHeight="1" x14ac:dyDescent="0.15">
      <c r="A95" s="655"/>
      <c r="B95" s="75" t="s">
        <v>142</v>
      </c>
      <c r="C95" s="449">
        <f>[11]B!$C$786</f>
        <v>0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[11]B!$C$978</f>
        <v>0</v>
      </c>
      <c r="D96" s="463">
        <f>[11]B!$E$978</f>
        <v>0</v>
      </c>
      <c r="E96" s="92">
        <f>[11]B!$AL$978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[11]B!C793+[11]B!C800+[11]B!C804+[11]B!C811+[11]B!C820+[11]B!C824+[11]B!C828+[11]B!C832+[11]B!C843+[11]B!C854+[11]B!C860+[11]B!C870+[11]B!C840+[11]B!C845+[11]B!C879</f>
        <v>0</v>
      </c>
      <c r="D99" s="448">
        <f>[11]B!E793+[11]B!E800+[11]B!E804+[11]B!E811+[11]B!E820+[11]B!E824+[11]B!E828+[11]B!E832+[11]B!E843+[11]B!E854+[11]B!E860+[11]B!E870+[11]B!E840+[11]B!E845+[11]B!E879</f>
        <v>0</v>
      </c>
      <c r="E99" s="76">
        <f>[11]B!AL793+[11]B!AL800+[11]B!AL804+[11]B!AL811+[11]B!AL820+[11]B!AL824+[11]B!AL828+[11]B!AL832+[11]B!AL843+[11]B!AL854+[11]B!AL860+[11]B!AL870+[11]B!AL840+[11]B!AL845+[11]B!AL879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[11]B!C2212+[11]B!C2255+[11]B!C2256+[11]B!C2257</f>
        <v>1303</v>
      </c>
      <c r="D100" s="449">
        <f>[11]B!E2204+[11]B!E2255+[11]B!E2256+[11]B!E2257</f>
        <v>1123</v>
      </c>
      <c r="E100" s="76">
        <f>[11]B!AL2204+[11]B!AL2255+[11]B!AL2256+[11]B!AL2257</f>
        <v>11433560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[11]B!C2518</f>
        <v>0</v>
      </c>
      <c r="D101" s="454">
        <f>[11]B!E2518</f>
        <v>0</v>
      </c>
      <c r="E101" s="78">
        <f>[11]B!AL2518</f>
        <v>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1303</v>
      </c>
      <c r="D102" s="464">
        <f>SUM(D99:D101)</f>
        <v>1123</v>
      </c>
      <c r="E102" s="98">
        <f>SUM(E99:E101)</f>
        <v>11433560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[11]B!$C$1141</f>
        <v>5</v>
      </c>
      <c r="D105" s="448">
        <f>[11]B!$I$1141</f>
        <v>1</v>
      </c>
      <c r="E105" s="448">
        <f>[11]B!$I$1141</f>
        <v>1</v>
      </c>
      <c r="F105" s="448">
        <f>[11]B!$L$1141</f>
        <v>0</v>
      </c>
      <c r="G105" s="104"/>
      <c r="H105" s="73">
        <f>[11]B!$AL$1141</f>
        <v>163490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[11]B!C1276</f>
        <v>84</v>
      </c>
      <c r="D106" s="449">
        <f>[11]B!I1276</f>
        <v>73</v>
      </c>
      <c r="E106" s="449">
        <f>[11]B!I1276</f>
        <v>73</v>
      </c>
      <c r="F106" s="449">
        <f>[11]B!L1276</f>
        <v>3</v>
      </c>
      <c r="G106" s="105"/>
      <c r="H106" s="76">
        <f>[11]B!$AL$1276</f>
        <v>24667200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[11]B!C1416</f>
        <v>101</v>
      </c>
      <c r="D107" s="449">
        <f>[11]B!I1412</f>
        <v>79</v>
      </c>
      <c r="E107" s="449">
        <f>[11]B!I1412</f>
        <v>79</v>
      </c>
      <c r="F107" s="449">
        <f>[11]B!L1412</f>
        <v>10</v>
      </c>
      <c r="G107" s="105"/>
      <c r="H107" s="76">
        <f>[11]B!$AL$1412</f>
        <v>10717800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[11]B!C1480</f>
        <v>21</v>
      </c>
      <c r="D108" s="449">
        <f>[11]B!I1480</f>
        <v>18</v>
      </c>
      <c r="E108" s="449">
        <f>[11]B!I1480</f>
        <v>18</v>
      </c>
      <c r="F108" s="449">
        <f>[11]B!L1480</f>
        <v>1</v>
      </c>
      <c r="G108" s="105"/>
      <c r="H108" s="76">
        <f>[11]B!AL1480</f>
        <v>2452935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[11]B!$C$1549</f>
        <v>39</v>
      </c>
      <c r="D109" s="449">
        <f>[11]B!$I$1549</f>
        <v>32</v>
      </c>
      <c r="E109" s="449">
        <f>[11]B!$I$1549</f>
        <v>32</v>
      </c>
      <c r="F109" s="449">
        <f>[11]B!$L$1549</f>
        <v>5</v>
      </c>
      <c r="G109" s="105"/>
      <c r="H109" s="76">
        <f>[11]B!$AL$1549</f>
        <v>2226770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[11]B!$C$1594</f>
        <v>71</v>
      </c>
      <c r="D110" s="449">
        <f>[11]B!$I$1594</f>
        <v>54</v>
      </c>
      <c r="E110" s="449">
        <f>[11]B!$I$1594</f>
        <v>54</v>
      </c>
      <c r="F110" s="449">
        <f>[11]B!$L$1594</f>
        <v>1</v>
      </c>
      <c r="G110" s="105"/>
      <c r="H110" s="76">
        <f>[11]B!$AL$1594</f>
        <v>3887815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[11]B!$C$1798</f>
        <v>6</v>
      </c>
      <c r="D111" s="449">
        <f>[11]B!$I$1785</f>
        <v>5</v>
      </c>
      <c r="E111" s="449">
        <f>[11]B!$I$1785</f>
        <v>5</v>
      </c>
      <c r="F111" s="449">
        <f>[11]B!$L$1785</f>
        <v>1</v>
      </c>
      <c r="G111" s="105"/>
      <c r="H111" s="76">
        <f>[11]B!$AL$1785</f>
        <v>1366630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[11]B!$C$1867</f>
        <v>5</v>
      </c>
      <c r="D112" s="449">
        <f>[11]B!$I$1864</f>
        <v>4</v>
      </c>
      <c r="E112" s="449">
        <f>[11]B!$I$1864</f>
        <v>4</v>
      </c>
      <c r="F112" s="449">
        <f>[11]B!$L$1864</f>
        <v>1</v>
      </c>
      <c r="G112" s="105"/>
      <c r="H112" s="76">
        <f>[11]B!$AL$1864</f>
        <v>1315555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[11]B!$C$2028</f>
        <v>178</v>
      </c>
      <c r="D113" s="449">
        <f>[11]B!$I$2021</f>
        <v>123</v>
      </c>
      <c r="E113" s="449">
        <f>[11]B!$I$2021</f>
        <v>123</v>
      </c>
      <c r="F113" s="449">
        <f>[11]B!$L$2021</f>
        <v>17</v>
      </c>
      <c r="G113" s="105"/>
      <c r="H113" s="76">
        <f>[11]B!$AL$2021</f>
        <v>38195385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[11]B!C2066</f>
        <v>6</v>
      </c>
      <c r="D114" s="449">
        <f>[11]B!I2066</f>
        <v>3</v>
      </c>
      <c r="E114" s="449">
        <f>[11]B!I2066</f>
        <v>3</v>
      </c>
      <c r="F114" s="449">
        <f>[11]B!L2066</f>
        <v>1</v>
      </c>
      <c r="G114" s="105"/>
      <c r="H114" s="76">
        <f>[11]B!AL2066</f>
        <v>373510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[11]B!$C$2185</f>
        <v>51</v>
      </c>
      <c r="D115" s="449">
        <f>[11]B!I2185</f>
        <v>29</v>
      </c>
      <c r="E115" s="449">
        <f>[11]B!I2185</f>
        <v>29</v>
      </c>
      <c r="F115" s="449">
        <f>[11]B!L2185</f>
        <v>8</v>
      </c>
      <c r="G115" s="105"/>
      <c r="H115" s="76">
        <f>[11]B!AL2185</f>
        <v>7809595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[11]B!$C$2218</f>
        <v>11</v>
      </c>
      <c r="D116" s="449">
        <f>[11]B!I2218</f>
        <v>9</v>
      </c>
      <c r="E116" s="449">
        <f>[11]B!I2218</f>
        <v>9</v>
      </c>
      <c r="F116" s="449">
        <f>[11]B!L2218</f>
        <v>0</v>
      </c>
      <c r="G116" s="105"/>
      <c r="H116" s="76">
        <f>[11]B!$AL$2218</f>
        <v>2364820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[11]B!$C$2253</f>
        <v>71</v>
      </c>
      <c r="D117" s="449">
        <f>[11]B!$I$2253</f>
        <v>49</v>
      </c>
      <c r="E117" s="449">
        <f>[11]B!$I$2253</f>
        <v>49</v>
      </c>
      <c r="F117" s="449">
        <f>[11]B!$L$2253</f>
        <v>1</v>
      </c>
      <c r="G117" s="105"/>
      <c r="H117" s="76">
        <f>[11]B!$AL$2253</f>
        <v>10324450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93</v>
      </c>
      <c r="D118" s="449">
        <f>SUM(D119:D120)</f>
        <v>26</v>
      </c>
      <c r="E118" s="449">
        <f>SUM(E119:E120)</f>
        <v>26</v>
      </c>
      <c r="F118" s="449">
        <f>SUM(F119:F120)</f>
        <v>0</v>
      </c>
      <c r="G118" s="105"/>
      <c r="H118" s="76">
        <f>SUM(H119:H120)</f>
        <v>4046640</v>
      </c>
    </row>
    <row r="119" spans="1:12" s="106" customFormat="1" ht="15" customHeight="1" x14ac:dyDescent="0.15">
      <c r="A119" s="427"/>
      <c r="B119" s="107" t="s">
        <v>184</v>
      </c>
      <c r="C119" s="449">
        <f>[11]B!C2259</f>
        <v>92</v>
      </c>
      <c r="D119" s="449">
        <f>[11]B!$I$2259</f>
        <v>25</v>
      </c>
      <c r="E119" s="449">
        <f>[11]B!$I$2259</f>
        <v>25</v>
      </c>
      <c r="F119" s="449">
        <f>[11]B!$L$2259</f>
        <v>0</v>
      </c>
      <c r="G119" s="105"/>
      <c r="H119" s="76">
        <f>[11]B!$AL$2259</f>
        <v>3751750</v>
      </c>
    </row>
    <row r="120" spans="1:12" s="106" customFormat="1" ht="15" customHeight="1" x14ac:dyDescent="0.15">
      <c r="A120" s="427"/>
      <c r="B120" s="107" t="s">
        <v>185</v>
      </c>
      <c r="C120" s="449">
        <f>[11]B!C2260</f>
        <v>1</v>
      </c>
      <c r="D120" s="449">
        <f>[11]B!$I$2260</f>
        <v>1</v>
      </c>
      <c r="E120" s="449">
        <f>[11]B!$I$2260</f>
        <v>1</v>
      </c>
      <c r="F120" s="449">
        <f>[11]B!$L$2260</f>
        <v>0</v>
      </c>
      <c r="G120" s="105"/>
      <c r="H120" s="76">
        <f>[11]B!$AL$2260</f>
        <v>294890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[11]B!$C$2494</f>
        <v>94</v>
      </c>
      <c r="D122" s="449">
        <f>[11]B!$I$2494</f>
        <v>69</v>
      </c>
      <c r="E122" s="449">
        <f>[11]B!$I$2494</f>
        <v>69</v>
      </c>
      <c r="F122" s="449">
        <f>[11]B!$L$2494</f>
        <v>5</v>
      </c>
      <c r="G122" s="105"/>
      <c r="H122" s="76">
        <f>[11]B!$AL$2494</f>
        <v>16154010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[11]B!$C2506</f>
        <v>13</v>
      </c>
      <c r="D123" s="454">
        <f>[11]B!$I2506</f>
        <v>8</v>
      </c>
      <c r="E123" s="454">
        <f>[11]B!$I2506</f>
        <v>8</v>
      </c>
      <c r="F123" s="454">
        <f>[11]B!$L2506</f>
        <v>4</v>
      </c>
      <c r="G123" s="454">
        <f>[11]B!C2506</f>
        <v>13</v>
      </c>
      <c r="H123" s="454">
        <f>+([11]B!$AL2506)*0.75</f>
        <v>423465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849</v>
      </c>
      <c r="D124" s="459">
        <f>SUM(D105:D118)+D122+D123</f>
        <v>582</v>
      </c>
      <c r="E124" s="459">
        <f>SUM(E105:E118)+E122+E123</f>
        <v>582</v>
      </c>
      <c r="F124" s="459">
        <f>SUM(F105:F118)+F122+F123</f>
        <v>58</v>
      </c>
      <c r="G124" s="454">
        <f>[11]B!C2506</f>
        <v>13</v>
      </c>
      <c r="H124" s="81">
        <f>SUM(H105:H118)+H122+H123</f>
        <v>126490070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[11]B!$C$116</f>
        <v>5328</v>
      </c>
      <c r="D128" s="468">
        <f>[11]B!$E$116</f>
        <v>5062</v>
      </c>
      <c r="E128" s="112">
        <f>[11]B!$AL$116</f>
        <v>194532660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[11]B!$C$117</f>
        <v>0</v>
      </c>
      <c r="D129" s="469">
        <f>[11]B!$E$117</f>
        <v>0</v>
      </c>
      <c r="E129" s="113">
        <f>[11]B!$AL$117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[11]B!$C$118</f>
        <v>0</v>
      </c>
      <c r="D130" s="469">
        <f>[11]B!$E$118</f>
        <v>0</v>
      </c>
      <c r="E130" s="113">
        <f>[11]B!$AL$118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[11]B!$C$119</f>
        <v>187</v>
      </c>
      <c r="D131" s="469">
        <f>[11]B!$E$119</f>
        <v>187</v>
      </c>
      <c r="E131" s="113">
        <f>[11]B!$AL$119</f>
        <v>29875120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[11]B!$C$120</f>
        <v>0</v>
      </c>
      <c r="D132" s="469">
        <f>[11]B!$E$120</f>
        <v>0</v>
      </c>
      <c r="E132" s="113">
        <f>[11]B!$AL$120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[11]B!$C$121</f>
        <v>0</v>
      </c>
      <c r="D133" s="469">
        <f>[11]B!$E$121</f>
        <v>0</v>
      </c>
      <c r="E133" s="113">
        <f>[11]B!$AL$121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[11]B!$C$122</f>
        <v>334</v>
      </c>
      <c r="D134" s="469">
        <f>[11]B!$E$122</f>
        <v>333</v>
      </c>
      <c r="E134" s="113">
        <f>[11]B!$AL$122</f>
        <v>25697610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[11]B!$C$123</f>
        <v>143</v>
      </c>
      <c r="D135" s="469">
        <f>[11]B!$E$123</f>
        <v>143</v>
      </c>
      <c r="E135" s="113">
        <f>[11]B!$AL$123</f>
        <v>11035310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[11]B!$C$124</f>
        <v>0</v>
      </c>
      <c r="D136" s="469">
        <f>[11]B!$E$124</f>
        <v>0</v>
      </c>
      <c r="E136" s="113">
        <f>[11]B!$AL$124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[11]B!$C$125</f>
        <v>89</v>
      </c>
      <c r="D137" s="469">
        <f>[11]B!$E$125</f>
        <v>89</v>
      </c>
      <c r="E137" s="113">
        <f>[11]B!$AL$125</f>
        <v>6161470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[11]B!$C$126</f>
        <v>0</v>
      </c>
      <c r="D138" s="469">
        <f>[11]B!$E$126</f>
        <v>0</v>
      </c>
      <c r="E138" s="113">
        <f>[11]B!$AL$126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[11]B!$C$127</f>
        <v>0</v>
      </c>
      <c r="D139" s="469">
        <f>[11]B!$E$127</f>
        <v>0</v>
      </c>
      <c r="E139" s="113">
        <f>[11]B!$AL$127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[11]B!$C$128</f>
        <v>0</v>
      </c>
      <c r="D140" s="470">
        <f>[11]B!$E$128</f>
        <v>0</v>
      </c>
      <c r="E140" s="114">
        <f>[11]B!$AL$128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6081</v>
      </c>
      <c r="D141" s="471">
        <f>SUM(D128:D140)</f>
        <v>5814</v>
      </c>
      <c r="E141" s="81">
        <f>SUM(E128:E140)</f>
        <v>267302170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930</v>
      </c>
      <c r="D142" s="471">
        <f>SUM(D143:D152)</f>
        <v>887</v>
      </c>
      <c r="E142" s="81">
        <f>SUM(E143:E152)</f>
        <v>5092860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[11]B!$C$131</f>
        <v>0</v>
      </c>
      <c r="D143" s="472">
        <f>[11]B!$E$131</f>
        <v>0</v>
      </c>
      <c r="E143" s="112">
        <f>[11]B!$AL$131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[11]B!$C$132</f>
        <v>0</v>
      </c>
      <c r="D144" s="473">
        <f>[11]B!$E$132</f>
        <v>0</v>
      </c>
      <c r="E144" s="113">
        <f>[11]B!$AL$132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[11]B!$C$133</f>
        <v>0</v>
      </c>
      <c r="D145" s="473">
        <f>[11]B!$E$133</f>
        <v>0</v>
      </c>
      <c r="E145" s="113">
        <f>[11]B!$AL$133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[11]B!$C$134</f>
        <v>909</v>
      </c>
      <c r="D146" s="473">
        <f>[11]B!$E$134</f>
        <v>866</v>
      </c>
      <c r="E146" s="113">
        <f>[11]B!$AL$134</f>
        <v>4936200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[11]B!$C$135</f>
        <v>0</v>
      </c>
      <c r="D147" s="473">
        <f>[11]B!$E$135</f>
        <v>0</v>
      </c>
      <c r="E147" s="113">
        <f>[11]B!$AL$135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[11]B!$C$136</f>
        <v>0</v>
      </c>
      <c r="D148" s="473">
        <f>[11]B!$E$136</f>
        <v>0</v>
      </c>
      <c r="E148" s="113">
        <f>[11]B!$AL$136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[11]B!$C$137</f>
        <v>0</v>
      </c>
      <c r="D149" s="473">
        <f>[11]B!$E$137</f>
        <v>0</v>
      </c>
      <c r="E149" s="113">
        <f>[11]B!$AL$137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[11]B!$C$138</f>
        <v>21</v>
      </c>
      <c r="D150" s="473">
        <f>[11]B!$E$138</f>
        <v>21</v>
      </c>
      <c r="E150" s="113">
        <f>[11]B!$AL$138</f>
        <v>156660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[11]B!$C$139</f>
        <v>0</v>
      </c>
      <c r="D151" s="473">
        <f>[11]B!$E$139</f>
        <v>0</v>
      </c>
      <c r="E151" s="113">
        <f>[11]B!$AL$139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[11]B!$C$140</f>
        <v>0</v>
      </c>
      <c r="D152" s="474">
        <f>[11]B!$E$140</f>
        <v>0</v>
      </c>
      <c r="E152" s="114">
        <f>[11]B!$AL$140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[11]B!$C$142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[11]B!C143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[11]B!C144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[11]B!C145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[11]B!C146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7011</v>
      </c>
      <c r="D159" s="480">
        <f>(D141+D142)</f>
        <v>6701</v>
      </c>
      <c r="E159" s="81">
        <f>(E141+E142)</f>
        <v>272395030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[11]B!$C$62</f>
        <v>373</v>
      </c>
      <c r="D162" s="481">
        <f>[11]B!$E$62</f>
        <v>373</v>
      </c>
      <c r="E162" s="113">
        <f>[11]B!$AL$62</f>
        <v>328240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SUM([11]B!$C$63+[11]B!$C$64)</f>
        <v>0</v>
      </c>
      <c r="D163" s="482">
        <f>SUM([11]B!$E$63+[11]B!$E$64)</f>
        <v>0</v>
      </c>
      <c r="E163" s="113">
        <f>SUM([11]B!$AL$63+[11]B!$AL$64)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373</v>
      </c>
      <c r="D164" s="483">
        <f>SUM(D162:D163)</f>
        <v>373</v>
      </c>
      <c r="E164" s="133">
        <f>SUM(E162:E163)</f>
        <v>328240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[11]B!$C$1012</f>
        <v>17</v>
      </c>
      <c r="D167" s="485">
        <f>[11]B!$E$1012</f>
        <v>17</v>
      </c>
      <c r="E167" s="113">
        <f>[11]B!$AL$1012</f>
        <v>282200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[11]B!$C$1013</f>
        <v>0</v>
      </c>
      <c r="D168" s="486">
        <f>[11]B!$E$1013</f>
        <v>0</v>
      </c>
      <c r="E168" s="113">
        <f>[11]B!$AL$1013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[11]B!$C$1691</f>
        <v>1145</v>
      </c>
      <c r="D169" s="486">
        <f>[11]B!$E$1691</f>
        <v>1128</v>
      </c>
      <c r="E169" s="113">
        <f>[11]B!$AL$1691</f>
        <v>6418320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[11]B!$C$1692</f>
        <v>24</v>
      </c>
      <c r="D170" s="486">
        <f>[11]B!$E$1692</f>
        <v>24</v>
      </c>
      <c r="E170" s="113">
        <f>[11]B!$AL$1692</f>
        <v>384480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[11]B!$C$1693</f>
        <v>49</v>
      </c>
      <c r="D171" s="486">
        <f>[11]B!$E$1693</f>
        <v>49</v>
      </c>
      <c r="E171" s="113">
        <f>[11]B!$AL$1693</f>
        <v>1331330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[11]B!$C$1694</f>
        <v>0</v>
      </c>
      <c r="D172" s="486">
        <f>[11]B!$E$1694</f>
        <v>0</v>
      </c>
      <c r="E172" s="113">
        <f>[11]B!$AL$1694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[11]B!$C$1695</f>
        <v>219</v>
      </c>
      <c r="D173" s="486">
        <f>[11]B!$E$1695</f>
        <v>219</v>
      </c>
      <c r="E173" s="113">
        <f>[11]B!$AL$1695</f>
        <v>12660390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[11]B!$C$1696</f>
        <v>0</v>
      </c>
      <c r="D174" s="486">
        <f>[11]B!$E$1696</f>
        <v>0</v>
      </c>
      <c r="E174" s="113">
        <f>[11]B!$AL$1696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[11]B!$C$1697</f>
        <v>0</v>
      </c>
      <c r="D175" s="486">
        <f>[11]B!$E$1697</f>
        <v>0</v>
      </c>
      <c r="E175" s="113">
        <f>[11]B!$AL$1697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[11]B!$C$1698</f>
        <v>0</v>
      </c>
      <c r="D176" s="486">
        <f>[11]B!$E$1698</f>
        <v>0</v>
      </c>
      <c r="E176" s="113">
        <f>[11]B!$AL$1698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[11]B!$C$1699</f>
        <v>0</v>
      </c>
      <c r="D177" s="486">
        <f>[11]B!$E$1699</f>
        <v>0</v>
      </c>
      <c r="E177" s="113">
        <f>[11]B!$AL$1699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[11]B!$C$1700</f>
        <v>0</v>
      </c>
      <c r="D178" s="486">
        <f>[11]B!$E$1700</f>
        <v>0</v>
      </c>
      <c r="E178" s="113">
        <f>[11]B!$AL$1700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[11]B!$C$1701</f>
        <v>0</v>
      </c>
      <c r="D179" s="486">
        <f>[11]B!$E$1701</f>
        <v>0</v>
      </c>
      <c r="E179" s="113">
        <f>[11]B!$AL$1701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[11]B!$C$1702</f>
        <v>0</v>
      </c>
      <c r="D180" s="486">
        <f>[11]B!$E$1702</f>
        <v>0</v>
      </c>
      <c r="E180" s="113">
        <f>[11]B!$AL$1702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[11]B!$C$1703</f>
        <v>0</v>
      </c>
      <c r="D181" s="486">
        <f>[11]B!$E$1703</f>
        <v>0</v>
      </c>
      <c r="E181" s="113">
        <f>[11]B!$AL$1703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[11]B!$C$1704</f>
        <v>0</v>
      </c>
      <c r="D182" s="486">
        <f>[11]B!$E$1704</f>
        <v>0</v>
      </c>
      <c r="E182" s="113">
        <f>[11]B!$AL$1704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[11]B!$C$1705</f>
        <v>0</v>
      </c>
      <c r="D183" s="486">
        <f>[11]B!$E$1705</f>
        <v>0</v>
      </c>
      <c r="E183" s="113">
        <f>[11]B!$AL$1705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[11]B!$C$1706</f>
        <v>0</v>
      </c>
      <c r="D184" s="486">
        <f>[11]B!$E$1706</f>
        <v>0</v>
      </c>
      <c r="E184" s="113">
        <f>[11]B!$AL$1706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[11]B!$C$1707</f>
        <v>0</v>
      </c>
      <c r="D185" s="486">
        <f>[11]B!$E$1707</f>
        <v>0</v>
      </c>
      <c r="E185" s="113">
        <f>[11]B!$AL$1707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[11]B!$C$1708</f>
        <v>0</v>
      </c>
      <c r="D186" s="486">
        <f>[11]B!$E$1708</f>
        <v>0</v>
      </c>
      <c r="E186" s="113">
        <f>[11]B!$AL$1708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[11]B!$C$1709</f>
        <v>0</v>
      </c>
      <c r="D187" s="486">
        <f>[11]B!$E$1709</f>
        <v>0</v>
      </c>
      <c r="E187" s="113">
        <f>[11]B!$AL$1709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[11]B!$C$1710</f>
        <v>0</v>
      </c>
      <c r="D188" s="486">
        <f>[11]B!$E$1710</f>
        <v>0</v>
      </c>
      <c r="E188" s="113">
        <f>[11]B!$AL$1710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[11]B!$C$1711</f>
        <v>0</v>
      </c>
      <c r="D189" s="486">
        <f>[11]B!$E$1711</f>
        <v>0</v>
      </c>
      <c r="E189" s="113">
        <f>[11]B!$AL$1711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[11]B!$C$1712</f>
        <v>0</v>
      </c>
      <c r="D190" s="486">
        <f>[11]B!$E$1712</f>
        <v>0</v>
      </c>
      <c r="E190" s="113">
        <f>[11]B!$AL$1712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[11]B!$C$1713</f>
        <v>0</v>
      </c>
      <c r="D191" s="486">
        <f>[11]B!$E$1713</f>
        <v>0</v>
      </c>
      <c r="E191" s="113">
        <f>[11]B!$AL$1713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[11]B!$C$1714</f>
        <v>0</v>
      </c>
      <c r="D192" s="486">
        <f>[11]B!$E$1714</f>
        <v>0</v>
      </c>
      <c r="E192" s="113">
        <f>[11]B!$AL$1714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[11]B!$C$1933</f>
        <v>102</v>
      </c>
      <c r="D193" s="486">
        <f>[11]B!$E$1933</f>
        <v>101</v>
      </c>
      <c r="E193" s="113">
        <f>[11]B!$AL$1933</f>
        <v>3963240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[11]B!$C$1934</f>
        <v>0</v>
      </c>
      <c r="D194" s="486">
        <f>[11]B!$E$1934</f>
        <v>0</v>
      </c>
      <c r="E194" s="113">
        <f>[11]B!$AL$1934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[11]B!$C$1935</f>
        <v>26</v>
      </c>
      <c r="D195" s="486">
        <f>[11]B!$E$1935</f>
        <v>19</v>
      </c>
      <c r="E195" s="113">
        <f>[11]B!$AL$1935</f>
        <v>957980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[11]B!$C$1418</f>
        <v>4</v>
      </c>
      <c r="D196" s="486">
        <f>[11]B!$E$1418</f>
        <v>0</v>
      </c>
      <c r="E196" s="113">
        <f>[11]B!$AL$1418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[11]B!$C$1014</f>
        <v>0</v>
      </c>
      <c r="D197" s="486">
        <f>[11]B!$E$1014</f>
        <v>0</v>
      </c>
      <c r="E197" s="113">
        <f>[11]B!$AL$1014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[11]B!$C$1015</f>
        <v>0</v>
      </c>
      <c r="D198" s="486">
        <f>[11]B!$E$1015</f>
        <v>0</v>
      </c>
      <c r="E198" s="113">
        <f>[11]B!$AL$1015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[11]B!$C$1016</f>
        <v>0</v>
      </c>
      <c r="D199" s="486">
        <f>[11]B!$E$1016</f>
        <v>0</v>
      </c>
      <c r="E199" s="113">
        <f>[11]B!$AL$1016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[11]B!$C$1017</f>
        <v>3</v>
      </c>
      <c r="D200" s="487">
        <f>[11]B!$E$1017</f>
        <v>3</v>
      </c>
      <c r="E200" s="113">
        <f>[11]B!$AL$1017</f>
        <v>3549540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1589</v>
      </c>
      <c r="D201" s="488">
        <f>SUM(D167:D200)</f>
        <v>1560</v>
      </c>
      <c r="E201" s="139">
        <f>SUM(E167:E200)</f>
        <v>29547480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[11]B!C2734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[11]B!C2735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[11]B!$C$2736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[11]B!$C$2737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[11]B!$C$2738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[11]B!$C$2739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[11]B!$C$2740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[11]B!$C$2743</f>
        <v>8</v>
      </c>
      <c r="D214" s="494">
        <f>[11]B!$E$2743</f>
        <v>8</v>
      </c>
      <c r="E214" s="53">
        <f>[11]B!$AL$2743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[11]B!$C$2744</f>
        <v>0</v>
      </c>
      <c r="D215" s="495">
        <f>[11]B!$E$2744</f>
        <v>0</v>
      </c>
      <c r="E215" s="54">
        <f>[11]B!$AL$2744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[11]B!$C$2745</f>
        <v>0</v>
      </c>
      <c r="D216" s="495">
        <f>[11]B!$E$2745</f>
        <v>0</v>
      </c>
      <c r="E216" s="54">
        <f>[11]B!$AL$2745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[11]B!$C$2746</f>
        <v>0</v>
      </c>
      <c r="D217" s="495">
        <f>[11]B!$E$2746</f>
        <v>0</v>
      </c>
      <c r="E217" s="54">
        <f>[11]B!$AL$2746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[11]B!$C$2747</f>
        <v>0</v>
      </c>
      <c r="D218" s="496">
        <f>[11]B!$E$2747</f>
        <v>0</v>
      </c>
      <c r="E218" s="156">
        <f>[11]B!$AL$2747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[11]B!$C$2587</f>
        <v>161</v>
      </c>
      <c r="D222" s="494">
        <f>[11]B!$E$2587</f>
        <v>161</v>
      </c>
      <c r="E222" s="53">
        <f>[11]B!$AL$2587</f>
        <v>3451840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[11]B!$C$2588</f>
        <v>258</v>
      </c>
      <c r="D223" s="495">
        <f>[11]B!$E$2588</f>
        <v>258</v>
      </c>
      <c r="E223" s="54">
        <f>[11]B!$AL$2588</f>
        <v>17407260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[11]B!$C$2589</f>
        <v>0</v>
      </c>
      <c r="D224" s="495">
        <f>[11]B!$E$2589</f>
        <v>0</v>
      </c>
      <c r="E224" s="54">
        <f>[11]B!$AL$2589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[11]B!$C$2590</f>
        <v>283</v>
      </c>
      <c r="D225" s="495">
        <f>[11]B!$E$2590</f>
        <v>283</v>
      </c>
      <c r="E225" s="54">
        <f>[11]B!$AL$2590</f>
        <v>832020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[11]B!$C$2591</f>
        <v>0</v>
      </c>
      <c r="D226" s="495">
        <f>[11]B!$E$2591</f>
        <v>0</v>
      </c>
      <c r="E226" s="54">
        <f>[11]B!$AL$2591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[11]B!$C$2592</f>
        <v>0</v>
      </c>
      <c r="D227" s="495">
        <f>[11]B!$E$2592</f>
        <v>0</v>
      </c>
      <c r="E227" s="54">
        <f>[11]B!$AL$2592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[11]B!$C$2593</f>
        <v>0</v>
      </c>
      <c r="D228" s="496">
        <f>[11]B!$E$2593</f>
        <v>0</v>
      </c>
      <c r="E228" s="156">
        <f>[11]B!$AL$2593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702</v>
      </c>
      <c r="D229" s="499">
        <f>SUM(D222:D228)</f>
        <v>702</v>
      </c>
      <c r="E229" s="139">
        <f>SUM(E222:E228)</f>
        <v>21691120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[11]B!$C$2262</f>
        <v>69</v>
      </c>
      <c r="D232" s="494">
        <f>[11]B!$E$2262</f>
        <v>58</v>
      </c>
      <c r="E232" s="53">
        <f>[11]B!$AL$2262</f>
        <v>8703480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[11]B!$C$2263</f>
        <v>1</v>
      </c>
      <c r="D233" s="496">
        <f>[11]B!$E$2263</f>
        <v>1</v>
      </c>
      <c r="E233" s="156">
        <f>[11]B!$AL$2263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[11]B!C2267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70</v>
      </c>
      <c r="D235" s="497">
        <f>SUM(D232:D234)</f>
        <v>59</v>
      </c>
      <c r="E235" s="139">
        <f>SUM(E232:E234)</f>
        <v>8861360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[11]B!$C$2614</f>
        <v>1259</v>
      </c>
      <c r="D238" s="472">
        <f>[11]B!$E$2614</f>
        <v>1259</v>
      </c>
      <c r="E238" s="53">
        <f>[11]B!$AL$2614</f>
        <v>5980560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[11]B!C2651+[11]B!C2673+[11]B!C2674</f>
        <v>401</v>
      </c>
      <c r="D239" s="473">
        <f>[11]B!E2640+[11]B!E2673+[11]B!E2674</f>
        <v>396</v>
      </c>
      <c r="E239" s="54">
        <f>[11]B!$AL$2640+[11]B!AL2673+[11]B!AL2674</f>
        <v>8939900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[11]B!$C$2677</f>
        <v>108</v>
      </c>
      <c r="D240" s="473">
        <f>[11]B!$H$2677</f>
        <v>107</v>
      </c>
      <c r="E240" s="54">
        <f>[11]B!$AL$2677</f>
        <v>4423420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[11]B!$C$2727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1768</v>
      </c>
      <c r="D242" s="505">
        <f>SUM(D238:D240)</f>
        <v>1762</v>
      </c>
      <c r="E242" s="175">
        <f>SUM(E238:E240)</f>
        <v>19343880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[11]B!$C$2095</f>
        <v>0</v>
      </c>
      <c r="D245" s="472">
        <f>[11]B!$E$2095</f>
        <v>0</v>
      </c>
      <c r="E245" s="178">
        <f>[11]B!$AL$2095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[11]B!$C$2096</f>
        <v>0</v>
      </c>
      <c r="D246" s="473">
        <f>[11]B!$E$2096</f>
        <v>0</v>
      </c>
      <c r="E246" s="179">
        <f>[11]B!$AL$2096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[11]B!$C$2097</f>
        <v>0</v>
      </c>
      <c r="D247" s="473">
        <f>[11]B!$E$2097</f>
        <v>0</v>
      </c>
      <c r="E247" s="179">
        <f>[11]B!$AL$2097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[11]B!$C$2098</f>
        <v>0</v>
      </c>
      <c r="D248" s="473">
        <f>[11]B!$E$2098</f>
        <v>0</v>
      </c>
      <c r="E248" s="179">
        <f>[11]B!$AL$2098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[11]B!$C$2099</f>
        <v>0</v>
      </c>
      <c r="D249" s="473">
        <f>[11]B!$E$2099</f>
        <v>0</v>
      </c>
      <c r="E249" s="179">
        <f>[11]B!$AL$2099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[11]B!$C$2100</f>
        <v>0</v>
      </c>
      <c r="D250" s="473">
        <f>[11]B!$E$2100</f>
        <v>0</v>
      </c>
      <c r="E250" s="179">
        <f>[11]B!$AL$2100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[11]B!$C$2101</f>
        <v>0</v>
      </c>
      <c r="D251" s="473">
        <f>[11]B!$E$2101</f>
        <v>0</v>
      </c>
      <c r="E251" s="179">
        <f>[11]B!$AL$2101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[11]B!$C$2102</f>
        <v>0</v>
      </c>
      <c r="D252" s="474">
        <f>[11]B!$E$2102</f>
        <v>0</v>
      </c>
      <c r="E252" s="180">
        <f>[11]B!$AL$2102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[11]B!$C$103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[11]B!$C$104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[11]B!$C$105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[11]B!$C$106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[11]B!$C$107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[11]B!$C$108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[11]B!$C$109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[11]B!$C$110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[11]B!$C$111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[11]B!$C$112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[11]B!$C$1984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[11]B!$C$1788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[11]B!$C$2106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[11]B!$C$113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[11]B!$C$2730</f>
        <v>337</v>
      </c>
      <c r="D274" s="511">
        <f>[11]B!$E$2730</f>
        <v>337</v>
      </c>
      <c r="E274" s="53">
        <f>[11]B!$AL$2730</f>
        <v>7572390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[11]B!$C$2731</f>
        <v>0</v>
      </c>
      <c r="D275" s="512">
        <f>[11]B!$E$2731</f>
        <v>0</v>
      </c>
      <c r="E275" s="156">
        <f>[11]B!$AL$2731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337</v>
      </c>
      <c r="D276" s="459">
        <f>SUM(D274:D275)</f>
        <v>337</v>
      </c>
      <c r="E276" s="175">
        <f>SUM(E274:E275)</f>
        <v>7572390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[11]B!$C$956</f>
        <v>1469</v>
      </c>
      <c r="D279" s="513">
        <f>[11]B!$E$956</f>
        <v>1453</v>
      </c>
      <c r="E279" s="193">
        <f>[11]B!$AL$956</f>
        <v>11444790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[11]B!C963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87040</v>
      </c>
      <c r="D286" s="514">
        <f t="shared" ref="D286:Q286" si="1">+D287+D288+D289+D290+D291+D292+D296+D297+D298</f>
        <v>85520</v>
      </c>
      <c r="E286" s="514">
        <f t="shared" si="1"/>
        <v>85520</v>
      </c>
      <c r="F286" s="514">
        <f t="shared" si="1"/>
        <v>0</v>
      </c>
      <c r="G286" s="514">
        <f t="shared" si="1"/>
        <v>1520</v>
      </c>
      <c r="H286" s="514">
        <f t="shared" si="1"/>
        <v>32871</v>
      </c>
      <c r="I286" s="514">
        <f t="shared" si="1"/>
        <v>23699</v>
      </c>
      <c r="J286" s="514">
        <f t="shared" si="1"/>
        <v>30470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0</v>
      </c>
      <c r="P286" s="514">
        <f t="shared" si="1"/>
        <v>217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[11]B!C212</f>
        <v>40469</v>
      </c>
      <c r="D287" s="515">
        <f>[11]B!D212</f>
        <v>39742</v>
      </c>
      <c r="E287" s="515">
        <f>[11]B!E212</f>
        <v>39742</v>
      </c>
      <c r="F287" s="515">
        <f>[11]B!F212</f>
        <v>0</v>
      </c>
      <c r="G287" s="515">
        <f>[11]B!G212</f>
        <v>727</v>
      </c>
      <c r="H287" s="515">
        <f>[11]B!AA212</f>
        <v>17045</v>
      </c>
      <c r="I287" s="515">
        <f>[11]B!AB212</f>
        <v>6725</v>
      </c>
      <c r="J287" s="515">
        <f>[11]B!AC212</f>
        <v>16699</v>
      </c>
      <c r="K287" s="515">
        <f>[11]B!AD212</f>
        <v>0</v>
      </c>
      <c r="L287" s="515">
        <f>[11]B!AE212</f>
        <v>0</v>
      </c>
      <c r="M287" s="515">
        <f>[11]B!AF212</f>
        <v>0</v>
      </c>
      <c r="N287" s="515">
        <f>[11]B!AG212</f>
        <v>0</v>
      </c>
      <c r="O287" s="515">
        <f>[11]B!AH212</f>
        <v>0</v>
      </c>
      <c r="P287" s="515">
        <f>[11]B!AI212</f>
        <v>3</v>
      </c>
      <c r="Q287" s="515">
        <f>[11]B!AJ212</f>
        <v>0</v>
      </c>
      <c r="R287" s="199"/>
      <c r="S287" s="202"/>
      <c r="T287" s="202"/>
    </row>
    <row r="288" spans="1:20" ht="15" customHeight="1" x14ac:dyDescent="0.15">
      <c r="A288" s="655" t="s">
        <v>111</v>
      </c>
      <c r="B288" s="203" t="s">
        <v>112</v>
      </c>
      <c r="C288" s="516">
        <f>[11]B!C275</f>
        <v>33519</v>
      </c>
      <c r="D288" s="516">
        <f>[11]B!D275</f>
        <v>32892</v>
      </c>
      <c r="E288" s="516">
        <f>[11]B!E275</f>
        <v>32892</v>
      </c>
      <c r="F288" s="516">
        <f>[11]B!F275</f>
        <v>0</v>
      </c>
      <c r="G288" s="516">
        <f>[11]B!G275</f>
        <v>627</v>
      </c>
      <c r="H288" s="516">
        <f>[11]B!AA275</f>
        <v>12407</v>
      </c>
      <c r="I288" s="516">
        <f>[11]B!AB275</f>
        <v>9709</v>
      </c>
      <c r="J288" s="516">
        <f>[11]B!AC275</f>
        <v>11403</v>
      </c>
      <c r="K288" s="516">
        <f>[11]B!AD275</f>
        <v>0</v>
      </c>
      <c r="L288" s="516">
        <f>[11]B!AE275</f>
        <v>0</v>
      </c>
      <c r="M288" s="516">
        <f>[11]B!AF275</f>
        <v>0</v>
      </c>
      <c r="N288" s="516">
        <f>[11]B!AG275</f>
        <v>0</v>
      </c>
      <c r="O288" s="516">
        <f>[11]B!AH275</f>
        <v>0</v>
      </c>
      <c r="P288" s="516">
        <f>[11]B!AI275</f>
        <v>28</v>
      </c>
      <c r="Q288" s="516">
        <f>[11]B!AJ275</f>
        <v>0</v>
      </c>
      <c r="R288" s="199"/>
      <c r="S288" s="202"/>
      <c r="T288" s="202"/>
    </row>
    <row r="289" spans="1:20" ht="15" customHeight="1" x14ac:dyDescent="0.15">
      <c r="A289" s="655" t="s">
        <v>113</v>
      </c>
      <c r="B289" s="203" t="s">
        <v>114</v>
      </c>
      <c r="C289" s="516">
        <f>[11]B!C314</f>
        <v>2076</v>
      </c>
      <c r="D289" s="516">
        <f>[11]B!D314</f>
        <v>2046</v>
      </c>
      <c r="E289" s="516">
        <f>[11]B!E314</f>
        <v>2046</v>
      </c>
      <c r="F289" s="516">
        <f>[11]B!F314</f>
        <v>0</v>
      </c>
      <c r="G289" s="516">
        <f>[11]B!G314</f>
        <v>30</v>
      </c>
      <c r="H289" s="516">
        <f>[11]B!AA314</f>
        <v>241</v>
      </c>
      <c r="I289" s="516">
        <f>[11]B!AB314</f>
        <v>1786</v>
      </c>
      <c r="J289" s="516">
        <f>[11]B!AC314</f>
        <v>49</v>
      </c>
      <c r="K289" s="516">
        <f>[11]B!AD314</f>
        <v>0</v>
      </c>
      <c r="L289" s="516">
        <f>[11]B!AE314</f>
        <v>0</v>
      </c>
      <c r="M289" s="516">
        <f>[11]B!AF314</f>
        <v>0</v>
      </c>
      <c r="N289" s="516">
        <f>[11]B!AG314</f>
        <v>0</v>
      </c>
      <c r="O289" s="516">
        <f>[11]B!AH314</f>
        <v>0</v>
      </c>
      <c r="P289" s="516">
        <f>[11]B!AI314</f>
        <v>26</v>
      </c>
      <c r="Q289" s="516">
        <f>[11]B!AJ314</f>
        <v>0</v>
      </c>
      <c r="R289" s="199"/>
      <c r="S289" s="202"/>
      <c r="T289" s="202"/>
    </row>
    <row r="290" spans="1:20" ht="15" customHeight="1" x14ac:dyDescent="0.15">
      <c r="A290" s="655" t="s">
        <v>115</v>
      </c>
      <c r="B290" s="203" t="s">
        <v>116</v>
      </c>
      <c r="C290" s="516">
        <f>[11]B!C324</f>
        <v>0</v>
      </c>
      <c r="D290" s="516">
        <f>[11]B!D324</f>
        <v>0</v>
      </c>
      <c r="E290" s="516">
        <f>[11]B!E324</f>
        <v>0</v>
      </c>
      <c r="F290" s="516">
        <f>[11]B!F324</f>
        <v>0</v>
      </c>
      <c r="G290" s="516">
        <f>[11]B!G324</f>
        <v>0</v>
      </c>
      <c r="H290" s="516">
        <f>[11]B!AA324</f>
        <v>0</v>
      </c>
      <c r="I290" s="516">
        <f>[11]B!AB324</f>
        <v>0</v>
      </c>
      <c r="J290" s="516">
        <f>[11]B!AC324</f>
        <v>0</v>
      </c>
      <c r="K290" s="516">
        <f>[11]B!AD324</f>
        <v>0</v>
      </c>
      <c r="L290" s="516">
        <f>[11]B!AE324</f>
        <v>0</v>
      </c>
      <c r="M290" s="516">
        <f>[11]B!AF324</f>
        <v>0</v>
      </c>
      <c r="N290" s="516">
        <f>[11]B!AG324</f>
        <v>0</v>
      </c>
      <c r="O290" s="516">
        <f>[11]B!AH324</f>
        <v>0</v>
      </c>
      <c r="P290" s="516">
        <f>[11]B!AI324</f>
        <v>0</v>
      </c>
      <c r="Q290" s="516">
        <f>[11]B!AJ324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[11]B!C388</f>
        <v>2780</v>
      </c>
      <c r="D291" s="517">
        <f>[11]B!D388</f>
        <v>2728</v>
      </c>
      <c r="E291" s="517">
        <f>[11]B!E388</f>
        <v>2728</v>
      </c>
      <c r="F291" s="517">
        <f>[11]B!F388</f>
        <v>0</v>
      </c>
      <c r="G291" s="517">
        <f>[11]B!G388</f>
        <v>52</v>
      </c>
      <c r="H291" s="517">
        <f>[11]B!AA388</f>
        <v>1078</v>
      </c>
      <c r="I291" s="517">
        <f>[11]B!AB388</f>
        <v>483</v>
      </c>
      <c r="J291" s="517">
        <f>[11]B!AC388</f>
        <v>1219</v>
      </c>
      <c r="K291" s="517">
        <f>[11]B!AD388</f>
        <v>0</v>
      </c>
      <c r="L291" s="517">
        <f>[11]B!AE388</f>
        <v>0</v>
      </c>
      <c r="M291" s="517">
        <f>[11]B!AF388</f>
        <v>0</v>
      </c>
      <c r="N291" s="517">
        <f>[11]B!AG388</f>
        <v>0</v>
      </c>
      <c r="O291" s="517">
        <f>[11]B!AH388</f>
        <v>0</v>
      </c>
      <c r="P291" s="517">
        <f>[11]B!AI388</f>
        <v>101</v>
      </c>
      <c r="Q291" s="517">
        <f>[11]B!AJ388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5918</v>
      </c>
      <c r="D292" s="519">
        <f>SUM(D293:D295)</f>
        <v>5850</v>
      </c>
      <c r="E292" s="520">
        <f t="shared" ref="E292:Q292" si="2">SUM(E293:E295)</f>
        <v>5850</v>
      </c>
      <c r="F292" s="521">
        <f t="shared" si="2"/>
        <v>0</v>
      </c>
      <c r="G292" s="522">
        <f t="shared" si="2"/>
        <v>68</v>
      </c>
      <c r="H292" s="522">
        <f t="shared" si="2"/>
        <v>1642</v>
      </c>
      <c r="I292" s="522">
        <f t="shared" si="2"/>
        <v>3901</v>
      </c>
      <c r="J292" s="522">
        <f t="shared" si="2"/>
        <v>375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0</v>
      </c>
      <c r="P292" s="522">
        <f t="shared" si="2"/>
        <v>59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[11]B!C428</f>
        <v>4518</v>
      </c>
      <c r="D293" s="515">
        <f>[11]B!D428</f>
        <v>4463</v>
      </c>
      <c r="E293" s="515">
        <f>[11]B!E428</f>
        <v>4463</v>
      </c>
      <c r="F293" s="515">
        <f>[11]B!F428</f>
        <v>0</v>
      </c>
      <c r="G293" s="515">
        <f>[11]B!G428</f>
        <v>55</v>
      </c>
      <c r="H293" s="515">
        <f>[11]B!AA428</f>
        <v>1259</v>
      </c>
      <c r="I293" s="515">
        <f>[11]B!AB428</f>
        <v>2959</v>
      </c>
      <c r="J293" s="515">
        <f>[11]B!AC428</f>
        <v>300</v>
      </c>
      <c r="K293" s="515">
        <f>[11]B!AD428</f>
        <v>0</v>
      </c>
      <c r="L293" s="515">
        <f>[11]B!AE428</f>
        <v>0</v>
      </c>
      <c r="M293" s="515">
        <f>[11]B!AF428</f>
        <v>0</v>
      </c>
      <c r="N293" s="515">
        <f>[11]B!AG428</f>
        <v>0</v>
      </c>
      <c r="O293" s="515">
        <f>[11]B!AH428</f>
        <v>0</v>
      </c>
      <c r="P293" s="515">
        <f>[11]B!AI428</f>
        <v>1</v>
      </c>
      <c r="Q293" s="515">
        <f>[11]B!AJ428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[11]B!C447</f>
        <v>25</v>
      </c>
      <c r="D294" s="516">
        <f>[11]B!D447</f>
        <v>25</v>
      </c>
      <c r="E294" s="516">
        <f>[11]B!E447</f>
        <v>25</v>
      </c>
      <c r="F294" s="516">
        <f>[11]B!F447</f>
        <v>0</v>
      </c>
      <c r="G294" s="516">
        <f>[11]B!G447</f>
        <v>0</v>
      </c>
      <c r="H294" s="516">
        <f>[11]B!AA447</f>
        <v>0</v>
      </c>
      <c r="I294" s="516">
        <f>[11]B!AB447</f>
        <v>25</v>
      </c>
      <c r="J294" s="516">
        <f>[11]B!AC447</f>
        <v>0</v>
      </c>
      <c r="K294" s="516">
        <f>[11]B!AD447</f>
        <v>0</v>
      </c>
      <c r="L294" s="516">
        <f>[11]B!AE447</f>
        <v>0</v>
      </c>
      <c r="M294" s="516">
        <f>[11]B!AF447</f>
        <v>0</v>
      </c>
      <c r="N294" s="516">
        <f>[11]B!AG447</f>
        <v>0</v>
      </c>
      <c r="O294" s="516">
        <f>[11]B!AH447</f>
        <v>0</v>
      </c>
      <c r="P294" s="516">
        <f>[11]B!AI447</f>
        <v>3</v>
      </c>
      <c r="Q294" s="516">
        <f>[11]B!AJ447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[11]B!C470</f>
        <v>1375</v>
      </c>
      <c r="D295" s="524">
        <f>[11]B!D470</f>
        <v>1362</v>
      </c>
      <c r="E295" s="524">
        <f>[11]B!E470</f>
        <v>1362</v>
      </c>
      <c r="F295" s="524">
        <f>[11]B!F470</f>
        <v>0</v>
      </c>
      <c r="G295" s="524">
        <f>[11]B!G470</f>
        <v>13</v>
      </c>
      <c r="H295" s="524">
        <f>[11]B!AA470</f>
        <v>383</v>
      </c>
      <c r="I295" s="524">
        <f>[11]B!AB470</f>
        <v>917</v>
      </c>
      <c r="J295" s="524">
        <f>[11]B!AC470</f>
        <v>75</v>
      </c>
      <c r="K295" s="524">
        <f>[11]B!AD470</f>
        <v>0</v>
      </c>
      <c r="L295" s="524">
        <f>[11]B!AE470</f>
        <v>0</v>
      </c>
      <c r="M295" s="524">
        <f>[11]B!AF470</f>
        <v>0</v>
      </c>
      <c r="N295" s="524">
        <f>[11]B!AG470</f>
        <v>0</v>
      </c>
      <c r="O295" s="524">
        <f>[11]B!AH470</f>
        <v>0</v>
      </c>
      <c r="P295" s="524">
        <f>[11]B!AI470</f>
        <v>55</v>
      </c>
      <c r="Q295" s="524">
        <f>[11]B!AJ470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[11]B!C480</f>
        <v>0</v>
      </c>
      <c r="D296" s="515">
        <f>[11]B!D480</f>
        <v>0</v>
      </c>
      <c r="E296" s="515">
        <f>[11]B!E480</f>
        <v>0</v>
      </c>
      <c r="F296" s="515">
        <f>[11]B!F480</f>
        <v>0</v>
      </c>
      <c r="G296" s="515">
        <f>[11]B!G480</f>
        <v>0</v>
      </c>
      <c r="H296" s="515">
        <f>[11]B!AA480</f>
        <v>0</v>
      </c>
      <c r="I296" s="515">
        <f>[11]B!AB480</f>
        <v>0</v>
      </c>
      <c r="J296" s="515">
        <f>[11]B!AC480</f>
        <v>0</v>
      </c>
      <c r="K296" s="515">
        <f>[11]B!AD480</f>
        <v>0</v>
      </c>
      <c r="L296" s="515">
        <f>[11]B!AE480</f>
        <v>0</v>
      </c>
      <c r="M296" s="515">
        <f>[11]B!AF480</f>
        <v>0</v>
      </c>
      <c r="N296" s="515">
        <f>[11]B!AG480</f>
        <v>0</v>
      </c>
      <c r="O296" s="515">
        <f>[11]B!AH480</f>
        <v>0</v>
      </c>
      <c r="P296" s="515">
        <f>[11]B!AI480</f>
        <v>0</v>
      </c>
      <c r="Q296" s="515">
        <f>[11]B!AJ480</f>
        <v>0</v>
      </c>
      <c r="R296" s="199"/>
      <c r="S296" s="202"/>
      <c r="T296" s="202"/>
    </row>
    <row r="297" spans="1:20" s="86" customFormat="1" ht="15" customHeight="1" x14ac:dyDescent="0.15">
      <c r="A297" s="655" t="s">
        <v>126</v>
      </c>
      <c r="B297" s="75" t="s">
        <v>127</v>
      </c>
      <c r="C297" s="516">
        <f>[11]B!C532</f>
        <v>182</v>
      </c>
      <c r="D297" s="516">
        <f>[11]B!D532</f>
        <v>182</v>
      </c>
      <c r="E297" s="516">
        <f>[11]B!E532</f>
        <v>182</v>
      </c>
      <c r="F297" s="516">
        <f>[11]B!F532</f>
        <v>0</v>
      </c>
      <c r="G297" s="516">
        <f>[11]B!G532</f>
        <v>0</v>
      </c>
      <c r="H297" s="516">
        <f>[11]B!AA532</f>
        <v>91</v>
      </c>
      <c r="I297" s="516">
        <f>[11]B!AB532</f>
        <v>30</v>
      </c>
      <c r="J297" s="516">
        <f>[11]B!AC532</f>
        <v>61</v>
      </c>
      <c r="K297" s="516">
        <f>[11]B!AD532</f>
        <v>0</v>
      </c>
      <c r="L297" s="516">
        <f>[11]B!AE532</f>
        <v>0</v>
      </c>
      <c r="M297" s="516">
        <f>[11]B!AF532</f>
        <v>0</v>
      </c>
      <c r="N297" s="516">
        <f>[11]B!AG532</f>
        <v>0</v>
      </c>
      <c r="O297" s="516">
        <f>[11]B!AH532</f>
        <v>0</v>
      </c>
      <c r="P297" s="516">
        <f>[11]B!AI532</f>
        <v>0</v>
      </c>
      <c r="Q297" s="516">
        <f>[11]B!AJ532</f>
        <v>0</v>
      </c>
      <c r="R297" s="199"/>
      <c r="S297" s="202"/>
      <c r="T297" s="202"/>
    </row>
    <row r="298" spans="1:20" ht="15" customHeight="1" x14ac:dyDescent="0.15">
      <c r="A298" s="655" t="s">
        <v>128</v>
      </c>
      <c r="B298" s="75" t="s">
        <v>129</v>
      </c>
      <c r="C298" s="516">
        <f>[11]B!C566</f>
        <v>2096</v>
      </c>
      <c r="D298" s="516">
        <f>[11]B!D566</f>
        <v>2080</v>
      </c>
      <c r="E298" s="516">
        <f>[11]B!E566</f>
        <v>2080</v>
      </c>
      <c r="F298" s="516">
        <f>[11]B!F566</f>
        <v>0</v>
      </c>
      <c r="G298" s="516">
        <f>[11]B!G566</f>
        <v>16</v>
      </c>
      <c r="H298" s="516">
        <f>[11]B!AA566</f>
        <v>367</v>
      </c>
      <c r="I298" s="516">
        <f>[11]B!AB566</f>
        <v>1065</v>
      </c>
      <c r="J298" s="516">
        <f>[11]B!AC566</f>
        <v>664</v>
      </c>
      <c r="K298" s="516">
        <f>[11]B!AD566</f>
        <v>0</v>
      </c>
      <c r="L298" s="516">
        <f>[11]B!AE566</f>
        <v>0</v>
      </c>
      <c r="M298" s="516">
        <f>[11]B!AF566</f>
        <v>0</v>
      </c>
      <c r="N298" s="516">
        <f>[11]B!AG566</f>
        <v>0</v>
      </c>
      <c r="O298" s="516">
        <f>[11]B!AH566</f>
        <v>0</v>
      </c>
      <c r="P298" s="516">
        <f>[11]B!AI566</f>
        <v>0</v>
      </c>
      <c r="Q298" s="516">
        <f>[11]B!AJ566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6190</v>
      </c>
      <c r="D299" s="526">
        <f t="shared" si="3"/>
        <v>6147</v>
      </c>
      <c r="E299" s="520">
        <f t="shared" si="3"/>
        <v>6147</v>
      </c>
      <c r="F299" s="521">
        <f t="shared" si="3"/>
        <v>0</v>
      </c>
      <c r="G299" s="522">
        <f t="shared" si="3"/>
        <v>43</v>
      </c>
      <c r="H299" s="520">
        <f t="shared" si="3"/>
        <v>939</v>
      </c>
      <c r="I299" s="527">
        <f t="shared" si="3"/>
        <v>2189</v>
      </c>
      <c r="J299" s="521">
        <f t="shared" si="3"/>
        <v>3062</v>
      </c>
      <c r="K299" s="520">
        <f t="shared" si="3"/>
        <v>1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9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[11]B!C624</f>
        <v>3594</v>
      </c>
      <c r="D300" s="515">
        <f>[11]B!D624</f>
        <v>3556</v>
      </c>
      <c r="E300" s="515">
        <f>[11]B!E624</f>
        <v>3556</v>
      </c>
      <c r="F300" s="515">
        <f>[11]B!F624</f>
        <v>0</v>
      </c>
      <c r="G300" s="515">
        <f>[11]B!G624</f>
        <v>38</v>
      </c>
      <c r="H300" s="515">
        <f>[11]B!AA624</f>
        <v>341</v>
      </c>
      <c r="I300" s="515">
        <f>[11]B!AB624</f>
        <v>1124</v>
      </c>
      <c r="J300" s="515">
        <f>[11]B!AC624</f>
        <v>2129</v>
      </c>
      <c r="K300" s="515">
        <f>[11]B!AD624</f>
        <v>0</v>
      </c>
      <c r="L300" s="515">
        <f>[11]B!AE624</f>
        <v>0</v>
      </c>
      <c r="M300" s="515">
        <f>[11]B!AF624</f>
        <v>0</v>
      </c>
      <c r="N300" s="515">
        <f>[11]B!AG624</f>
        <v>0</v>
      </c>
      <c r="O300" s="515">
        <f>[11]B!AH624</f>
        <v>0</v>
      </c>
      <c r="P300" s="515">
        <f>[11]B!AI624</f>
        <v>5</v>
      </c>
      <c r="Q300" s="515">
        <f>[11]B!AJ624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[11]B!C647</f>
        <v>2</v>
      </c>
      <c r="D301" s="516">
        <f>[11]B!D647</f>
        <v>2</v>
      </c>
      <c r="E301" s="516">
        <f>[11]B!E647</f>
        <v>2</v>
      </c>
      <c r="F301" s="516">
        <f>[11]B!F647</f>
        <v>0</v>
      </c>
      <c r="G301" s="516">
        <f>[11]B!G647</f>
        <v>0</v>
      </c>
      <c r="H301" s="516">
        <f>[11]B!AA647</f>
        <v>0</v>
      </c>
      <c r="I301" s="516">
        <f>[11]B!AB647</f>
        <v>2</v>
      </c>
      <c r="J301" s="516">
        <f>[11]B!AC647</f>
        <v>0</v>
      </c>
      <c r="K301" s="516">
        <f>[11]B!AD647</f>
        <v>0</v>
      </c>
      <c r="L301" s="516">
        <f>[11]B!AE647</f>
        <v>0</v>
      </c>
      <c r="M301" s="516">
        <f>[11]B!AF647</f>
        <v>0</v>
      </c>
      <c r="N301" s="516">
        <f>[11]B!AG647</f>
        <v>0</v>
      </c>
      <c r="O301" s="516">
        <f>[11]B!AH647</f>
        <v>0</v>
      </c>
      <c r="P301" s="516">
        <f>[11]B!AI647</f>
        <v>0</v>
      </c>
      <c r="Q301" s="516">
        <f>[11]B!AJ647</f>
        <v>0</v>
      </c>
      <c r="R301" s="199"/>
      <c r="S301" s="202"/>
      <c r="T301" s="202"/>
    </row>
    <row r="302" spans="1:20" ht="15" customHeight="1" x14ac:dyDescent="0.15">
      <c r="A302" s="661" t="s">
        <v>135</v>
      </c>
      <c r="B302" s="223" t="s">
        <v>136</v>
      </c>
      <c r="C302" s="517">
        <f>[11]B!C674</f>
        <v>1392</v>
      </c>
      <c r="D302" s="517">
        <f>[11]B!D674</f>
        <v>1387</v>
      </c>
      <c r="E302" s="517">
        <f>[11]B!E674</f>
        <v>1387</v>
      </c>
      <c r="F302" s="517">
        <f>[11]B!F674</f>
        <v>0</v>
      </c>
      <c r="G302" s="517">
        <f>[11]B!G674</f>
        <v>5</v>
      </c>
      <c r="H302" s="517">
        <f>[11]B!AA674</f>
        <v>230</v>
      </c>
      <c r="I302" s="517">
        <f>[11]B!AB674</f>
        <v>334</v>
      </c>
      <c r="J302" s="517">
        <f>[11]B!AC674</f>
        <v>828</v>
      </c>
      <c r="K302" s="517">
        <f>[11]B!AD674</f>
        <v>0</v>
      </c>
      <c r="L302" s="517">
        <f>[11]B!AE674</f>
        <v>0</v>
      </c>
      <c r="M302" s="517">
        <f>[11]B!AF674</f>
        <v>0</v>
      </c>
      <c r="N302" s="517">
        <f>[11]B!AG674</f>
        <v>0</v>
      </c>
      <c r="O302" s="517">
        <f>[11]B!AH674</f>
        <v>0</v>
      </c>
      <c r="P302" s="517">
        <f>[11]B!AI674</f>
        <v>0</v>
      </c>
      <c r="Q302" s="517">
        <f>[11]B!AJ674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1202</v>
      </c>
      <c r="D303" s="448">
        <f>SUM(D304:D306)</f>
        <v>1202</v>
      </c>
      <c r="E303" s="481">
        <f t="shared" ref="E303:Q303" si="4">SUM(E304:E306)</f>
        <v>1202</v>
      </c>
      <c r="F303" s="532">
        <f t="shared" si="4"/>
        <v>0</v>
      </c>
      <c r="G303" s="533">
        <f t="shared" si="4"/>
        <v>0</v>
      </c>
      <c r="H303" s="481">
        <f t="shared" si="4"/>
        <v>368</v>
      </c>
      <c r="I303" s="534">
        <f t="shared" si="4"/>
        <v>729</v>
      </c>
      <c r="J303" s="532">
        <f t="shared" si="4"/>
        <v>105</v>
      </c>
      <c r="K303" s="481">
        <f t="shared" si="4"/>
        <v>1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3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[11]B!C696-[11]B!C676-[11]B!C677</f>
        <v>680</v>
      </c>
      <c r="D304" s="515">
        <f>[11]B!D696-[11]B!D676-[11]B!D677</f>
        <v>680</v>
      </c>
      <c r="E304" s="515">
        <f>[11]B!E696-[11]B!E676-[11]B!E677</f>
        <v>680</v>
      </c>
      <c r="F304" s="515">
        <f>[11]B!F696-[11]B!F676-[11]B!F677</f>
        <v>0</v>
      </c>
      <c r="G304" s="515">
        <f>[11]B!G696-[11]B!G676-[11]B!G677</f>
        <v>0</v>
      </c>
      <c r="H304" s="515">
        <f>[11]B!AA696-[11]B!AA676-[11]B!AA677</f>
        <v>287</v>
      </c>
      <c r="I304" s="515">
        <f>[11]B!AB696-[11]B!AB676-[11]B!AB677</f>
        <v>338</v>
      </c>
      <c r="J304" s="515">
        <f>[11]B!AC696-[11]B!AC676-[11]B!AC677</f>
        <v>55</v>
      </c>
      <c r="K304" s="515">
        <f>[11]B!AD696-[11]B!AD676-[11]B!AD677</f>
        <v>1</v>
      </c>
      <c r="L304" s="515">
        <f>[11]B!AE696-[11]B!AE676-[11]B!AE677</f>
        <v>0</v>
      </c>
      <c r="M304" s="515">
        <f>[11]B!AF696-[11]B!AF676-[11]B!AF677</f>
        <v>0</v>
      </c>
      <c r="N304" s="515">
        <f>[11]B!AG696-[11]B!AG676-[11]B!AG677</f>
        <v>0</v>
      </c>
      <c r="O304" s="515">
        <f>[11]B!AH696-[11]B!AH676-[11]B!AH677</f>
        <v>0</v>
      </c>
      <c r="P304" s="515">
        <f>[11]B!AI696-[11]B!AI676-[11]B!AI677</f>
        <v>3</v>
      </c>
      <c r="Q304" s="515">
        <f>[11]B!AJ696-[11]B!AJ676-[11]B!AJ677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[11]B!C676</f>
        <v>355</v>
      </c>
      <c r="D305" s="516">
        <f>[11]B!D676</f>
        <v>355</v>
      </c>
      <c r="E305" s="516">
        <f>[11]B!E676</f>
        <v>355</v>
      </c>
      <c r="F305" s="516">
        <f>[11]B!F676</f>
        <v>0</v>
      </c>
      <c r="G305" s="516">
        <f>[11]B!G676</f>
        <v>0</v>
      </c>
      <c r="H305" s="516">
        <f>[11]B!AA676</f>
        <v>0</v>
      </c>
      <c r="I305" s="516">
        <f>[11]B!AB676</f>
        <v>355</v>
      </c>
      <c r="J305" s="516">
        <f>[11]B!AC676</f>
        <v>0</v>
      </c>
      <c r="K305" s="516">
        <f>[11]B!AD676</f>
        <v>0</v>
      </c>
      <c r="L305" s="516">
        <f>[11]B!AE676</f>
        <v>0</v>
      </c>
      <c r="M305" s="516">
        <f>[11]B!AF676</f>
        <v>0</v>
      </c>
      <c r="N305" s="516">
        <f>[11]B!AG676</f>
        <v>0</v>
      </c>
      <c r="O305" s="516">
        <f>[11]B!AH676</f>
        <v>0</v>
      </c>
      <c r="P305" s="516">
        <f>[11]B!AI676</f>
        <v>0</v>
      </c>
      <c r="Q305" s="516">
        <f>[11]B!AJ676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[11]B!C677</f>
        <v>167</v>
      </c>
      <c r="D306" s="517">
        <f>[11]B!D677</f>
        <v>167</v>
      </c>
      <c r="E306" s="517">
        <f>[11]B!E677</f>
        <v>167</v>
      </c>
      <c r="F306" s="517">
        <f>[11]B!F677</f>
        <v>0</v>
      </c>
      <c r="G306" s="517">
        <f>[11]B!G677</f>
        <v>0</v>
      </c>
      <c r="H306" s="517">
        <f>[11]B!AA677</f>
        <v>81</v>
      </c>
      <c r="I306" s="517">
        <f>[11]B!AB677</f>
        <v>36</v>
      </c>
      <c r="J306" s="517">
        <f>[11]B!AC677</f>
        <v>50</v>
      </c>
      <c r="K306" s="517">
        <f>[11]B!AD677</f>
        <v>0</v>
      </c>
      <c r="L306" s="517">
        <f>[11]B!AE677</f>
        <v>0</v>
      </c>
      <c r="M306" s="517">
        <f>[11]B!AF677</f>
        <v>0</v>
      </c>
      <c r="N306" s="517">
        <f>[11]B!AG677</f>
        <v>0</v>
      </c>
      <c r="O306" s="517">
        <f>[11]B!AH677</f>
        <v>0</v>
      </c>
      <c r="P306" s="517">
        <f>[11]B!AI677</f>
        <v>0</v>
      </c>
      <c r="Q306" s="517">
        <f>[11]B!AJ677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[11]B!C728</f>
        <v>0</v>
      </c>
      <c r="D307" s="538">
        <f>[11]B!D728</f>
        <v>0</v>
      </c>
      <c r="E307" s="538">
        <f>[11]B!E728</f>
        <v>0</v>
      </c>
      <c r="F307" s="538">
        <f>[11]B!F728</f>
        <v>0</v>
      </c>
      <c r="G307" s="538">
        <f>[11]B!G728</f>
        <v>0</v>
      </c>
      <c r="H307" s="538">
        <f>[11]B!AA728</f>
        <v>0</v>
      </c>
      <c r="I307" s="538">
        <f>[11]B!AB728</f>
        <v>0</v>
      </c>
      <c r="J307" s="538">
        <f>[11]B!AC728</f>
        <v>0</v>
      </c>
      <c r="K307" s="538">
        <f>[11]B!AD728</f>
        <v>0</v>
      </c>
      <c r="L307" s="538">
        <f>[11]B!AE728</f>
        <v>0</v>
      </c>
      <c r="M307" s="538">
        <f>[11]B!AF728</f>
        <v>0</v>
      </c>
      <c r="N307" s="538">
        <f>[11]B!AG728</f>
        <v>0</v>
      </c>
      <c r="O307" s="538">
        <f>[11]B!AH728</f>
        <v>0</v>
      </c>
      <c r="P307" s="538">
        <f>[11]B!AI728</f>
        <v>1</v>
      </c>
      <c r="Q307" s="538">
        <f>[11]B!AJ728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[11]B!C786</f>
        <v>0</v>
      </c>
      <c r="D308" s="517">
        <f>[11]B!D786</f>
        <v>0</v>
      </c>
      <c r="E308" s="517">
        <f>[11]B!E786</f>
        <v>0</v>
      </c>
      <c r="F308" s="517">
        <f>[11]B!F786</f>
        <v>0</v>
      </c>
      <c r="G308" s="517">
        <f>[11]B!G786</f>
        <v>0</v>
      </c>
      <c r="H308" s="517">
        <f>[11]B!AA786</f>
        <v>0</v>
      </c>
      <c r="I308" s="517">
        <f>[11]B!AB786</f>
        <v>0</v>
      </c>
      <c r="J308" s="517">
        <f>[11]B!AC786</f>
        <v>0</v>
      </c>
      <c r="K308" s="517">
        <f>[11]B!AD786</f>
        <v>0</v>
      </c>
      <c r="L308" s="517">
        <f>[11]B!AE786</f>
        <v>0</v>
      </c>
      <c r="M308" s="517">
        <f>[11]B!AF786</f>
        <v>0</v>
      </c>
      <c r="N308" s="517">
        <f>[11]B!AG786</f>
        <v>0</v>
      </c>
      <c r="O308" s="517">
        <f>[11]B!AH786</f>
        <v>0</v>
      </c>
      <c r="P308" s="517">
        <f>[11]B!AI786</f>
        <v>0</v>
      </c>
      <c r="Q308" s="517">
        <f>[11]B!AJ786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[11]B!C492</f>
        <v>6547</v>
      </c>
      <c r="D309" s="515">
        <f>[11]B!D492</f>
        <v>6376</v>
      </c>
      <c r="E309" s="515">
        <f>[11]B!E492</f>
        <v>6376</v>
      </c>
      <c r="F309" s="515">
        <f>[11]B!F492</f>
        <v>0</v>
      </c>
      <c r="G309" s="515">
        <f>[11]B!G492</f>
        <v>171</v>
      </c>
      <c r="H309" s="515">
        <f>[11]B!AA492</f>
        <v>3810</v>
      </c>
      <c r="I309" s="515">
        <f>[11]B!AB492</f>
        <v>1302</v>
      </c>
      <c r="J309" s="515">
        <f>[11]B!AC492</f>
        <v>1435</v>
      </c>
      <c r="K309" s="515">
        <f>[11]B!AD492</f>
        <v>0</v>
      </c>
      <c r="L309" s="515">
        <f>[11]B!AE492</f>
        <v>0</v>
      </c>
      <c r="M309" s="515">
        <f>[11]B!AF492</f>
        <v>0</v>
      </c>
      <c r="N309" s="515">
        <f>[11]B!AG492</f>
        <v>0</v>
      </c>
      <c r="O309" s="515">
        <f>[11]B!AH492</f>
        <v>0</v>
      </c>
      <c r="P309" s="515">
        <f>[11]B!AI492</f>
        <v>0</v>
      </c>
      <c r="Q309" s="515">
        <f>[11]B!AJ492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[11]B!C978</f>
        <v>0</v>
      </c>
      <c r="D310" s="539">
        <f>[11]B!D978</f>
        <v>0</v>
      </c>
      <c r="E310" s="539">
        <f>[11]B!E978</f>
        <v>0</v>
      </c>
      <c r="F310" s="539">
        <f>[11]B!F978</f>
        <v>0</v>
      </c>
      <c r="G310" s="539">
        <f>[11]B!G978</f>
        <v>0</v>
      </c>
      <c r="H310" s="539">
        <f>[11]B!AA978</f>
        <v>0</v>
      </c>
      <c r="I310" s="539">
        <f>[11]B!AB978</f>
        <v>0</v>
      </c>
      <c r="J310" s="539">
        <f>[11]B!AC978</f>
        <v>0</v>
      </c>
      <c r="K310" s="539">
        <f>[11]B!AD978</f>
        <v>0</v>
      </c>
      <c r="L310" s="539">
        <f>[11]B!AE978</f>
        <v>0</v>
      </c>
      <c r="M310" s="539">
        <f>[11]B!AF978</f>
        <v>0</v>
      </c>
      <c r="N310" s="539">
        <f>[11]B!AG978</f>
        <v>0</v>
      </c>
      <c r="O310" s="539">
        <f>[11]B!AH978</f>
        <v>0</v>
      </c>
      <c r="P310" s="539">
        <f>[11]B!AI978</f>
        <v>31</v>
      </c>
      <c r="Q310" s="539">
        <f>[11]B!AJ978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SUM([11]B!C793,[11]B!C800,[11]B!C804,[11]B!C811,[11]B!C820)</f>
        <v>0</v>
      </c>
      <c r="D317" s="511">
        <f>SUM([11]B!D793,[11]B!D800,[11]B!D804,[11]B!D811,[11]B!D820)</f>
        <v>0</v>
      </c>
      <c r="E317" s="511">
        <f>SUM([11]B!E793,[11]B!E800,[11]B!E804,[11]B!E811,[11]B!E820)</f>
        <v>0</v>
      </c>
      <c r="F317" s="511">
        <f>SUM([11]B!F793,[11]B!F800,[11]B!F804,[11]B!F811,[11]B!F820)</f>
        <v>0</v>
      </c>
      <c r="G317" s="511">
        <f>SUM([11]B!G793,[11]B!G800,[11]B!G804,[11]B!G811,[11]B!G820)</f>
        <v>0</v>
      </c>
      <c r="H317" s="511">
        <f>SUM([11]B!AA793,[11]B!AA800,[11]B!AA804,[11]B!AA811,[11]B!AA820)</f>
        <v>0</v>
      </c>
      <c r="I317" s="511">
        <f>SUM([11]B!AB793,[11]B!AB800,[11]B!AB804,[11]B!AB811,[11]B!AB820)</f>
        <v>0</v>
      </c>
      <c r="J317" s="511">
        <f>SUM([11]B!AC793,[11]B!AC800,[11]B!AC804,[11]B!AC811,[11]B!AC820)</f>
        <v>0</v>
      </c>
      <c r="K317" s="511">
        <f>SUM([11]B!AD793,[11]B!AD800,[11]B!AD804,[11]B!AD811,[11]B!AD820)</f>
        <v>0</v>
      </c>
      <c r="L317" s="511">
        <f>SUM([11]B!AE793,[11]B!AE800,[11]B!AE804,[11]B!AE811,[11]B!AE820)</f>
        <v>0</v>
      </c>
      <c r="M317" s="511">
        <f>SUM([11]B!AF793,[11]B!AF800,[11]B!AF804,[11]B!AF811,[11]B!AF820)</f>
        <v>0</v>
      </c>
      <c r="N317" s="511">
        <f>SUM([11]B!AG793,[11]B!AG800,[11]B!AG804,[11]B!AG811,[11]B!AG820)</f>
        <v>0</v>
      </c>
      <c r="O317" s="511">
        <f>SUM([11]B!AH793,[11]B!AH800,[11]B!AH804,[11]B!AH811,[11]B!AH820)</f>
        <v>0</v>
      </c>
      <c r="P317" s="511">
        <f>SUM([11]B!AI793,[11]B!AI800,[11]B!AI804,[11]B!AI811,[11]B!AI820)</f>
        <v>19</v>
      </c>
      <c r="Q317" s="511">
        <f>SUM([11]B!AJ793,[11]B!AJ800,[11]B!AJ804,[11]B!AJ811,[11]B!AJ820)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SUM([11]B!C824,[11]B!C828,[11]B!C832,[11]B!C840,[11]B!C843)</f>
        <v>0</v>
      </c>
      <c r="D318" s="496">
        <f>SUM([11]B!D824,[11]B!D828,[11]B!D832,[11]B!D840,[11]B!D843)</f>
        <v>0</v>
      </c>
      <c r="E318" s="496">
        <f>SUM([11]B!E824,[11]B!E828,[11]B!E832,[11]B!E840,[11]B!E843)</f>
        <v>0</v>
      </c>
      <c r="F318" s="496">
        <f>SUM([11]B!F824,[11]B!F828,[11]B!F832,[11]B!F840,[11]B!F843)</f>
        <v>0</v>
      </c>
      <c r="G318" s="496">
        <f>SUM([11]B!G824,[11]B!G828,[11]B!G832,[11]B!G840,[11]B!G843)</f>
        <v>0</v>
      </c>
      <c r="H318" s="511">
        <f>SUM([11]B!AA824,[11]B!AA828,[11]B!AA832,[11]B!AA840,[11]B!AA843)</f>
        <v>0</v>
      </c>
      <c r="I318" s="511">
        <f>SUM([11]B!AB824,[11]B!AB828,[11]B!AB832,[11]B!AB840,[11]B!AB843)</f>
        <v>0</v>
      </c>
      <c r="J318" s="511">
        <f>SUM([11]B!AC824,[11]B!AC828,[11]B!AC832,[11]B!AC840,[11]B!AC843)</f>
        <v>0</v>
      </c>
      <c r="K318" s="511">
        <f>SUM([11]B!AD824,[11]B!AD828,[11]B!AD832,[11]B!AD840,[11]B!AD843)</f>
        <v>0</v>
      </c>
      <c r="L318" s="511">
        <f>SUM([11]B!AE824,[11]B!AE828,[11]B!AE832,[11]B!AE840,[11]B!AE843)</f>
        <v>0</v>
      </c>
      <c r="M318" s="511">
        <f>SUM([11]B!AF824,[11]B!AF828,[11]B!AF832,[11]B!AF840,[11]B!AF843)</f>
        <v>0</v>
      </c>
      <c r="N318" s="511">
        <f>SUM([11]B!AG824,[11]B!AG828,[11]B!AG832,[11]B!AG840,[11]B!AG843)</f>
        <v>0</v>
      </c>
      <c r="O318" s="511">
        <f>SUM([11]B!AH824,[11]B!AH828,[11]B!AH832,[11]B!AH840,[11]B!AH843)</f>
        <v>0</v>
      </c>
      <c r="P318" s="511">
        <f>SUM([11]B!AI824,[11]B!AI828,[11]B!AI832,[11]B!AI840,[11]B!AI843)</f>
        <v>1</v>
      </c>
      <c r="Q318" s="511">
        <f>SUM([11]B!AJ824,[11]B!AJ828,[11]B!AJ832,[11]B!AJ840,[11]B!AJ843)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[11]B!C854</f>
        <v>0</v>
      </c>
      <c r="D320" s="513">
        <f>[11]B!D854</f>
        <v>0</v>
      </c>
      <c r="E320" s="513">
        <f>[11]B!E854</f>
        <v>0</v>
      </c>
      <c r="F320" s="513">
        <f>[11]B!F854</f>
        <v>0</v>
      </c>
      <c r="G320" s="513">
        <f>[11]B!G854</f>
        <v>0</v>
      </c>
      <c r="H320" s="511">
        <f>[11]B!AA854</f>
        <v>0</v>
      </c>
      <c r="I320" s="511">
        <f>[11]B!AB854</f>
        <v>0</v>
      </c>
      <c r="J320" s="511">
        <f>[11]B!AC854</f>
        <v>0</v>
      </c>
      <c r="K320" s="511">
        <f>[11]B!AD854</f>
        <v>0</v>
      </c>
      <c r="L320" s="511">
        <f>[11]B!AE854</f>
        <v>0</v>
      </c>
      <c r="M320" s="511">
        <f>[11]B!AF854</f>
        <v>0</v>
      </c>
      <c r="N320" s="511">
        <f>[11]B!AG854</f>
        <v>0</v>
      </c>
      <c r="O320" s="511">
        <f>[11]B!AH854</f>
        <v>0</v>
      </c>
      <c r="P320" s="511">
        <f>[11]B!AI854</f>
        <v>0</v>
      </c>
      <c r="Q320" s="511">
        <f>[11]B!AJ854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[11]B!C860</f>
        <v>0</v>
      </c>
      <c r="D322" s="547">
        <f>[11]B!D860</f>
        <v>0</v>
      </c>
      <c r="E322" s="547">
        <f>[11]B!E860</f>
        <v>0</v>
      </c>
      <c r="F322" s="547">
        <f>[11]B!F860</f>
        <v>0</v>
      </c>
      <c r="G322" s="547">
        <f>[11]B!G860</f>
        <v>0</v>
      </c>
      <c r="H322" s="511">
        <f>[11]B!AA860</f>
        <v>0</v>
      </c>
      <c r="I322" s="511">
        <f>[11]B!AB860</f>
        <v>0</v>
      </c>
      <c r="J322" s="511">
        <f>[11]B!AC860</f>
        <v>0</v>
      </c>
      <c r="K322" s="511">
        <f>[11]B!AD860</f>
        <v>0</v>
      </c>
      <c r="L322" s="511">
        <f>[11]B!AE860</f>
        <v>0</v>
      </c>
      <c r="M322" s="511">
        <f>[11]B!AF860</f>
        <v>0</v>
      </c>
      <c r="N322" s="511">
        <f>[11]B!AG860</f>
        <v>0</v>
      </c>
      <c r="O322" s="511">
        <f>[11]B!AH860</f>
        <v>0</v>
      </c>
      <c r="P322" s="511">
        <f>[11]B!AI860</f>
        <v>0</v>
      </c>
      <c r="Q322" s="511">
        <f>[11]B!AJ860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[11]B!C876</f>
        <v>0</v>
      </c>
      <c r="D323" s="548">
        <f>[11]B!D876</f>
        <v>0</v>
      </c>
      <c r="E323" s="548">
        <f>[11]B!E876</f>
        <v>0</v>
      </c>
      <c r="F323" s="548">
        <f>[11]B!F876</f>
        <v>0</v>
      </c>
      <c r="G323" s="548">
        <f>[11]B!G876</f>
        <v>0</v>
      </c>
      <c r="H323" s="511">
        <f>[11]B!AA876</f>
        <v>0</v>
      </c>
      <c r="I323" s="511">
        <f>[11]B!AB876</f>
        <v>0</v>
      </c>
      <c r="J323" s="511">
        <f>[11]B!AC876</f>
        <v>0</v>
      </c>
      <c r="K323" s="511">
        <f>[11]B!AD876</f>
        <v>0</v>
      </c>
      <c r="L323" s="511">
        <f>[11]B!AE876</f>
        <v>0</v>
      </c>
      <c r="M323" s="511">
        <f>[11]B!AF876</f>
        <v>0</v>
      </c>
      <c r="N323" s="511">
        <f>[11]B!AG876</f>
        <v>0</v>
      </c>
      <c r="O323" s="511">
        <f>[11]B!AH876</f>
        <v>0</v>
      </c>
      <c r="P323" s="511">
        <f>[11]B!AI876</f>
        <v>0</v>
      </c>
      <c r="Q323" s="511">
        <f>[11]B!AJ876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[11]B!C879</f>
        <v>0</v>
      </c>
      <c r="D324" s="548">
        <f>[11]B!D879</f>
        <v>0</v>
      </c>
      <c r="E324" s="548">
        <f>[11]B!E879</f>
        <v>0</v>
      </c>
      <c r="F324" s="548">
        <f>[11]B!F879</f>
        <v>0</v>
      </c>
      <c r="G324" s="548">
        <f>[11]B!G879</f>
        <v>0</v>
      </c>
      <c r="H324" s="548">
        <f>[11]B!H879</f>
        <v>0</v>
      </c>
      <c r="I324" s="548">
        <f>[11]B!I879</f>
        <v>0</v>
      </c>
      <c r="J324" s="548">
        <f>[11]B!J879</f>
        <v>0</v>
      </c>
      <c r="K324" s="548">
        <f>[11]B!K879</f>
        <v>0</v>
      </c>
      <c r="L324" s="548">
        <f>[11]B!L879</f>
        <v>0</v>
      </c>
      <c r="M324" s="548">
        <f>[11]B!M879</f>
        <v>0</v>
      </c>
      <c r="N324" s="548">
        <f>[11]B!N879</f>
        <v>0</v>
      </c>
      <c r="O324" s="548">
        <f>[11]B!O879</f>
        <v>0</v>
      </c>
      <c r="P324" s="548">
        <f>[11]B!P879</f>
        <v>0</v>
      </c>
      <c r="Q324" s="548">
        <f>[11]B!Q879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20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[11]B!C2095</f>
        <v>0</v>
      </c>
      <c r="D330" s="555">
        <f>[11]B!D2095</f>
        <v>0</v>
      </c>
      <c r="E330" s="555">
        <f>[11]B!E2095</f>
        <v>0</v>
      </c>
      <c r="F330" s="555">
        <f>[11]B!F2095</f>
        <v>0</v>
      </c>
      <c r="G330" s="555">
        <f>[11]B!G2095</f>
        <v>0</v>
      </c>
      <c r="H330" s="555">
        <f>[11]B!AA2095</f>
        <v>0</v>
      </c>
      <c r="I330" s="555">
        <f>[11]B!AB2095</f>
        <v>0</v>
      </c>
      <c r="J330" s="555">
        <f>[11]B!AC2095</f>
        <v>0</v>
      </c>
      <c r="K330" s="555">
        <f>[11]B!AD2095</f>
        <v>0</v>
      </c>
      <c r="L330" s="555">
        <f>[11]B!AE2095</f>
        <v>0</v>
      </c>
      <c r="M330" s="555">
        <f>[11]B!AF2095</f>
        <v>0</v>
      </c>
      <c r="N330" s="555">
        <f>[11]B!AG2095</f>
        <v>0</v>
      </c>
      <c r="O330" s="555">
        <f>[11]B!AH2095</f>
        <v>0</v>
      </c>
      <c r="P330" s="555">
        <f>[11]B!AI2095</f>
        <v>0</v>
      </c>
      <c r="Q330" s="555">
        <f>[11]B!AJ2095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[11]B!C2096</f>
        <v>0</v>
      </c>
      <c r="D331" s="555">
        <f>[11]B!D2096</f>
        <v>0</v>
      </c>
      <c r="E331" s="555">
        <f>[11]B!E2096</f>
        <v>0</v>
      </c>
      <c r="F331" s="555">
        <f>[11]B!F2096</f>
        <v>0</v>
      </c>
      <c r="G331" s="555">
        <f>[11]B!G2096</f>
        <v>0</v>
      </c>
      <c r="H331" s="555">
        <f>[11]B!AA2096</f>
        <v>0</v>
      </c>
      <c r="I331" s="555">
        <f>[11]B!AB2096</f>
        <v>0</v>
      </c>
      <c r="J331" s="555">
        <f>[11]B!AC2096</f>
        <v>0</v>
      </c>
      <c r="K331" s="555">
        <f>[11]B!AD2096</f>
        <v>0</v>
      </c>
      <c r="L331" s="555">
        <f>[11]B!AE2096</f>
        <v>0</v>
      </c>
      <c r="M331" s="555">
        <f>[11]B!AF2096</f>
        <v>0</v>
      </c>
      <c r="N331" s="555">
        <f>[11]B!AG2096</f>
        <v>0</v>
      </c>
      <c r="O331" s="555">
        <f>[11]B!AH2096</f>
        <v>0</v>
      </c>
      <c r="P331" s="555">
        <f>[11]B!AI2096</f>
        <v>0</v>
      </c>
      <c r="Q331" s="555">
        <f>[11]B!AJ2096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[11]B!C2097</f>
        <v>0</v>
      </c>
      <c r="D332" s="555">
        <f>[11]B!D2097</f>
        <v>0</v>
      </c>
      <c r="E332" s="555">
        <f>[11]B!E2097</f>
        <v>0</v>
      </c>
      <c r="F332" s="555">
        <f>[11]B!F2097</f>
        <v>0</v>
      </c>
      <c r="G332" s="555">
        <f>[11]B!G2097</f>
        <v>0</v>
      </c>
      <c r="H332" s="555">
        <f>[11]B!AA2097</f>
        <v>0</v>
      </c>
      <c r="I332" s="555">
        <f>[11]B!AB2097</f>
        <v>0</v>
      </c>
      <c r="J332" s="555">
        <f>[11]B!AC2097</f>
        <v>0</v>
      </c>
      <c r="K332" s="555">
        <f>[11]B!AD2097</f>
        <v>0</v>
      </c>
      <c r="L332" s="555">
        <f>[11]B!AE2097</f>
        <v>0</v>
      </c>
      <c r="M332" s="555">
        <f>[11]B!AF2097</f>
        <v>0</v>
      </c>
      <c r="N332" s="555">
        <f>[11]B!AG2097</f>
        <v>0</v>
      </c>
      <c r="O332" s="555">
        <f>[11]B!AH2097</f>
        <v>0</v>
      </c>
      <c r="P332" s="555">
        <f>[11]B!AI2097</f>
        <v>0</v>
      </c>
      <c r="Q332" s="555">
        <f>[11]B!AJ2097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[11]B!C2098</f>
        <v>0</v>
      </c>
      <c r="D333" s="555">
        <f>[11]B!D2098</f>
        <v>0</v>
      </c>
      <c r="E333" s="555">
        <f>[11]B!E2098</f>
        <v>0</v>
      </c>
      <c r="F333" s="555">
        <f>[11]B!F2098</f>
        <v>0</v>
      </c>
      <c r="G333" s="555">
        <f>[11]B!G2098</f>
        <v>0</v>
      </c>
      <c r="H333" s="555">
        <f>[11]B!AA2098</f>
        <v>0</v>
      </c>
      <c r="I333" s="555">
        <f>[11]B!AB2098</f>
        <v>0</v>
      </c>
      <c r="J333" s="555">
        <f>[11]B!AC2098</f>
        <v>0</v>
      </c>
      <c r="K333" s="555">
        <f>[11]B!AD2098</f>
        <v>0</v>
      </c>
      <c r="L333" s="555">
        <f>[11]B!AE2098</f>
        <v>0</v>
      </c>
      <c r="M333" s="555">
        <f>[11]B!AF2098</f>
        <v>0</v>
      </c>
      <c r="N333" s="555">
        <f>[11]B!AG2098</f>
        <v>0</v>
      </c>
      <c r="O333" s="555">
        <f>[11]B!AH2098</f>
        <v>0</v>
      </c>
      <c r="P333" s="555">
        <f>[11]B!AI2098</f>
        <v>0</v>
      </c>
      <c r="Q333" s="555">
        <f>[11]B!AJ2098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[11]B!C2099</f>
        <v>0</v>
      </c>
      <c r="D334" s="555">
        <f>[11]B!D2099</f>
        <v>0</v>
      </c>
      <c r="E334" s="555">
        <f>[11]B!E2099</f>
        <v>0</v>
      </c>
      <c r="F334" s="555">
        <f>[11]B!F2099</f>
        <v>0</v>
      </c>
      <c r="G334" s="555">
        <f>[11]B!G2099</f>
        <v>0</v>
      </c>
      <c r="H334" s="555">
        <f>[11]B!AA2099</f>
        <v>0</v>
      </c>
      <c r="I334" s="555">
        <f>[11]B!AB2099</f>
        <v>0</v>
      </c>
      <c r="J334" s="555">
        <f>[11]B!AC2099</f>
        <v>0</v>
      </c>
      <c r="K334" s="555">
        <f>[11]B!AD2099</f>
        <v>0</v>
      </c>
      <c r="L334" s="555">
        <f>[11]B!AE2099</f>
        <v>0</v>
      </c>
      <c r="M334" s="555">
        <f>[11]B!AF2099</f>
        <v>0</v>
      </c>
      <c r="N334" s="555">
        <f>[11]B!AG2099</f>
        <v>0</v>
      </c>
      <c r="O334" s="555">
        <f>[11]B!AH2099</f>
        <v>0</v>
      </c>
      <c r="P334" s="555">
        <f>[11]B!AI2099</f>
        <v>0</v>
      </c>
      <c r="Q334" s="555">
        <f>[11]B!AJ2099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[11]B!C2100</f>
        <v>0</v>
      </c>
      <c r="D335" s="555">
        <f>[11]B!D2100</f>
        <v>0</v>
      </c>
      <c r="E335" s="555">
        <f>[11]B!E2100</f>
        <v>0</v>
      </c>
      <c r="F335" s="555">
        <f>[11]B!F2100</f>
        <v>0</v>
      </c>
      <c r="G335" s="555">
        <f>[11]B!G2100</f>
        <v>0</v>
      </c>
      <c r="H335" s="555">
        <f>[11]B!AA2100</f>
        <v>0</v>
      </c>
      <c r="I335" s="555">
        <f>[11]B!AB2100</f>
        <v>0</v>
      </c>
      <c r="J335" s="555">
        <f>[11]B!AC2100</f>
        <v>0</v>
      </c>
      <c r="K335" s="555">
        <f>[11]B!AD2100</f>
        <v>0</v>
      </c>
      <c r="L335" s="555">
        <f>[11]B!AE2100</f>
        <v>0</v>
      </c>
      <c r="M335" s="555">
        <f>[11]B!AF2100</f>
        <v>0</v>
      </c>
      <c r="N335" s="555">
        <f>[11]B!AG2100</f>
        <v>0</v>
      </c>
      <c r="O335" s="555">
        <f>[11]B!AH2100</f>
        <v>0</v>
      </c>
      <c r="P335" s="555">
        <f>[11]B!AI2100</f>
        <v>0</v>
      </c>
      <c r="Q335" s="555">
        <f>[11]B!AJ2100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[11]B!C2101</f>
        <v>0</v>
      </c>
      <c r="D336" s="555">
        <f>[11]B!D2101</f>
        <v>0</v>
      </c>
      <c r="E336" s="555">
        <f>[11]B!E2101</f>
        <v>0</v>
      </c>
      <c r="F336" s="555">
        <f>[11]B!F2101</f>
        <v>0</v>
      </c>
      <c r="G336" s="555">
        <f>[11]B!G2101</f>
        <v>0</v>
      </c>
      <c r="H336" s="555">
        <f>[11]B!AA2101</f>
        <v>0</v>
      </c>
      <c r="I336" s="555">
        <f>[11]B!AB2101</f>
        <v>0</v>
      </c>
      <c r="J336" s="555">
        <f>[11]B!AC2101</f>
        <v>0</v>
      </c>
      <c r="K336" s="555">
        <f>[11]B!AD2101</f>
        <v>0</v>
      </c>
      <c r="L336" s="555">
        <f>[11]B!AE2101</f>
        <v>0</v>
      </c>
      <c r="M336" s="555">
        <f>[11]B!AF2101</f>
        <v>0</v>
      </c>
      <c r="N336" s="555">
        <f>[11]B!AG2101</f>
        <v>0</v>
      </c>
      <c r="O336" s="555">
        <f>[11]B!AH2101</f>
        <v>0</v>
      </c>
      <c r="P336" s="555">
        <f>[11]B!AI2101</f>
        <v>0</v>
      </c>
      <c r="Q336" s="555">
        <f>[11]B!AJ2101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[11]B!C2102</f>
        <v>0</v>
      </c>
      <c r="D337" s="555">
        <f>[11]B!D2102</f>
        <v>0</v>
      </c>
      <c r="E337" s="555">
        <f>[11]B!E2102</f>
        <v>0</v>
      </c>
      <c r="F337" s="555">
        <f>[11]B!F2102</f>
        <v>0</v>
      </c>
      <c r="G337" s="555">
        <f>[11]B!G2102</f>
        <v>0</v>
      </c>
      <c r="H337" s="555">
        <f>[11]B!AA2102</f>
        <v>0</v>
      </c>
      <c r="I337" s="555">
        <f>[11]B!AB2102</f>
        <v>0</v>
      </c>
      <c r="J337" s="555">
        <f>[11]B!AC2102</f>
        <v>0</v>
      </c>
      <c r="K337" s="555">
        <f>[11]B!AD2102</f>
        <v>0</v>
      </c>
      <c r="L337" s="555">
        <f>[11]B!AE2102</f>
        <v>0</v>
      </c>
      <c r="M337" s="555">
        <f>[11]B!AF2102</f>
        <v>0</v>
      </c>
      <c r="N337" s="555">
        <f>[11]B!AG2102</f>
        <v>0</v>
      </c>
      <c r="O337" s="555">
        <f>[11]B!AH2102</f>
        <v>0</v>
      </c>
      <c r="P337" s="555">
        <f>[11]B!AI2102</f>
        <v>0</v>
      </c>
      <c r="Q337" s="555">
        <f>[11]B!AJ2102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60" t="s">
        <v>454</v>
      </c>
      <c r="H342" s="276" t="s">
        <v>434</v>
      </c>
      <c r="I342" s="277" t="s">
        <v>435</v>
      </c>
      <c r="J342" s="660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[11]B!C1141</f>
        <v>5</v>
      </c>
      <c r="D343" s="555">
        <f>[11]B!H1141</f>
        <v>3</v>
      </c>
      <c r="E343" s="555">
        <f>[11]B!I1141</f>
        <v>1</v>
      </c>
      <c r="F343" s="555">
        <f>[11]B!J1141</f>
        <v>2</v>
      </c>
      <c r="G343" s="555">
        <f>[11]B!K1141</f>
        <v>1</v>
      </c>
      <c r="H343" s="555">
        <f>[11]B!L1141</f>
        <v>0</v>
      </c>
      <c r="I343" s="555">
        <f>[11]B!M1141</f>
        <v>0</v>
      </c>
      <c r="J343" s="555">
        <f>[11]B!N1141</f>
        <v>1</v>
      </c>
      <c r="K343" s="567"/>
      <c r="L343" s="555">
        <f>[11]B!AD1141</f>
        <v>0</v>
      </c>
      <c r="M343" s="555">
        <f>[11]B!AE1141</f>
        <v>0</v>
      </c>
      <c r="N343" s="555">
        <f>[11]B!AF1141</f>
        <v>0</v>
      </c>
      <c r="O343" s="555">
        <f>[11]B!AG1141</f>
        <v>0</v>
      </c>
      <c r="P343" s="555">
        <f>[11]B!AH1141</f>
        <v>0</v>
      </c>
      <c r="Q343" s="555">
        <f>[11]B!AI1141</f>
        <v>0</v>
      </c>
      <c r="R343" s="555">
        <f>[11]B!AJ1141</f>
        <v>3</v>
      </c>
    </row>
    <row r="344" spans="1:18" ht="15" customHeight="1" x14ac:dyDescent="0.15">
      <c r="A344" s="287" t="s">
        <v>465</v>
      </c>
      <c r="B344" s="288" t="s">
        <v>466</v>
      </c>
      <c r="C344" s="555">
        <f>[11]B!C1276</f>
        <v>84</v>
      </c>
      <c r="D344" s="555">
        <f>[11]B!H1276</f>
        <v>81</v>
      </c>
      <c r="E344" s="555">
        <f>[11]B!I1276</f>
        <v>73</v>
      </c>
      <c r="F344" s="555">
        <f>[11]B!J1276</f>
        <v>8</v>
      </c>
      <c r="G344" s="555">
        <f>[11]B!K1276</f>
        <v>0</v>
      </c>
      <c r="H344" s="555">
        <f>[11]B!L1276</f>
        <v>3</v>
      </c>
      <c r="I344" s="555">
        <f>[11]B!M1276</f>
        <v>0</v>
      </c>
      <c r="J344" s="555">
        <f>[11]B!N1276</f>
        <v>0</v>
      </c>
      <c r="K344" s="555">
        <v>46</v>
      </c>
      <c r="L344" s="555">
        <f>[11]B!AD1276</f>
        <v>0</v>
      </c>
      <c r="M344" s="555">
        <f>[11]B!AE1276</f>
        <v>0</v>
      </c>
      <c r="N344" s="555">
        <f>[11]B!AF1276</f>
        <v>0</v>
      </c>
      <c r="O344" s="555">
        <f>[11]B!AG1276</f>
        <v>0</v>
      </c>
      <c r="P344" s="555">
        <f>[11]B!AH1276</f>
        <v>0</v>
      </c>
      <c r="Q344" s="555">
        <f>[11]B!AI1276</f>
        <v>0</v>
      </c>
      <c r="R344" s="555">
        <f>[11]B!AJ1276</f>
        <v>8</v>
      </c>
    </row>
    <row r="345" spans="1:18" ht="15" customHeight="1" x14ac:dyDescent="0.15">
      <c r="A345" s="287" t="s">
        <v>113</v>
      </c>
      <c r="B345" s="288" t="s">
        <v>467</v>
      </c>
      <c r="C345" s="555">
        <f>[11]B!C1416</f>
        <v>101</v>
      </c>
      <c r="D345" s="555">
        <f>[11]B!H1416</f>
        <v>88</v>
      </c>
      <c r="E345" s="555">
        <f>[11]B!I1416</f>
        <v>79</v>
      </c>
      <c r="F345" s="555">
        <f>[11]B!J1416</f>
        <v>9</v>
      </c>
      <c r="G345" s="555">
        <f>[11]B!K1416</f>
        <v>1</v>
      </c>
      <c r="H345" s="555">
        <f>[11]B!L1416</f>
        <v>10</v>
      </c>
      <c r="I345" s="555">
        <f>[11]B!M1416</f>
        <v>2</v>
      </c>
      <c r="J345" s="555">
        <f>[11]B!N1416</f>
        <v>0</v>
      </c>
      <c r="K345" s="555">
        <v>25</v>
      </c>
      <c r="L345" s="555">
        <f>[11]B!AD1416</f>
        <v>0</v>
      </c>
      <c r="M345" s="555">
        <f>[11]B!AE1416</f>
        <v>0</v>
      </c>
      <c r="N345" s="555">
        <f>[11]B!AF1416</f>
        <v>0</v>
      </c>
      <c r="O345" s="555">
        <f>[11]B!AG1416</f>
        <v>0</v>
      </c>
      <c r="P345" s="555">
        <f>[11]B!AH1416</f>
        <v>0</v>
      </c>
      <c r="Q345" s="555">
        <f>[11]B!AI1416</f>
        <v>0</v>
      </c>
      <c r="R345" s="555">
        <f>[11]B!AJ1416</f>
        <v>10</v>
      </c>
    </row>
    <row r="346" spans="1:18" ht="15" customHeight="1" x14ac:dyDescent="0.15">
      <c r="A346" s="287" t="s">
        <v>115</v>
      </c>
      <c r="B346" s="288" t="s">
        <v>468</v>
      </c>
      <c r="C346" s="555">
        <f>[11]B!C1480</f>
        <v>21</v>
      </c>
      <c r="D346" s="555">
        <f>[11]B!H1480</f>
        <v>19</v>
      </c>
      <c r="E346" s="555">
        <f>[11]B!I1480</f>
        <v>18</v>
      </c>
      <c r="F346" s="555">
        <f>[11]B!J1480</f>
        <v>1</v>
      </c>
      <c r="G346" s="555">
        <f>[11]B!K1480</f>
        <v>1</v>
      </c>
      <c r="H346" s="555">
        <f>[11]B!L1480</f>
        <v>1</v>
      </c>
      <c r="I346" s="555">
        <f>[11]B!M1480</f>
        <v>0</v>
      </c>
      <c r="J346" s="555">
        <f>[11]B!N1480</f>
        <v>0</v>
      </c>
      <c r="K346" s="555">
        <v>5</v>
      </c>
      <c r="L346" s="555">
        <f>[11]B!AD1480</f>
        <v>0</v>
      </c>
      <c r="M346" s="555">
        <f>[11]B!AE1480</f>
        <v>0</v>
      </c>
      <c r="N346" s="555">
        <f>[11]B!AF1480</f>
        <v>0</v>
      </c>
      <c r="O346" s="555">
        <f>[11]B!AG1480</f>
        <v>0</v>
      </c>
      <c r="P346" s="555">
        <f>[11]B!AH1480</f>
        <v>0</v>
      </c>
      <c r="Q346" s="555">
        <f>[11]B!AI1480</f>
        <v>0</v>
      </c>
      <c r="R346" s="555">
        <f>[11]B!AJ1480</f>
        <v>1</v>
      </c>
    </row>
    <row r="347" spans="1:18" ht="15" customHeight="1" x14ac:dyDescent="0.15">
      <c r="A347" s="287" t="s">
        <v>117</v>
      </c>
      <c r="B347" s="288" t="s">
        <v>469</v>
      </c>
      <c r="C347" s="555">
        <f>[11]B!C1549</f>
        <v>39</v>
      </c>
      <c r="D347" s="555">
        <f>[11]B!H1549</f>
        <v>33</v>
      </c>
      <c r="E347" s="555">
        <f>[11]B!I1549</f>
        <v>32</v>
      </c>
      <c r="F347" s="555">
        <f>[11]B!J1549</f>
        <v>1</v>
      </c>
      <c r="G347" s="555">
        <f>[11]B!K1549</f>
        <v>1</v>
      </c>
      <c r="H347" s="555">
        <f>[11]B!L1549</f>
        <v>5</v>
      </c>
      <c r="I347" s="555">
        <f>[11]B!M1549</f>
        <v>0</v>
      </c>
      <c r="J347" s="555">
        <f>[11]B!N1549</f>
        <v>0</v>
      </c>
      <c r="K347" s="555">
        <v>31</v>
      </c>
      <c r="L347" s="555">
        <f>[11]B!AD1549</f>
        <v>0</v>
      </c>
      <c r="M347" s="555">
        <f>[11]B!AE1549</f>
        <v>0</v>
      </c>
      <c r="N347" s="555">
        <f>[11]B!AF1549</f>
        <v>0</v>
      </c>
      <c r="O347" s="555">
        <f>[11]B!AG1549</f>
        <v>0</v>
      </c>
      <c r="P347" s="555">
        <f>[11]B!AH1549</f>
        <v>0</v>
      </c>
      <c r="Q347" s="555">
        <f>[11]B!AI1549</f>
        <v>0</v>
      </c>
      <c r="R347" s="555">
        <f>[11]B!AJ1549</f>
        <v>1</v>
      </c>
    </row>
    <row r="348" spans="1:18" ht="15" customHeight="1" x14ac:dyDescent="0.15">
      <c r="A348" s="287" t="s">
        <v>470</v>
      </c>
      <c r="B348" s="288" t="s">
        <v>471</v>
      </c>
      <c r="C348" s="555">
        <f>[11]B!C1594</f>
        <v>71</v>
      </c>
      <c r="D348" s="555">
        <f>[11]B!H1594</f>
        <v>66</v>
      </c>
      <c r="E348" s="555">
        <f>[11]B!I1594</f>
        <v>54</v>
      </c>
      <c r="F348" s="555">
        <f>[11]B!J1594</f>
        <v>12</v>
      </c>
      <c r="G348" s="555">
        <f>[11]B!K1594</f>
        <v>3</v>
      </c>
      <c r="H348" s="555">
        <f>[11]B!L1594</f>
        <v>1</v>
      </c>
      <c r="I348" s="555">
        <f>[11]B!M1594</f>
        <v>1</v>
      </c>
      <c r="J348" s="555">
        <f>[11]B!N1594</f>
        <v>0</v>
      </c>
      <c r="K348" s="555">
        <v>69</v>
      </c>
      <c r="L348" s="555">
        <f>[11]B!AD1594</f>
        <v>0</v>
      </c>
      <c r="M348" s="555">
        <f>[11]B!AE1594</f>
        <v>0</v>
      </c>
      <c r="N348" s="555">
        <f>[11]B!AF1594</f>
        <v>0</v>
      </c>
      <c r="O348" s="555">
        <f>[11]B!AG1594</f>
        <v>0</v>
      </c>
      <c r="P348" s="555">
        <f>[11]B!AH1594</f>
        <v>0</v>
      </c>
      <c r="Q348" s="555">
        <f>[11]B!AI1594</f>
        <v>0</v>
      </c>
      <c r="R348" s="555">
        <f>[11]B!AJ1594</f>
        <v>15</v>
      </c>
    </row>
    <row r="349" spans="1:18" ht="15" customHeight="1" x14ac:dyDescent="0.15">
      <c r="A349" s="287" t="s">
        <v>124</v>
      </c>
      <c r="B349" s="288" t="s">
        <v>472</v>
      </c>
      <c r="C349" s="555">
        <f>[11]B!C1798</f>
        <v>6</v>
      </c>
      <c r="D349" s="555">
        <f>[11]B!H1798</f>
        <v>5</v>
      </c>
      <c r="E349" s="555">
        <f>[11]B!I1798</f>
        <v>5</v>
      </c>
      <c r="F349" s="555">
        <f>[11]B!J1798</f>
        <v>0</v>
      </c>
      <c r="G349" s="555">
        <f>[11]B!K1798</f>
        <v>0</v>
      </c>
      <c r="H349" s="555">
        <f>[11]B!L1798</f>
        <v>1</v>
      </c>
      <c r="I349" s="555">
        <f>[11]B!M1798</f>
        <v>0</v>
      </c>
      <c r="J349" s="555">
        <f>[11]B!N1798</f>
        <v>0</v>
      </c>
      <c r="K349" s="555">
        <v>2</v>
      </c>
      <c r="L349" s="555">
        <f>[11]B!AD1798</f>
        <v>0</v>
      </c>
      <c r="M349" s="555">
        <f>[11]B!AE1798</f>
        <v>0</v>
      </c>
      <c r="N349" s="555">
        <f>[11]B!AF1798</f>
        <v>0</v>
      </c>
      <c r="O349" s="555">
        <f>[11]B!AG1798</f>
        <v>0</v>
      </c>
      <c r="P349" s="555">
        <f>[11]B!AH1798</f>
        <v>0</v>
      </c>
      <c r="Q349" s="555">
        <f>[11]B!AI1798</f>
        <v>0</v>
      </c>
      <c r="R349" s="555">
        <f>[11]B!AJ1798</f>
        <v>0</v>
      </c>
    </row>
    <row r="350" spans="1:18" ht="15" customHeight="1" x14ac:dyDescent="0.15">
      <c r="A350" s="287" t="s">
        <v>473</v>
      </c>
      <c r="B350" s="288" t="s">
        <v>474</v>
      </c>
      <c r="C350" s="555">
        <f>[11]B!C1867</f>
        <v>5</v>
      </c>
      <c r="D350" s="555">
        <f>[11]B!H1867</f>
        <v>4</v>
      </c>
      <c r="E350" s="555">
        <f>[11]B!I1867</f>
        <v>4</v>
      </c>
      <c r="F350" s="555">
        <f>[11]B!J1867</f>
        <v>0</v>
      </c>
      <c r="G350" s="555">
        <f>[11]B!K1867</f>
        <v>0</v>
      </c>
      <c r="H350" s="555">
        <f>[11]B!L1867</f>
        <v>1</v>
      </c>
      <c r="I350" s="555">
        <f>[11]B!M1867</f>
        <v>0</v>
      </c>
      <c r="J350" s="555">
        <f>[11]B!N1867</f>
        <v>0</v>
      </c>
      <c r="K350" s="555">
        <v>0</v>
      </c>
      <c r="L350" s="555">
        <f>[11]B!AD1867</f>
        <v>0</v>
      </c>
      <c r="M350" s="555">
        <f>[11]B!AE1867</f>
        <v>0</v>
      </c>
      <c r="N350" s="555">
        <f>[11]B!AF1867</f>
        <v>0</v>
      </c>
      <c r="O350" s="555">
        <f>[11]B!AG1867</f>
        <v>0</v>
      </c>
      <c r="P350" s="555">
        <f>[11]B!AH1867</f>
        <v>0</v>
      </c>
      <c r="Q350" s="555">
        <f>[11]B!AI1867</f>
        <v>0</v>
      </c>
      <c r="R350" s="555">
        <f>[11]B!AJ1867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[11]B!C2028</f>
        <v>178</v>
      </c>
      <c r="D351" s="555">
        <f>[11]B!H2028</f>
        <v>155</v>
      </c>
      <c r="E351" s="555">
        <f>[11]B!I2028</f>
        <v>123</v>
      </c>
      <c r="F351" s="555">
        <f>[11]B!J2028</f>
        <v>32</v>
      </c>
      <c r="G351" s="555">
        <f>[11]B!K2028</f>
        <v>4</v>
      </c>
      <c r="H351" s="555">
        <f>[11]B!L2028</f>
        <v>17</v>
      </c>
      <c r="I351" s="555">
        <f>[11]B!M2028</f>
        <v>2</v>
      </c>
      <c r="J351" s="555">
        <f>[11]B!N2028</f>
        <v>0</v>
      </c>
      <c r="K351" s="568"/>
      <c r="L351" s="555">
        <f>[11]B!AD2028</f>
        <v>0</v>
      </c>
      <c r="M351" s="555">
        <f>[11]B!AE2028</f>
        <v>0</v>
      </c>
      <c r="N351" s="555">
        <f>[11]B!AF2028</f>
        <v>0</v>
      </c>
      <c r="O351" s="555">
        <f>[11]B!AG2028</f>
        <v>0</v>
      </c>
      <c r="P351" s="555">
        <f>[11]B!AH2028</f>
        <v>0</v>
      </c>
      <c r="Q351" s="555">
        <f>[11]B!AI2028</f>
        <v>0</v>
      </c>
      <c r="R351" s="555">
        <f>[11]B!AJ2028</f>
        <v>33</v>
      </c>
    </row>
    <row r="352" spans="1:18" ht="15" customHeight="1" x14ac:dyDescent="0.15">
      <c r="A352" s="287" t="s">
        <v>477</v>
      </c>
      <c r="B352" s="288" t="s">
        <v>478</v>
      </c>
      <c r="C352" s="555">
        <f>[11]B!C2066</f>
        <v>6</v>
      </c>
      <c r="D352" s="555">
        <f>[11]B!H2066</f>
        <v>4</v>
      </c>
      <c r="E352" s="555">
        <f>[11]B!I2066</f>
        <v>3</v>
      </c>
      <c r="F352" s="555">
        <f>[11]B!J2066</f>
        <v>1</v>
      </c>
      <c r="G352" s="555">
        <f>[11]B!K2066</f>
        <v>1</v>
      </c>
      <c r="H352" s="555">
        <f>[11]B!L2066</f>
        <v>1</v>
      </c>
      <c r="I352" s="555">
        <f>[11]B!M2066</f>
        <v>0</v>
      </c>
      <c r="J352" s="555">
        <f>[11]B!N2066</f>
        <v>0</v>
      </c>
      <c r="K352" s="555">
        <v>2</v>
      </c>
      <c r="L352" s="555">
        <f>[11]B!AD2066</f>
        <v>0</v>
      </c>
      <c r="M352" s="555">
        <f>[11]B!AE2066</f>
        <v>0</v>
      </c>
      <c r="N352" s="555">
        <f>[11]B!AF2066</f>
        <v>0</v>
      </c>
      <c r="O352" s="555">
        <f>[11]B!AG2066</f>
        <v>0</v>
      </c>
      <c r="P352" s="555">
        <f>[11]B!AH2066</f>
        <v>0</v>
      </c>
      <c r="Q352" s="555">
        <f>[11]B!AI2066</f>
        <v>0</v>
      </c>
      <c r="R352" s="555">
        <f>[11]B!AJ2066</f>
        <v>1</v>
      </c>
    </row>
    <row r="353" spans="1:28" ht="15" customHeight="1" x14ac:dyDescent="0.15">
      <c r="A353" s="287" t="s">
        <v>479</v>
      </c>
      <c r="B353" s="288" t="s">
        <v>480</v>
      </c>
      <c r="C353" s="555">
        <f>[11]B!C2185</f>
        <v>51</v>
      </c>
      <c r="D353" s="555">
        <f>[11]B!H2185</f>
        <v>41</v>
      </c>
      <c r="E353" s="555">
        <f>[11]B!I2185</f>
        <v>29</v>
      </c>
      <c r="F353" s="555">
        <f>[11]B!J2185</f>
        <v>12</v>
      </c>
      <c r="G353" s="555">
        <f>[11]B!K2185</f>
        <v>0</v>
      </c>
      <c r="H353" s="555">
        <f>[11]B!L2185</f>
        <v>8</v>
      </c>
      <c r="I353" s="555">
        <f>[11]B!M2185</f>
        <v>2</v>
      </c>
      <c r="J353" s="555">
        <f>[11]B!N2185</f>
        <v>0</v>
      </c>
      <c r="K353" s="555">
        <v>0</v>
      </c>
      <c r="L353" s="555">
        <f>[11]B!AD2185</f>
        <v>0</v>
      </c>
      <c r="M353" s="555">
        <f>[11]B!AE2185</f>
        <v>0</v>
      </c>
      <c r="N353" s="555">
        <f>[11]B!AF2185</f>
        <v>0</v>
      </c>
      <c r="O353" s="555">
        <f>[11]B!AG2185</f>
        <v>0</v>
      </c>
      <c r="P353" s="555">
        <f>[11]B!AH2185</f>
        <v>0</v>
      </c>
      <c r="Q353" s="555">
        <f>[11]B!AI2185</f>
        <v>0</v>
      </c>
      <c r="R353" s="555">
        <f>[11]B!AJ2185</f>
        <v>12</v>
      </c>
    </row>
    <row r="354" spans="1:28" ht="15" customHeight="1" x14ac:dyDescent="0.15">
      <c r="A354" s="287" t="s">
        <v>481</v>
      </c>
      <c r="B354" s="288" t="s">
        <v>482</v>
      </c>
      <c r="C354" s="555">
        <f>[11]B!C2218</f>
        <v>11</v>
      </c>
      <c r="D354" s="555">
        <f>[11]B!H2218</f>
        <v>11</v>
      </c>
      <c r="E354" s="555">
        <f>[11]B!I2218</f>
        <v>9</v>
      </c>
      <c r="F354" s="555">
        <f>[11]B!J2218</f>
        <v>2</v>
      </c>
      <c r="G354" s="555">
        <f>[11]B!K2218</f>
        <v>0</v>
      </c>
      <c r="H354" s="555">
        <f>[11]B!L2218</f>
        <v>0</v>
      </c>
      <c r="I354" s="555">
        <f>[11]B!M2218</f>
        <v>0</v>
      </c>
      <c r="J354" s="555">
        <f>[11]B!N2218</f>
        <v>0</v>
      </c>
      <c r="K354" s="555">
        <v>1</v>
      </c>
      <c r="L354" s="555">
        <f>[11]B!AD2218</f>
        <v>0</v>
      </c>
      <c r="M354" s="555">
        <f>[11]B!AE2218</f>
        <v>0</v>
      </c>
      <c r="N354" s="555">
        <f>[11]B!AF2218</f>
        <v>0</v>
      </c>
      <c r="O354" s="555">
        <f>[11]B!AG2218</f>
        <v>0</v>
      </c>
      <c r="P354" s="555">
        <f>[11]B!AH2218</f>
        <v>0</v>
      </c>
      <c r="Q354" s="555">
        <f>[11]B!AI2218</f>
        <v>0</v>
      </c>
      <c r="R354" s="555">
        <f>[11]B!AJ2218</f>
        <v>2</v>
      </c>
    </row>
    <row r="355" spans="1:28" ht="15" customHeight="1" x14ac:dyDescent="0.15">
      <c r="A355" s="287" t="s">
        <v>483</v>
      </c>
      <c r="B355" s="288" t="s">
        <v>484</v>
      </c>
      <c r="C355" s="555">
        <f>[11]B!C2253</f>
        <v>71</v>
      </c>
      <c r="D355" s="555">
        <f>[11]B!H2253</f>
        <v>68</v>
      </c>
      <c r="E355" s="555">
        <f>[11]B!I2253</f>
        <v>49</v>
      </c>
      <c r="F355" s="555">
        <f>[11]B!J2253</f>
        <v>19</v>
      </c>
      <c r="G355" s="555">
        <f>[11]B!K2253</f>
        <v>1</v>
      </c>
      <c r="H355" s="555">
        <f>[11]B!L2253</f>
        <v>1</v>
      </c>
      <c r="I355" s="555">
        <f>[11]B!M2253</f>
        <v>1</v>
      </c>
      <c r="J355" s="555">
        <f>[11]B!N2253</f>
        <v>0</v>
      </c>
      <c r="K355" s="555">
        <v>1</v>
      </c>
      <c r="L355" s="555">
        <f>[11]B!AD2253</f>
        <v>0</v>
      </c>
      <c r="M355" s="555">
        <f>[11]B!AE2253</f>
        <v>0</v>
      </c>
      <c r="N355" s="555">
        <f>[11]B!AF2253</f>
        <v>0</v>
      </c>
      <c r="O355" s="555">
        <f>[11]B!AG2253</f>
        <v>0</v>
      </c>
      <c r="P355" s="555">
        <f>[11]B!AH2253</f>
        <v>0</v>
      </c>
      <c r="Q355" s="555">
        <f>[11]B!AI2253</f>
        <v>0</v>
      </c>
      <c r="R355" s="555">
        <f>[11]B!AJ2253</f>
        <v>20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93</v>
      </c>
      <c r="D356" s="569">
        <f>SUM(D357:D358)</f>
        <v>88</v>
      </c>
      <c r="E356" s="569">
        <f>SUM(E357:E358)</f>
        <v>26</v>
      </c>
      <c r="F356" s="569">
        <f>SUM(F357:F358)</f>
        <v>62</v>
      </c>
      <c r="G356" s="569">
        <f>SUM(G357:G358)</f>
        <v>5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62</v>
      </c>
    </row>
    <row r="357" spans="1:28" ht="15" customHeight="1" x14ac:dyDescent="0.15">
      <c r="A357" s="291"/>
      <c r="B357" s="107" t="s">
        <v>184</v>
      </c>
      <c r="C357" s="569">
        <f>[11]B!C2259</f>
        <v>92</v>
      </c>
      <c r="D357" s="569">
        <f>[11]B!H2259</f>
        <v>87</v>
      </c>
      <c r="E357" s="569">
        <f>[11]B!I2259</f>
        <v>25</v>
      </c>
      <c r="F357" s="569">
        <f>[11]B!J2259</f>
        <v>62</v>
      </c>
      <c r="G357" s="569">
        <f>[11]B!K2259</f>
        <v>5</v>
      </c>
      <c r="H357" s="569">
        <f>[11]B!L2259</f>
        <v>0</v>
      </c>
      <c r="I357" s="569">
        <f>[11]B!M2259</f>
        <v>0</v>
      </c>
      <c r="J357" s="569">
        <f>[11]B!N2259</f>
        <v>0</v>
      </c>
      <c r="K357" s="568"/>
      <c r="L357" s="569">
        <f>[11]B!AD2259</f>
        <v>0</v>
      </c>
      <c r="M357" s="569">
        <f>[11]B!AE2259</f>
        <v>0</v>
      </c>
      <c r="N357" s="569">
        <f>[11]B!AF2259</f>
        <v>0</v>
      </c>
      <c r="O357" s="569">
        <f>[11]B!AG2259</f>
        <v>0</v>
      </c>
      <c r="P357" s="569">
        <f>[11]B!AH2259</f>
        <v>0</v>
      </c>
      <c r="Q357" s="569">
        <f>[11]B!AI2259</f>
        <v>0</v>
      </c>
      <c r="R357" s="569">
        <f>[11]B!AJ2259</f>
        <v>62</v>
      </c>
    </row>
    <row r="358" spans="1:28" ht="15" customHeight="1" x14ac:dyDescent="0.15">
      <c r="A358" s="291"/>
      <c r="B358" s="107" t="s">
        <v>185</v>
      </c>
      <c r="C358" s="569">
        <f>[11]B!C2260</f>
        <v>1</v>
      </c>
      <c r="D358" s="569">
        <f>[11]B!H2260</f>
        <v>1</v>
      </c>
      <c r="E358" s="569">
        <f>[11]B!I2260</f>
        <v>1</v>
      </c>
      <c r="F358" s="569">
        <f>[11]B!J2260</f>
        <v>0</v>
      </c>
      <c r="G358" s="569">
        <f>[11]B!K2260</f>
        <v>0</v>
      </c>
      <c r="H358" s="569">
        <f>[11]B!L2260</f>
        <v>0</v>
      </c>
      <c r="I358" s="569">
        <f>[11]B!M2260</f>
        <v>0</v>
      </c>
      <c r="J358" s="569">
        <f>[11]B!N2260</f>
        <v>0</v>
      </c>
      <c r="K358" s="568"/>
      <c r="L358" s="569">
        <f>[11]B!AD2260</f>
        <v>0</v>
      </c>
      <c r="M358" s="569">
        <f>[11]B!AE2260</f>
        <v>0</v>
      </c>
      <c r="N358" s="569">
        <f>[11]B!AF2260</f>
        <v>0</v>
      </c>
      <c r="O358" s="569">
        <f>[11]B!AG2260</f>
        <v>0</v>
      </c>
      <c r="P358" s="569">
        <f>[11]B!AH2260</f>
        <v>0</v>
      </c>
      <c r="Q358" s="569">
        <f>[11]B!AI2260</f>
        <v>0</v>
      </c>
      <c r="R358" s="569">
        <f>[11]B!AJ2260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[11]B!C2494</f>
        <v>94</v>
      </c>
      <c r="D360" s="555">
        <f>[11]B!H2494</f>
        <v>88</v>
      </c>
      <c r="E360" s="555">
        <f>[11]B!I2494</f>
        <v>69</v>
      </c>
      <c r="F360" s="555">
        <f>[11]B!J2494</f>
        <v>19</v>
      </c>
      <c r="G360" s="555">
        <f>[11]B!K2494</f>
        <v>1</v>
      </c>
      <c r="H360" s="555">
        <f>[11]B!L2494</f>
        <v>5</v>
      </c>
      <c r="I360" s="555">
        <f>[11]B!M2494</f>
        <v>0</v>
      </c>
      <c r="J360" s="555">
        <f>[11]B!N2494</f>
        <v>0</v>
      </c>
      <c r="K360" s="555">
        <v>8</v>
      </c>
      <c r="L360" s="555">
        <f>[11]B!AD2494</f>
        <v>0</v>
      </c>
      <c r="M360" s="555">
        <f>[11]B!AE2494</f>
        <v>0</v>
      </c>
      <c r="N360" s="555">
        <f>[11]B!AF2494</f>
        <v>0</v>
      </c>
      <c r="O360" s="555">
        <f>[11]B!AG2494</f>
        <v>0</v>
      </c>
      <c r="P360" s="555">
        <f>[11]B!AH2494</f>
        <v>0</v>
      </c>
      <c r="Q360" s="555">
        <f>[11]B!AI2494</f>
        <v>0</v>
      </c>
      <c r="R360" s="555">
        <f>[11]B!AJ2494</f>
        <v>19</v>
      </c>
    </row>
    <row r="361" spans="1:28" ht="15" customHeight="1" x14ac:dyDescent="0.15">
      <c r="A361" s="287" t="s">
        <v>489</v>
      </c>
      <c r="B361" s="288" t="s">
        <v>490</v>
      </c>
      <c r="C361" s="555">
        <f>[11]B!C2677+[11]B!C2650</f>
        <v>113</v>
      </c>
      <c r="D361" s="555">
        <f>[11]B!H2677-[11]B!H2673-[11]B!H2674+[11]B!H2650</f>
        <v>112</v>
      </c>
      <c r="E361" s="555">
        <f>[11]B!I2677-[11]B!I2673-[11]B!I2674+[11]B!I2650</f>
        <v>112</v>
      </c>
      <c r="F361" s="555">
        <f>[11]B!J2677-[11]B!J2673-[11]B!J2674+[11]B!J2650</f>
        <v>0</v>
      </c>
      <c r="G361" s="555">
        <f>[11]B!K2677-[11]B!K2673-[11]B!K2674+[11]B!K2650</f>
        <v>0</v>
      </c>
      <c r="H361" s="555">
        <f>[11]B!L2677-[11]B!L2673-[11]B!L2674+[11]B!L2650</f>
        <v>0</v>
      </c>
      <c r="I361" s="555">
        <f>[11]B!M2677-[11]B!M2673-[11]B!M2674+[11]B!M2650</f>
        <v>0</v>
      </c>
      <c r="J361" s="555">
        <f>[11]B!N2677-[11]B!N2673-[11]B!N2674+[11]B!N2650</f>
        <v>1</v>
      </c>
      <c r="K361" s="555">
        <v>109</v>
      </c>
      <c r="L361" s="555">
        <f>[11]B!AD2677-[11]B!AD2673-[11]B!AD2674+[11]B!AD2650</f>
        <v>0</v>
      </c>
      <c r="M361" s="555">
        <f>[11]B!AE2677-[11]B!AE2673-[11]B!AE2674+[11]B!AE2650</f>
        <v>0</v>
      </c>
      <c r="N361" s="555">
        <f>[11]B!AF2677-[11]B!AF2673-[11]B!AF2674+[11]B!AF2650</f>
        <v>0</v>
      </c>
      <c r="O361" s="555">
        <f>[11]B!AG2677-[11]B!AG2673-[11]B!AG2674+[11]B!AG2650</f>
        <v>0</v>
      </c>
      <c r="P361" s="555">
        <f>[11]B!AH2677-[11]B!AH2673-[11]B!AH2674+[11]B!AH2650</f>
        <v>0</v>
      </c>
      <c r="Q361" s="555">
        <f>[11]B!AI2677-[11]B!AI2673-[11]B!AI2674+[11]B!AI2650</f>
        <v>0</v>
      </c>
      <c r="R361" s="555">
        <f>[11]B!AJ2677-[11]B!AJ2673-[11]B!AJ2674+[11]B!AJ2650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[11]B!C2506</f>
        <v>13</v>
      </c>
      <c r="D362" s="555">
        <f>[11]B!H2506</f>
        <v>9</v>
      </c>
      <c r="E362" s="571">
        <f>[11]B!I2506</f>
        <v>8</v>
      </c>
      <c r="F362" s="571">
        <f>[11]B!J2506</f>
        <v>1</v>
      </c>
      <c r="G362" s="571">
        <f>[11]B!K2506</f>
        <v>0</v>
      </c>
      <c r="H362" s="571">
        <f>[11]B!L2506</f>
        <v>4</v>
      </c>
      <c r="I362" s="571">
        <f>[11]B!M2506</f>
        <v>0</v>
      </c>
      <c r="J362" s="571">
        <f>[11]B!N2506</f>
        <v>0</v>
      </c>
      <c r="K362" s="572"/>
      <c r="L362" s="571">
        <f>[11]B!AD2506</f>
        <v>0</v>
      </c>
      <c r="M362" s="571">
        <f>[11]B!AE2506</f>
        <v>0</v>
      </c>
      <c r="N362" s="571">
        <f>[11]B!AF2506</f>
        <v>0</v>
      </c>
      <c r="O362" s="571">
        <f>[11]B!AG2506</f>
        <v>0</v>
      </c>
      <c r="P362" s="571">
        <f>[11]B!AH2506</f>
        <v>0</v>
      </c>
      <c r="Q362" s="571">
        <f>[11]B!AI2506</f>
        <v>0</v>
      </c>
      <c r="R362" s="571">
        <f>[11]B!AJ2506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962</v>
      </c>
      <c r="D363" s="561">
        <f t="shared" si="9"/>
        <v>875</v>
      </c>
      <c r="E363" s="561">
        <f t="shared" si="9"/>
        <v>694</v>
      </c>
      <c r="F363" s="561">
        <f t="shared" si="9"/>
        <v>181</v>
      </c>
      <c r="G363" s="561">
        <f t="shared" si="9"/>
        <v>19</v>
      </c>
      <c r="H363" s="561">
        <f t="shared" si="9"/>
        <v>58</v>
      </c>
      <c r="I363" s="561">
        <f t="shared" si="9"/>
        <v>8</v>
      </c>
      <c r="J363" s="561">
        <f t="shared" si="9"/>
        <v>2</v>
      </c>
      <c r="K363" s="561">
        <f>SUM(K344:K350)+K360+K361+K352+K353+K354+K355</f>
        <v>299</v>
      </c>
      <c r="L363" s="561">
        <f t="shared" ref="L363:R363" si="10">SUM(L343:L356)+L360+L361+L362</f>
        <v>0</v>
      </c>
      <c r="M363" s="561">
        <f t="shared" si="10"/>
        <v>0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188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342</v>
      </c>
      <c r="D367" s="577">
        <v>205</v>
      </c>
      <c r="E367" s="578">
        <f>SUM([11]B!P1141,[11]B!P1276,[11]B!P1416,[11]B!P1480,[11]B!P1549,[11]B!P1594,[11]B!P1785,[11]B!P1797,[11]B!P1867,[11]B!P2028,[11]B!P2066,[11]B!P2185,[11]B!P2218,[11]B!P2253,[11]B!P2264,[11]B!P2501,[11]B!P2506,[11]B!P2651,[11]B!P2677)</f>
        <v>77</v>
      </c>
      <c r="F367" s="578">
        <f>SUM([11]B!Q1141,[11]B!Q1276,[11]B!Q1416,[11]B!Q1480,[11]B!Q1549,[11]B!Q1594,[11]B!Q1785,[11]B!Q1797,[11]B!Q1867,[11]B!Q2028,[11]B!Q2066,[11]B!Q2185,[11]B!Q2218,[11]B!Q2253,[11]B!Q2264,[11]B!Q2501,[11]B!Q2506,[11]B!Q2651,[11]B!Q2677)</f>
        <v>265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114</v>
      </c>
      <c r="D368" s="582">
        <v>95</v>
      </c>
      <c r="E368" s="583">
        <f>SUM([11]B!S1141,[11]B!S1276,[11]B!S1416,[11]B!S1480,[11]B!S1549,[11]B!S1594,[11]B!S1785,[11]B!S1797,[11]B!S1867,[11]B!S2028,[11]B!S2066,[11]B!S2185,[11]B!S2218,[11]B!S2253,[11]B!S2264,[11]B!S2501,[11]B!S2506,[11]B!S2651,[11]B!S2677)</f>
        <v>31</v>
      </c>
      <c r="F368" s="583">
        <f>SUM([11]B!T1141,[11]B!T1276,[11]B!T1416,[11]B!T1480,[11]B!T1549,[11]B!T1594,[11]B!T1785,[11]B!T1797,[11]B!T1867,[11]B!T2028,[11]B!T2066,[11]B!T2185,[11]B!T2218,[11]B!T2253,[11]B!T2264,[11]B!T2501,[11]B!T2506,[11]B!T2651,[11]B!T2677)</f>
        <v>83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202</v>
      </c>
      <c r="D369" s="577">
        <v>184</v>
      </c>
      <c r="E369" s="578">
        <f>SUM([11]B!Y1141,[11]B!Y1276,[11]B!Y1416,[11]B!Y1480,[11]B!Y1549,[11]B!Y1594,[11]B!Y1785,[11]B!Y1797,[11]B!Y1867,[11]B!Y2028,[11]B!Y2066,[11]B!Y2185,[11]B!Y2218,[11]B!Y2253,[11]B!Y2264,[11]B!Y2501,[11]B!Y2506,[11]B!Y2651,[11]B!Y2677)</f>
        <v>14</v>
      </c>
      <c r="F369" s="578">
        <f>SUM([11]B!Z1141,[11]B!Z1276,[11]B!Z1416,[11]B!Z1480,[11]B!Z1549,[11]B!Z1594,[11]B!Z1785,[11]B!Z1797,[11]B!Z1867,[11]B!Z2028,[11]B!Z2066,[11]B!Z2185,[11]B!Z2218,[11]B!Z2253,[11]B!Z2264,[11]B!Z2501,[11]B!Z2506,[11]B!Z2651,[11]B!Z2677)</f>
        <v>188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5</v>
      </c>
      <c r="D370" s="586">
        <v>5</v>
      </c>
      <c r="E370" s="587">
        <f>SUM([11]B!V1141,[11]B!V1276,[11]B!V1416,[11]B!V1480,[11]B!V1549,[11]B!V1594,[11]B!V1785,[11]B!V1797,[11]B!V1867,[11]B!V2028,[11]B!V2066,[11]B!V2185,[11]B!V2218,[11]B!V2253,[11]B!V2264,[11]B!V2501,[11]B!V2506,[11]B!V2651,[11]B!V2677)</f>
        <v>0</v>
      </c>
      <c r="F370" s="587">
        <f>SUM([11]B!W1141,[11]B!W1276,[11]B!W1416,[11]B!W1480,[11]B!W1549,[11]B!W1594,[11]B!W1785,[11]B!W1797,[11]B!W1867,[11]B!W2028,[11]B!W2066,[11]B!W2185,[11]B!W2218,[11]B!W2253,[11]B!W2264,[11]B!W2501,[11]B!W2506,[11]B!W2651,[11]B!W2677)</f>
        <v>5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[11]B!C2498</f>
        <v>2</v>
      </c>
      <c r="D374" s="590">
        <f>[11]B!H2498</f>
        <v>2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[11]B!C2499+[11]B!C2497</f>
        <v>4</v>
      </c>
      <c r="D375" s="592">
        <f>[11]B!H2499+[11]B!H2497</f>
        <v>4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[11]B!C1018</f>
        <v>20</v>
      </c>
      <c r="D380" s="594">
        <f>[11]B!D1018</f>
        <v>20</v>
      </c>
      <c r="E380" s="594">
        <f>[11]B!E1018</f>
        <v>20</v>
      </c>
      <c r="F380" s="594">
        <f>[11]B!F1018</f>
        <v>0</v>
      </c>
      <c r="G380" s="594">
        <f>[11]B!G1018</f>
        <v>0</v>
      </c>
      <c r="H380" s="595">
        <f>[11]B!AA1018</f>
        <v>7</v>
      </c>
      <c r="I380" s="595">
        <f>[11]B!AB1018</f>
        <v>13</v>
      </c>
      <c r="J380" s="595">
        <f>[11]B!AC1018</f>
        <v>0</v>
      </c>
      <c r="K380" s="595">
        <f>[11]B!AD1018</f>
        <v>0</v>
      </c>
      <c r="L380" s="595">
        <f>[11]B!AE1018</f>
        <v>0</v>
      </c>
      <c r="M380" s="595">
        <f>[11]B!AF1018</f>
        <v>0</v>
      </c>
      <c r="N380" s="595">
        <f>[11]B!AG1018</f>
        <v>0</v>
      </c>
      <c r="O380" s="595">
        <f>[11]B!AH1018</f>
        <v>0</v>
      </c>
      <c r="P380" s="595">
        <f>[11]B!AI1018</f>
        <v>0</v>
      </c>
      <c r="Q380" s="595">
        <f>[11]B!AJ1018</f>
        <v>0</v>
      </c>
    </row>
    <row r="381" spans="1:28" ht="15" customHeight="1" x14ac:dyDescent="0.15">
      <c r="A381" s="742"/>
      <c r="B381" s="310" t="s">
        <v>514</v>
      </c>
      <c r="C381" s="596">
        <f>[11]B!C1070</f>
        <v>8</v>
      </c>
      <c r="D381" s="596">
        <f>[11]B!D1070</f>
        <v>8</v>
      </c>
      <c r="E381" s="596">
        <f>[11]B!E1070</f>
        <v>8</v>
      </c>
      <c r="F381" s="596">
        <f>[11]B!F1070</f>
        <v>0</v>
      </c>
      <c r="G381" s="596">
        <f>[11]B!G1070</f>
        <v>0</v>
      </c>
      <c r="H381" s="597">
        <f>[11]B!AA1070</f>
        <v>0</v>
      </c>
      <c r="I381" s="597">
        <f>[11]B!AB1070</f>
        <v>6</v>
      </c>
      <c r="J381" s="597">
        <f>[11]B!AC1070</f>
        <v>2</v>
      </c>
      <c r="K381" s="597">
        <f>[11]B!AD1070</f>
        <v>0</v>
      </c>
      <c r="L381" s="597">
        <f>[11]B!AE1070</f>
        <v>0</v>
      </c>
      <c r="M381" s="597">
        <f>[11]B!AF1070</f>
        <v>0</v>
      </c>
      <c r="N381" s="597">
        <f>[11]B!AG1070</f>
        <v>0</v>
      </c>
      <c r="O381" s="597">
        <f>[11]B!AH1070</f>
        <v>0</v>
      </c>
      <c r="P381" s="597">
        <f>[11]B!AI1070</f>
        <v>0</v>
      </c>
      <c r="Q381" s="597">
        <f>[11]B!AJ1070</f>
        <v>0</v>
      </c>
    </row>
    <row r="382" spans="1:28" ht="15" customHeight="1" x14ac:dyDescent="0.15">
      <c r="A382" s="715"/>
      <c r="B382" s="658" t="s">
        <v>416</v>
      </c>
      <c r="C382" s="313">
        <f>SUM(C380:C381)</f>
        <v>28</v>
      </c>
      <c r="D382" s="598">
        <f>SUM(D380:D381)</f>
        <v>28</v>
      </c>
      <c r="E382" s="599">
        <f t="shared" ref="E382:Q382" si="11">SUM(E380:E381)</f>
        <v>28</v>
      </c>
      <c r="F382" s="600">
        <f t="shared" si="11"/>
        <v>0</v>
      </c>
      <c r="G382" s="601">
        <f t="shared" si="11"/>
        <v>0</v>
      </c>
      <c r="H382" s="602">
        <f t="shared" si="11"/>
        <v>7</v>
      </c>
      <c r="I382" s="603">
        <f t="shared" si="11"/>
        <v>19</v>
      </c>
      <c r="J382" s="600">
        <f t="shared" si="11"/>
        <v>2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[11]B!C1143</f>
        <v>0</v>
      </c>
      <c r="D383" s="662">
        <f>[11]B!D1143</f>
        <v>0</v>
      </c>
      <c r="E383" s="662">
        <f>[11]B!E1143</f>
        <v>0</v>
      </c>
      <c r="F383" s="662">
        <f>[11]B!F1143</f>
        <v>0</v>
      </c>
      <c r="G383" s="662">
        <f>[11]B!G1143</f>
        <v>0</v>
      </c>
      <c r="H383" s="662">
        <f>[11]B!H1143</f>
        <v>0</v>
      </c>
      <c r="I383" s="662">
        <f>[11]B!I1143</f>
        <v>0</v>
      </c>
      <c r="J383" s="662">
        <f>[11]B!J1143</f>
        <v>0</v>
      </c>
      <c r="K383" s="662">
        <f>[11]B!K1143</f>
        <v>0</v>
      </c>
      <c r="L383" s="662">
        <f>[11]B!L1143</f>
        <v>0</v>
      </c>
      <c r="M383" s="662">
        <f>[11]B!M1143</f>
        <v>0</v>
      </c>
      <c r="N383" s="662">
        <f>[11]B!N1143</f>
        <v>0</v>
      </c>
      <c r="O383" s="662">
        <f>[11]B!O1143</f>
        <v>0</v>
      </c>
      <c r="P383" s="662">
        <f>[11]B!P1143</f>
        <v>0</v>
      </c>
      <c r="Q383" s="323">
        <f>[11]B!Q1143</f>
        <v>0</v>
      </c>
    </row>
    <row r="384" spans="1:28" ht="15" customHeight="1" x14ac:dyDescent="0.15">
      <c r="A384" s="742"/>
      <c r="B384" s="324" t="s">
        <v>514</v>
      </c>
      <c r="C384" s="605">
        <f>[11]B!C1196</f>
        <v>2556</v>
      </c>
      <c r="D384" s="605">
        <f>[11]B!D1196</f>
        <v>2556</v>
      </c>
      <c r="E384" s="605">
        <f>[11]B!E1196</f>
        <v>2556</v>
      </c>
      <c r="F384" s="605">
        <f>[11]B!F1196</f>
        <v>0</v>
      </c>
      <c r="G384" s="605">
        <f>[11]B!G1196</f>
        <v>0</v>
      </c>
      <c r="H384" s="606">
        <f>[11]B!AA1196</f>
        <v>16</v>
      </c>
      <c r="I384" s="606">
        <f>[11]B!AB1196</f>
        <v>2540</v>
      </c>
      <c r="J384" s="606">
        <f>[11]B!AC1196</f>
        <v>0</v>
      </c>
      <c r="K384" s="606">
        <f>[11]B!AD1196</f>
        <v>0</v>
      </c>
      <c r="L384" s="606">
        <f>[11]B!AE1196</f>
        <v>0</v>
      </c>
      <c r="M384" s="606">
        <f>[11]B!AF1196</f>
        <v>0</v>
      </c>
      <c r="N384" s="606">
        <f>[11]B!AG1196</f>
        <v>0</v>
      </c>
      <c r="O384" s="606">
        <f>[11]B!AH1196</f>
        <v>0</v>
      </c>
      <c r="P384" s="606">
        <f>[11]B!AI1196</f>
        <v>0</v>
      </c>
      <c r="Q384" s="606">
        <f>[11]B!AJ1196</f>
        <v>0</v>
      </c>
    </row>
    <row r="385" spans="1:17" ht="15" customHeight="1" x14ac:dyDescent="0.15">
      <c r="A385" s="715"/>
      <c r="B385" s="658" t="s">
        <v>416</v>
      </c>
      <c r="C385" s="605">
        <f>SUM(C383:C384)</f>
        <v>2556</v>
      </c>
      <c r="D385" s="605">
        <f t="shared" ref="D385:Q385" si="12">SUM(D383:D384)</f>
        <v>2556</v>
      </c>
      <c r="E385" s="605">
        <f t="shared" si="12"/>
        <v>2556</v>
      </c>
      <c r="F385" s="605">
        <f t="shared" si="12"/>
        <v>0</v>
      </c>
      <c r="G385" s="605">
        <f t="shared" si="12"/>
        <v>0</v>
      </c>
      <c r="H385" s="605">
        <f t="shared" si="12"/>
        <v>16</v>
      </c>
      <c r="I385" s="605">
        <f t="shared" si="12"/>
        <v>2540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0</v>
      </c>
    </row>
    <row r="386" spans="1:17" ht="33" customHeight="1" x14ac:dyDescent="0.15">
      <c r="A386" s="661" t="s">
        <v>516</v>
      </c>
      <c r="B386" s="324" t="s">
        <v>514</v>
      </c>
      <c r="C386" s="605">
        <f>[11]B!C1339</f>
        <v>372</v>
      </c>
      <c r="D386" s="605">
        <f>[11]B!D1339</f>
        <v>372</v>
      </c>
      <c r="E386" s="605">
        <f>[11]B!E1339</f>
        <v>372</v>
      </c>
      <c r="F386" s="605">
        <f>[11]B!F1339</f>
        <v>0</v>
      </c>
      <c r="G386" s="605">
        <f>[11]B!G1339</f>
        <v>0</v>
      </c>
      <c r="H386" s="606">
        <f>[11]B!AA1339</f>
        <v>2</v>
      </c>
      <c r="I386" s="606">
        <f>[11]B!AB1339</f>
        <v>367</v>
      </c>
      <c r="J386" s="606">
        <f>[11]B!AC1339</f>
        <v>3</v>
      </c>
      <c r="K386" s="606">
        <f>[11]B!AD1339</f>
        <v>0</v>
      </c>
      <c r="L386" s="606">
        <f>[11]B!AE1339</f>
        <v>0</v>
      </c>
      <c r="M386" s="606">
        <f>[11]B!AF1339</f>
        <v>0</v>
      </c>
      <c r="N386" s="606">
        <f>[11]B!AG1339</f>
        <v>0</v>
      </c>
      <c r="O386" s="606">
        <f>[11]B!AH1339</f>
        <v>0</v>
      </c>
      <c r="P386" s="606">
        <f>[11]B!AI1339</f>
        <v>0</v>
      </c>
      <c r="Q386" s="606">
        <f>[11]B!AJ1339</f>
        <v>0</v>
      </c>
    </row>
    <row r="387" spans="1:17" ht="24.75" customHeight="1" x14ac:dyDescent="0.15">
      <c r="A387" s="661" t="s">
        <v>517</v>
      </c>
      <c r="B387" s="323" t="s">
        <v>513</v>
      </c>
      <c r="C387" s="605">
        <f>[11]B!C1419</f>
        <v>4</v>
      </c>
      <c r="D387" s="605">
        <f>[11]B!D1419</f>
        <v>4</v>
      </c>
      <c r="E387" s="605">
        <f>[11]B!E1419</f>
        <v>0</v>
      </c>
      <c r="F387" s="605">
        <f>[11]B!F1419</f>
        <v>0</v>
      </c>
      <c r="G387" s="605">
        <f>[11]B!G1419</f>
        <v>0</v>
      </c>
      <c r="H387" s="606">
        <f>[11]B!AA1419</f>
        <v>0</v>
      </c>
      <c r="I387" s="606">
        <f>[11]B!AB1419</f>
        <v>4</v>
      </c>
      <c r="J387" s="606">
        <f>[11]B!AC1419</f>
        <v>0</v>
      </c>
      <c r="K387" s="606">
        <f>[11]B!AD1419</f>
        <v>0</v>
      </c>
      <c r="L387" s="606">
        <f>[11]B!AE1419</f>
        <v>0</v>
      </c>
      <c r="M387" s="606">
        <f>[11]B!AF1419</f>
        <v>0</v>
      </c>
      <c r="N387" s="606">
        <f>[11]B!AG1419</f>
        <v>0</v>
      </c>
      <c r="O387" s="606">
        <f>[11]B!AH1419</f>
        <v>0</v>
      </c>
      <c r="P387" s="606">
        <f>[11]B!AI1419</f>
        <v>0</v>
      </c>
      <c r="Q387" s="606">
        <f>[11]B!AJ1419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[11]B!C1567</f>
        <v>1751</v>
      </c>
      <c r="D388" s="605">
        <f>[11]B!D1567</f>
        <v>1751</v>
      </c>
      <c r="E388" s="605">
        <f>[11]B!E1567</f>
        <v>1751</v>
      </c>
      <c r="F388" s="605">
        <f>[11]B!F1567</f>
        <v>0</v>
      </c>
      <c r="G388" s="605">
        <f>[11]B!G1567</f>
        <v>0</v>
      </c>
      <c r="H388" s="606">
        <f>[11]B!AA1567</f>
        <v>1698</v>
      </c>
      <c r="I388" s="606">
        <f>[11]B!AB1567</f>
        <v>53</v>
      </c>
      <c r="J388" s="606">
        <f>[11]B!AC1567</f>
        <v>0</v>
      </c>
      <c r="K388" s="606">
        <f>[11]B!AD1567</f>
        <v>0</v>
      </c>
      <c r="L388" s="606">
        <f>[11]B!AE1567</f>
        <v>0</v>
      </c>
      <c r="M388" s="606">
        <f>[11]B!AF1567</f>
        <v>0</v>
      </c>
      <c r="N388" s="606">
        <f>[11]B!AG1567</f>
        <v>0</v>
      </c>
      <c r="O388" s="606">
        <f>[11]B!AH1567</f>
        <v>0</v>
      </c>
      <c r="P388" s="606">
        <f>[11]B!AI1567</f>
        <v>0</v>
      </c>
      <c r="Q388" s="606">
        <f>[11]B!AJ1567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[11]B!C1715</f>
        <v>1437</v>
      </c>
      <c r="D389" s="608">
        <f>[11]B!D1715</f>
        <v>1437</v>
      </c>
      <c r="E389" s="608">
        <f>[11]B!E1715</f>
        <v>1420</v>
      </c>
      <c r="F389" s="608">
        <f>[11]B!F1715</f>
        <v>17</v>
      </c>
      <c r="G389" s="608">
        <f>[11]B!G1715</f>
        <v>0</v>
      </c>
      <c r="H389" s="609">
        <f>[11]B!AA1715</f>
        <v>684</v>
      </c>
      <c r="I389" s="609">
        <f>[11]B!AB1715</f>
        <v>563</v>
      </c>
      <c r="J389" s="609">
        <f>[11]B!AC1715</f>
        <v>190</v>
      </c>
      <c r="K389" s="609">
        <f>[11]B!AD1715</f>
        <v>0</v>
      </c>
      <c r="L389" s="609">
        <f>[11]B!AE1715</f>
        <v>0</v>
      </c>
      <c r="M389" s="609">
        <f>[11]B!AF1715</f>
        <v>0</v>
      </c>
      <c r="N389" s="609">
        <f>[11]B!AG1715</f>
        <v>0</v>
      </c>
      <c r="O389" s="609">
        <f>[11]B!AH1715</f>
        <v>0</v>
      </c>
      <c r="P389" s="609">
        <f>[11]B!AI1715</f>
        <v>0</v>
      </c>
      <c r="Q389" s="609">
        <f>[11]B!AJ1715</f>
        <v>0</v>
      </c>
    </row>
    <row r="390" spans="1:17" ht="15" customHeight="1" x14ac:dyDescent="0.15">
      <c r="A390" s="742"/>
      <c r="B390" s="310" t="s">
        <v>514</v>
      </c>
      <c r="C390" s="610">
        <f>[11]B!C1689+[11]B!C1717</f>
        <v>38894</v>
      </c>
      <c r="D390" s="610">
        <f>[11]B!D1689+[11]B!D1717</f>
        <v>38820</v>
      </c>
      <c r="E390" s="610">
        <f>[11]B!E1689+[11]B!E1717</f>
        <v>35469</v>
      </c>
      <c r="F390" s="610">
        <f>[11]B!F1689+[11]B!F1717</f>
        <v>3351</v>
      </c>
      <c r="G390" s="610">
        <f>[11]B!G1689+[11]B!G1717</f>
        <v>74</v>
      </c>
      <c r="H390" s="597">
        <f>[11]B!AA1689+[11]B!AA1717</f>
        <v>36931</v>
      </c>
      <c r="I390" s="597">
        <f>[11]B!AB1689+[11]B!AB1717</f>
        <v>471</v>
      </c>
      <c r="J390" s="597">
        <f>[11]B!AC1689+[11]B!AC1717</f>
        <v>1492</v>
      </c>
      <c r="K390" s="597">
        <f>[11]B!AD1689+[11]B!AD1717</f>
        <v>0</v>
      </c>
      <c r="L390" s="597">
        <f>[11]B!AE1689+[11]B!AE1717</f>
        <v>1</v>
      </c>
      <c r="M390" s="597">
        <f>[11]B!AF1689+[11]B!AF1717</f>
        <v>0</v>
      </c>
      <c r="N390" s="597">
        <f>[11]B!AG1689+[11]B!AG1717</f>
        <v>0</v>
      </c>
      <c r="O390" s="597">
        <f>[11]B!AH1689+[11]B!AH1717</f>
        <v>0</v>
      </c>
      <c r="P390" s="597">
        <f>[11]B!AI1689+[11]B!AI1717</f>
        <v>0</v>
      </c>
      <c r="Q390" s="597">
        <f>[11]B!AJ1689+[11]B!AJ1717</f>
        <v>0</v>
      </c>
    </row>
    <row r="391" spans="1:17" ht="15" customHeight="1" x14ac:dyDescent="0.15">
      <c r="A391" s="715"/>
      <c r="B391" s="658" t="s">
        <v>416</v>
      </c>
      <c r="C391" s="313">
        <f t="shared" ref="C391:Q391" si="13">SUM(C389:C390)</f>
        <v>40331</v>
      </c>
      <c r="D391" s="598">
        <f t="shared" si="13"/>
        <v>40257</v>
      </c>
      <c r="E391" s="599">
        <f t="shared" si="13"/>
        <v>36889</v>
      </c>
      <c r="F391" s="600">
        <f t="shared" si="13"/>
        <v>3368</v>
      </c>
      <c r="G391" s="601">
        <f t="shared" si="13"/>
        <v>74</v>
      </c>
      <c r="H391" s="602">
        <f t="shared" si="13"/>
        <v>37615</v>
      </c>
      <c r="I391" s="603">
        <f t="shared" si="13"/>
        <v>1034</v>
      </c>
      <c r="J391" s="600">
        <f t="shared" si="13"/>
        <v>1682</v>
      </c>
      <c r="K391" s="599">
        <f t="shared" si="13"/>
        <v>0</v>
      </c>
      <c r="L391" s="603">
        <f t="shared" si="13"/>
        <v>1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[11]B!C1936</f>
        <v>128</v>
      </c>
      <c r="D392" s="611">
        <f>[11]B!D1936</f>
        <v>120</v>
      </c>
      <c r="E392" s="611">
        <f>[11]B!E1936</f>
        <v>120</v>
      </c>
      <c r="F392" s="611">
        <f>[11]B!F1936</f>
        <v>0</v>
      </c>
      <c r="G392" s="611">
        <f>[11]B!G1936</f>
        <v>8</v>
      </c>
      <c r="H392" s="595">
        <f>[11]B!AA1936</f>
        <v>0</v>
      </c>
      <c r="I392" s="595">
        <f>[11]B!AB1936</f>
        <v>128</v>
      </c>
      <c r="J392" s="595">
        <f>[11]B!AC1936</f>
        <v>0</v>
      </c>
      <c r="K392" s="595">
        <f>[11]B!AD1936</f>
        <v>0</v>
      </c>
      <c r="L392" s="595">
        <f>[11]B!AE1936</f>
        <v>0</v>
      </c>
      <c r="M392" s="595">
        <f>[11]B!AF1936</f>
        <v>0</v>
      </c>
      <c r="N392" s="595">
        <f>[11]B!AG1936</f>
        <v>0</v>
      </c>
      <c r="O392" s="595">
        <f>[11]B!AH1936</f>
        <v>0</v>
      </c>
      <c r="P392" s="595">
        <f>[11]B!AI1936</f>
        <v>0</v>
      </c>
      <c r="Q392" s="595">
        <f>[11]B!AJ1936</f>
        <v>0</v>
      </c>
    </row>
    <row r="393" spans="1:17" ht="15" customHeight="1" x14ac:dyDescent="0.15">
      <c r="A393" s="742"/>
      <c r="B393" s="310" t="s">
        <v>514</v>
      </c>
      <c r="C393" s="610">
        <f>[11]B!C1930</f>
        <v>214</v>
      </c>
      <c r="D393" s="610">
        <f>[11]B!D1930</f>
        <v>212</v>
      </c>
      <c r="E393" s="610">
        <f>[11]B!E1930</f>
        <v>208</v>
      </c>
      <c r="F393" s="610">
        <f>[11]B!F1930</f>
        <v>4</v>
      </c>
      <c r="G393" s="610">
        <f>[11]B!G1930</f>
        <v>2</v>
      </c>
      <c r="H393" s="597">
        <f>[11]B!AA1930</f>
        <v>140</v>
      </c>
      <c r="I393" s="597">
        <f>[11]B!AB1930</f>
        <v>63</v>
      </c>
      <c r="J393" s="597">
        <f>[11]B!AC1930</f>
        <v>11</v>
      </c>
      <c r="K393" s="597">
        <f>[11]B!AD1930</f>
        <v>0</v>
      </c>
      <c r="L393" s="597">
        <f>[11]B!AE1930</f>
        <v>0</v>
      </c>
      <c r="M393" s="597">
        <f>[11]B!AF1930</f>
        <v>0</v>
      </c>
      <c r="N393" s="597">
        <f>[11]B!AG1930</f>
        <v>0</v>
      </c>
      <c r="O393" s="597">
        <f>[11]B!AH1930</f>
        <v>0</v>
      </c>
      <c r="P393" s="597">
        <f>[11]B!AI1930</f>
        <v>0</v>
      </c>
      <c r="Q393" s="597">
        <f>[11]B!AJ1930</f>
        <v>0</v>
      </c>
    </row>
    <row r="394" spans="1:17" ht="15" customHeight="1" x14ac:dyDescent="0.15">
      <c r="A394" s="742"/>
      <c r="B394" s="658" t="s">
        <v>416</v>
      </c>
      <c r="C394" s="313">
        <f t="shared" ref="C394:Q394" si="14">SUM(C392:C393)</f>
        <v>342</v>
      </c>
      <c r="D394" s="598">
        <f t="shared" si="14"/>
        <v>332</v>
      </c>
      <c r="E394" s="599">
        <f t="shared" si="14"/>
        <v>328</v>
      </c>
      <c r="F394" s="600">
        <f t="shared" si="14"/>
        <v>4</v>
      </c>
      <c r="G394" s="601">
        <f t="shared" si="14"/>
        <v>10</v>
      </c>
      <c r="H394" s="602">
        <f t="shared" si="14"/>
        <v>140</v>
      </c>
      <c r="I394" s="603">
        <f t="shared" si="14"/>
        <v>191</v>
      </c>
      <c r="J394" s="600">
        <f t="shared" si="14"/>
        <v>11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[11]B!C2092</f>
        <v>559</v>
      </c>
      <c r="D395" s="605">
        <f>[11]B!D2092</f>
        <v>474</v>
      </c>
      <c r="E395" s="605">
        <f>[11]B!E2092</f>
        <v>474</v>
      </c>
      <c r="F395" s="605">
        <f>[11]B!F2092</f>
        <v>0</v>
      </c>
      <c r="G395" s="605">
        <f>[11]B!G2092</f>
        <v>85</v>
      </c>
      <c r="H395" s="606">
        <f>[11]B!AA2092</f>
        <v>370</v>
      </c>
      <c r="I395" s="606">
        <f>[11]B!AB2092</f>
        <v>7</v>
      </c>
      <c r="J395" s="606">
        <f>[11]B!AC2092</f>
        <v>182</v>
      </c>
      <c r="K395" s="606">
        <f>[11]B!AD2092</f>
        <v>0</v>
      </c>
      <c r="L395" s="606">
        <f>[11]B!AE2092</f>
        <v>0</v>
      </c>
      <c r="M395" s="606">
        <f>[11]B!AF2092</f>
        <v>0</v>
      </c>
      <c r="N395" s="606">
        <f>[11]B!AG2092</f>
        <v>0</v>
      </c>
      <c r="O395" s="606">
        <f>[11]B!AH2092</f>
        <v>0</v>
      </c>
      <c r="P395" s="606">
        <f>[11]B!AI2092</f>
        <v>0</v>
      </c>
      <c r="Q395" s="606">
        <f>[11]B!AJ2092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[11]B!C2204+[11]B!C2255+[11]B!C2256</f>
        <v>1303</v>
      </c>
      <c r="D396" s="608">
        <f>[11]B!D2204+[11]B!D2255+[11]B!D2256</f>
        <v>1126</v>
      </c>
      <c r="E396" s="608">
        <f>[11]B!E2204+[11]B!E2255+[11]B!E2256</f>
        <v>1123</v>
      </c>
      <c r="F396" s="608">
        <f>[11]B!F2204+[11]B!F2255+[11]B!F2256</f>
        <v>3</v>
      </c>
      <c r="G396" s="608">
        <f>[11]B!G2204+[11]B!G2255+[11]B!G2256</f>
        <v>177</v>
      </c>
      <c r="H396" s="609">
        <f>[11]B!AA2204+[11]B!AA2255+[11]B!AA2256</f>
        <v>1136</v>
      </c>
      <c r="I396" s="609">
        <f>[11]B!AB2204+[11]B!AB2255+[11]B!AB2256</f>
        <v>124</v>
      </c>
      <c r="J396" s="609">
        <f>[11]B!AC2204+[11]B!AC2255+[11]B!AC2256</f>
        <v>43</v>
      </c>
      <c r="K396" s="609">
        <f>[11]B!AD2204+[11]B!AD2255+[11]B!AD2256</f>
        <v>0</v>
      </c>
      <c r="L396" s="609">
        <f>[11]B!AE2204+[11]B!AE2255+[11]B!AE2256</f>
        <v>0</v>
      </c>
      <c r="M396" s="609">
        <f>[11]B!AF2204+[11]B!AF2255+[11]B!AF2256</f>
        <v>0</v>
      </c>
      <c r="N396" s="609">
        <f>[11]B!AG2204+[11]B!AG2255+[11]B!AG2256</f>
        <v>0</v>
      </c>
      <c r="O396" s="609">
        <f>[11]B!AH2204+[11]B!AH2255+[11]B!AH2256</f>
        <v>0</v>
      </c>
      <c r="P396" s="609">
        <f>[11]B!AI2204+[11]B!AI2255+[11]B!AI2256</f>
        <v>0</v>
      </c>
      <c r="Q396" s="609">
        <f>[11]B!AJ2204+[11]B!AJ2255+[11]B!AJ2256</f>
        <v>3</v>
      </c>
    </row>
    <row r="397" spans="1:17" ht="15" customHeight="1" x14ac:dyDescent="0.15">
      <c r="A397" s="743"/>
      <c r="B397" s="332" t="s">
        <v>514</v>
      </c>
      <c r="C397" s="612">
        <f>[11]B!C2211</f>
        <v>0</v>
      </c>
      <c r="D397" s="612">
        <f>[11]B!D2211</f>
        <v>0</v>
      </c>
      <c r="E397" s="612">
        <f>[11]B!E2211</f>
        <v>0</v>
      </c>
      <c r="F397" s="612">
        <f>[11]B!F2211</f>
        <v>0</v>
      </c>
      <c r="G397" s="612">
        <f>[11]B!G2211</f>
        <v>0</v>
      </c>
      <c r="H397" s="612">
        <f>[11]B!AA2211</f>
        <v>0</v>
      </c>
      <c r="I397" s="612">
        <f>[11]B!AB2211</f>
        <v>0</v>
      </c>
      <c r="J397" s="612">
        <f>[11]B!AC2211</f>
        <v>0</v>
      </c>
      <c r="K397" s="612">
        <f>[11]B!AD2211</f>
        <v>0</v>
      </c>
      <c r="L397" s="612">
        <f>[11]B!AE2211</f>
        <v>0</v>
      </c>
      <c r="M397" s="612">
        <f>[11]B!AF2211</f>
        <v>0</v>
      </c>
      <c r="N397" s="612">
        <f>[11]B!AG2211</f>
        <v>0</v>
      </c>
      <c r="O397" s="612">
        <f>[11]B!AH2211</f>
        <v>0</v>
      </c>
      <c r="P397" s="612">
        <f>[11]B!AI2211</f>
        <v>0</v>
      </c>
      <c r="Q397" s="596">
        <f>[11]B!AJ2211</f>
        <v>0</v>
      </c>
    </row>
    <row r="398" spans="1:17" ht="15" customHeight="1" x14ac:dyDescent="0.15">
      <c r="A398" s="733"/>
      <c r="B398" s="658" t="s">
        <v>416</v>
      </c>
      <c r="C398" s="613">
        <f>SUM(C396:C397)</f>
        <v>1303</v>
      </c>
      <c r="D398" s="613">
        <f t="shared" ref="D398:Q398" si="15">SUM(D396:D397)</f>
        <v>1126</v>
      </c>
      <c r="E398" s="613">
        <f t="shared" si="15"/>
        <v>1123</v>
      </c>
      <c r="F398" s="613">
        <f t="shared" si="15"/>
        <v>3</v>
      </c>
      <c r="G398" s="613">
        <f t="shared" si="15"/>
        <v>177</v>
      </c>
      <c r="H398" s="613">
        <f t="shared" si="15"/>
        <v>1136</v>
      </c>
      <c r="I398" s="613">
        <f t="shared" si="15"/>
        <v>124</v>
      </c>
      <c r="J398" s="613">
        <f t="shared" si="15"/>
        <v>43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[11]B!C2518</f>
        <v>0</v>
      </c>
      <c r="D399" s="608">
        <f>[11]B!D2518</f>
        <v>0</v>
      </c>
      <c r="E399" s="608">
        <f>[11]B!E2518</f>
        <v>0</v>
      </c>
      <c r="F399" s="608">
        <f>[11]B!F2518</f>
        <v>0</v>
      </c>
      <c r="G399" s="608">
        <f>[11]B!G2518</f>
        <v>0</v>
      </c>
      <c r="H399" s="609">
        <f>[11]B!AA2518</f>
        <v>0</v>
      </c>
      <c r="I399" s="609">
        <f>[11]B!AB2518</f>
        <v>0</v>
      </c>
      <c r="J399" s="609">
        <f>[11]B!AC2518</f>
        <v>0</v>
      </c>
      <c r="K399" s="609">
        <f>[11]B!AD2518</f>
        <v>0</v>
      </c>
      <c r="L399" s="609">
        <f>[11]B!AE2518</f>
        <v>0</v>
      </c>
      <c r="M399" s="609">
        <f>[11]B!AF2518</f>
        <v>0</v>
      </c>
      <c r="N399" s="609">
        <f>[11]B!AG2518</f>
        <v>0</v>
      </c>
      <c r="O399" s="609">
        <f>[11]B!AH2518</f>
        <v>0</v>
      </c>
      <c r="P399" s="609">
        <f>[11]B!AI2518</f>
        <v>0</v>
      </c>
      <c r="Q399" s="609">
        <f>[11]B!AJ2518</f>
        <v>0</v>
      </c>
    </row>
    <row r="400" spans="1:17" ht="15" customHeight="1" x14ac:dyDescent="0.15">
      <c r="A400" s="742"/>
      <c r="B400" s="310" t="s">
        <v>514</v>
      </c>
      <c r="C400" s="610">
        <f>[11]B!C2287</f>
        <v>175</v>
      </c>
      <c r="D400" s="610">
        <f>[11]B!D2287</f>
        <v>175</v>
      </c>
      <c r="E400" s="610">
        <f>[11]B!E2287</f>
        <v>175</v>
      </c>
      <c r="F400" s="610">
        <f>[11]B!F2287</f>
        <v>0</v>
      </c>
      <c r="G400" s="610">
        <f>[11]B!G2287</f>
        <v>0</v>
      </c>
      <c r="H400" s="597">
        <f>[11]B!AA2287</f>
        <v>0</v>
      </c>
      <c r="I400" s="597">
        <f>[11]B!AB2287</f>
        <v>143</v>
      </c>
      <c r="J400" s="597">
        <f>[11]B!AC2287</f>
        <v>32</v>
      </c>
      <c r="K400" s="597">
        <f>[11]B!AD2287</f>
        <v>0</v>
      </c>
      <c r="L400" s="597">
        <f>[11]B!AE2287</f>
        <v>0</v>
      </c>
      <c r="M400" s="597">
        <f>[11]B!AF2287</f>
        <v>0</v>
      </c>
      <c r="N400" s="597">
        <f>[11]B!AG2287</f>
        <v>0</v>
      </c>
      <c r="O400" s="597">
        <f>[11]B!AH2287</f>
        <v>0</v>
      </c>
      <c r="P400" s="597">
        <f>[11]B!AI2287</f>
        <v>0</v>
      </c>
      <c r="Q400" s="597">
        <f>[11]B!AJ2287</f>
        <v>0</v>
      </c>
    </row>
    <row r="401" spans="1:19" ht="15" customHeight="1" x14ac:dyDescent="0.15">
      <c r="A401" s="715"/>
      <c r="B401" s="658" t="s">
        <v>416</v>
      </c>
      <c r="C401" s="313">
        <f t="shared" ref="C401:Q401" si="16">SUM(C399:C400)</f>
        <v>175</v>
      </c>
      <c r="D401" s="598">
        <f t="shared" si="16"/>
        <v>175</v>
      </c>
      <c r="E401" s="599">
        <f t="shared" si="16"/>
        <v>175</v>
      </c>
      <c r="F401" s="600">
        <f t="shared" si="16"/>
        <v>0</v>
      </c>
      <c r="G401" s="601">
        <f t="shared" si="16"/>
        <v>0</v>
      </c>
      <c r="H401" s="602">
        <f t="shared" si="16"/>
        <v>0</v>
      </c>
      <c r="I401" s="603">
        <f t="shared" si="16"/>
        <v>143</v>
      </c>
      <c r="J401" s="600">
        <f t="shared" si="16"/>
        <v>32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[11]B!C940</f>
        <v>6577</v>
      </c>
      <c r="D402" s="605">
        <f>[11]B!D940</f>
        <v>6577</v>
      </c>
      <c r="E402" s="605">
        <f>[11]B!E940</f>
        <v>6577</v>
      </c>
      <c r="F402" s="605">
        <f>[11]B!F940</f>
        <v>0</v>
      </c>
      <c r="G402" s="605">
        <f>[11]B!G940</f>
        <v>0</v>
      </c>
      <c r="H402" s="594">
        <f>[11]B!AA940</f>
        <v>1723</v>
      </c>
      <c r="I402" s="594">
        <f>[11]B!AB940</f>
        <v>4854</v>
      </c>
      <c r="J402" s="594">
        <f>[11]B!AC940</f>
        <v>0</v>
      </c>
      <c r="K402" s="594">
        <f>[11]B!AD940</f>
        <v>0</v>
      </c>
      <c r="L402" s="594">
        <f>[11]B!AE940</f>
        <v>0</v>
      </c>
      <c r="M402" s="594">
        <f>[11]B!AF940</f>
        <v>0</v>
      </c>
      <c r="N402" s="594">
        <f>[11]B!AG940</f>
        <v>0</v>
      </c>
      <c r="O402" s="594">
        <f>[11]B!AH940</f>
        <v>0</v>
      </c>
      <c r="P402" s="594">
        <f>[11]B!AI940</f>
        <v>0</v>
      </c>
      <c r="Q402" s="594">
        <f>[11]B!AJ940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2892</v>
      </c>
      <c r="D403" s="611">
        <f>+D380+D387+D389+D392+D396+D399</f>
        <v>2707</v>
      </c>
      <c r="E403" s="611">
        <f>+E380+E387+E389+E392+E396+E399</f>
        <v>2683</v>
      </c>
      <c r="F403" s="611">
        <f>+F380+F387+F389+F392+F396+F399</f>
        <v>20</v>
      </c>
      <c r="G403" s="611">
        <f>+G380+G387+G389+G392+G396+G399</f>
        <v>185</v>
      </c>
      <c r="H403" s="611">
        <f t="shared" ref="H403:Q403" si="17">+H380+H387+H389+H392+H396+H399</f>
        <v>1827</v>
      </c>
      <c r="I403" s="611">
        <f t="shared" si="17"/>
        <v>832</v>
      </c>
      <c r="J403" s="611">
        <f t="shared" si="17"/>
        <v>233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3</v>
      </c>
    </row>
    <row r="404" spans="1:19" ht="15" customHeight="1" x14ac:dyDescent="0.15">
      <c r="A404" s="737"/>
      <c r="B404" s="338" t="s">
        <v>514</v>
      </c>
      <c r="C404" s="338">
        <f>D404+G404</f>
        <v>51106</v>
      </c>
      <c r="D404" s="610">
        <f>+D381+D384+D386+D388+D390+D393+D395+D400+D402</f>
        <v>50945</v>
      </c>
      <c r="E404" s="610">
        <f>+E381+E384+E386+E388+E390+E393+E395+E400+E402</f>
        <v>47590</v>
      </c>
      <c r="F404" s="610">
        <f>+F381+F384+F386+F388+F390+F393+F395+F400+F402</f>
        <v>3355</v>
      </c>
      <c r="G404" s="610">
        <f>+G381+G384+G386+G388+G390+G393+G395+G400+G402</f>
        <v>161</v>
      </c>
      <c r="H404" s="610">
        <f t="shared" ref="H404:Q404" si="18">+H381+H384+H386+H388+H390+H393+H395+H400+H402</f>
        <v>40880</v>
      </c>
      <c r="I404" s="610">
        <f t="shared" si="18"/>
        <v>8504</v>
      </c>
      <c r="J404" s="610">
        <f t="shared" si="18"/>
        <v>1722</v>
      </c>
      <c r="K404" s="610">
        <f t="shared" si="18"/>
        <v>0</v>
      </c>
      <c r="L404" s="610">
        <f t="shared" si="18"/>
        <v>1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0</v>
      </c>
    </row>
    <row r="405" spans="1:19" ht="15" customHeight="1" x14ac:dyDescent="0.15">
      <c r="A405" s="737"/>
      <c r="B405" s="339" t="s">
        <v>527</v>
      </c>
      <c r="C405" s="313">
        <f>SUM(C403:C404)</f>
        <v>53998</v>
      </c>
      <c r="D405" s="598">
        <f>SUM(D403:D404)</f>
        <v>53652</v>
      </c>
      <c r="E405" s="599">
        <f>SUM(E403:E404)</f>
        <v>50273</v>
      </c>
      <c r="F405" s="600">
        <f>SUM(F403:F404)</f>
        <v>3375</v>
      </c>
      <c r="G405" s="601">
        <f>SUM(G403:G404)</f>
        <v>346</v>
      </c>
      <c r="H405" s="601">
        <f t="shared" ref="H405:Q405" si="19">SUM(H403:H404)</f>
        <v>42707</v>
      </c>
      <c r="I405" s="601">
        <f t="shared" si="19"/>
        <v>9336</v>
      </c>
      <c r="J405" s="601">
        <f t="shared" si="19"/>
        <v>1955</v>
      </c>
      <c r="K405" s="601">
        <f t="shared" si="19"/>
        <v>0</v>
      </c>
      <c r="L405" s="601">
        <f t="shared" si="19"/>
        <v>1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3</v>
      </c>
    </row>
    <row r="406" spans="1:19" ht="27.75" customHeight="1" x14ac:dyDescent="0.15">
      <c r="A406" s="341" t="s">
        <v>528</v>
      </c>
      <c r="B406" s="656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57" t="s">
        <v>416</v>
      </c>
      <c r="D407" s="659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[11]B!C1000</f>
        <v>3</v>
      </c>
      <c r="D408" s="376">
        <f>[11]B!E1000</f>
        <v>3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[11]B!C2576</f>
        <v>36</v>
      </c>
      <c r="D409" s="376">
        <f>[11]B!E2576</f>
        <v>26</v>
      </c>
      <c r="E409" s="179">
        <f>[11]B!AL2576</f>
        <v>846300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[11]B!C2585</f>
        <v>119</v>
      </c>
      <c r="D410" s="376">
        <f>[11]B!E2585</f>
        <v>118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[11]B!C67</f>
        <v>219</v>
      </c>
      <c r="D411" s="376">
        <f>[11]B!E67</f>
        <v>200</v>
      </c>
      <c r="E411" s="179">
        <f>[11]B!AL67</f>
        <v>154000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[11]B!C73</f>
        <v>0</v>
      </c>
      <c r="D412" s="376">
        <f>[11]B!E73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[11]B!C68</f>
        <v>429</v>
      </c>
      <c r="D413" s="376">
        <f>[11]B!E68</f>
        <v>429</v>
      </c>
      <c r="E413" s="179">
        <f>[11]B!AL68</f>
        <v>7503210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[11]B!C69</f>
        <v>128</v>
      </c>
      <c r="D414" s="376">
        <f>[11]B!E69</f>
        <v>124</v>
      </c>
      <c r="E414" s="179">
        <f>[11]B!AL69</f>
        <v>4981080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[11]B!C71</f>
        <v>0</v>
      </c>
      <c r="D415" s="376">
        <f>[11]B!E71</f>
        <v>0</v>
      </c>
      <c r="E415" s="179">
        <f>[11]B!AL71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[11]B!C70</f>
        <v>6145</v>
      </c>
      <c r="D416" s="376">
        <f>[11]B!E70</f>
        <v>6145</v>
      </c>
      <c r="E416" s="179">
        <f>[11]B!AL70</f>
        <v>14317850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[11]B!C2573</f>
        <v>0</v>
      </c>
      <c r="D417" s="376">
        <f>[11]B!E2573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7079</v>
      </c>
      <c r="D418" s="620">
        <f>SUM(D408:D417)</f>
        <v>7045</v>
      </c>
      <c r="E418" s="621">
        <f>SUM(E408:E417)</f>
        <v>27802440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5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12657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1178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30416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61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283</v>
      </c>
      <c r="D435" s="393">
        <v>283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[11]B!C2750</f>
        <v>0</v>
      </c>
    </row>
    <row r="441" spans="1:28" ht="15" customHeight="1" x14ac:dyDescent="0.15">
      <c r="A441" s="703" t="s">
        <v>573</v>
      </c>
      <c r="B441" s="704"/>
      <c r="C441" s="629">
        <f>[11]B!C2751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3"/>
      <c r="B452" s="664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3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3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5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5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workbookViewId="0">
      <selection activeCell="G9" sqref="G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ht="15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",[12]NOMBRE!B6," - ","( ",[12]NOMBRE!C6,[12]NOMBRE!D6," )")</f>
        <v>MES: NOVIEMBRE - ( 11 )</v>
      </c>
    </row>
    <row r="5" spans="1:14" s="3" customFormat="1" ht="15" customHeight="1" x14ac:dyDescent="0.15">
      <c r="A5" s="1" t="str">
        <f>CONCATENATE("AÑO: ",[12]NOMBRE!B7)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883621780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12391</v>
      </c>
      <c r="D10" s="422">
        <f>SUM(D11:D23)</f>
        <v>12096</v>
      </c>
      <c r="E10" s="19">
        <f>SUM(E11:E23)</f>
        <v>125444770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[12]B!C5</f>
        <v>0</v>
      </c>
      <c r="D11" s="426">
        <f>[12]B!E5</f>
        <v>0</v>
      </c>
      <c r="E11" s="23">
        <f>[12]B!AL5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[12]B!C6</f>
        <v>0</v>
      </c>
      <c r="D12" s="426">
        <f>[12]B!E6</f>
        <v>0</v>
      </c>
      <c r="E12" s="23">
        <f>[12]B!AL6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[12]B!C7</f>
        <v>5342</v>
      </c>
      <c r="D13" s="426">
        <f>[12]B!E7</f>
        <v>5110</v>
      </c>
      <c r="E13" s="23">
        <f>[12]B!AL7</f>
        <v>66889900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[12]B!C8</f>
        <v>0</v>
      </c>
      <c r="D14" s="426">
        <f>[12]B!E8</f>
        <v>0</v>
      </c>
      <c r="E14" s="23">
        <f>[12]B!AL8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[12]B!C9</f>
        <v>0</v>
      </c>
      <c r="D15" s="426">
        <f>[12]B!E9</f>
        <v>0</v>
      </c>
      <c r="E15" s="23">
        <f>[12]B!AL9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[12]B!C10</f>
        <v>0</v>
      </c>
      <c r="D16" s="426">
        <f>[12]B!E10</f>
        <v>0</v>
      </c>
      <c r="E16" s="23">
        <f>[12]B!AL10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[12]B!C11</f>
        <v>212</v>
      </c>
      <c r="D17" s="426">
        <f>[12]B!E11</f>
        <v>149</v>
      </c>
      <c r="E17" s="23">
        <f>[12]B!AL11</f>
        <v>2445090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[12]B!C12</f>
        <v>0</v>
      </c>
      <c r="D18" s="426">
        <f>[12]B!E12</f>
        <v>0</v>
      </c>
      <c r="E18" s="23">
        <f>[12]B!AL12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[12]B!C13</f>
        <v>0</v>
      </c>
      <c r="D19" s="426">
        <f>[12]B!E13</f>
        <v>0</v>
      </c>
      <c r="E19" s="23">
        <f>[12]B!AL13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[12]B!C14</f>
        <v>0</v>
      </c>
      <c r="D20" s="426">
        <f>[12]B!E14</f>
        <v>0</v>
      </c>
      <c r="E20" s="23">
        <f>[12]B!AL14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[12]B!C15</f>
        <v>2500</v>
      </c>
      <c r="D21" s="426">
        <f>[12]B!E15</f>
        <v>2500</v>
      </c>
      <c r="E21" s="23">
        <f>[12]B!AL15</f>
        <v>16525000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[12]B!C16</f>
        <v>1627</v>
      </c>
      <c r="D22" s="426">
        <f>[12]B!E16</f>
        <v>1627</v>
      </c>
      <c r="E22" s="23">
        <f>[12]B!AL16</f>
        <v>12918380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[12]B!C17</f>
        <v>2710</v>
      </c>
      <c r="D23" s="426">
        <f>[12]B!E17</f>
        <v>2710</v>
      </c>
      <c r="E23" s="23">
        <f>[12]B!AL17</f>
        <v>26666400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[12]B!C18</f>
        <v>0</v>
      </c>
      <c r="D24" s="426">
        <f>[12]B!E18</f>
        <v>0</v>
      </c>
      <c r="E24" s="23">
        <f>[12]B!AL18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[12]B!C1007</f>
        <v>5</v>
      </c>
      <c r="D25" s="426">
        <f>[12]B!E1007</f>
        <v>5</v>
      </c>
      <c r="E25" s="23">
        <f>[12]B!AL1007</f>
        <v>166350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1785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[12]B!C20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[12]B!C21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[12]B!C22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[12]B!C23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[12]B!C24</f>
        <v>1785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[12]B!C25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4867</v>
      </c>
      <c r="D33" s="442">
        <f t="shared" ref="D33:E33" si="0">SUM(D34:D44)</f>
        <v>4861</v>
      </c>
      <c r="E33" s="442">
        <f t="shared" si="0"/>
        <v>10304910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[12]B!$C$29</f>
        <v>2224</v>
      </c>
      <c r="D34" s="443">
        <f>[12]B!$E$29</f>
        <v>2218</v>
      </c>
      <c r="E34" s="43">
        <f>[12]B!$AL$29</f>
        <v>2861220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[12]B!$C$30</f>
        <v>0</v>
      </c>
      <c r="D35" s="436">
        <f>[12]B!$E$30</f>
        <v>0</v>
      </c>
      <c r="E35" s="44">
        <f>[12]B!$AL$30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[12]B!$C$31</f>
        <v>0</v>
      </c>
      <c r="D36" s="436">
        <f>[12]B!$E$31</f>
        <v>0</v>
      </c>
      <c r="E36" s="44">
        <f>[12]B!$AL$31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[12]B!$C$32</f>
        <v>92</v>
      </c>
      <c r="D37" s="436">
        <f>[12]B!$E$32</f>
        <v>92</v>
      </c>
      <c r="E37" s="44">
        <f>[12]B!$AL$32</f>
        <v>161000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[12]B!$C$33</f>
        <v>1703</v>
      </c>
      <c r="D38" s="436">
        <f>[12]B!$E$33</f>
        <v>1703</v>
      </c>
      <c r="E38" s="44">
        <f>[12]B!$AL$33</f>
        <v>2401230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[12]B!$C$34</f>
        <v>10</v>
      </c>
      <c r="D39" s="436">
        <f>[12]B!$E$34</f>
        <v>10</v>
      </c>
      <c r="E39" s="44">
        <f>[12]B!$AL$34</f>
        <v>12900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[12]B!$C$1003</f>
        <v>169</v>
      </c>
      <c r="D40" s="436">
        <f>[12]B!$E$1003</f>
        <v>169</v>
      </c>
      <c r="E40" s="44">
        <f>[12]B!$AL$1003</f>
        <v>532350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[12]B!$C$1004</f>
        <v>239</v>
      </c>
      <c r="D41" s="436">
        <f>[12]B!$E$1004</f>
        <v>239</v>
      </c>
      <c r="E41" s="44">
        <f>[12]B!$AL$1004</f>
        <v>752850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[12]B!$C$1005</f>
        <v>1</v>
      </c>
      <c r="D42" s="436">
        <f>[12]B!$E$1005</f>
        <v>1</v>
      </c>
      <c r="E42" s="44">
        <f>[12]B!$AL$1005</f>
        <v>12520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[12]B!$C$1006</f>
        <v>19</v>
      </c>
      <c r="D43" s="436">
        <f>[12]B!$E$1006</f>
        <v>19</v>
      </c>
      <c r="E43" s="44">
        <f>[12]B!$AL$1006</f>
        <v>278540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[12]B!$C$1002</f>
        <v>410</v>
      </c>
      <c r="D44" s="436">
        <f>[12]B!$E$1002</f>
        <v>410</v>
      </c>
      <c r="E44" s="44">
        <f>[12]B!$AL$1002</f>
        <v>3292300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420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[12]B!$C$36</f>
        <v>247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[12]B!$C$37</f>
        <v>173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[12]B!$C$38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[12]B!$C$39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[12]B!$C$40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[12]B!$C$1008</f>
        <v>0</v>
      </c>
      <c r="D52" s="448">
        <f>[12]B!$E$1008</f>
        <v>0</v>
      </c>
      <c r="E52" s="53">
        <f>[12]B!$AL$1008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[12]B!$C$1009</f>
        <v>0</v>
      </c>
      <c r="D53" s="449">
        <f>[12]B!$E$1009</f>
        <v>0</v>
      </c>
      <c r="E53" s="54">
        <f>[12]B!$AL$1009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[12]B!$C$981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1452</v>
      </c>
      <c r="D56" s="442">
        <f>SUM(D57:D60)</f>
        <v>1452</v>
      </c>
      <c r="E56" s="52">
        <f>SUM(E57:E60)</f>
        <v>2874120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[12]B!$C$44</f>
        <v>45</v>
      </c>
      <c r="D57" s="448">
        <f>[12]B!$E$44</f>
        <v>45</v>
      </c>
      <c r="E57" s="53">
        <f>[12]B!$AL$44</f>
        <v>190350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[12]B!$C$45</f>
        <v>1040</v>
      </c>
      <c r="D58" s="449">
        <f>[12]B!$E$45</f>
        <v>1040</v>
      </c>
      <c r="E58" s="54">
        <f>[12]B!$AL$45</f>
        <v>2423200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[12]B!$C$46</f>
        <v>0</v>
      </c>
      <c r="D59" s="449">
        <f>[12]B!$E$46</f>
        <v>0</v>
      </c>
      <c r="E59" s="54">
        <f>[12]B!$AL$46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[12]B!$C$47</f>
        <v>367</v>
      </c>
      <c r="D60" s="449">
        <f>[12]B!$E$47</f>
        <v>367</v>
      </c>
      <c r="E60" s="54">
        <f>[12]B!$AL$47</f>
        <v>260570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[12]B!$C$49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782</v>
      </c>
      <c r="D63" s="442">
        <f>SUM(D64:D66)</f>
        <v>782</v>
      </c>
      <c r="E63" s="52">
        <f>SUM(E64:E66)</f>
        <v>1235640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[12]B!$C$53</f>
        <v>366</v>
      </c>
      <c r="D64" s="448">
        <f>[12]B!$E$53</f>
        <v>366</v>
      </c>
      <c r="E64" s="53">
        <f>[12]B!$AL$53</f>
        <v>739320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[12]B!$C$54</f>
        <v>16</v>
      </c>
      <c r="D65" s="449">
        <f>[12]B!$E$54</f>
        <v>16</v>
      </c>
      <c r="E65" s="54">
        <f>[12]B!$AL$54</f>
        <v>32320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[12]B!$C$55</f>
        <v>400</v>
      </c>
      <c r="D66" s="449">
        <f>[12]B!$E$55</f>
        <v>400</v>
      </c>
      <c r="E66" s="54">
        <f>[12]B!$AL$55</f>
        <v>464000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21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[12]B!$C$57</f>
        <v>21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[12]B!$C$58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21723</v>
      </c>
      <c r="D70" s="441">
        <f>SUM(D10+D24+D25+D26+D33+D45+D51+D54+D56+D61+D63+D67)</f>
        <v>19196</v>
      </c>
      <c r="E70" s="441">
        <f>SUM(E10+E24+E25+E26+E33+E45+E51+E54+E56+E61+E63+E67)</f>
        <v>140025790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84626</v>
      </c>
      <c r="D73" s="457">
        <f>SUM(D74:D78,D79,D83:D85)</f>
        <v>83226</v>
      </c>
      <c r="E73" s="69">
        <f>SUM(E74:E78,E79,E83:E85)</f>
        <v>136694720</v>
      </c>
    </row>
    <row r="74" spans="1:14" ht="15" customHeight="1" x14ac:dyDescent="0.15">
      <c r="A74" s="71" t="s">
        <v>109</v>
      </c>
      <c r="B74" s="72" t="s">
        <v>110</v>
      </c>
      <c r="C74" s="448">
        <f>[12]B!$C$212</f>
        <v>39866</v>
      </c>
      <c r="D74" s="448">
        <f>[12]B!$E$212</f>
        <v>38996</v>
      </c>
      <c r="E74" s="73">
        <f>[12]B!$AL$212</f>
        <v>45310580</v>
      </c>
    </row>
    <row r="75" spans="1:14" ht="15" customHeight="1" x14ac:dyDescent="0.15">
      <c r="A75" s="654" t="s">
        <v>111</v>
      </c>
      <c r="B75" s="75" t="s">
        <v>112</v>
      </c>
      <c r="C75" s="449">
        <f>[12]B!$C$275</f>
        <v>34496</v>
      </c>
      <c r="D75" s="449">
        <f>SUM([12]B!E214:E217,[12]B!E218:E262,[12]B!E263:E272)</f>
        <v>34097</v>
      </c>
      <c r="E75" s="76">
        <f>[12]B!$AL$275</f>
        <v>53721550</v>
      </c>
    </row>
    <row r="76" spans="1:14" ht="15" customHeight="1" x14ac:dyDescent="0.15">
      <c r="A76" s="654" t="s">
        <v>113</v>
      </c>
      <c r="B76" s="75" t="s">
        <v>114</v>
      </c>
      <c r="C76" s="449">
        <f>[12]B!$C$314</f>
        <v>1296</v>
      </c>
      <c r="D76" s="449">
        <f>[12]B!$E$314</f>
        <v>1278</v>
      </c>
      <c r="E76" s="76">
        <f>[12]B!$AL$314</f>
        <v>5366840</v>
      </c>
    </row>
    <row r="77" spans="1:14" ht="15" customHeight="1" x14ac:dyDescent="0.15">
      <c r="A77" s="654" t="s">
        <v>115</v>
      </c>
      <c r="B77" s="75" t="s">
        <v>116</v>
      </c>
      <c r="C77" s="449">
        <f>[12]B!$C$324</f>
        <v>0</v>
      </c>
      <c r="D77" s="449">
        <f>[12]B!$E$324</f>
        <v>0</v>
      </c>
      <c r="E77" s="76">
        <f>[12]B!$AL$324</f>
        <v>0</v>
      </c>
    </row>
    <row r="78" spans="1:14" ht="15" customHeight="1" x14ac:dyDescent="0.15">
      <c r="A78" s="654" t="s">
        <v>117</v>
      </c>
      <c r="B78" s="77" t="s">
        <v>118</v>
      </c>
      <c r="C78" s="458">
        <f>[12]B!$C$388</f>
        <v>2578</v>
      </c>
      <c r="D78" s="458">
        <f>[12]B!$E$388</f>
        <v>2538</v>
      </c>
      <c r="E78" s="78">
        <f>[12]B!$AL$388</f>
        <v>13834050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4209</v>
      </c>
      <c r="D79" s="459">
        <f>SUM(D80:D82)</f>
        <v>4152</v>
      </c>
      <c r="E79" s="81">
        <f>SUM(E80:E82)</f>
        <v>15420920</v>
      </c>
    </row>
    <row r="80" spans="1:14" ht="15" customHeight="1" x14ac:dyDescent="0.15">
      <c r="A80" s="862"/>
      <c r="B80" s="82" t="s">
        <v>121</v>
      </c>
      <c r="C80" s="460">
        <f>[12]B!$C$428</f>
        <v>3022</v>
      </c>
      <c r="D80" s="460">
        <f>[12]B!$E$428</f>
        <v>2979</v>
      </c>
      <c r="E80" s="83">
        <f>[12]B!$AL$428</f>
        <v>9583250</v>
      </c>
    </row>
    <row r="81" spans="1:5" ht="15" customHeight="1" x14ac:dyDescent="0.15">
      <c r="A81" s="862"/>
      <c r="B81" s="84" t="s">
        <v>122</v>
      </c>
      <c r="C81" s="449">
        <f>[12]B!$C$447</f>
        <v>18</v>
      </c>
      <c r="D81" s="449">
        <f>SUM([12]B!E430:E444,[12]B!E445:E446)</f>
        <v>18</v>
      </c>
      <c r="E81" s="76">
        <f>[12]B!$AL$447</f>
        <v>55820</v>
      </c>
    </row>
    <row r="82" spans="1:5" ht="15" customHeight="1" x14ac:dyDescent="0.15">
      <c r="A82" s="862"/>
      <c r="B82" s="84" t="s">
        <v>123</v>
      </c>
      <c r="C82" s="449">
        <f>[12]B!$C$470</f>
        <v>1169</v>
      </c>
      <c r="D82" s="449">
        <f>[12]B!$E$470</f>
        <v>1155</v>
      </c>
      <c r="E82" s="76">
        <f>[12]B!$AL$470</f>
        <v>5781850</v>
      </c>
    </row>
    <row r="83" spans="1:5" ht="15" customHeight="1" x14ac:dyDescent="0.15">
      <c r="A83" s="654" t="s">
        <v>124</v>
      </c>
      <c r="B83" s="75" t="s">
        <v>125</v>
      </c>
      <c r="C83" s="449">
        <f>[12]B!$C$480</f>
        <v>0</v>
      </c>
      <c r="D83" s="449">
        <f>[12]B!$E$480</f>
        <v>0</v>
      </c>
      <c r="E83" s="76">
        <f>[12]B!$AL$480</f>
        <v>0</v>
      </c>
    </row>
    <row r="84" spans="1:5" s="86" customFormat="1" ht="15" customHeight="1" x14ac:dyDescent="0.15">
      <c r="A84" s="654" t="s">
        <v>126</v>
      </c>
      <c r="B84" s="75" t="s">
        <v>127</v>
      </c>
      <c r="C84" s="461">
        <f>[12]B!$C$532</f>
        <v>134</v>
      </c>
      <c r="D84" s="461">
        <f>SUM([12]B!E494:E518,[12]B!E519:E531)</f>
        <v>134</v>
      </c>
      <c r="E84" s="85">
        <f>[12]B!$AL$532</f>
        <v>225780</v>
      </c>
    </row>
    <row r="85" spans="1:5" ht="15" customHeight="1" x14ac:dyDescent="0.15">
      <c r="A85" s="654" t="s">
        <v>128</v>
      </c>
      <c r="B85" s="75" t="s">
        <v>129</v>
      </c>
      <c r="C85" s="449">
        <f>[12]B!$C$566</f>
        <v>2047</v>
      </c>
      <c r="D85" s="449">
        <f>[12]B!$E$566</f>
        <v>2031</v>
      </c>
      <c r="E85" s="76">
        <f>[12]B!$AL$566</f>
        <v>2815000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5692</v>
      </c>
      <c r="D86" s="459">
        <f>+D87+D88+D89+D90+D94</f>
        <v>5643</v>
      </c>
      <c r="E86" s="81">
        <f>+E87+E88+E89+E90+E94</f>
        <v>116012220</v>
      </c>
    </row>
    <row r="87" spans="1:5" ht="15" customHeight="1" x14ac:dyDescent="0.15">
      <c r="A87" s="87" t="s">
        <v>131</v>
      </c>
      <c r="B87" s="88" t="s">
        <v>132</v>
      </c>
      <c r="C87" s="460">
        <f>[12]B!$C$624</f>
        <v>3265</v>
      </c>
      <c r="D87" s="460">
        <f>SUM([12]B!E569:E570,[12]B!E571,[12]B!E572,[12]B!E573:E583,[12]B!E584:E590,[12]B!E591:E599,[12]B!E600,[12]B!E601:E619,[12]B!E620:E622)</f>
        <v>3239</v>
      </c>
      <c r="E87" s="83">
        <f>[12]B!$AL$624</f>
        <v>28027240</v>
      </c>
    </row>
    <row r="88" spans="1:5" ht="15" customHeight="1" x14ac:dyDescent="0.15">
      <c r="A88" s="654" t="s">
        <v>133</v>
      </c>
      <c r="B88" s="75" t="s">
        <v>134</v>
      </c>
      <c r="C88" s="449">
        <f>[12]B!$C$647</f>
        <v>4</v>
      </c>
      <c r="D88" s="449">
        <f>[12]B!$E$647</f>
        <v>4</v>
      </c>
      <c r="E88" s="76">
        <f>[12]B!$AL$647</f>
        <v>83720</v>
      </c>
    </row>
    <row r="89" spans="1:5" ht="15" customHeight="1" x14ac:dyDescent="0.15">
      <c r="A89" s="654" t="s">
        <v>135</v>
      </c>
      <c r="B89" s="75" t="s">
        <v>136</v>
      </c>
      <c r="C89" s="449">
        <f>[12]B!$C$674</f>
        <v>1286</v>
      </c>
      <c r="D89" s="449">
        <f>[12]B!$E$674</f>
        <v>1277</v>
      </c>
      <c r="E89" s="76">
        <f>[12]B!$AL$674</f>
        <v>69902780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1123</v>
      </c>
      <c r="D90" s="449">
        <f>SUM(D91:D93)</f>
        <v>1123</v>
      </c>
      <c r="E90" s="76">
        <f>SUM(E91:E93)</f>
        <v>17998480</v>
      </c>
    </row>
    <row r="91" spans="1:5" ht="15" customHeight="1" x14ac:dyDescent="0.15">
      <c r="A91" s="862"/>
      <c r="B91" s="84" t="s">
        <v>138</v>
      </c>
      <c r="C91" s="449">
        <f>[12]B!$C$696-[12]B!C676-[12]B!C677</f>
        <v>709</v>
      </c>
      <c r="D91" s="449">
        <f>[12]B!$E$696-[12]B!E676-[12]B!E677</f>
        <v>709</v>
      </c>
      <c r="E91" s="76">
        <f>[12]B!$AL$696-[12]B!$AL$676-[12]B!$AL$677</f>
        <v>12836880</v>
      </c>
    </row>
    <row r="92" spans="1:5" ht="15" customHeight="1" x14ac:dyDescent="0.15">
      <c r="A92" s="862"/>
      <c r="B92" s="84" t="s">
        <v>139</v>
      </c>
      <c r="C92" s="449">
        <f>[12]B!$C$676</f>
        <v>242</v>
      </c>
      <c r="D92" s="449">
        <f>[12]B!$E$676</f>
        <v>242</v>
      </c>
      <c r="E92" s="76">
        <f>[12]B!$AL$676</f>
        <v>1432640</v>
      </c>
    </row>
    <row r="93" spans="1:5" ht="15" customHeight="1" x14ac:dyDescent="0.15">
      <c r="A93" s="862"/>
      <c r="B93" s="84" t="s">
        <v>140</v>
      </c>
      <c r="C93" s="449">
        <f>[12]B!$C$677</f>
        <v>172</v>
      </c>
      <c r="D93" s="449">
        <f>[12]B!$E$677</f>
        <v>172</v>
      </c>
      <c r="E93" s="76">
        <f>[12]B!$AL$677</f>
        <v>3728960</v>
      </c>
    </row>
    <row r="94" spans="1:5" ht="15" customHeight="1" x14ac:dyDescent="0.15">
      <c r="A94" s="654" t="s">
        <v>115</v>
      </c>
      <c r="B94" s="75" t="s">
        <v>141</v>
      </c>
      <c r="C94" s="449">
        <f>[12]B!$C$728</f>
        <v>0</v>
      </c>
      <c r="D94" s="449">
        <f>[12]B!$E$728</f>
        <v>0</v>
      </c>
      <c r="E94" s="76">
        <f>[12]B!$AL$728</f>
        <v>0</v>
      </c>
    </row>
    <row r="95" spans="1:5" s="90" customFormat="1" ht="15" customHeight="1" x14ac:dyDescent="0.15">
      <c r="A95" s="654"/>
      <c r="B95" s="75" t="s">
        <v>142</v>
      </c>
      <c r="C95" s="449">
        <f>[12]B!$C$786</f>
        <v>14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[12]B!$C$978</f>
        <v>0</v>
      </c>
      <c r="D96" s="463">
        <f>[12]B!$E$978</f>
        <v>0</v>
      </c>
      <c r="E96" s="92">
        <f>[12]B!$AL$978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[12]B!C793+[12]B!C800+[12]B!C804+[12]B!C811+[12]B!C820+[12]B!C824+[12]B!C828+[12]B!C832+[12]B!C843+[12]B!C854+[12]B!C860+[12]B!C870+[12]B!C840+[12]B!C845+[12]B!C879</f>
        <v>0</v>
      </c>
      <c r="D99" s="448">
        <f>[12]B!E793+[12]B!E800+[12]B!E804+[12]B!E811+[12]B!E820+[12]B!E824+[12]B!E828+[12]B!E832+[12]B!E843+[12]B!E854+[12]B!E860+[12]B!E870+[12]B!E840+[12]B!E845+[12]B!E879</f>
        <v>0</v>
      </c>
      <c r="E99" s="76">
        <f>[12]B!AL793+[12]B!AL800+[12]B!AL804+[12]B!AL811+[12]B!AL820+[12]B!AL824+[12]B!AL828+[12]B!AL832+[12]B!AL843+[12]B!AL854+[12]B!AL860+[12]B!AL870+[12]B!AL840+[12]B!AL845+[12]B!AL879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[12]B!C2212+[12]B!C2255+[12]B!C2256+[12]B!C2257</f>
        <v>995</v>
      </c>
      <c r="D100" s="449">
        <f>[12]B!E2204+[12]B!E2255+[12]B!E2256+[12]B!E2257</f>
        <v>886</v>
      </c>
      <c r="E100" s="76">
        <f>[12]B!AL2204+[12]B!AL2255+[12]B!AL2256+[12]B!AL2257</f>
        <v>8943870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[12]B!C2518</f>
        <v>1</v>
      </c>
      <c r="D101" s="454">
        <f>[12]B!E2518</f>
        <v>1</v>
      </c>
      <c r="E101" s="78">
        <f>[12]B!AL2518</f>
        <v>70730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996</v>
      </c>
      <c r="D102" s="464">
        <f>SUM(D99:D101)</f>
        <v>887</v>
      </c>
      <c r="E102" s="98">
        <f>SUM(E99:E101)</f>
        <v>9014600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[12]B!$C$1141</f>
        <v>0</v>
      </c>
      <c r="D105" s="448">
        <f>[12]B!$I$1141</f>
        <v>0</v>
      </c>
      <c r="E105" s="448">
        <f>[12]B!$I$1141</f>
        <v>0</v>
      </c>
      <c r="F105" s="448">
        <f>[12]B!$L$1141</f>
        <v>0</v>
      </c>
      <c r="G105" s="104"/>
      <c r="H105" s="73">
        <f>[12]B!$AL$1141</f>
        <v>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[12]B!C1276</f>
        <v>51</v>
      </c>
      <c r="D106" s="449">
        <f>[12]B!I1276</f>
        <v>50</v>
      </c>
      <c r="E106" s="449">
        <f>[12]B!I1276</f>
        <v>50</v>
      </c>
      <c r="F106" s="449">
        <f>[12]B!L1276</f>
        <v>1</v>
      </c>
      <c r="G106" s="105"/>
      <c r="H106" s="76">
        <f>[12]B!$AL$1276</f>
        <v>7569950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[12]B!C1416</f>
        <v>114</v>
      </c>
      <c r="D107" s="449">
        <f>[12]B!I1412</f>
        <v>91</v>
      </c>
      <c r="E107" s="449">
        <f>[12]B!I1412</f>
        <v>91</v>
      </c>
      <c r="F107" s="449">
        <f>[12]B!L1412</f>
        <v>18</v>
      </c>
      <c r="G107" s="105"/>
      <c r="H107" s="76">
        <f>[12]B!$AL$1412</f>
        <v>12612605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[12]B!C1480</f>
        <v>12</v>
      </c>
      <c r="D108" s="449">
        <f>[12]B!I1480</f>
        <v>12</v>
      </c>
      <c r="E108" s="449">
        <f>[12]B!I1480</f>
        <v>12</v>
      </c>
      <c r="F108" s="449">
        <f>[12]B!L1480</f>
        <v>0</v>
      </c>
      <c r="G108" s="105"/>
      <c r="H108" s="76">
        <f>[12]B!AL1480</f>
        <v>1493330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[12]B!$C$1549</f>
        <v>43</v>
      </c>
      <c r="D109" s="449">
        <f>[12]B!$I$1549</f>
        <v>41</v>
      </c>
      <c r="E109" s="449">
        <f>[12]B!$I$1549</f>
        <v>41</v>
      </c>
      <c r="F109" s="449">
        <f>[12]B!$L$1549</f>
        <v>2</v>
      </c>
      <c r="G109" s="105"/>
      <c r="H109" s="76">
        <f>[12]B!$AL$1549</f>
        <v>1871305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[12]B!$C$1594</f>
        <v>53</v>
      </c>
      <c r="D110" s="449">
        <f>[12]B!$I$1594</f>
        <v>42</v>
      </c>
      <c r="E110" s="449">
        <f>[12]B!$I$1594</f>
        <v>42</v>
      </c>
      <c r="F110" s="449">
        <f>[12]B!$L$1594</f>
        <v>3</v>
      </c>
      <c r="G110" s="105"/>
      <c r="H110" s="76">
        <f>[12]B!$AL$1594</f>
        <v>2273470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[12]B!$C$1798</f>
        <v>10</v>
      </c>
      <c r="D111" s="449">
        <f>[12]B!$I$1785</f>
        <v>6</v>
      </c>
      <c r="E111" s="449">
        <f>[12]B!$I$1785</f>
        <v>6</v>
      </c>
      <c r="F111" s="449">
        <f>[12]B!$L$1785</f>
        <v>1</v>
      </c>
      <c r="G111" s="105"/>
      <c r="H111" s="76">
        <f>[12]B!$AL$1785</f>
        <v>10370990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[12]B!$C$1867</f>
        <v>8</v>
      </c>
      <c r="D112" s="449">
        <f>[12]B!$I$1864</f>
        <v>8</v>
      </c>
      <c r="E112" s="449">
        <f>[12]B!$I$1864</f>
        <v>8</v>
      </c>
      <c r="F112" s="449">
        <f>[12]B!$L$1864</f>
        <v>0</v>
      </c>
      <c r="G112" s="105"/>
      <c r="H112" s="76">
        <f>[12]B!$AL$1864</f>
        <v>2543680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[12]B!$C$2028</f>
        <v>174</v>
      </c>
      <c r="D113" s="449">
        <f>[12]B!$I$2021</f>
        <v>127</v>
      </c>
      <c r="E113" s="449">
        <f>[12]B!$I$2021</f>
        <v>127</v>
      </c>
      <c r="F113" s="449">
        <f>[12]B!$L$2021</f>
        <v>19</v>
      </c>
      <c r="G113" s="105"/>
      <c r="H113" s="76">
        <f>[12]B!$AL$2021</f>
        <v>38244775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[12]B!C2066</f>
        <v>6</v>
      </c>
      <c r="D114" s="449">
        <f>[12]B!I2066</f>
        <v>2</v>
      </c>
      <c r="E114" s="449">
        <f>[12]B!I2066</f>
        <v>2</v>
      </c>
      <c r="F114" s="449">
        <f>[12]B!L2066</f>
        <v>0</v>
      </c>
      <c r="G114" s="105"/>
      <c r="H114" s="76">
        <f>[12]B!AL2066</f>
        <v>320260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[12]B!$C$2185</f>
        <v>45</v>
      </c>
      <c r="D115" s="449">
        <f>[12]B!I2185</f>
        <v>25</v>
      </c>
      <c r="E115" s="449">
        <f>[12]B!I2185</f>
        <v>25</v>
      </c>
      <c r="F115" s="449">
        <f>[12]B!L2185</f>
        <v>2</v>
      </c>
      <c r="G115" s="105"/>
      <c r="H115" s="76">
        <f>[12]B!AL2185</f>
        <v>6857430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[12]B!$C$2218</f>
        <v>16</v>
      </c>
      <c r="D116" s="449">
        <f>[12]B!I2218</f>
        <v>15</v>
      </c>
      <c r="E116" s="449">
        <f>[12]B!I2218</f>
        <v>15</v>
      </c>
      <c r="F116" s="449">
        <f>[12]B!L2218</f>
        <v>1</v>
      </c>
      <c r="G116" s="105"/>
      <c r="H116" s="76">
        <f>[12]B!$AL$2218</f>
        <v>3644695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[12]B!$C$2253</f>
        <v>56</v>
      </c>
      <c r="D117" s="449">
        <f>[12]B!$I$2253</f>
        <v>34</v>
      </c>
      <c r="E117" s="449">
        <f>[12]B!$I$2253</f>
        <v>34</v>
      </c>
      <c r="F117" s="449">
        <f>[12]B!$L$2253</f>
        <v>2</v>
      </c>
      <c r="G117" s="105"/>
      <c r="H117" s="76">
        <f>[12]B!$AL$2253</f>
        <v>6125130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97</v>
      </c>
      <c r="D118" s="449">
        <f>SUM(D119:D120)</f>
        <v>35</v>
      </c>
      <c r="E118" s="449">
        <f>SUM(E119:E120)</f>
        <v>35</v>
      </c>
      <c r="F118" s="449">
        <f>SUM(F119:F120)</f>
        <v>0</v>
      </c>
      <c r="G118" s="105"/>
      <c r="H118" s="76">
        <f>SUM(H119:H120)</f>
        <v>5252450</v>
      </c>
    </row>
    <row r="119" spans="1:12" s="106" customFormat="1" ht="15" customHeight="1" x14ac:dyDescent="0.15">
      <c r="A119" s="427"/>
      <c r="B119" s="107" t="s">
        <v>184</v>
      </c>
      <c r="C119" s="449">
        <f>[12]B!C2259</f>
        <v>97</v>
      </c>
      <c r="D119" s="449">
        <f>[12]B!$I$2259</f>
        <v>35</v>
      </c>
      <c r="E119" s="449">
        <f>[12]B!$I$2259</f>
        <v>35</v>
      </c>
      <c r="F119" s="449">
        <f>[12]B!$L$2259</f>
        <v>0</v>
      </c>
      <c r="G119" s="105"/>
      <c r="H119" s="76">
        <f>[12]B!$AL$2259</f>
        <v>5252450</v>
      </c>
    </row>
    <row r="120" spans="1:12" s="106" customFormat="1" ht="15" customHeight="1" x14ac:dyDescent="0.15">
      <c r="A120" s="427"/>
      <c r="B120" s="107" t="s">
        <v>185</v>
      </c>
      <c r="C120" s="449">
        <f>[12]B!C2260</f>
        <v>0</v>
      </c>
      <c r="D120" s="449">
        <f>[12]B!$I$2260</f>
        <v>0</v>
      </c>
      <c r="E120" s="449">
        <f>[12]B!$I$2260</f>
        <v>0</v>
      </c>
      <c r="F120" s="449">
        <f>[12]B!$L$2260</f>
        <v>0</v>
      </c>
      <c r="G120" s="105"/>
      <c r="H120" s="76">
        <f>[12]B!$AL$2260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[12]B!$C$2494</f>
        <v>91</v>
      </c>
      <c r="D122" s="449">
        <f>[12]B!$I$2494</f>
        <v>72</v>
      </c>
      <c r="E122" s="449">
        <f>[12]B!$I$2494</f>
        <v>72</v>
      </c>
      <c r="F122" s="449">
        <f>[12]B!$L$2494</f>
        <v>5</v>
      </c>
      <c r="G122" s="105"/>
      <c r="H122" s="76">
        <f>[12]B!$AL$2494</f>
        <v>20996300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[12]B!$C2506</f>
        <v>15</v>
      </c>
      <c r="D123" s="454">
        <f>[12]B!$I2506</f>
        <v>12</v>
      </c>
      <c r="E123" s="454">
        <f>[12]B!$I2506</f>
        <v>12</v>
      </c>
      <c r="F123" s="454">
        <f>[12]B!$L2506</f>
        <v>1</v>
      </c>
      <c r="G123" s="454">
        <f>[12]B!C2506</f>
        <v>15</v>
      </c>
      <c r="H123" s="454">
        <f>+([12]B!$AL2506)*0.75</f>
        <v>564840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791</v>
      </c>
      <c r="D124" s="459">
        <f>SUM(D105:D118)+D122+D123</f>
        <v>572</v>
      </c>
      <c r="E124" s="459">
        <f>SUM(E105:E118)+E122+E123</f>
        <v>572</v>
      </c>
      <c r="F124" s="459">
        <f>SUM(F105:F118)+F122+F123</f>
        <v>55</v>
      </c>
      <c r="G124" s="454">
        <f>[12]B!C2506</f>
        <v>15</v>
      </c>
      <c r="H124" s="81">
        <f>SUM(H105:H118)+H122+H123</f>
        <v>120741210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[12]B!$C$116</f>
        <v>5151</v>
      </c>
      <c r="D128" s="468">
        <f>[12]B!$E$116</f>
        <v>4877</v>
      </c>
      <c r="E128" s="112">
        <f>[12]B!$AL$116</f>
        <v>187423110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[12]B!$C$117</f>
        <v>0</v>
      </c>
      <c r="D129" s="469">
        <f>[12]B!$E$117</f>
        <v>0</v>
      </c>
      <c r="E129" s="113">
        <f>[12]B!$AL$117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[12]B!$C$118</f>
        <v>0</v>
      </c>
      <c r="D130" s="469">
        <f>[12]B!$E$118</f>
        <v>0</v>
      </c>
      <c r="E130" s="113">
        <f>[12]B!$AL$118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[12]B!$C$119</f>
        <v>185</v>
      </c>
      <c r="D131" s="469">
        <f>[12]B!$E$119</f>
        <v>184</v>
      </c>
      <c r="E131" s="113">
        <f>[12]B!$AL$119</f>
        <v>29395840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[12]B!$C$120</f>
        <v>0</v>
      </c>
      <c r="D132" s="469">
        <f>[12]B!$E$120</f>
        <v>0</v>
      </c>
      <c r="E132" s="113">
        <f>[12]B!$AL$120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[12]B!$C$121</f>
        <v>0</v>
      </c>
      <c r="D133" s="469">
        <f>[12]B!$E$121</f>
        <v>0</v>
      </c>
      <c r="E133" s="113">
        <f>[12]B!$AL$121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[12]B!$C$122</f>
        <v>327</v>
      </c>
      <c r="D134" s="469">
        <f>[12]B!$E$122</f>
        <v>325</v>
      </c>
      <c r="E134" s="113">
        <f>[12]B!$AL$122</f>
        <v>25080250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[12]B!$C$123</f>
        <v>149</v>
      </c>
      <c r="D135" s="469">
        <f>[12]B!$E$123</f>
        <v>149</v>
      </c>
      <c r="E135" s="113">
        <f>[12]B!$AL$123</f>
        <v>11498330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[12]B!$C$124</f>
        <v>0</v>
      </c>
      <c r="D136" s="469">
        <f>[12]B!$E$124</f>
        <v>0</v>
      </c>
      <c r="E136" s="113">
        <f>[12]B!$AL$124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[12]B!$C$125</f>
        <v>130</v>
      </c>
      <c r="D137" s="469">
        <f>[12]B!$E$125</f>
        <v>130</v>
      </c>
      <c r="E137" s="113">
        <f>[12]B!$AL$125</f>
        <v>8999900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[12]B!$C$126</f>
        <v>0</v>
      </c>
      <c r="D138" s="469">
        <f>[12]B!$E$126</f>
        <v>0</v>
      </c>
      <c r="E138" s="113">
        <f>[12]B!$AL$126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[12]B!$C$127</f>
        <v>0</v>
      </c>
      <c r="D139" s="469">
        <f>[12]B!$E$127</f>
        <v>0</v>
      </c>
      <c r="E139" s="113">
        <f>[12]B!$AL$127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[12]B!$C$128</f>
        <v>0</v>
      </c>
      <c r="D140" s="470">
        <f>[12]B!$E$128</f>
        <v>0</v>
      </c>
      <c r="E140" s="114">
        <f>[12]B!$AL$128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5942</v>
      </c>
      <c r="D141" s="471">
        <f>SUM(D128:D140)</f>
        <v>5665</v>
      </c>
      <c r="E141" s="81">
        <f>SUM(E128:E140)</f>
        <v>262397430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873</v>
      </c>
      <c r="D142" s="471">
        <f>SUM(D143:D152)</f>
        <v>836</v>
      </c>
      <c r="E142" s="81">
        <f>SUM(E143:E152)</f>
        <v>4812720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[12]B!$C$131</f>
        <v>0</v>
      </c>
      <c r="D143" s="472">
        <f>[12]B!$E$131</f>
        <v>0</v>
      </c>
      <c r="E143" s="112">
        <f>[12]B!$AL$131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[12]B!$C$132</f>
        <v>0</v>
      </c>
      <c r="D144" s="473">
        <f>[12]B!$E$132</f>
        <v>0</v>
      </c>
      <c r="E144" s="113">
        <f>[12]B!$AL$132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[12]B!$C$133</f>
        <v>0</v>
      </c>
      <c r="D145" s="473">
        <f>[12]B!$E$133</f>
        <v>0</v>
      </c>
      <c r="E145" s="113">
        <f>[12]B!$AL$133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[12]B!$C$134</f>
        <v>845</v>
      </c>
      <c r="D146" s="473">
        <f>[12]B!$E$134</f>
        <v>809</v>
      </c>
      <c r="E146" s="113">
        <f>[12]B!$AL$134</f>
        <v>4611300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[12]B!$C$135</f>
        <v>0</v>
      </c>
      <c r="D147" s="473">
        <f>[12]B!$E$135</f>
        <v>0</v>
      </c>
      <c r="E147" s="113">
        <f>[12]B!$AL$135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[12]B!$C$136</f>
        <v>0</v>
      </c>
      <c r="D148" s="473">
        <f>[12]B!$E$136</f>
        <v>0</v>
      </c>
      <c r="E148" s="113">
        <f>[12]B!$AL$136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[12]B!$C$137</f>
        <v>0</v>
      </c>
      <c r="D149" s="473">
        <f>[12]B!$E$137</f>
        <v>0</v>
      </c>
      <c r="E149" s="113">
        <f>[12]B!$AL$137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[12]B!$C$138</f>
        <v>28</v>
      </c>
      <c r="D150" s="473">
        <f>[12]B!$E$138</f>
        <v>27</v>
      </c>
      <c r="E150" s="113">
        <f>[12]B!$AL$138</f>
        <v>201420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[12]B!$C$139</f>
        <v>0</v>
      </c>
      <c r="D151" s="473">
        <f>[12]B!$E$139</f>
        <v>0</v>
      </c>
      <c r="E151" s="113">
        <f>[12]B!$AL$139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[12]B!$C$140</f>
        <v>0</v>
      </c>
      <c r="D152" s="474">
        <f>[12]B!$E$140</f>
        <v>0</v>
      </c>
      <c r="E152" s="114">
        <f>[12]B!$AL$140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[12]B!$C$142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[12]B!C143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[12]B!C144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[12]B!C145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[12]B!C146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6815</v>
      </c>
      <c r="D159" s="480">
        <f>(D141+D142)</f>
        <v>6501</v>
      </c>
      <c r="E159" s="81">
        <f>(E141+E142)</f>
        <v>267210150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[12]B!$C$62</f>
        <v>310</v>
      </c>
      <c r="D162" s="481">
        <f>[12]B!$E$62</f>
        <v>310</v>
      </c>
      <c r="E162" s="113">
        <f>[12]B!$AL$62</f>
        <v>272800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SUM([12]B!$C$63+[12]B!$C$64)</f>
        <v>0</v>
      </c>
      <c r="D163" s="482">
        <f>SUM([12]B!$E$63+[12]B!$E$64)</f>
        <v>0</v>
      </c>
      <c r="E163" s="113">
        <f>SUM([12]B!$AL$63+[12]B!$AL$64)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310</v>
      </c>
      <c r="D164" s="483">
        <f>SUM(D162:D163)</f>
        <v>310</v>
      </c>
      <c r="E164" s="133">
        <f>SUM(E162:E163)</f>
        <v>272800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[12]B!$C$1012</f>
        <v>10</v>
      </c>
      <c r="D167" s="485">
        <f>[12]B!$E$1012</f>
        <v>10</v>
      </c>
      <c r="E167" s="113">
        <f>[12]B!$AL$1012</f>
        <v>166000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[12]B!$C$1013</f>
        <v>0</v>
      </c>
      <c r="D168" s="486">
        <f>[12]B!$E$1013</f>
        <v>0</v>
      </c>
      <c r="E168" s="113">
        <f>[12]B!$AL$1013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[12]B!$C$1691</f>
        <v>1074</v>
      </c>
      <c r="D169" s="486">
        <f>[12]B!$E$1691</f>
        <v>1073</v>
      </c>
      <c r="E169" s="113">
        <f>[12]B!$AL$1691</f>
        <v>6105370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[12]B!$C$1692</f>
        <v>22</v>
      </c>
      <c r="D170" s="486">
        <f>[12]B!$E$1692</f>
        <v>22</v>
      </c>
      <c r="E170" s="113">
        <f>[12]B!$AL$1692</f>
        <v>352440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[12]B!$C$1693</f>
        <v>57</v>
      </c>
      <c r="D171" s="486">
        <f>[12]B!$E$1693</f>
        <v>57</v>
      </c>
      <c r="E171" s="113">
        <f>[12]B!$AL$1693</f>
        <v>1548690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[12]B!$C$1694</f>
        <v>0</v>
      </c>
      <c r="D172" s="486">
        <f>[12]B!$E$1694</f>
        <v>0</v>
      </c>
      <c r="E172" s="113">
        <f>[12]B!$AL$1694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[12]B!$C$1695</f>
        <v>122</v>
      </c>
      <c r="D173" s="486">
        <f>[12]B!$E$1695</f>
        <v>120</v>
      </c>
      <c r="E173" s="113">
        <f>[12]B!$AL$1695</f>
        <v>6937200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[12]B!$C$1696</f>
        <v>0</v>
      </c>
      <c r="D174" s="486">
        <f>[12]B!$E$1696</f>
        <v>0</v>
      </c>
      <c r="E174" s="113">
        <f>[12]B!$AL$1696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[12]B!$C$1697</f>
        <v>0</v>
      </c>
      <c r="D175" s="486">
        <f>[12]B!$E$1697</f>
        <v>0</v>
      </c>
      <c r="E175" s="113">
        <f>[12]B!$AL$1697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[12]B!$C$1698</f>
        <v>0</v>
      </c>
      <c r="D176" s="486">
        <f>[12]B!$E$1698</f>
        <v>0</v>
      </c>
      <c r="E176" s="113">
        <f>[12]B!$AL$1698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[12]B!$C$1699</f>
        <v>0</v>
      </c>
      <c r="D177" s="486">
        <f>[12]B!$E$1699</f>
        <v>0</v>
      </c>
      <c r="E177" s="113">
        <f>[12]B!$AL$1699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[12]B!$C$1700</f>
        <v>0</v>
      </c>
      <c r="D178" s="486">
        <f>[12]B!$E$1700</f>
        <v>0</v>
      </c>
      <c r="E178" s="113">
        <f>[12]B!$AL$1700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[12]B!$C$1701</f>
        <v>0</v>
      </c>
      <c r="D179" s="486">
        <f>[12]B!$E$1701</f>
        <v>0</v>
      </c>
      <c r="E179" s="113">
        <f>[12]B!$AL$1701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[12]B!$C$1702</f>
        <v>0</v>
      </c>
      <c r="D180" s="486">
        <f>[12]B!$E$1702</f>
        <v>0</v>
      </c>
      <c r="E180" s="113">
        <f>[12]B!$AL$1702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[12]B!$C$1703</f>
        <v>0</v>
      </c>
      <c r="D181" s="486">
        <f>[12]B!$E$1703</f>
        <v>0</v>
      </c>
      <c r="E181" s="113">
        <f>[12]B!$AL$1703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[12]B!$C$1704</f>
        <v>0</v>
      </c>
      <c r="D182" s="486">
        <f>[12]B!$E$1704</f>
        <v>0</v>
      </c>
      <c r="E182" s="113">
        <f>[12]B!$AL$1704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[12]B!$C$1705</f>
        <v>0</v>
      </c>
      <c r="D183" s="486">
        <f>[12]B!$E$1705</f>
        <v>0</v>
      </c>
      <c r="E183" s="113">
        <f>[12]B!$AL$1705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[12]B!$C$1706</f>
        <v>0</v>
      </c>
      <c r="D184" s="486">
        <f>[12]B!$E$1706</f>
        <v>0</v>
      </c>
      <c r="E184" s="113">
        <f>[12]B!$AL$1706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[12]B!$C$1707</f>
        <v>0</v>
      </c>
      <c r="D185" s="486">
        <f>[12]B!$E$1707</f>
        <v>0</v>
      </c>
      <c r="E185" s="113">
        <f>[12]B!$AL$1707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[12]B!$C$1708</f>
        <v>0</v>
      </c>
      <c r="D186" s="486">
        <f>[12]B!$E$1708</f>
        <v>0</v>
      </c>
      <c r="E186" s="113">
        <f>[12]B!$AL$1708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[12]B!$C$1709</f>
        <v>0</v>
      </c>
      <c r="D187" s="486">
        <f>[12]B!$E$1709</f>
        <v>0</v>
      </c>
      <c r="E187" s="113">
        <f>[12]B!$AL$1709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[12]B!$C$1710</f>
        <v>0</v>
      </c>
      <c r="D188" s="486">
        <f>[12]B!$E$1710</f>
        <v>0</v>
      </c>
      <c r="E188" s="113">
        <f>[12]B!$AL$1710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[12]B!$C$1711</f>
        <v>0</v>
      </c>
      <c r="D189" s="486">
        <f>[12]B!$E$1711</f>
        <v>0</v>
      </c>
      <c r="E189" s="113">
        <f>[12]B!$AL$1711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[12]B!$C$1712</f>
        <v>0</v>
      </c>
      <c r="D190" s="486">
        <f>[12]B!$E$1712</f>
        <v>0</v>
      </c>
      <c r="E190" s="113">
        <f>[12]B!$AL$1712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[12]B!$C$1713</f>
        <v>0</v>
      </c>
      <c r="D191" s="486">
        <f>[12]B!$E$1713</f>
        <v>0</v>
      </c>
      <c r="E191" s="113">
        <f>[12]B!$AL$1713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[12]B!$C$1714</f>
        <v>0</v>
      </c>
      <c r="D192" s="486">
        <f>[12]B!$E$1714</f>
        <v>0</v>
      </c>
      <c r="E192" s="113">
        <f>[12]B!$AL$1714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[12]B!$C$1933</f>
        <v>93</v>
      </c>
      <c r="D193" s="486">
        <f>[12]B!$E$1933</f>
        <v>93</v>
      </c>
      <c r="E193" s="113">
        <f>[12]B!$AL$1933</f>
        <v>3649320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[12]B!$C$1934</f>
        <v>0</v>
      </c>
      <c r="D194" s="486">
        <f>[12]B!$E$1934</f>
        <v>0</v>
      </c>
      <c r="E194" s="113">
        <f>[12]B!$AL$1934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[12]B!$C$1935</f>
        <v>29</v>
      </c>
      <c r="D195" s="486">
        <f>[12]B!$E$1935</f>
        <v>20</v>
      </c>
      <c r="E195" s="113">
        <f>[12]B!$AL$1935</f>
        <v>1008400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[12]B!$C$1418</f>
        <v>5</v>
      </c>
      <c r="D196" s="486">
        <f>[12]B!$E$1418</f>
        <v>0</v>
      </c>
      <c r="E196" s="113">
        <f>[12]B!$AL$1418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[12]B!$C$1014</f>
        <v>0</v>
      </c>
      <c r="D197" s="486">
        <f>[12]B!$E$1014</f>
        <v>0</v>
      </c>
      <c r="E197" s="113">
        <f>[12]B!$AL$1014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[12]B!$C$1015</f>
        <v>0</v>
      </c>
      <c r="D198" s="486">
        <f>[12]B!$E$1015</f>
        <v>0</v>
      </c>
      <c r="E198" s="113">
        <f>[12]B!$AL$1015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[12]B!$C$1016</f>
        <v>0</v>
      </c>
      <c r="D199" s="486">
        <f>[12]B!$E$1016</f>
        <v>0</v>
      </c>
      <c r="E199" s="113">
        <f>[12]B!$AL$1016</f>
        <v>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[12]B!$C$1017</f>
        <v>1</v>
      </c>
      <c r="D200" s="487">
        <f>[12]B!$E$1017</f>
        <v>1</v>
      </c>
      <c r="E200" s="113">
        <f>[12]B!$AL$1017</f>
        <v>1183180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1413</v>
      </c>
      <c r="D201" s="488">
        <f>SUM(D167:D200)</f>
        <v>1396</v>
      </c>
      <c r="E201" s="139">
        <f>SUM(E167:E200)</f>
        <v>20950600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[12]B!C2734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[12]B!C2735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[12]B!$C$2736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[12]B!$C$2737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[12]B!$C$2738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[12]B!$C$2739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[12]B!$C$2740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[12]B!$C$2743</f>
        <v>8</v>
      </c>
      <c r="D214" s="494">
        <f>[12]B!$E$2743</f>
        <v>8</v>
      </c>
      <c r="E214" s="53">
        <f>[12]B!$AL$2743</f>
        <v>64160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[12]B!$C$2744</f>
        <v>0</v>
      </c>
      <c r="D215" s="495">
        <f>[12]B!$E$2744</f>
        <v>0</v>
      </c>
      <c r="E215" s="54">
        <f>[12]B!$AL$2744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[12]B!$C$2745</f>
        <v>0</v>
      </c>
      <c r="D216" s="495">
        <f>[12]B!$E$2745</f>
        <v>0</v>
      </c>
      <c r="E216" s="54">
        <f>[12]B!$AL$2745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[12]B!$C$2746</f>
        <v>0</v>
      </c>
      <c r="D217" s="495">
        <f>[12]B!$E$2746</f>
        <v>0</v>
      </c>
      <c r="E217" s="54">
        <f>[12]B!$AL$2746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[12]B!$C$2747</f>
        <v>0</v>
      </c>
      <c r="D218" s="496">
        <f>[12]B!$E$2747</f>
        <v>0</v>
      </c>
      <c r="E218" s="156">
        <f>[12]B!$AL$2747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8</v>
      </c>
      <c r="D219" s="497">
        <f>SUM(D214:D218)</f>
        <v>8</v>
      </c>
      <c r="E219" s="139">
        <f>SUM(E214:E218)</f>
        <v>64160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[12]B!$C$2587</f>
        <v>148</v>
      </c>
      <c r="D222" s="494">
        <f>[12]B!$E$2587</f>
        <v>148</v>
      </c>
      <c r="E222" s="53">
        <f>[12]B!$AL$2587</f>
        <v>3173120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[12]B!$C$2588</f>
        <v>298</v>
      </c>
      <c r="D223" s="495">
        <f>[12]B!$E$2588</f>
        <v>298</v>
      </c>
      <c r="E223" s="54">
        <f>[12]B!$AL$2588</f>
        <v>20106060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[12]B!$C$2589</f>
        <v>0</v>
      </c>
      <c r="D224" s="495">
        <f>[12]B!$E$2589</f>
        <v>0</v>
      </c>
      <c r="E224" s="54">
        <f>[12]B!$AL$2589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[12]B!$C$2590</f>
        <v>205</v>
      </c>
      <c r="D225" s="495">
        <f>[12]B!$E$2590</f>
        <v>205</v>
      </c>
      <c r="E225" s="54">
        <f>[12]B!$AL$2590</f>
        <v>602700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[12]B!$C$2591</f>
        <v>0</v>
      </c>
      <c r="D226" s="495">
        <f>[12]B!$E$2591</f>
        <v>0</v>
      </c>
      <c r="E226" s="54">
        <f>[12]B!$AL$2591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[12]B!$C$2592</f>
        <v>0</v>
      </c>
      <c r="D227" s="495">
        <f>[12]B!$E$2592</f>
        <v>0</v>
      </c>
      <c r="E227" s="54">
        <f>[12]B!$AL$2592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[12]B!$C$2593</f>
        <v>0</v>
      </c>
      <c r="D228" s="496">
        <f>[12]B!$E$2593</f>
        <v>0</v>
      </c>
      <c r="E228" s="156">
        <f>[12]B!$AL$2593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651</v>
      </c>
      <c r="D229" s="499">
        <f>SUM(D222:D228)</f>
        <v>651</v>
      </c>
      <c r="E229" s="139">
        <f>SUM(E222:E228)</f>
        <v>23881880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[12]B!$C$2262</f>
        <v>56</v>
      </c>
      <c r="D232" s="494">
        <f>[12]B!$E$2262</f>
        <v>54</v>
      </c>
      <c r="E232" s="53">
        <f>[12]B!$AL$2262</f>
        <v>8103240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[12]B!$C$2263</f>
        <v>1</v>
      </c>
      <c r="D233" s="496">
        <f>[12]B!$E$2263</f>
        <v>1</v>
      </c>
      <c r="E233" s="156">
        <f>[12]B!$AL$2263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[12]B!C2267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57</v>
      </c>
      <c r="D235" s="497">
        <f>SUM(D232:D234)</f>
        <v>55</v>
      </c>
      <c r="E235" s="139">
        <f>SUM(E232:E234)</f>
        <v>8261120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[12]B!$C$2614</f>
        <v>1144</v>
      </c>
      <c r="D238" s="472">
        <f>[12]B!$E$2614</f>
        <v>1144</v>
      </c>
      <c r="E238" s="53">
        <f>[12]B!$AL$2614</f>
        <v>5355010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[12]B!C2651+[12]B!C2673+[12]B!C2674</f>
        <v>364</v>
      </c>
      <c r="D239" s="473">
        <f>[12]B!E2640+[12]B!E2673+[12]B!E2674</f>
        <v>359</v>
      </c>
      <c r="E239" s="54">
        <f>[12]B!$AL$2640+[12]B!AL2673+[12]B!AL2674</f>
        <v>8018450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[12]B!$C$2677</f>
        <v>68</v>
      </c>
      <c r="D240" s="473">
        <f>[12]B!$H$2677</f>
        <v>66</v>
      </c>
      <c r="E240" s="54">
        <f>[12]B!$AL$2677</f>
        <v>2669420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[12]B!$C$2727</f>
        <v>1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1577</v>
      </c>
      <c r="D242" s="505">
        <f>SUM(D238:D240)</f>
        <v>1569</v>
      </c>
      <c r="E242" s="175">
        <f>SUM(E238:E240)</f>
        <v>16042880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[12]B!$C$2095</f>
        <v>0</v>
      </c>
      <c r="D245" s="472">
        <f>[12]B!$E$2095</f>
        <v>0</v>
      </c>
      <c r="E245" s="178">
        <f>[12]B!$AL$2095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[12]B!$C$2096</f>
        <v>0</v>
      </c>
      <c r="D246" s="473">
        <f>[12]B!$E$2096</f>
        <v>0</v>
      </c>
      <c r="E246" s="179">
        <f>[12]B!$AL$2096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[12]B!$C$2097</f>
        <v>0</v>
      </c>
      <c r="D247" s="473">
        <f>[12]B!$E$2097</f>
        <v>0</v>
      </c>
      <c r="E247" s="179">
        <f>[12]B!$AL$2097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[12]B!$C$2098</f>
        <v>0</v>
      </c>
      <c r="D248" s="473">
        <f>[12]B!$E$2098</f>
        <v>0</v>
      </c>
      <c r="E248" s="179">
        <f>[12]B!$AL$2098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[12]B!$C$2099</f>
        <v>0</v>
      </c>
      <c r="D249" s="473">
        <f>[12]B!$E$2099</f>
        <v>0</v>
      </c>
      <c r="E249" s="179">
        <f>[12]B!$AL$2099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[12]B!$C$2100</f>
        <v>0</v>
      </c>
      <c r="D250" s="473">
        <f>[12]B!$E$2100</f>
        <v>0</v>
      </c>
      <c r="E250" s="179">
        <f>[12]B!$AL$2100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[12]B!$C$2101</f>
        <v>0</v>
      </c>
      <c r="D251" s="473">
        <f>[12]B!$E$2101</f>
        <v>0</v>
      </c>
      <c r="E251" s="179">
        <f>[12]B!$AL$2101</f>
        <v>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[12]B!$C$2102</f>
        <v>0</v>
      </c>
      <c r="D252" s="474">
        <f>[12]B!$E$2102</f>
        <v>0</v>
      </c>
      <c r="E252" s="180">
        <f>[12]B!$AL$2102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0</v>
      </c>
      <c r="D253" s="182">
        <f>SUM(D245:D252)</f>
        <v>0</v>
      </c>
      <c r="E253" s="175">
        <f>SUM(E245:E252)</f>
        <v>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[12]B!$C$103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[12]B!$C$104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[12]B!$C$105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[12]B!$C$106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[12]B!$C$107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[12]B!$C$108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[12]B!$C$109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[12]B!$C$110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[12]B!$C$111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[12]B!$C$112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[12]B!$C$1984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[12]B!$C$1788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[12]B!$C$2106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[12]B!$C$113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[12]B!$C$2730</f>
        <v>589</v>
      </c>
      <c r="D274" s="511">
        <f>[12]B!$E$2730</f>
        <v>589</v>
      </c>
      <c r="E274" s="53">
        <f>[12]B!$AL$2730</f>
        <v>13234830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[12]B!$C$2731</f>
        <v>0</v>
      </c>
      <c r="D275" s="512">
        <f>[12]B!$E$2731</f>
        <v>0</v>
      </c>
      <c r="E275" s="156">
        <f>[12]B!$AL$2731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589</v>
      </c>
      <c r="D276" s="459">
        <f>SUM(D274:D275)</f>
        <v>589</v>
      </c>
      <c r="E276" s="175">
        <f>SUM(E274:E275)</f>
        <v>13234830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[12]B!$C$956</f>
        <v>1478</v>
      </c>
      <c r="D279" s="513">
        <f>[12]B!$E$956</f>
        <v>1439</v>
      </c>
      <c r="E279" s="193">
        <f>[12]B!$AL$956</f>
        <v>11214820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[12]B!C963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84626</v>
      </c>
      <c r="D286" s="514">
        <f t="shared" ref="D286:Q286" si="1">+D287+D288+D289+D290+D291+D292+D296+D297+D298</f>
        <v>83226</v>
      </c>
      <c r="E286" s="514">
        <f t="shared" si="1"/>
        <v>83226</v>
      </c>
      <c r="F286" s="514">
        <f t="shared" si="1"/>
        <v>0</v>
      </c>
      <c r="G286" s="514">
        <f t="shared" si="1"/>
        <v>1400</v>
      </c>
      <c r="H286" s="514">
        <f t="shared" si="1"/>
        <v>33186</v>
      </c>
      <c r="I286" s="514">
        <f t="shared" si="1"/>
        <v>19929</v>
      </c>
      <c r="J286" s="514">
        <f t="shared" si="1"/>
        <v>31511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0</v>
      </c>
      <c r="P286" s="514">
        <f t="shared" si="1"/>
        <v>217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[12]B!C212</f>
        <v>39866</v>
      </c>
      <c r="D287" s="515">
        <f>[12]B!D212</f>
        <v>38996</v>
      </c>
      <c r="E287" s="515">
        <f>[12]B!E212</f>
        <v>38996</v>
      </c>
      <c r="F287" s="515">
        <f>[12]B!F212</f>
        <v>0</v>
      </c>
      <c r="G287" s="515">
        <f>[12]B!G212</f>
        <v>870</v>
      </c>
      <c r="H287" s="515">
        <f>[12]B!AA212</f>
        <v>17377</v>
      </c>
      <c r="I287" s="515">
        <f>[12]B!AB212</f>
        <v>5622</v>
      </c>
      <c r="J287" s="515">
        <f>[12]B!AC212</f>
        <v>16867</v>
      </c>
      <c r="K287" s="515">
        <f>[12]B!AD212</f>
        <v>0</v>
      </c>
      <c r="L287" s="515">
        <f>[12]B!AE212</f>
        <v>0</v>
      </c>
      <c r="M287" s="515">
        <f>[12]B!AF212</f>
        <v>0</v>
      </c>
      <c r="N287" s="515">
        <f>[12]B!AG212</f>
        <v>0</v>
      </c>
      <c r="O287" s="515">
        <f>[12]B!AH212</f>
        <v>0</v>
      </c>
      <c r="P287" s="515">
        <f>[12]B!AI212</f>
        <v>9</v>
      </c>
      <c r="Q287" s="515">
        <f>[12]B!AJ212</f>
        <v>0</v>
      </c>
      <c r="R287" s="199"/>
      <c r="S287" s="202"/>
      <c r="T287" s="202"/>
    </row>
    <row r="288" spans="1:20" ht="15" customHeight="1" x14ac:dyDescent="0.15">
      <c r="A288" s="654" t="s">
        <v>111</v>
      </c>
      <c r="B288" s="203" t="s">
        <v>112</v>
      </c>
      <c r="C288" s="516">
        <f>[12]B!C275</f>
        <v>34496</v>
      </c>
      <c r="D288" s="516">
        <f>[12]B!D275</f>
        <v>34097</v>
      </c>
      <c r="E288" s="516">
        <f>[12]B!E275</f>
        <v>34097</v>
      </c>
      <c r="F288" s="516">
        <f>[12]B!F275</f>
        <v>0</v>
      </c>
      <c r="G288" s="516">
        <f>[12]B!G275</f>
        <v>399</v>
      </c>
      <c r="H288" s="516">
        <f>[12]B!AA275</f>
        <v>12439</v>
      </c>
      <c r="I288" s="516">
        <f>[12]B!AB275</f>
        <v>9715</v>
      </c>
      <c r="J288" s="516">
        <f>[12]B!AC275</f>
        <v>12342</v>
      </c>
      <c r="K288" s="516">
        <f>[12]B!AD275</f>
        <v>0</v>
      </c>
      <c r="L288" s="516">
        <f>[12]B!AE275</f>
        <v>0</v>
      </c>
      <c r="M288" s="516">
        <f>[12]B!AF275</f>
        <v>0</v>
      </c>
      <c r="N288" s="516">
        <f>[12]B!AG275</f>
        <v>0</v>
      </c>
      <c r="O288" s="516">
        <f>[12]B!AH275</f>
        <v>0</v>
      </c>
      <c r="P288" s="516">
        <f>[12]B!AI275</f>
        <v>9</v>
      </c>
      <c r="Q288" s="516">
        <f>[12]B!AJ275</f>
        <v>0</v>
      </c>
      <c r="R288" s="199"/>
      <c r="S288" s="202"/>
      <c r="T288" s="202"/>
    </row>
    <row r="289" spans="1:20" ht="15" customHeight="1" x14ac:dyDescent="0.15">
      <c r="A289" s="654" t="s">
        <v>113</v>
      </c>
      <c r="B289" s="203" t="s">
        <v>114</v>
      </c>
      <c r="C289" s="516">
        <f>[12]B!C314</f>
        <v>1296</v>
      </c>
      <c r="D289" s="516">
        <f>[12]B!D314</f>
        <v>1278</v>
      </c>
      <c r="E289" s="516">
        <f>[12]B!E314</f>
        <v>1278</v>
      </c>
      <c r="F289" s="516">
        <f>[12]B!F314</f>
        <v>0</v>
      </c>
      <c r="G289" s="516">
        <f>[12]B!G314</f>
        <v>18</v>
      </c>
      <c r="H289" s="516">
        <f>[12]B!AA314</f>
        <v>218</v>
      </c>
      <c r="I289" s="516">
        <f>[12]B!AB314</f>
        <v>1014</v>
      </c>
      <c r="J289" s="516">
        <f>[12]B!AC314</f>
        <v>64</v>
      </c>
      <c r="K289" s="516">
        <f>[12]B!AD314</f>
        <v>0</v>
      </c>
      <c r="L289" s="516">
        <f>[12]B!AE314</f>
        <v>0</v>
      </c>
      <c r="M289" s="516">
        <f>[12]B!AF314</f>
        <v>0</v>
      </c>
      <c r="N289" s="516">
        <f>[12]B!AG314</f>
        <v>0</v>
      </c>
      <c r="O289" s="516">
        <f>[12]B!AH314</f>
        <v>0</v>
      </c>
      <c r="P289" s="516">
        <f>[12]B!AI314</f>
        <v>32</v>
      </c>
      <c r="Q289" s="516">
        <f>[12]B!AJ314</f>
        <v>0</v>
      </c>
      <c r="R289" s="199"/>
      <c r="S289" s="202"/>
      <c r="T289" s="202"/>
    </row>
    <row r="290" spans="1:20" ht="15" customHeight="1" x14ac:dyDescent="0.15">
      <c r="A290" s="654" t="s">
        <v>115</v>
      </c>
      <c r="B290" s="203" t="s">
        <v>116</v>
      </c>
      <c r="C290" s="516">
        <f>[12]B!C324</f>
        <v>0</v>
      </c>
      <c r="D290" s="516">
        <f>[12]B!D324</f>
        <v>0</v>
      </c>
      <c r="E290" s="516">
        <f>[12]B!E324</f>
        <v>0</v>
      </c>
      <c r="F290" s="516">
        <f>[12]B!F324</f>
        <v>0</v>
      </c>
      <c r="G290" s="516">
        <f>[12]B!G324</f>
        <v>0</v>
      </c>
      <c r="H290" s="516">
        <f>[12]B!AA324</f>
        <v>0</v>
      </c>
      <c r="I290" s="516">
        <f>[12]B!AB324</f>
        <v>0</v>
      </c>
      <c r="J290" s="516">
        <f>[12]B!AC324</f>
        <v>0</v>
      </c>
      <c r="K290" s="516">
        <f>[12]B!AD324</f>
        <v>0</v>
      </c>
      <c r="L290" s="516">
        <f>[12]B!AE324</f>
        <v>0</v>
      </c>
      <c r="M290" s="516">
        <f>[12]B!AF324</f>
        <v>0</v>
      </c>
      <c r="N290" s="516">
        <f>[12]B!AG324</f>
        <v>0</v>
      </c>
      <c r="O290" s="516">
        <f>[12]B!AH324</f>
        <v>0</v>
      </c>
      <c r="P290" s="516">
        <f>[12]B!AI324</f>
        <v>0</v>
      </c>
      <c r="Q290" s="516">
        <f>[12]B!AJ324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[12]B!C388</f>
        <v>2578</v>
      </c>
      <c r="D291" s="517">
        <f>[12]B!D388</f>
        <v>2538</v>
      </c>
      <c r="E291" s="517">
        <f>[12]B!E388</f>
        <v>2538</v>
      </c>
      <c r="F291" s="517">
        <f>[12]B!F388</f>
        <v>0</v>
      </c>
      <c r="G291" s="517">
        <f>[12]B!G388</f>
        <v>40</v>
      </c>
      <c r="H291" s="517">
        <f>[12]B!AA388</f>
        <v>1040</v>
      </c>
      <c r="I291" s="517">
        <f>[12]B!AB388</f>
        <v>337</v>
      </c>
      <c r="J291" s="517">
        <f>[12]B!AC388</f>
        <v>1201</v>
      </c>
      <c r="K291" s="517">
        <f>[12]B!AD388</f>
        <v>0</v>
      </c>
      <c r="L291" s="517">
        <f>[12]B!AE388</f>
        <v>0</v>
      </c>
      <c r="M291" s="517">
        <f>[12]B!AF388</f>
        <v>0</v>
      </c>
      <c r="N291" s="517">
        <f>[12]B!AG388</f>
        <v>0</v>
      </c>
      <c r="O291" s="517">
        <f>[12]B!AH388</f>
        <v>0</v>
      </c>
      <c r="P291" s="517">
        <f>[12]B!AI388</f>
        <v>114</v>
      </c>
      <c r="Q291" s="517">
        <f>[12]B!AJ388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4209</v>
      </c>
      <c r="D292" s="519">
        <f>SUM(D293:D295)</f>
        <v>4152</v>
      </c>
      <c r="E292" s="520">
        <f t="shared" ref="E292:Q292" si="2">SUM(E293:E295)</f>
        <v>4152</v>
      </c>
      <c r="F292" s="521">
        <f t="shared" si="2"/>
        <v>0</v>
      </c>
      <c r="G292" s="522">
        <f t="shared" si="2"/>
        <v>57</v>
      </c>
      <c r="H292" s="522">
        <f t="shared" si="2"/>
        <v>1658</v>
      </c>
      <c r="I292" s="522">
        <f t="shared" si="2"/>
        <v>2210</v>
      </c>
      <c r="J292" s="522">
        <f t="shared" si="2"/>
        <v>341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0</v>
      </c>
      <c r="P292" s="522">
        <f t="shared" si="2"/>
        <v>51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[12]B!C428</f>
        <v>3022</v>
      </c>
      <c r="D293" s="515">
        <f>[12]B!D428</f>
        <v>2979</v>
      </c>
      <c r="E293" s="515">
        <f>[12]B!E428</f>
        <v>2979</v>
      </c>
      <c r="F293" s="515">
        <f>[12]B!F428</f>
        <v>0</v>
      </c>
      <c r="G293" s="515">
        <f>[12]B!G428</f>
        <v>43</v>
      </c>
      <c r="H293" s="515">
        <f>[12]B!AA428</f>
        <v>1308</v>
      </c>
      <c r="I293" s="515">
        <f>[12]B!AB428</f>
        <v>1427</v>
      </c>
      <c r="J293" s="515">
        <f>[12]B!AC428</f>
        <v>287</v>
      </c>
      <c r="K293" s="515">
        <f>[12]B!AD428</f>
        <v>0</v>
      </c>
      <c r="L293" s="515">
        <f>[12]B!AE428</f>
        <v>0</v>
      </c>
      <c r="M293" s="515">
        <f>[12]B!AF428</f>
        <v>0</v>
      </c>
      <c r="N293" s="515">
        <f>[12]B!AG428</f>
        <v>0</v>
      </c>
      <c r="O293" s="515">
        <f>[12]B!AH428</f>
        <v>0</v>
      </c>
      <c r="P293" s="515">
        <f>[12]B!AI428</f>
        <v>2</v>
      </c>
      <c r="Q293" s="515">
        <f>[12]B!AJ428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[12]B!C447</f>
        <v>18</v>
      </c>
      <c r="D294" s="516">
        <f>[12]B!D447</f>
        <v>18</v>
      </c>
      <c r="E294" s="516">
        <f>[12]B!E447</f>
        <v>18</v>
      </c>
      <c r="F294" s="516">
        <f>[12]B!F447</f>
        <v>0</v>
      </c>
      <c r="G294" s="516">
        <f>[12]B!G447</f>
        <v>0</v>
      </c>
      <c r="H294" s="516">
        <f>[12]B!AA447</f>
        <v>2</v>
      </c>
      <c r="I294" s="516">
        <f>[12]B!AB447</f>
        <v>16</v>
      </c>
      <c r="J294" s="516">
        <f>[12]B!AC447</f>
        <v>0</v>
      </c>
      <c r="K294" s="516">
        <f>[12]B!AD447</f>
        <v>0</v>
      </c>
      <c r="L294" s="516">
        <f>[12]B!AE447</f>
        <v>0</v>
      </c>
      <c r="M294" s="516">
        <f>[12]B!AF447</f>
        <v>0</v>
      </c>
      <c r="N294" s="516">
        <f>[12]B!AG447</f>
        <v>0</v>
      </c>
      <c r="O294" s="516">
        <f>[12]B!AH447</f>
        <v>0</v>
      </c>
      <c r="P294" s="516">
        <f>[12]B!AI447</f>
        <v>0</v>
      </c>
      <c r="Q294" s="516">
        <f>[12]B!AJ447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[12]B!C470</f>
        <v>1169</v>
      </c>
      <c r="D295" s="524">
        <f>[12]B!D470</f>
        <v>1155</v>
      </c>
      <c r="E295" s="524">
        <f>[12]B!E470</f>
        <v>1155</v>
      </c>
      <c r="F295" s="524">
        <f>[12]B!F470</f>
        <v>0</v>
      </c>
      <c r="G295" s="524">
        <f>[12]B!G470</f>
        <v>14</v>
      </c>
      <c r="H295" s="524">
        <f>[12]B!AA470</f>
        <v>348</v>
      </c>
      <c r="I295" s="524">
        <f>[12]B!AB470</f>
        <v>767</v>
      </c>
      <c r="J295" s="524">
        <f>[12]B!AC470</f>
        <v>54</v>
      </c>
      <c r="K295" s="524">
        <f>[12]B!AD470</f>
        <v>0</v>
      </c>
      <c r="L295" s="524">
        <f>[12]B!AE470</f>
        <v>0</v>
      </c>
      <c r="M295" s="524">
        <f>[12]B!AF470</f>
        <v>0</v>
      </c>
      <c r="N295" s="524">
        <f>[12]B!AG470</f>
        <v>0</v>
      </c>
      <c r="O295" s="524">
        <f>[12]B!AH470</f>
        <v>0</v>
      </c>
      <c r="P295" s="524">
        <f>[12]B!AI470</f>
        <v>49</v>
      </c>
      <c r="Q295" s="524">
        <f>[12]B!AJ470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[12]B!C480</f>
        <v>0</v>
      </c>
      <c r="D296" s="515">
        <f>[12]B!D480</f>
        <v>0</v>
      </c>
      <c r="E296" s="515">
        <f>[12]B!E480</f>
        <v>0</v>
      </c>
      <c r="F296" s="515">
        <f>[12]B!F480</f>
        <v>0</v>
      </c>
      <c r="G296" s="515">
        <f>[12]B!G480</f>
        <v>0</v>
      </c>
      <c r="H296" s="515">
        <f>[12]B!AA480</f>
        <v>0</v>
      </c>
      <c r="I296" s="515">
        <f>[12]B!AB480</f>
        <v>0</v>
      </c>
      <c r="J296" s="515">
        <f>[12]B!AC480</f>
        <v>0</v>
      </c>
      <c r="K296" s="515">
        <f>[12]B!AD480</f>
        <v>0</v>
      </c>
      <c r="L296" s="515">
        <f>[12]B!AE480</f>
        <v>0</v>
      </c>
      <c r="M296" s="515">
        <f>[12]B!AF480</f>
        <v>0</v>
      </c>
      <c r="N296" s="515">
        <f>[12]B!AG480</f>
        <v>0</v>
      </c>
      <c r="O296" s="515">
        <f>[12]B!AH480</f>
        <v>0</v>
      </c>
      <c r="P296" s="515">
        <f>[12]B!AI480</f>
        <v>0</v>
      </c>
      <c r="Q296" s="515">
        <f>[12]B!AJ480</f>
        <v>0</v>
      </c>
      <c r="R296" s="199"/>
      <c r="S296" s="202"/>
      <c r="T296" s="202"/>
    </row>
    <row r="297" spans="1:20" s="86" customFormat="1" ht="15" customHeight="1" x14ac:dyDescent="0.15">
      <c r="A297" s="654" t="s">
        <v>126</v>
      </c>
      <c r="B297" s="75" t="s">
        <v>127</v>
      </c>
      <c r="C297" s="516">
        <f>[12]B!C532</f>
        <v>134</v>
      </c>
      <c r="D297" s="516">
        <f>[12]B!D532</f>
        <v>134</v>
      </c>
      <c r="E297" s="516">
        <f>[12]B!E532</f>
        <v>134</v>
      </c>
      <c r="F297" s="516">
        <f>[12]B!F532</f>
        <v>0</v>
      </c>
      <c r="G297" s="516">
        <f>[12]B!G532</f>
        <v>0</v>
      </c>
      <c r="H297" s="516">
        <f>[12]B!AA532</f>
        <v>70</v>
      </c>
      <c r="I297" s="516">
        <f>[12]B!AB532</f>
        <v>28</v>
      </c>
      <c r="J297" s="516">
        <f>[12]B!AC532</f>
        <v>36</v>
      </c>
      <c r="K297" s="516">
        <f>[12]B!AD532</f>
        <v>0</v>
      </c>
      <c r="L297" s="516">
        <f>[12]B!AE532</f>
        <v>0</v>
      </c>
      <c r="M297" s="516">
        <f>[12]B!AF532</f>
        <v>0</v>
      </c>
      <c r="N297" s="516">
        <f>[12]B!AG532</f>
        <v>0</v>
      </c>
      <c r="O297" s="516">
        <f>[12]B!AH532</f>
        <v>0</v>
      </c>
      <c r="P297" s="516">
        <f>[12]B!AI532</f>
        <v>2</v>
      </c>
      <c r="Q297" s="516">
        <f>[12]B!AJ532</f>
        <v>0</v>
      </c>
      <c r="R297" s="199"/>
      <c r="S297" s="202"/>
      <c r="T297" s="202"/>
    </row>
    <row r="298" spans="1:20" ht="15" customHeight="1" x14ac:dyDescent="0.15">
      <c r="A298" s="654" t="s">
        <v>128</v>
      </c>
      <c r="B298" s="75" t="s">
        <v>129</v>
      </c>
      <c r="C298" s="516">
        <f>[12]B!C566</f>
        <v>2047</v>
      </c>
      <c r="D298" s="516">
        <f>[12]B!D566</f>
        <v>2031</v>
      </c>
      <c r="E298" s="516">
        <f>[12]B!E566</f>
        <v>2031</v>
      </c>
      <c r="F298" s="516">
        <f>[12]B!F566</f>
        <v>0</v>
      </c>
      <c r="G298" s="516">
        <f>[12]B!G566</f>
        <v>16</v>
      </c>
      <c r="H298" s="516">
        <f>[12]B!AA566</f>
        <v>384</v>
      </c>
      <c r="I298" s="516">
        <f>[12]B!AB566</f>
        <v>1003</v>
      </c>
      <c r="J298" s="516">
        <f>[12]B!AC566</f>
        <v>660</v>
      </c>
      <c r="K298" s="516">
        <f>[12]B!AD566</f>
        <v>0</v>
      </c>
      <c r="L298" s="516">
        <f>[12]B!AE566</f>
        <v>0</v>
      </c>
      <c r="M298" s="516">
        <f>[12]B!AF566</f>
        <v>0</v>
      </c>
      <c r="N298" s="516">
        <f>[12]B!AG566</f>
        <v>0</v>
      </c>
      <c r="O298" s="516">
        <f>[12]B!AH566</f>
        <v>0</v>
      </c>
      <c r="P298" s="516">
        <f>[12]B!AI566</f>
        <v>0</v>
      </c>
      <c r="Q298" s="516">
        <f>[12]B!AJ566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5692</v>
      </c>
      <c r="D299" s="526">
        <f t="shared" si="3"/>
        <v>5658</v>
      </c>
      <c r="E299" s="520">
        <f t="shared" si="3"/>
        <v>5657</v>
      </c>
      <c r="F299" s="521">
        <f t="shared" si="3"/>
        <v>1</v>
      </c>
      <c r="G299" s="522">
        <f t="shared" si="3"/>
        <v>34</v>
      </c>
      <c r="H299" s="520">
        <f t="shared" si="3"/>
        <v>919</v>
      </c>
      <c r="I299" s="527">
        <f t="shared" si="3"/>
        <v>1964</v>
      </c>
      <c r="J299" s="521">
        <f t="shared" si="3"/>
        <v>2809</v>
      </c>
      <c r="K299" s="520">
        <f t="shared" si="3"/>
        <v>6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0</v>
      </c>
      <c r="P299" s="529">
        <f t="shared" si="3"/>
        <v>18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[12]B!C624</f>
        <v>3265</v>
      </c>
      <c r="D300" s="515">
        <f>[12]B!D624</f>
        <v>3240</v>
      </c>
      <c r="E300" s="515">
        <f>[12]B!E624</f>
        <v>3239</v>
      </c>
      <c r="F300" s="515">
        <f>[12]B!F624</f>
        <v>1</v>
      </c>
      <c r="G300" s="515">
        <f>[12]B!G624</f>
        <v>25</v>
      </c>
      <c r="H300" s="515">
        <f>[12]B!AA624</f>
        <v>331</v>
      </c>
      <c r="I300" s="515">
        <f>[12]B!AB624</f>
        <v>1008</v>
      </c>
      <c r="J300" s="515">
        <f>[12]B!AC624</f>
        <v>1926</v>
      </c>
      <c r="K300" s="515">
        <f>[12]B!AD624</f>
        <v>0</v>
      </c>
      <c r="L300" s="515">
        <f>[12]B!AE624</f>
        <v>0</v>
      </c>
      <c r="M300" s="515">
        <f>[12]B!AF624</f>
        <v>0</v>
      </c>
      <c r="N300" s="515">
        <f>[12]B!AG624</f>
        <v>0</v>
      </c>
      <c r="O300" s="515">
        <f>[12]B!AH624</f>
        <v>0</v>
      </c>
      <c r="P300" s="515">
        <f>[12]B!AI624</f>
        <v>0</v>
      </c>
      <c r="Q300" s="515">
        <f>[12]B!AJ624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[12]B!C647</f>
        <v>4</v>
      </c>
      <c r="D301" s="516">
        <f>[12]B!D647</f>
        <v>4</v>
      </c>
      <c r="E301" s="516">
        <f>[12]B!E647</f>
        <v>4</v>
      </c>
      <c r="F301" s="516">
        <f>[12]B!F647</f>
        <v>0</v>
      </c>
      <c r="G301" s="516">
        <f>[12]B!G647</f>
        <v>0</v>
      </c>
      <c r="H301" s="516">
        <f>[12]B!AA647</f>
        <v>0</v>
      </c>
      <c r="I301" s="516">
        <f>[12]B!AB647</f>
        <v>4</v>
      </c>
      <c r="J301" s="516">
        <f>[12]B!AC647</f>
        <v>0</v>
      </c>
      <c r="K301" s="516">
        <f>[12]B!AD647</f>
        <v>0</v>
      </c>
      <c r="L301" s="516">
        <f>[12]B!AE647</f>
        <v>0</v>
      </c>
      <c r="M301" s="516">
        <f>[12]B!AF647</f>
        <v>0</v>
      </c>
      <c r="N301" s="516">
        <f>[12]B!AG647</f>
        <v>0</v>
      </c>
      <c r="O301" s="516">
        <f>[12]B!AH647</f>
        <v>0</v>
      </c>
      <c r="P301" s="516">
        <f>[12]B!AI647</f>
        <v>0</v>
      </c>
      <c r="Q301" s="516">
        <f>[12]B!AJ647</f>
        <v>0</v>
      </c>
      <c r="R301" s="199"/>
      <c r="S301" s="202"/>
      <c r="T301" s="202"/>
    </row>
    <row r="302" spans="1:20" ht="15" customHeight="1" x14ac:dyDescent="0.15">
      <c r="A302" s="648" t="s">
        <v>135</v>
      </c>
      <c r="B302" s="223" t="s">
        <v>136</v>
      </c>
      <c r="C302" s="517">
        <f>[12]B!C674</f>
        <v>1286</v>
      </c>
      <c r="D302" s="517">
        <f>[12]B!D674</f>
        <v>1277</v>
      </c>
      <c r="E302" s="517">
        <f>[12]B!E674</f>
        <v>1277</v>
      </c>
      <c r="F302" s="517">
        <f>[12]B!F674</f>
        <v>0</v>
      </c>
      <c r="G302" s="517">
        <f>[12]B!G674</f>
        <v>9</v>
      </c>
      <c r="H302" s="517">
        <f>[12]B!AA674</f>
        <v>227</v>
      </c>
      <c r="I302" s="517">
        <f>[12]B!AB674</f>
        <v>294</v>
      </c>
      <c r="J302" s="517">
        <f>[12]B!AC674</f>
        <v>765</v>
      </c>
      <c r="K302" s="517">
        <f>[12]B!AD674</f>
        <v>2</v>
      </c>
      <c r="L302" s="517">
        <f>[12]B!AE674</f>
        <v>0</v>
      </c>
      <c r="M302" s="517">
        <f>[12]B!AF674</f>
        <v>0</v>
      </c>
      <c r="N302" s="517">
        <f>[12]B!AG674</f>
        <v>0</v>
      </c>
      <c r="O302" s="517">
        <f>[12]B!AH674</f>
        <v>0</v>
      </c>
      <c r="P302" s="517">
        <f>[12]B!AI674</f>
        <v>0</v>
      </c>
      <c r="Q302" s="517">
        <f>[12]B!AJ674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1123</v>
      </c>
      <c r="D303" s="448">
        <f>SUM(D304:D306)</f>
        <v>1123</v>
      </c>
      <c r="E303" s="481">
        <f t="shared" ref="E303:Q303" si="4">SUM(E304:E306)</f>
        <v>1123</v>
      </c>
      <c r="F303" s="532">
        <f t="shared" si="4"/>
        <v>0</v>
      </c>
      <c r="G303" s="533">
        <f t="shared" si="4"/>
        <v>0</v>
      </c>
      <c r="H303" s="481">
        <f t="shared" si="4"/>
        <v>361</v>
      </c>
      <c r="I303" s="534">
        <f t="shared" si="4"/>
        <v>644</v>
      </c>
      <c r="J303" s="532">
        <f t="shared" si="4"/>
        <v>118</v>
      </c>
      <c r="K303" s="481">
        <f t="shared" si="4"/>
        <v>4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18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[12]B!C696-[12]B!C676-[12]B!C677</f>
        <v>709</v>
      </c>
      <c r="D304" s="515">
        <f>[12]B!D696-[12]B!D676-[12]B!D677</f>
        <v>709</v>
      </c>
      <c r="E304" s="515">
        <f>[12]B!E696-[12]B!E676-[12]B!E677</f>
        <v>709</v>
      </c>
      <c r="F304" s="515">
        <f>[12]B!F696-[12]B!F676-[12]B!F677</f>
        <v>0</v>
      </c>
      <c r="G304" s="515">
        <f>[12]B!G696-[12]B!G676-[12]B!G677</f>
        <v>0</v>
      </c>
      <c r="H304" s="515">
        <f>[12]B!AA696-[12]B!AA676-[12]B!AA677</f>
        <v>283</v>
      </c>
      <c r="I304" s="515">
        <f>[12]B!AB696-[12]B!AB676-[12]B!AB677</f>
        <v>360</v>
      </c>
      <c r="J304" s="515">
        <f>[12]B!AC696-[12]B!AC676-[12]B!AC677</f>
        <v>66</v>
      </c>
      <c r="K304" s="515">
        <f>[12]B!AD696-[12]B!AD676-[12]B!AD677</f>
        <v>4</v>
      </c>
      <c r="L304" s="515">
        <f>[12]B!AE696-[12]B!AE676-[12]B!AE677</f>
        <v>0</v>
      </c>
      <c r="M304" s="515">
        <f>[12]B!AF696-[12]B!AF676-[12]B!AF677</f>
        <v>0</v>
      </c>
      <c r="N304" s="515">
        <f>[12]B!AG696-[12]B!AG676-[12]B!AG677</f>
        <v>0</v>
      </c>
      <c r="O304" s="515">
        <f>[12]B!AH696-[12]B!AH676-[12]B!AH677</f>
        <v>0</v>
      </c>
      <c r="P304" s="515">
        <f>[12]B!AI696-[12]B!AI676-[12]B!AI677</f>
        <v>18</v>
      </c>
      <c r="Q304" s="515">
        <f>[12]B!AJ696-[12]B!AJ676-[12]B!AJ677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[12]B!C676</f>
        <v>242</v>
      </c>
      <c r="D305" s="516">
        <f>[12]B!D676</f>
        <v>242</v>
      </c>
      <c r="E305" s="516">
        <f>[12]B!E676</f>
        <v>242</v>
      </c>
      <c r="F305" s="516">
        <f>[12]B!F676</f>
        <v>0</v>
      </c>
      <c r="G305" s="516">
        <f>[12]B!G676</f>
        <v>0</v>
      </c>
      <c r="H305" s="516">
        <f>[12]B!AA676</f>
        <v>0</v>
      </c>
      <c r="I305" s="516">
        <f>[12]B!AB676</f>
        <v>242</v>
      </c>
      <c r="J305" s="516">
        <f>[12]B!AC676</f>
        <v>0</v>
      </c>
      <c r="K305" s="516">
        <f>[12]B!AD676</f>
        <v>0</v>
      </c>
      <c r="L305" s="516">
        <f>[12]B!AE676</f>
        <v>0</v>
      </c>
      <c r="M305" s="516">
        <f>[12]B!AF676</f>
        <v>0</v>
      </c>
      <c r="N305" s="516">
        <f>[12]B!AG676</f>
        <v>0</v>
      </c>
      <c r="O305" s="516">
        <f>[12]B!AH676</f>
        <v>0</v>
      </c>
      <c r="P305" s="516">
        <f>[12]B!AI676</f>
        <v>0</v>
      </c>
      <c r="Q305" s="516">
        <f>[12]B!AJ676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[12]B!C677</f>
        <v>172</v>
      </c>
      <c r="D306" s="517">
        <f>[12]B!D677</f>
        <v>172</v>
      </c>
      <c r="E306" s="517">
        <f>[12]B!E677</f>
        <v>172</v>
      </c>
      <c r="F306" s="517">
        <f>[12]B!F677</f>
        <v>0</v>
      </c>
      <c r="G306" s="517">
        <f>[12]B!G677</f>
        <v>0</v>
      </c>
      <c r="H306" s="517">
        <f>[12]B!AA677</f>
        <v>78</v>
      </c>
      <c r="I306" s="517">
        <f>[12]B!AB677</f>
        <v>42</v>
      </c>
      <c r="J306" s="517">
        <f>[12]B!AC677</f>
        <v>52</v>
      </c>
      <c r="K306" s="517">
        <f>[12]B!AD677</f>
        <v>0</v>
      </c>
      <c r="L306" s="517">
        <f>[12]B!AE677</f>
        <v>0</v>
      </c>
      <c r="M306" s="517">
        <f>[12]B!AF677</f>
        <v>0</v>
      </c>
      <c r="N306" s="517">
        <f>[12]B!AG677</f>
        <v>0</v>
      </c>
      <c r="O306" s="517">
        <f>[12]B!AH677</f>
        <v>0</v>
      </c>
      <c r="P306" s="517">
        <f>[12]B!AI677</f>
        <v>0</v>
      </c>
      <c r="Q306" s="517">
        <f>[12]B!AJ677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[12]B!C728</f>
        <v>0</v>
      </c>
      <c r="D307" s="538">
        <f>[12]B!D728</f>
        <v>0</v>
      </c>
      <c r="E307" s="538">
        <f>[12]B!E728</f>
        <v>0</v>
      </c>
      <c r="F307" s="538">
        <f>[12]B!F728</f>
        <v>0</v>
      </c>
      <c r="G307" s="538">
        <f>[12]B!G728</f>
        <v>0</v>
      </c>
      <c r="H307" s="538">
        <f>[12]B!AA728</f>
        <v>0</v>
      </c>
      <c r="I307" s="538">
        <f>[12]B!AB728</f>
        <v>0</v>
      </c>
      <c r="J307" s="538">
        <f>[12]B!AC728</f>
        <v>0</v>
      </c>
      <c r="K307" s="538">
        <f>[12]B!AD728</f>
        <v>0</v>
      </c>
      <c r="L307" s="538">
        <f>[12]B!AE728</f>
        <v>0</v>
      </c>
      <c r="M307" s="538">
        <f>[12]B!AF728</f>
        <v>0</v>
      </c>
      <c r="N307" s="538">
        <f>[12]B!AG728</f>
        <v>0</v>
      </c>
      <c r="O307" s="538">
        <f>[12]B!AH728</f>
        <v>0</v>
      </c>
      <c r="P307" s="538">
        <f>[12]B!AI728</f>
        <v>0</v>
      </c>
      <c r="Q307" s="538">
        <f>[12]B!AJ728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[12]B!C786</f>
        <v>14</v>
      </c>
      <c r="D308" s="517">
        <f>[12]B!D786</f>
        <v>14</v>
      </c>
      <c r="E308" s="517">
        <f>[12]B!E786</f>
        <v>14</v>
      </c>
      <c r="F308" s="517">
        <f>[12]B!F786</f>
        <v>0</v>
      </c>
      <c r="G308" s="517">
        <f>[12]B!G786</f>
        <v>0</v>
      </c>
      <c r="H308" s="517">
        <f>[12]B!AA786</f>
        <v>0</v>
      </c>
      <c r="I308" s="517">
        <f>[12]B!AB786</f>
        <v>14</v>
      </c>
      <c r="J308" s="517">
        <f>[12]B!AC786</f>
        <v>0</v>
      </c>
      <c r="K308" s="517">
        <f>[12]B!AD786</f>
        <v>0</v>
      </c>
      <c r="L308" s="517">
        <f>[12]B!AE786</f>
        <v>0</v>
      </c>
      <c r="M308" s="517">
        <f>[12]B!AF786</f>
        <v>0</v>
      </c>
      <c r="N308" s="517">
        <f>[12]B!AG786</f>
        <v>0</v>
      </c>
      <c r="O308" s="517">
        <f>[12]B!AH786</f>
        <v>0</v>
      </c>
      <c r="P308" s="517">
        <f>[12]B!AI786</f>
        <v>0</v>
      </c>
      <c r="Q308" s="517">
        <f>[12]B!AJ786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[12]B!C492</f>
        <v>6235</v>
      </c>
      <c r="D309" s="515">
        <f>[12]B!D492</f>
        <v>6111</v>
      </c>
      <c r="E309" s="515">
        <f>[12]B!E492</f>
        <v>6111</v>
      </c>
      <c r="F309" s="515">
        <f>[12]B!F492</f>
        <v>0</v>
      </c>
      <c r="G309" s="515">
        <f>[12]B!G492</f>
        <v>124</v>
      </c>
      <c r="H309" s="515">
        <f>[12]B!AA492</f>
        <v>3578</v>
      </c>
      <c r="I309" s="515">
        <f>[12]B!AB492</f>
        <v>1306</v>
      </c>
      <c r="J309" s="515">
        <f>[12]B!AC492</f>
        <v>1351</v>
      </c>
      <c r="K309" s="515">
        <f>[12]B!AD492</f>
        <v>0</v>
      </c>
      <c r="L309" s="515">
        <f>[12]B!AE492</f>
        <v>0</v>
      </c>
      <c r="M309" s="515">
        <f>[12]B!AF492</f>
        <v>0</v>
      </c>
      <c r="N309" s="515">
        <f>[12]B!AG492</f>
        <v>0</v>
      </c>
      <c r="O309" s="515">
        <f>[12]B!AH492</f>
        <v>0</v>
      </c>
      <c r="P309" s="515">
        <f>[12]B!AI492</f>
        <v>0</v>
      </c>
      <c r="Q309" s="515">
        <f>[12]B!AJ492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[12]B!C978</f>
        <v>0</v>
      </c>
      <c r="D310" s="539">
        <f>[12]B!D978</f>
        <v>0</v>
      </c>
      <c r="E310" s="539">
        <f>[12]B!E978</f>
        <v>0</v>
      </c>
      <c r="F310" s="539">
        <f>[12]B!F978</f>
        <v>0</v>
      </c>
      <c r="G310" s="539">
        <f>[12]B!G978</f>
        <v>0</v>
      </c>
      <c r="H310" s="539">
        <f>[12]B!AA978</f>
        <v>0</v>
      </c>
      <c r="I310" s="539">
        <f>[12]B!AB978</f>
        <v>0</v>
      </c>
      <c r="J310" s="539">
        <f>[12]B!AC978</f>
        <v>0</v>
      </c>
      <c r="K310" s="539">
        <f>[12]B!AD978</f>
        <v>0</v>
      </c>
      <c r="L310" s="539">
        <f>[12]B!AE978</f>
        <v>0</v>
      </c>
      <c r="M310" s="539">
        <f>[12]B!AF978</f>
        <v>0</v>
      </c>
      <c r="N310" s="539">
        <f>[12]B!AG978</f>
        <v>0</v>
      </c>
      <c r="O310" s="539">
        <f>[12]B!AH978</f>
        <v>0</v>
      </c>
      <c r="P310" s="539">
        <f>[12]B!AI978</f>
        <v>2864</v>
      </c>
      <c r="Q310" s="539">
        <f>[12]B!AJ978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SUM([12]B!C793,[12]B!C800,[12]B!C804,[12]B!C811,[12]B!C820)</f>
        <v>0</v>
      </c>
      <c r="D317" s="511">
        <f>SUM([12]B!D793,[12]B!D800,[12]B!D804,[12]B!D811,[12]B!D820)</f>
        <v>0</v>
      </c>
      <c r="E317" s="511">
        <f>SUM([12]B!E793,[12]B!E800,[12]B!E804,[12]B!E811,[12]B!E820)</f>
        <v>0</v>
      </c>
      <c r="F317" s="511">
        <f>SUM([12]B!F793,[12]B!F800,[12]B!F804,[12]B!F811,[12]B!F820)</f>
        <v>0</v>
      </c>
      <c r="G317" s="511">
        <f>SUM([12]B!G793,[12]B!G800,[12]B!G804,[12]B!G811,[12]B!G820)</f>
        <v>0</v>
      </c>
      <c r="H317" s="511">
        <f>SUM([12]B!AA793,[12]B!AA800,[12]B!AA804,[12]B!AA811,[12]B!AA820)</f>
        <v>0</v>
      </c>
      <c r="I317" s="511">
        <f>SUM([12]B!AB793,[12]B!AB800,[12]B!AB804,[12]B!AB811,[12]B!AB820)</f>
        <v>0</v>
      </c>
      <c r="J317" s="511">
        <f>SUM([12]B!AC793,[12]B!AC800,[12]B!AC804,[12]B!AC811,[12]B!AC820)</f>
        <v>0</v>
      </c>
      <c r="K317" s="511">
        <f>SUM([12]B!AD793,[12]B!AD800,[12]B!AD804,[12]B!AD811,[12]B!AD820)</f>
        <v>0</v>
      </c>
      <c r="L317" s="511">
        <f>SUM([12]B!AE793,[12]B!AE800,[12]B!AE804,[12]B!AE811,[12]B!AE820)</f>
        <v>0</v>
      </c>
      <c r="M317" s="511">
        <f>SUM([12]B!AF793,[12]B!AF800,[12]B!AF804,[12]B!AF811,[12]B!AF820)</f>
        <v>0</v>
      </c>
      <c r="N317" s="511">
        <f>SUM([12]B!AG793,[12]B!AG800,[12]B!AG804,[12]B!AG811,[12]B!AG820)</f>
        <v>0</v>
      </c>
      <c r="O317" s="511">
        <f>SUM([12]B!AH793,[12]B!AH800,[12]B!AH804,[12]B!AH811,[12]B!AH820)</f>
        <v>0</v>
      </c>
      <c r="P317" s="511">
        <f>SUM([12]B!AI793,[12]B!AI800,[12]B!AI804,[12]B!AI811,[12]B!AI820)</f>
        <v>37</v>
      </c>
      <c r="Q317" s="511">
        <f>SUM([12]B!AJ793,[12]B!AJ800,[12]B!AJ804,[12]B!AJ811,[12]B!AJ820)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SUM([12]B!C824,[12]B!C828,[12]B!C832,[12]B!C840,[12]B!C843)</f>
        <v>0</v>
      </c>
      <c r="D318" s="496">
        <f>SUM([12]B!D824,[12]B!D828,[12]B!D832,[12]B!D840,[12]B!D843)</f>
        <v>0</v>
      </c>
      <c r="E318" s="496">
        <f>SUM([12]B!E824,[12]B!E828,[12]B!E832,[12]B!E840,[12]B!E843)</f>
        <v>0</v>
      </c>
      <c r="F318" s="496">
        <f>SUM([12]B!F824,[12]B!F828,[12]B!F832,[12]B!F840,[12]B!F843)</f>
        <v>0</v>
      </c>
      <c r="G318" s="496">
        <f>SUM([12]B!G824,[12]B!G828,[12]B!G832,[12]B!G840,[12]B!G843)</f>
        <v>0</v>
      </c>
      <c r="H318" s="511">
        <f>SUM([12]B!AA824,[12]B!AA828,[12]B!AA832,[12]B!AA840,[12]B!AA843)</f>
        <v>0</v>
      </c>
      <c r="I318" s="511">
        <f>SUM([12]B!AB824,[12]B!AB828,[12]B!AB832,[12]B!AB840,[12]B!AB843)</f>
        <v>0</v>
      </c>
      <c r="J318" s="511">
        <f>SUM([12]B!AC824,[12]B!AC828,[12]B!AC832,[12]B!AC840,[12]B!AC843)</f>
        <v>0</v>
      </c>
      <c r="K318" s="511">
        <f>SUM([12]B!AD824,[12]B!AD828,[12]B!AD832,[12]B!AD840,[12]B!AD843)</f>
        <v>0</v>
      </c>
      <c r="L318" s="511">
        <f>SUM([12]B!AE824,[12]B!AE828,[12]B!AE832,[12]B!AE840,[12]B!AE843)</f>
        <v>0</v>
      </c>
      <c r="M318" s="511">
        <f>SUM([12]B!AF824,[12]B!AF828,[12]B!AF832,[12]B!AF840,[12]B!AF843)</f>
        <v>0</v>
      </c>
      <c r="N318" s="511">
        <f>SUM([12]B!AG824,[12]B!AG828,[12]B!AG832,[12]B!AG840,[12]B!AG843)</f>
        <v>0</v>
      </c>
      <c r="O318" s="511">
        <f>SUM([12]B!AH824,[12]B!AH828,[12]B!AH832,[12]B!AH840,[12]B!AH843)</f>
        <v>0</v>
      </c>
      <c r="P318" s="511">
        <f>SUM([12]B!AI824,[12]B!AI828,[12]B!AI832,[12]B!AI840,[12]B!AI843)</f>
        <v>1</v>
      </c>
      <c r="Q318" s="511">
        <f>SUM([12]B!AJ824,[12]B!AJ828,[12]B!AJ832,[12]B!AJ840,[12]B!AJ843)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[12]B!C854</f>
        <v>0</v>
      </c>
      <c r="D320" s="513">
        <f>[12]B!D854</f>
        <v>0</v>
      </c>
      <c r="E320" s="513">
        <f>[12]B!E854</f>
        <v>0</v>
      </c>
      <c r="F320" s="513">
        <f>[12]B!F854</f>
        <v>0</v>
      </c>
      <c r="G320" s="513">
        <f>[12]B!G854</f>
        <v>0</v>
      </c>
      <c r="H320" s="511">
        <f>[12]B!AA854</f>
        <v>0</v>
      </c>
      <c r="I320" s="511">
        <f>[12]B!AB854</f>
        <v>0</v>
      </c>
      <c r="J320" s="511">
        <f>[12]B!AC854</f>
        <v>0</v>
      </c>
      <c r="K320" s="511">
        <f>[12]B!AD854</f>
        <v>0</v>
      </c>
      <c r="L320" s="511">
        <f>[12]B!AE854</f>
        <v>0</v>
      </c>
      <c r="M320" s="511">
        <f>[12]B!AF854</f>
        <v>0</v>
      </c>
      <c r="N320" s="511">
        <f>[12]B!AG854</f>
        <v>0</v>
      </c>
      <c r="O320" s="511">
        <f>[12]B!AH854</f>
        <v>0</v>
      </c>
      <c r="P320" s="511">
        <f>[12]B!AI854</f>
        <v>0</v>
      </c>
      <c r="Q320" s="511">
        <f>[12]B!AJ854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[12]B!C860</f>
        <v>0</v>
      </c>
      <c r="D322" s="547">
        <f>[12]B!D860</f>
        <v>0</v>
      </c>
      <c r="E322" s="547">
        <f>[12]B!E860</f>
        <v>0</v>
      </c>
      <c r="F322" s="547">
        <f>[12]B!F860</f>
        <v>0</v>
      </c>
      <c r="G322" s="547">
        <f>[12]B!G860</f>
        <v>0</v>
      </c>
      <c r="H322" s="511">
        <f>[12]B!AA860</f>
        <v>0</v>
      </c>
      <c r="I322" s="511">
        <f>[12]B!AB860</f>
        <v>0</v>
      </c>
      <c r="J322" s="511">
        <f>[12]B!AC860</f>
        <v>0</v>
      </c>
      <c r="K322" s="511">
        <f>[12]B!AD860</f>
        <v>0</v>
      </c>
      <c r="L322" s="511">
        <f>[12]B!AE860</f>
        <v>0</v>
      </c>
      <c r="M322" s="511">
        <f>[12]B!AF860</f>
        <v>0</v>
      </c>
      <c r="N322" s="511">
        <f>[12]B!AG860</f>
        <v>0</v>
      </c>
      <c r="O322" s="511">
        <f>[12]B!AH860</f>
        <v>0</v>
      </c>
      <c r="P322" s="511">
        <f>[12]B!AI860</f>
        <v>0</v>
      </c>
      <c r="Q322" s="511">
        <f>[12]B!AJ860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[12]B!C876</f>
        <v>0</v>
      </c>
      <c r="D323" s="548">
        <f>[12]B!D876</f>
        <v>0</v>
      </c>
      <c r="E323" s="548">
        <f>[12]B!E876</f>
        <v>0</v>
      </c>
      <c r="F323" s="548">
        <f>[12]B!F876</f>
        <v>0</v>
      </c>
      <c r="G323" s="548">
        <f>[12]B!G876</f>
        <v>0</v>
      </c>
      <c r="H323" s="511">
        <f>[12]B!AA876</f>
        <v>0</v>
      </c>
      <c r="I323" s="511">
        <f>[12]B!AB876</f>
        <v>0</v>
      </c>
      <c r="J323" s="511">
        <f>[12]B!AC876</f>
        <v>0</v>
      </c>
      <c r="K323" s="511">
        <f>[12]B!AD876</f>
        <v>0</v>
      </c>
      <c r="L323" s="511">
        <f>[12]B!AE876</f>
        <v>0</v>
      </c>
      <c r="M323" s="511">
        <f>[12]B!AF876</f>
        <v>0</v>
      </c>
      <c r="N323" s="511">
        <f>[12]B!AG876</f>
        <v>0</v>
      </c>
      <c r="O323" s="511">
        <f>[12]B!AH876</f>
        <v>0</v>
      </c>
      <c r="P323" s="511">
        <f>[12]B!AI876</f>
        <v>0</v>
      </c>
      <c r="Q323" s="511">
        <f>[12]B!AJ876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[12]B!C879</f>
        <v>0</v>
      </c>
      <c r="D324" s="548">
        <f>[12]B!D879</f>
        <v>0</v>
      </c>
      <c r="E324" s="548">
        <f>[12]B!E879</f>
        <v>0</v>
      </c>
      <c r="F324" s="548">
        <f>[12]B!F879</f>
        <v>0</v>
      </c>
      <c r="G324" s="548">
        <f>[12]B!G879</f>
        <v>0</v>
      </c>
      <c r="H324" s="548">
        <f>[12]B!H879</f>
        <v>0</v>
      </c>
      <c r="I324" s="548">
        <f>[12]B!I879</f>
        <v>0</v>
      </c>
      <c r="J324" s="548">
        <f>[12]B!J879</f>
        <v>0</v>
      </c>
      <c r="K324" s="548">
        <f>[12]B!K879</f>
        <v>0</v>
      </c>
      <c r="L324" s="548">
        <f>[12]B!L879</f>
        <v>0</v>
      </c>
      <c r="M324" s="548">
        <f>[12]B!M879</f>
        <v>0</v>
      </c>
      <c r="N324" s="548">
        <f>[12]B!N879</f>
        <v>0</v>
      </c>
      <c r="O324" s="548">
        <f>[12]B!O879</f>
        <v>0</v>
      </c>
      <c r="P324" s="548">
        <f>[12]B!P879</f>
        <v>0</v>
      </c>
      <c r="Q324" s="548">
        <f>[12]B!Q879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0</v>
      </c>
      <c r="P325" s="549">
        <f t="shared" si="5"/>
        <v>38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[12]B!C2095</f>
        <v>0</v>
      </c>
      <c r="D330" s="555">
        <f>[12]B!D2095</f>
        <v>0</v>
      </c>
      <c r="E330" s="555">
        <f>[12]B!E2095</f>
        <v>0</v>
      </c>
      <c r="F330" s="555">
        <f>[12]B!F2095</f>
        <v>0</v>
      </c>
      <c r="G330" s="555">
        <f>[12]B!G2095</f>
        <v>0</v>
      </c>
      <c r="H330" s="555">
        <f>[12]B!AA2095</f>
        <v>0</v>
      </c>
      <c r="I330" s="555">
        <f>[12]B!AB2095</f>
        <v>0</v>
      </c>
      <c r="J330" s="555">
        <f>[12]B!AC2095</f>
        <v>0</v>
      </c>
      <c r="K330" s="555">
        <f>[12]B!AD2095</f>
        <v>0</v>
      </c>
      <c r="L330" s="555">
        <f>[12]B!AE2095</f>
        <v>0</v>
      </c>
      <c r="M330" s="555">
        <f>[12]B!AF2095</f>
        <v>0</v>
      </c>
      <c r="N330" s="555">
        <f>[12]B!AG2095</f>
        <v>0</v>
      </c>
      <c r="O330" s="555">
        <f>[12]B!AH2095</f>
        <v>0</v>
      </c>
      <c r="P330" s="555">
        <f>[12]B!AI2095</f>
        <v>0</v>
      </c>
      <c r="Q330" s="555">
        <f>[12]B!AJ2095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[12]B!C2096</f>
        <v>0</v>
      </c>
      <c r="D331" s="555">
        <f>[12]B!D2096</f>
        <v>0</v>
      </c>
      <c r="E331" s="555">
        <f>[12]B!E2096</f>
        <v>0</v>
      </c>
      <c r="F331" s="555">
        <f>[12]B!F2096</f>
        <v>0</v>
      </c>
      <c r="G331" s="555">
        <f>[12]B!G2096</f>
        <v>0</v>
      </c>
      <c r="H331" s="555">
        <f>[12]B!AA2096</f>
        <v>0</v>
      </c>
      <c r="I331" s="555">
        <f>[12]B!AB2096</f>
        <v>0</v>
      </c>
      <c r="J331" s="555">
        <f>[12]B!AC2096</f>
        <v>0</v>
      </c>
      <c r="K331" s="555">
        <f>[12]B!AD2096</f>
        <v>0</v>
      </c>
      <c r="L331" s="555">
        <f>[12]B!AE2096</f>
        <v>0</v>
      </c>
      <c r="M331" s="555">
        <f>[12]B!AF2096</f>
        <v>0</v>
      </c>
      <c r="N331" s="555">
        <f>[12]B!AG2096</f>
        <v>0</v>
      </c>
      <c r="O331" s="555">
        <f>[12]B!AH2096</f>
        <v>0</v>
      </c>
      <c r="P331" s="555">
        <f>[12]B!AI2096</f>
        <v>0</v>
      </c>
      <c r="Q331" s="555">
        <f>[12]B!AJ2096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[12]B!C2097</f>
        <v>0</v>
      </c>
      <c r="D332" s="555">
        <f>[12]B!D2097</f>
        <v>0</v>
      </c>
      <c r="E332" s="555">
        <f>[12]B!E2097</f>
        <v>0</v>
      </c>
      <c r="F332" s="555">
        <f>[12]B!F2097</f>
        <v>0</v>
      </c>
      <c r="G332" s="555">
        <f>[12]B!G2097</f>
        <v>0</v>
      </c>
      <c r="H332" s="555">
        <f>[12]B!AA2097</f>
        <v>0</v>
      </c>
      <c r="I332" s="555">
        <f>[12]B!AB2097</f>
        <v>0</v>
      </c>
      <c r="J332" s="555">
        <f>[12]B!AC2097</f>
        <v>0</v>
      </c>
      <c r="K332" s="555">
        <f>[12]B!AD2097</f>
        <v>0</v>
      </c>
      <c r="L332" s="555">
        <f>[12]B!AE2097</f>
        <v>0</v>
      </c>
      <c r="M332" s="555">
        <f>[12]B!AF2097</f>
        <v>0</v>
      </c>
      <c r="N332" s="555">
        <f>[12]B!AG2097</f>
        <v>0</v>
      </c>
      <c r="O332" s="555">
        <f>[12]B!AH2097</f>
        <v>0</v>
      </c>
      <c r="P332" s="555">
        <f>[12]B!AI2097</f>
        <v>0</v>
      </c>
      <c r="Q332" s="555">
        <f>[12]B!AJ2097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[12]B!C2098</f>
        <v>0</v>
      </c>
      <c r="D333" s="555">
        <f>[12]B!D2098</f>
        <v>0</v>
      </c>
      <c r="E333" s="555">
        <f>[12]B!E2098</f>
        <v>0</v>
      </c>
      <c r="F333" s="555">
        <f>[12]B!F2098</f>
        <v>0</v>
      </c>
      <c r="G333" s="555">
        <f>[12]B!G2098</f>
        <v>0</v>
      </c>
      <c r="H333" s="555">
        <f>[12]B!AA2098</f>
        <v>0</v>
      </c>
      <c r="I333" s="555">
        <f>[12]B!AB2098</f>
        <v>0</v>
      </c>
      <c r="J333" s="555">
        <f>[12]B!AC2098</f>
        <v>0</v>
      </c>
      <c r="K333" s="555">
        <f>[12]B!AD2098</f>
        <v>0</v>
      </c>
      <c r="L333" s="555">
        <f>[12]B!AE2098</f>
        <v>0</v>
      </c>
      <c r="M333" s="555">
        <f>[12]B!AF2098</f>
        <v>0</v>
      </c>
      <c r="N333" s="555">
        <f>[12]B!AG2098</f>
        <v>0</v>
      </c>
      <c r="O333" s="555">
        <f>[12]B!AH2098</f>
        <v>0</v>
      </c>
      <c r="P333" s="555">
        <f>[12]B!AI2098</f>
        <v>0</v>
      </c>
      <c r="Q333" s="555">
        <f>[12]B!AJ2098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[12]B!C2099</f>
        <v>0</v>
      </c>
      <c r="D334" s="555">
        <f>[12]B!D2099</f>
        <v>0</v>
      </c>
      <c r="E334" s="555">
        <f>[12]B!E2099</f>
        <v>0</v>
      </c>
      <c r="F334" s="555">
        <f>[12]B!F2099</f>
        <v>0</v>
      </c>
      <c r="G334" s="555">
        <f>[12]B!G2099</f>
        <v>0</v>
      </c>
      <c r="H334" s="555">
        <f>[12]B!AA2099</f>
        <v>0</v>
      </c>
      <c r="I334" s="555">
        <f>[12]B!AB2099</f>
        <v>0</v>
      </c>
      <c r="J334" s="555">
        <f>[12]B!AC2099</f>
        <v>0</v>
      </c>
      <c r="K334" s="555">
        <f>[12]B!AD2099</f>
        <v>0</v>
      </c>
      <c r="L334" s="555">
        <f>[12]B!AE2099</f>
        <v>0</v>
      </c>
      <c r="M334" s="555">
        <f>[12]B!AF2099</f>
        <v>0</v>
      </c>
      <c r="N334" s="555">
        <f>[12]B!AG2099</f>
        <v>0</v>
      </c>
      <c r="O334" s="555">
        <f>[12]B!AH2099</f>
        <v>0</v>
      </c>
      <c r="P334" s="555">
        <f>[12]B!AI2099</f>
        <v>0</v>
      </c>
      <c r="Q334" s="555">
        <f>[12]B!AJ2099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[12]B!C2100</f>
        <v>0</v>
      </c>
      <c r="D335" s="555">
        <f>[12]B!D2100</f>
        <v>0</v>
      </c>
      <c r="E335" s="555">
        <f>[12]B!E2100</f>
        <v>0</v>
      </c>
      <c r="F335" s="555">
        <f>[12]B!F2100</f>
        <v>0</v>
      </c>
      <c r="G335" s="555">
        <f>[12]B!G2100</f>
        <v>0</v>
      </c>
      <c r="H335" s="555">
        <f>[12]B!AA2100</f>
        <v>0</v>
      </c>
      <c r="I335" s="555">
        <f>[12]B!AB2100</f>
        <v>0</v>
      </c>
      <c r="J335" s="555">
        <f>[12]B!AC2100</f>
        <v>0</v>
      </c>
      <c r="K335" s="555">
        <f>[12]B!AD2100</f>
        <v>0</v>
      </c>
      <c r="L335" s="555">
        <f>[12]B!AE2100</f>
        <v>0</v>
      </c>
      <c r="M335" s="555">
        <f>[12]B!AF2100</f>
        <v>0</v>
      </c>
      <c r="N335" s="555">
        <f>[12]B!AG2100</f>
        <v>0</v>
      </c>
      <c r="O335" s="555">
        <f>[12]B!AH2100</f>
        <v>0</v>
      </c>
      <c r="P335" s="555">
        <f>[12]B!AI2100</f>
        <v>0</v>
      </c>
      <c r="Q335" s="555">
        <f>[12]B!AJ2100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[12]B!C2101</f>
        <v>0</v>
      </c>
      <c r="D336" s="555">
        <f>[12]B!D2101</f>
        <v>0</v>
      </c>
      <c r="E336" s="555">
        <f>[12]B!E2101</f>
        <v>0</v>
      </c>
      <c r="F336" s="555">
        <f>[12]B!F2101</f>
        <v>0</v>
      </c>
      <c r="G336" s="555">
        <f>[12]B!G2101</f>
        <v>0</v>
      </c>
      <c r="H336" s="555">
        <f>[12]B!AA2101</f>
        <v>0</v>
      </c>
      <c r="I336" s="555">
        <f>[12]B!AB2101</f>
        <v>0</v>
      </c>
      <c r="J336" s="555">
        <f>[12]B!AC2101</f>
        <v>0</v>
      </c>
      <c r="K336" s="555">
        <f>[12]B!AD2101</f>
        <v>0</v>
      </c>
      <c r="L336" s="555">
        <f>[12]B!AE2101</f>
        <v>0</v>
      </c>
      <c r="M336" s="555">
        <f>[12]B!AF2101</f>
        <v>0</v>
      </c>
      <c r="N336" s="555">
        <f>[12]B!AG2101</f>
        <v>0</v>
      </c>
      <c r="O336" s="555">
        <f>[12]B!AH2101</f>
        <v>0</v>
      </c>
      <c r="P336" s="555">
        <f>[12]B!AI2101</f>
        <v>0</v>
      </c>
      <c r="Q336" s="555">
        <f>[12]B!AJ2101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[12]B!C2102</f>
        <v>0</v>
      </c>
      <c r="D337" s="555">
        <f>[12]B!D2102</f>
        <v>0</v>
      </c>
      <c r="E337" s="555">
        <f>[12]B!E2102</f>
        <v>0</v>
      </c>
      <c r="F337" s="555">
        <f>[12]B!F2102</f>
        <v>0</v>
      </c>
      <c r="G337" s="555">
        <f>[12]B!G2102</f>
        <v>0</v>
      </c>
      <c r="H337" s="555">
        <f>[12]B!AA2102</f>
        <v>0</v>
      </c>
      <c r="I337" s="555">
        <f>[12]B!AB2102</f>
        <v>0</v>
      </c>
      <c r="J337" s="555">
        <f>[12]B!AC2102</f>
        <v>0</v>
      </c>
      <c r="K337" s="555">
        <f>[12]B!AD2102</f>
        <v>0</v>
      </c>
      <c r="L337" s="555">
        <f>[12]B!AE2102</f>
        <v>0</v>
      </c>
      <c r="M337" s="555">
        <f>[12]B!AF2102</f>
        <v>0</v>
      </c>
      <c r="N337" s="555">
        <f>[12]B!AG2102</f>
        <v>0</v>
      </c>
      <c r="O337" s="555">
        <f>[12]B!AH2102</f>
        <v>0</v>
      </c>
      <c r="P337" s="555">
        <f>[12]B!AI2102</f>
        <v>0</v>
      </c>
      <c r="Q337" s="555">
        <f>[12]B!AJ2102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0</v>
      </c>
      <c r="D338" s="562">
        <f>SUM(D330:D337)</f>
        <v>0</v>
      </c>
      <c r="E338" s="563">
        <f t="shared" ref="E338:Q338" si="6">SUM(E330:E337)</f>
        <v>0</v>
      </c>
      <c r="F338" s="563">
        <f t="shared" si="6"/>
        <v>0</v>
      </c>
      <c r="G338" s="563">
        <f t="shared" si="6"/>
        <v>0</v>
      </c>
      <c r="H338" s="563">
        <f t="shared" si="6"/>
        <v>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52" t="s">
        <v>454</v>
      </c>
      <c r="H342" s="276" t="s">
        <v>434</v>
      </c>
      <c r="I342" s="277" t="s">
        <v>435</v>
      </c>
      <c r="J342" s="652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[12]B!C1141</f>
        <v>0</v>
      </c>
      <c r="D343" s="555">
        <f>[12]B!H1141</f>
        <v>0</v>
      </c>
      <c r="E343" s="555">
        <f>[12]B!I1141</f>
        <v>0</v>
      </c>
      <c r="F343" s="555">
        <f>[12]B!J1141</f>
        <v>0</v>
      </c>
      <c r="G343" s="555">
        <f>[12]B!K1141</f>
        <v>0</v>
      </c>
      <c r="H343" s="555">
        <f>[12]B!L1141</f>
        <v>0</v>
      </c>
      <c r="I343" s="555">
        <f>[12]B!M1141</f>
        <v>0</v>
      </c>
      <c r="J343" s="555">
        <f>[12]B!N1141</f>
        <v>0</v>
      </c>
      <c r="K343" s="567"/>
      <c r="L343" s="555">
        <f>[12]B!AD1141</f>
        <v>0</v>
      </c>
      <c r="M343" s="555">
        <f>[12]B!AE1141</f>
        <v>0</v>
      </c>
      <c r="N343" s="555">
        <f>[12]B!AF1141</f>
        <v>0</v>
      </c>
      <c r="O343" s="555">
        <f>[12]B!AG1141</f>
        <v>0</v>
      </c>
      <c r="P343" s="555">
        <f>[12]B!AH1141</f>
        <v>0</v>
      </c>
      <c r="Q343" s="555">
        <f>[12]B!AI1141</f>
        <v>0</v>
      </c>
      <c r="R343" s="555">
        <f>[12]B!AJ1141</f>
        <v>0</v>
      </c>
    </row>
    <row r="344" spans="1:18" ht="15" customHeight="1" x14ac:dyDescent="0.15">
      <c r="A344" s="287" t="s">
        <v>465</v>
      </c>
      <c r="B344" s="288" t="s">
        <v>466</v>
      </c>
      <c r="C344" s="555">
        <f>[12]B!C1276</f>
        <v>51</v>
      </c>
      <c r="D344" s="555">
        <f>[12]B!H1276</f>
        <v>50</v>
      </c>
      <c r="E344" s="555">
        <f>[12]B!I1276</f>
        <v>50</v>
      </c>
      <c r="F344" s="555">
        <f>[12]B!J1276</f>
        <v>0</v>
      </c>
      <c r="G344" s="555">
        <f>[12]B!K1276</f>
        <v>0</v>
      </c>
      <c r="H344" s="555">
        <f>[12]B!L1276</f>
        <v>1</v>
      </c>
      <c r="I344" s="555">
        <f>[12]B!M1276</f>
        <v>0</v>
      </c>
      <c r="J344" s="555">
        <f>[12]B!N1276</f>
        <v>0</v>
      </c>
      <c r="K344" s="555">
        <v>45</v>
      </c>
      <c r="L344" s="555">
        <f>[12]B!AD1276</f>
        <v>0</v>
      </c>
      <c r="M344" s="555">
        <f>[12]B!AE1276</f>
        <v>0</v>
      </c>
      <c r="N344" s="555">
        <f>[12]B!AF1276</f>
        <v>0</v>
      </c>
      <c r="O344" s="555">
        <f>[12]B!AG1276</f>
        <v>0</v>
      </c>
      <c r="P344" s="555">
        <f>[12]B!AH1276</f>
        <v>0</v>
      </c>
      <c r="Q344" s="555">
        <f>[12]B!AI1276</f>
        <v>0</v>
      </c>
      <c r="R344" s="555">
        <f>[12]B!AJ1276</f>
        <v>0</v>
      </c>
    </row>
    <row r="345" spans="1:18" ht="15" customHeight="1" x14ac:dyDescent="0.15">
      <c r="A345" s="287" t="s">
        <v>113</v>
      </c>
      <c r="B345" s="288" t="s">
        <v>467</v>
      </c>
      <c r="C345" s="555">
        <f>[12]B!C1416</f>
        <v>114</v>
      </c>
      <c r="D345" s="555">
        <f>[12]B!H1416</f>
        <v>93</v>
      </c>
      <c r="E345" s="555">
        <f>[12]B!I1416</f>
        <v>91</v>
      </c>
      <c r="F345" s="555">
        <f>[12]B!J1416</f>
        <v>2</v>
      </c>
      <c r="G345" s="555">
        <f>[12]B!K1416</f>
        <v>2</v>
      </c>
      <c r="H345" s="555">
        <f>[12]B!L1416</f>
        <v>18</v>
      </c>
      <c r="I345" s="555">
        <f>[12]B!M1416</f>
        <v>1</v>
      </c>
      <c r="J345" s="555">
        <f>[12]B!N1416</f>
        <v>0</v>
      </c>
      <c r="K345" s="555">
        <v>38</v>
      </c>
      <c r="L345" s="555">
        <f>[12]B!AD1416</f>
        <v>0</v>
      </c>
      <c r="M345" s="555">
        <f>[12]B!AE1416</f>
        <v>0</v>
      </c>
      <c r="N345" s="555">
        <f>[12]B!AF1416</f>
        <v>0</v>
      </c>
      <c r="O345" s="555">
        <f>[12]B!AG1416</f>
        <v>0</v>
      </c>
      <c r="P345" s="555">
        <f>[12]B!AH1416</f>
        <v>0</v>
      </c>
      <c r="Q345" s="555">
        <f>[12]B!AI1416</f>
        <v>0</v>
      </c>
      <c r="R345" s="555">
        <f>[12]B!AJ1416</f>
        <v>3</v>
      </c>
    </row>
    <row r="346" spans="1:18" ht="15" customHeight="1" x14ac:dyDescent="0.15">
      <c r="A346" s="287" t="s">
        <v>115</v>
      </c>
      <c r="B346" s="288" t="s">
        <v>468</v>
      </c>
      <c r="C346" s="555">
        <f>[12]B!C1480</f>
        <v>12</v>
      </c>
      <c r="D346" s="555">
        <f>[12]B!H1480</f>
        <v>12</v>
      </c>
      <c r="E346" s="555">
        <f>[12]B!I1480</f>
        <v>12</v>
      </c>
      <c r="F346" s="555">
        <f>[12]B!J1480</f>
        <v>0</v>
      </c>
      <c r="G346" s="555">
        <f>[12]B!K1480</f>
        <v>0</v>
      </c>
      <c r="H346" s="555">
        <f>[12]B!L1480</f>
        <v>0</v>
      </c>
      <c r="I346" s="555">
        <f>[12]B!M1480</f>
        <v>0</v>
      </c>
      <c r="J346" s="555">
        <f>[12]B!N1480</f>
        <v>0</v>
      </c>
      <c r="K346" s="555">
        <v>5</v>
      </c>
      <c r="L346" s="555">
        <f>[12]B!AD1480</f>
        <v>0</v>
      </c>
      <c r="M346" s="555">
        <f>[12]B!AE1480</f>
        <v>0</v>
      </c>
      <c r="N346" s="555">
        <f>[12]B!AF1480</f>
        <v>0</v>
      </c>
      <c r="O346" s="555">
        <f>[12]B!AG1480</f>
        <v>0</v>
      </c>
      <c r="P346" s="555">
        <f>[12]B!AH1480</f>
        <v>0</v>
      </c>
      <c r="Q346" s="555">
        <f>[12]B!AI1480</f>
        <v>0</v>
      </c>
      <c r="R346" s="555">
        <f>[12]B!AJ1480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[12]B!C1549</f>
        <v>43</v>
      </c>
      <c r="D347" s="555">
        <f>[12]B!H1549</f>
        <v>41</v>
      </c>
      <c r="E347" s="555">
        <f>[12]B!I1549</f>
        <v>41</v>
      </c>
      <c r="F347" s="555">
        <f>[12]B!J1549</f>
        <v>0</v>
      </c>
      <c r="G347" s="555">
        <f>[12]B!K1549</f>
        <v>0</v>
      </c>
      <c r="H347" s="555">
        <f>[12]B!L1549</f>
        <v>2</v>
      </c>
      <c r="I347" s="555">
        <f>[12]B!M1549</f>
        <v>0</v>
      </c>
      <c r="J347" s="555">
        <f>[12]B!N1549</f>
        <v>0</v>
      </c>
      <c r="K347" s="555">
        <v>42</v>
      </c>
      <c r="L347" s="555">
        <f>[12]B!AD1549</f>
        <v>0</v>
      </c>
      <c r="M347" s="555">
        <f>[12]B!AE1549</f>
        <v>0</v>
      </c>
      <c r="N347" s="555">
        <f>[12]B!AF1549</f>
        <v>0</v>
      </c>
      <c r="O347" s="555">
        <f>[12]B!AG1549</f>
        <v>0</v>
      </c>
      <c r="P347" s="555">
        <f>[12]B!AH1549</f>
        <v>0</v>
      </c>
      <c r="Q347" s="555">
        <f>[12]B!AI1549</f>
        <v>0</v>
      </c>
      <c r="R347" s="555">
        <f>[12]B!AJ1549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[12]B!C1594</f>
        <v>53</v>
      </c>
      <c r="D348" s="555">
        <f>[12]B!H1594</f>
        <v>48</v>
      </c>
      <c r="E348" s="555">
        <f>[12]B!I1594</f>
        <v>42</v>
      </c>
      <c r="F348" s="555">
        <f>[12]B!J1594</f>
        <v>6</v>
      </c>
      <c r="G348" s="555">
        <f>[12]B!K1594</f>
        <v>1</v>
      </c>
      <c r="H348" s="555">
        <f>[12]B!L1594</f>
        <v>3</v>
      </c>
      <c r="I348" s="555">
        <f>[12]B!M1594</f>
        <v>1</v>
      </c>
      <c r="J348" s="555">
        <f>[12]B!N1594</f>
        <v>0</v>
      </c>
      <c r="K348" s="555">
        <v>52</v>
      </c>
      <c r="L348" s="555">
        <f>[12]B!AD1594</f>
        <v>1</v>
      </c>
      <c r="M348" s="555">
        <f>[12]B!AE1594</f>
        <v>0</v>
      </c>
      <c r="N348" s="555">
        <f>[12]B!AF1594</f>
        <v>1</v>
      </c>
      <c r="O348" s="555">
        <f>[12]B!AG1594</f>
        <v>0</v>
      </c>
      <c r="P348" s="555">
        <f>[12]B!AH1594</f>
        <v>0</v>
      </c>
      <c r="Q348" s="555">
        <f>[12]B!AI1594</f>
        <v>0</v>
      </c>
      <c r="R348" s="555">
        <f>[12]B!AJ1594</f>
        <v>7</v>
      </c>
    </row>
    <row r="349" spans="1:18" ht="15" customHeight="1" x14ac:dyDescent="0.15">
      <c r="A349" s="287" t="s">
        <v>124</v>
      </c>
      <c r="B349" s="288" t="s">
        <v>472</v>
      </c>
      <c r="C349" s="555">
        <f>[12]B!C1798</f>
        <v>10</v>
      </c>
      <c r="D349" s="555">
        <f>[12]B!H1798</f>
        <v>8</v>
      </c>
      <c r="E349" s="555">
        <f>[12]B!I1798</f>
        <v>6</v>
      </c>
      <c r="F349" s="555">
        <f>[12]B!J1798</f>
        <v>2</v>
      </c>
      <c r="G349" s="555">
        <f>[12]B!K1798</f>
        <v>0</v>
      </c>
      <c r="H349" s="555">
        <f>[12]B!L1798</f>
        <v>1</v>
      </c>
      <c r="I349" s="555">
        <f>[12]B!M1798</f>
        <v>1</v>
      </c>
      <c r="J349" s="555">
        <f>[12]B!N1798</f>
        <v>0</v>
      </c>
      <c r="K349" s="555">
        <v>2</v>
      </c>
      <c r="L349" s="555">
        <f>[12]B!AD1798</f>
        <v>0</v>
      </c>
      <c r="M349" s="555">
        <f>[12]B!AE1798</f>
        <v>0</v>
      </c>
      <c r="N349" s="555">
        <f>[12]B!AF1798</f>
        <v>0</v>
      </c>
      <c r="O349" s="555">
        <f>[12]B!AG1798</f>
        <v>0</v>
      </c>
      <c r="P349" s="555">
        <f>[12]B!AH1798</f>
        <v>0</v>
      </c>
      <c r="Q349" s="555">
        <f>[12]B!AI1798</f>
        <v>0</v>
      </c>
      <c r="R349" s="555">
        <f>[12]B!AJ1798</f>
        <v>2</v>
      </c>
    </row>
    <row r="350" spans="1:18" ht="15" customHeight="1" x14ac:dyDescent="0.15">
      <c r="A350" s="287" t="s">
        <v>473</v>
      </c>
      <c r="B350" s="288" t="s">
        <v>474</v>
      </c>
      <c r="C350" s="555">
        <f>[12]B!C1867</f>
        <v>8</v>
      </c>
      <c r="D350" s="555">
        <f>[12]B!H1867</f>
        <v>8</v>
      </c>
      <c r="E350" s="555">
        <f>[12]B!I1867</f>
        <v>8</v>
      </c>
      <c r="F350" s="555">
        <f>[12]B!J1867</f>
        <v>0</v>
      </c>
      <c r="G350" s="555">
        <f>[12]B!K1867</f>
        <v>0</v>
      </c>
      <c r="H350" s="555">
        <f>[12]B!L1867</f>
        <v>0</v>
      </c>
      <c r="I350" s="555">
        <f>[12]B!M1867</f>
        <v>0</v>
      </c>
      <c r="J350" s="555">
        <f>[12]B!N1867</f>
        <v>0</v>
      </c>
      <c r="K350" s="555">
        <v>1</v>
      </c>
      <c r="L350" s="555">
        <f>[12]B!AD1867</f>
        <v>0</v>
      </c>
      <c r="M350" s="555">
        <f>[12]B!AE1867</f>
        <v>0</v>
      </c>
      <c r="N350" s="555">
        <f>[12]B!AF1867</f>
        <v>0</v>
      </c>
      <c r="O350" s="555">
        <f>[12]B!AG1867</f>
        <v>0</v>
      </c>
      <c r="P350" s="555">
        <f>[12]B!AH1867</f>
        <v>0</v>
      </c>
      <c r="Q350" s="555">
        <f>[12]B!AI1867</f>
        <v>0</v>
      </c>
      <c r="R350" s="555">
        <f>[12]B!AJ1867</f>
        <v>0</v>
      </c>
    </row>
    <row r="351" spans="1:18" ht="15" customHeight="1" x14ac:dyDescent="0.15">
      <c r="A351" s="287" t="s">
        <v>475</v>
      </c>
      <c r="B351" s="288" t="s">
        <v>476</v>
      </c>
      <c r="C351" s="555">
        <f>[12]B!C2028</f>
        <v>174</v>
      </c>
      <c r="D351" s="555">
        <f>[12]B!H2028</f>
        <v>151</v>
      </c>
      <c r="E351" s="555">
        <f>[12]B!I2028</f>
        <v>127</v>
      </c>
      <c r="F351" s="555">
        <f>[12]B!J2028</f>
        <v>24</v>
      </c>
      <c r="G351" s="555">
        <f>[12]B!K2028</f>
        <v>4</v>
      </c>
      <c r="H351" s="555">
        <f>[12]B!L2028</f>
        <v>19</v>
      </c>
      <c r="I351" s="555">
        <f>[12]B!M2028</f>
        <v>0</v>
      </c>
      <c r="J351" s="555">
        <f>[12]B!N2028</f>
        <v>0</v>
      </c>
      <c r="K351" s="568"/>
      <c r="L351" s="555">
        <f>[12]B!AD2028</f>
        <v>1</v>
      </c>
      <c r="M351" s="555">
        <f>[12]B!AE2028</f>
        <v>0</v>
      </c>
      <c r="N351" s="555">
        <f>[12]B!AF2028</f>
        <v>0</v>
      </c>
      <c r="O351" s="555">
        <f>[12]B!AG2028</f>
        <v>0</v>
      </c>
      <c r="P351" s="555">
        <f>[12]B!AH2028</f>
        <v>0</v>
      </c>
      <c r="Q351" s="555">
        <f>[12]B!AI2028</f>
        <v>0</v>
      </c>
      <c r="R351" s="555">
        <f>[12]B!AJ2028</f>
        <v>27</v>
      </c>
    </row>
    <row r="352" spans="1:18" ht="15" customHeight="1" x14ac:dyDescent="0.15">
      <c r="A352" s="287" t="s">
        <v>477</v>
      </c>
      <c r="B352" s="288" t="s">
        <v>478</v>
      </c>
      <c r="C352" s="555">
        <f>[12]B!C2066</f>
        <v>6</v>
      </c>
      <c r="D352" s="555">
        <f>[12]B!H2066</f>
        <v>4</v>
      </c>
      <c r="E352" s="555">
        <f>[12]B!I2066</f>
        <v>2</v>
      </c>
      <c r="F352" s="555">
        <f>[12]B!J2066</f>
        <v>2</v>
      </c>
      <c r="G352" s="555">
        <f>[12]B!K2066</f>
        <v>2</v>
      </c>
      <c r="H352" s="555">
        <f>[12]B!L2066</f>
        <v>0</v>
      </c>
      <c r="I352" s="555">
        <f>[12]B!M2066</f>
        <v>0</v>
      </c>
      <c r="J352" s="555">
        <f>[12]B!N2066</f>
        <v>0</v>
      </c>
      <c r="K352" s="555">
        <v>0</v>
      </c>
      <c r="L352" s="555">
        <f>[12]B!AD2066</f>
        <v>0</v>
      </c>
      <c r="M352" s="555">
        <f>[12]B!AE2066</f>
        <v>0</v>
      </c>
      <c r="N352" s="555">
        <f>[12]B!AF2066</f>
        <v>0</v>
      </c>
      <c r="O352" s="555">
        <f>[12]B!AG2066</f>
        <v>0</v>
      </c>
      <c r="P352" s="555">
        <f>[12]B!AH2066</f>
        <v>0</v>
      </c>
      <c r="Q352" s="555">
        <f>[12]B!AI2066</f>
        <v>0</v>
      </c>
      <c r="R352" s="555">
        <f>[12]B!AJ2066</f>
        <v>2</v>
      </c>
    </row>
    <row r="353" spans="1:28" ht="15" customHeight="1" x14ac:dyDescent="0.15">
      <c r="A353" s="287" t="s">
        <v>479</v>
      </c>
      <c r="B353" s="288" t="s">
        <v>480</v>
      </c>
      <c r="C353" s="555">
        <f>[12]B!C2185</f>
        <v>45</v>
      </c>
      <c r="D353" s="555">
        <f>[12]B!H2185</f>
        <v>37</v>
      </c>
      <c r="E353" s="555">
        <f>[12]B!I2185</f>
        <v>25</v>
      </c>
      <c r="F353" s="555">
        <f>[12]B!J2185</f>
        <v>12</v>
      </c>
      <c r="G353" s="555">
        <f>[12]B!K2185</f>
        <v>6</v>
      </c>
      <c r="H353" s="555">
        <f>[12]B!L2185</f>
        <v>2</v>
      </c>
      <c r="I353" s="555">
        <f>[12]B!M2185</f>
        <v>0</v>
      </c>
      <c r="J353" s="555">
        <f>[12]B!N2185</f>
        <v>0</v>
      </c>
      <c r="K353" s="555">
        <v>0</v>
      </c>
      <c r="L353" s="555">
        <f>[12]B!AD2185</f>
        <v>0</v>
      </c>
      <c r="M353" s="555">
        <f>[12]B!AE2185</f>
        <v>0</v>
      </c>
      <c r="N353" s="555">
        <f>[12]B!AF2185</f>
        <v>0</v>
      </c>
      <c r="O353" s="555">
        <f>[12]B!AG2185</f>
        <v>0</v>
      </c>
      <c r="P353" s="555">
        <f>[12]B!AH2185</f>
        <v>0</v>
      </c>
      <c r="Q353" s="555">
        <f>[12]B!AI2185</f>
        <v>0</v>
      </c>
      <c r="R353" s="555">
        <f>[12]B!AJ2185</f>
        <v>18</v>
      </c>
    </row>
    <row r="354" spans="1:28" ht="15" customHeight="1" x14ac:dyDescent="0.15">
      <c r="A354" s="287" t="s">
        <v>481</v>
      </c>
      <c r="B354" s="288" t="s">
        <v>482</v>
      </c>
      <c r="C354" s="555">
        <f>[12]B!C2218</f>
        <v>16</v>
      </c>
      <c r="D354" s="555">
        <f>[12]B!H2218</f>
        <v>15</v>
      </c>
      <c r="E354" s="555">
        <f>[12]B!I2218</f>
        <v>15</v>
      </c>
      <c r="F354" s="555">
        <f>[12]B!J2218</f>
        <v>0</v>
      </c>
      <c r="G354" s="555">
        <f>[12]B!K2218</f>
        <v>0</v>
      </c>
      <c r="H354" s="555">
        <f>[12]B!L2218</f>
        <v>1</v>
      </c>
      <c r="I354" s="555">
        <f>[12]B!M2218</f>
        <v>0</v>
      </c>
      <c r="J354" s="555">
        <f>[12]B!N2218</f>
        <v>0</v>
      </c>
      <c r="K354" s="555">
        <v>1</v>
      </c>
      <c r="L354" s="555">
        <f>[12]B!AD2218</f>
        <v>0</v>
      </c>
      <c r="M354" s="555">
        <f>[12]B!AE2218</f>
        <v>0</v>
      </c>
      <c r="N354" s="555">
        <f>[12]B!AF2218</f>
        <v>0</v>
      </c>
      <c r="O354" s="555">
        <f>[12]B!AG2218</f>
        <v>0</v>
      </c>
      <c r="P354" s="555">
        <f>[12]B!AH2218</f>
        <v>0</v>
      </c>
      <c r="Q354" s="555">
        <f>[12]B!AI2218</f>
        <v>0</v>
      </c>
      <c r="R354" s="555">
        <f>[12]B!AJ2218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[12]B!C2253</f>
        <v>56</v>
      </c>
      <c r="D355" s="555">
        <f>[12]B!H2253</f>
        <v>53</v>
      </c>
      <c r="E355" s="555">
        <f>[12]B!I2253</f>
        <v>34</v>
      </c>
      <c r="F355" s="555">
        <f>[12]B!J2253</f>
        <v>19</v>
      </c>
      <c r="G355" s="555">
        <f>[12]B!K2253</f>
        <v>1</v>
      </c>
      <c r="H355" s="555">
        <f>[12]B!L2253</f>
        <v>2</v>
      </c>
      <c r="I355" s="555">
        <f>[12]B!M2253</f>
        <v>0</v>
      </c>
      <c r="J355" s="555">
        <f>[12]B!N2253</f>
        <v>0</v>
      </c>
      <c r="K355" s="555">
        <v>2</v>
      </c>
      <c r="L355" s="555">
        <f>[12]B!AD2253</f>
        <v>0</v>
      </c>
      <c r="M355" s="555">
        <f>[12]B!AE2253</f>
        <v>0</v>
      </c>
      <c r="N355" s="555">
        <f>[12]B!AF2253</f>
        <v>0</v>
      </c>
      <c r="O355" s="555">
        <f>[12]B!AG2253</f>
        <v>0</v>
      </c>
      <c r="P355" s="555">
        <f>[12]B!AH2253</f>
        <v>0</v>
      </c>
      <c r="Q355" s="555">
        <f>[12]B!AI2253</f>
        <v>0</v>
      </c>
      <c r="R355" s="555">
        <f>[12]B!AJ2253</f>
        <v>20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97</v>
      </c>
      <c r="D356" s="569">
        <f>SUM(D357:D358)</f>
        <v>94</v>
      </c>
      <c r="E356" s="569">
        <f>SUM(E357:E358)</f>
        <v>35</v>
      </c>
      <c r="F356" s="569">
        <f>SUM(F357:F358)</f>
        <v>59</v>
      </c>
      <c r="G356" s="569">
        <f>SUM(G357:G358)</f>
        <v>3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59</v>
      </c>
    </row>
    <row r="357" spans="1:28" ht="15" customHeight="1" x14ac:dyDescent="0.15">
      <c r="A357" s="291"/>
      <c r="B357" s="107" t="s">
        <v>184</v>
      </c>
      <c r="C357" s="569">
        <f>[12]B!C2259</f>
        <v>97</v>
      </c>
      <c r="D357" s="569">
        <f>[12]B!H2259</f>
        <v>94</v>
      </c>
      <c r="E357" s="569">
        <f>[12]B!I2259</f>
        <v>35</v>
      </c>
      <c r="F357" s="569">
        <f>[12]B!J2259</f>
        <v>59</v>
      </c>
      <c r="G357" s="569">
        <f>[12]B!K2259</f>
        <v>3</v>
      </c>
      <c r="H357" s="569">
        <f>[12]B!L2259</f>
        <v>0</v>
      </c>
      <c r="I357" s="569">
        <f>[12]B!M2259</f>
        <v>0</v>
      </c>
      <c r="J357" s="569">
        <f>[12]B!N2259</f>
        <v>0</v>
      </c>
      <c r="K357" s="568"/>
      <c r="L357" s="569">
        <f>[12]B!AD2259</f>
        <v>0</v>
      </c>
      <c r="M357" s="569">
        <f>[12]B!AE2259</f>
        <v>0</v>
      </c>
      <c r="N357" s="569">
        <f>[12]B!AF2259</f>
        <v>0</v>
      </c>
      <c r="O357" s="569">
        <f>[12]B!AG2259</f>
        <v>0</v>
      </c>
      <c r="P357" s="569">
        <f>[12]B!AH2259</f>
        <v>0</v>
      </c>
      <c r="Q357" s="569">
        <f>[12]B!AI2259</f>
        <v>0</v>
      </c>
      <c r="R357" s="569">
        <f>[12]B!AJ2259</f>
        <v>59</v>
      </c>
    </row>
    <row r="358" spans="1:28" ht="15" customHeight="1" x14ac:dyDescent="0.15">
      <c r="A358" s="291"/>
      <c r="B358" s="107" t="s">
        <v>185</v>
      </c>
      <c r="C358" s="569">
        <f>[12]B!C2260</f>
        <v>0</v>
      </c>
      <c r="D358" s="569">
        <f>[12]B!H2260</f>
        <v>0</v>
      </c>
      <c r="E358" s="569">
        <f>[12]B!I2260</f>
        <v>0</v>
      </c>
      <c r="F358" s="569">
        <f>[12]B!J2260</f>
        <v>0</v>
      </c>
      <c r="G358" s="569">
        <f>[12]B!K2260</f>
        <v>0</v>
      </c>
      <c r="H358" s="569">
        <f>[12]B!L2260</f>
        <v>0</v>
      </c>
      <c r="I358" s="569">
        <f>[12]B!M2260</f>
        <v>0</v>
      </c>
      <c r="J358" s="569">
        <f>[12]B!N2260</f>
        <v>0</v>
      </c>
      <c r="K358" s="568"/>
      <c r="L358" s="569">
        <f>[12]B!AD2260</f>
        <v>0</v>
      </c>
      <c r="M358" s="569">
        <f>[12]B!AE2260</f>
        <v>0</v>
      </c>
      <c r="N358" s="569">
        <f>[12]B!AF2260</f>
        <v>0</v>
      </c>
      <c r="O358" s="569">
        <f>[12]B!AG2260</f>
        <v>0</v>
      </c>
      <c r="P358" s="569">
        <f>[12]B!AH2260</f>
        <v>0</v>
      </c>
      <c r="Q358" s="569">
        <f>[12]B!AI2260</f>
        <v>0</v>
      </c>
      <c r="R358" s="569">
        <f>[12]B!AJ2260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[12]B!C2494</f>
        <v>91</v>
      </c>
      <c r="D360" s="555">
        <f>[12]B!H2494</f>
        <v>83</v>
      </c>
      <c r="E360" s="555">
        <f>[12]B!I2494</f>
        <v>72</v>
      </c>
      <c r="F360" s="555">
        <f>[12]B!J2494</f>
        <v>11</v>
      </c>
      <c r="G360" s="555">
        <f>[12]B!K2494</f>
        <v>3</v>
      </c>
      <c r="H360" s="555">
        <f>[12]B!L2494</f>
        <v>5</v>
      </c>
      <c r="I360" s="555">
        <f>[12]B!M2494</f>
        <v>0</v>
      </c>
      <c r="J360" s="555">
        <f>[12]B!N2494</f>
        <v>0</v>
      </c>
      <c r="K360" s="555">
        <v>8</v>
      </c>
      <c r="L360" s="555">
        <f>[12]B!AD2494</f>
        <v>0</v>
      </c>
      <c r="M360" s="555">
        <f>[12]B!AE2494</f>
        <v>0</v>
      </c>
      <c r="N360" s="555">
        <f>[12]B!AF2494</f>
        <v>0</v>
      </c>
      <c r="O360" s="555">
        <f>[12]B!AG2494</f>
        <v>0</v>
      </c>
      <c r="P360" s="555">
        <f>[12]B!AH2494</f>
        <v>0</v>
      </c>
      <c r="Q360" s="555">
        <f>[12]B!AI2494</f>
        <v>0</v>
      </c>
      <c r="R360" s="555">
        <f>[12]B!AJ2494</f>
        <v>13</v>
      </c>
    </row>
    <row r="361" spans="1:28" ht="15" customHeight="1" x14ac:dyDescent="0.15">
      <c r="A361" s="287" t="s">
        <v>489</v>
      </c>
      <c r="B361" s="288" t="s">
        <v>490</v>
      </c>
      <c r="C361" s="555">
        <f>[12]B!C2677+[12]B!C2650</f>
        <v>73</v>
      </c>
      <c r="D361" s="555">
        <f>[12]B!H2677-[12]B!H2673-[12]B!H2674+[12]B!H2650</f>
        <v>71</v>
      </c>
      <c r="E361" s="555">
        <f>[12]B!I2677-[12]B!I2673-[12]B!I2674+[12]B!I2650</f>
        <v>71</v>
      </c>
      <c r="F361" s="555">
        <f>[12]B!J2677-[12]B!J2673-[12]B!J2674+[12]B!J2650</f>
        <v>0</v>
      </c>
      <c r="G361" s="555">
        <f>[12]B!K2677-[12]B!K2673-[12]B!K2674+[12]B!K2650</f>
        <v>0</v>
      </c>
      <c r="H361" s="555">
        <f>[12]B!L2677-[12]B!L2673-[12]B!L2674+[12]B!L2650</f>
        <v>2</v>
      </c>
      <c r="I361" s="555">
        <f>[12]B!M2677-[12]B!M2673-[12]B!M2674+[12]B!M2650</f>
        <v>0</v>
      </c>
      <c r="J361" s="555">
        <f>[12]B!N2677-[12]B!N2673-[12]B!N2674+[12]B!N2650</f>
        <v>0</v>
      </c>
      <c r="K361" s="555">
        <v>71</v>
      </c>
      <c r="L361" s="555">
        <f>[12]B!AD2677-[12]B!AD2673-[12]B!AD2674+[12]B!AD2650</f>
        <v>0</v>
      </c>
      <c r="M361" s="555">
        <f>[12]B!AE2677-[12]B!AE2673-[12]B!AE2674+[12]B!AE2650</f>
        <v>0</v>
      </c>
      <c r="N361" s="555">
        <f>[12]B!AF2677-[12]B!AF2673-[12]B!AF2674+[12]B!AF2650</f>
        <v>0</v>
      </c>
      <c r="O361" s="555">
        <f>[12]B!AG2677-[12]B!AG2673-[12]B!AG2674+[12]B!AG2650</f>
        <v>0</v>
      </c>
      <c r="P361" s="555">
        <f>[12]B!AH2677-[12]B!AH2673-[12]B!AH2674+[12]B!AH2650</f>
        <v>0</v>
      </c>
      <c r="Q361" s="555">
        <f>[12]B!AI2677-[12]B!AI2673-[12]B!AI2674+[12]B!AI2650</f>
        <v>0</v>
      </c>
      <c r="R361" s="555">
        <f>[12]B!AJ2677-[12]B!AJ2673-[12]B!AJ2674+[12]B!AJ2650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[12]B!C2506</f>
        <v>15</v>
      </c>
      <c r="D362" s="555">
        <f>[12]B!H2506</f>
        <v>14</v>
      </c>
      <c r="E362" s="571">
        <f>[12]B!I2506</f>
        <v>12</v>
      </c>
      <c r="F362" s="571">
        <f>[12]B!J2506</f>
        <v>2</v>
      </c>
      <c r="G362" s="571">
        <f>[12]B!K2506</f>
        <v>0</v>
      </c>
      <c r="H362" s="571">
        <f>[12]B!L2506</f>
        <v>1</v>
      </c>
      <c r="I362" s="571">
        <f>[12]B!M2506</f>
        <v>0</v>
      </c>
      <c r="J362" s="571">
        <f>[12]B!N2506</f>
        <v>0</v>
      </c>
      <c r="K362" s="572"/>
      <c r="L362" s="571">
        <f>[12]B!AD2506</f>
        <v>0</v>
      </c>
      <c r="M362" s="571">
        <f>[12]B!AE2506</f>
        <v>0</v>
      </c>
      <c r="N362" s="571">
        <f>[12]B!AF2506</f>
        <v>0</v>
      </c>
      <c r="O362" s="571">
        <f>[12]B!AG2506</f>
        <v>0</v>
      </c>
      <c r="P362" s="571">
        <f>[12]B!AH2506</f>
        <v>0</v>
      </c>
      <c r="Q362" s="571">
        <f>[12]B!AI2506</f>
        <v>0</v>
      </c>
      <c r="R362" s="571">
        <f>[12]B!AJ2506</f>
        <v>2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864</v>
      </c>
      <c r="D363" s="561">
        <f t="shared" si="9"/>
        <v>782</v>
      </c>
      <c r="E363" s="561">
        <f t="shared" si="9"/>
        <v>643</v>
      </c>
      <c r="F363" s="561">
        <f t="shared" si="9"/>
        <v>139</v>
      </c>
      <c r="G363" s="561">
        <f t="shared" si="9"/>
        <v>22</v>
      </c>
      <c r="H363" s="561">
        <f t="shared" si="9"/>
        <v>57</v>
      </c>
      <c r="I363" s="561">
        <f t="shared" si="9"/>
        <v>3</v>
      </c>
      <c r="J363" s="561">
        <f t="shared" si="9"/>
        <v>0</v>
      </c>
      <c r="K363" s="561">
        <f>SUM(K344:K350)+K360+K361+K352+K353+K354+K355</f>
        <v>267</v>
      </c>
      <c r="L363" s="561">
        <f t="shared" ref="L363:R363" si="10">SUM(L343:L356)+L360+L361+L362</f>
        <v>2</v>
      </c>
      <c r="M363" s="561">
        <f t="shared" si="10"/>
        <v>0</v>
      </c>
      <c r="N363" s="561">
        <f t="shared" si="10"/>
        <v>1</v>
      </c>
      <c r="O363" s="561">
        <f t="shared" si="10"/>
        <v>0</v>
      </c>
      <c r="P363" s="561">
        <f t="shared" si="10"/>
        <v>0</v>
      </c>
      <c r="Q363" s="561">
        <f t="shared" si="10"/>
        <v>0</v>
      </c>
      <c r="R363" s="561">
        <f t="shared" si="10"/>
        <v>153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300</v>
      </c>
      <c r="D367" s="577">
        <v>176</v>
      </c>
      <c r="E367" s="578">
        <f>SUM([12]B!P1141,[12]B!P1276,[12]B!P1416,[12]B!P1480,[12]B!P1549,[12]B!P1594,[12]B!P1785,[12]B!P1797,[12]B!P1867,[12]B!P2028,[12]B!P2066,[12]B!P2185,[12]B!P2218,[12]B!P2253,[12]B!P2264,[12]B!P2501,[12]B!P2506,[12]B!P2651,[12]B!P2677)</f>
        <v>62</v>
      </c>
      <c r="F367" s="578">
        <f>SUM([12]B!Q1141,[12]B!Q1276,[12]B!Q1416,[12]B!Q1480,[12]B!Q1549,[12]B!Q1594,[12]B!Q1785,[12]B!Q1797,[12]B!Q1867,[12]B!Q2028,[12]B!Q2066,[12]B!Q2185,[12]B!Q2218,[12]B!Q2253,[12]B!Q2264,[12]B!Q2501,[12]B!Q2506,[12]B!Q2651,[12]B!Q2677)</f>
        <v>238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71</v>
      </c>
      <c r="D368" s="582">
        <v>57</v>
      </c>
      <c r="E368" s="583">
        <f>SUM([12]B!S1141,[12]B!S1276,[12]B!S1416,[12]B!S1480,[12]B!S1549,[12]B!S1594,[12]B!S1785,[12]B!S1797,[12]B!S1867,[12]B!S2028,[12]B!S2066,[12]B!S2185,[12]B!S2218,[12]B!S2253,[12]B!S2264,[12]B!S2501,[12]B!S2506,[12]B!S2651,[12]B!S2677)</f>
        <v>26</v>
      </c>
      <c r="F368" s="583">
        <f>SUM([12]B!T1141,[12]B!T1276,[12]B!T1416,[12]B!T1480,[12]B!T1549,[12]B!T1594,[12]B!T1785,[12]B!T1797,[12]B!T1867,[12]B!T2028,[12]B!T2066,[12]B!T2185,[12]B!T2218,[12]B!T2253,[12]B!T2264,[12]B!T2501,[12]B!T2506,[12]B!T2651,[12]B!T2677)</f>
        <v>45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223</v>
      </c>
      <c r="D369" s="577">
        <v>207</v>
      </c>
      <c r="E369" s="578">
        <f>SUM([12]B!Y1141,[12]B!Y1276,[12]B!Y1416,[12]B!Y1480,[12]B!Y1549,[12]B!Y1594,[12]B!Y1785,[12]B!Y1797,[12]B!Y1867,[12]B!Y2028,[12]B!Y2066,[12]B!Y2185,[12]B!Y2218,[12]B!Y2253,[12]B!Y2264,[12]B!Y2501,[12]B!Y2506,[12]B!Y2651,[12]B!Y2677)</f>
        <v>25</v>
      </c>
      <c r="F369" s="578">
        <f>SUM([12]B!Z1141,[12]B!Z1276,[12]B!Z1416,[12]B!Z1480,[12]B!Z1549,[12]B!Z1594,[12]B!Z1785,[12]B!Z1797,[12]B!Z1867,[12]B!Z2028,[12]B!Z2066,[12]B!Z2185,[12]B!Z2218,[12]B!Z2253,[12]B!Z2264,[12]B!Z2501,[12]B!Z2506,[12]B!Z2651,[12]B!Z2677)</f>
        <v>198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3</v>
      </c>
      <c r="D370" s="586">
        <v>3</v>
      </c>
      <c r="E370" s="587">
        <f>SUM([12]B!V1141,[12]B!V1276,[12]B!V1416,[12]B!V1480,[12]B!V1549,[12]B!V1594,[12]B!V1785,[12]B!V1797,[12]B!V1867,[12]B!V2028,[12]B!V2066,[12]B!V2185,[12]B!V2218,[12]B!V2253,[12]B!V2264,[12]B!V2501,[12]B!V2506,[12]B!V2651,[12]B!V2677)</f>
        <v>0</v>
      </c>
      <c r="F370" s="587">
        <f>SUM([12]B!W1141,[12]B!W1276,[12]B!W1416,[12]B!W1480,[12]B!W1549,[12]B!W1594,[12]B!W1785,[12]B!W1797,[12]B!W1867,[12]B!W2028,[12]B!W2066,[12]B!W2185,[12]B!W2218,[12]B!W2253,[12]B!W2264,[12]B!W2501,[12]B!W2506,[12]B!W2651,[12]B!W2677)</f>
        <v>3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[12]B!C2498</f>
        <v>2</v>
      </c>
      <c r="D374" s="590">
        <f>[12]B!H2498</f>
        <v>2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[12]B!C2499+[12]B!C2497</f>
        <v>5</v>
      </c>
      <c r="D375" s="592">
        <f>[12]B!H2499+[12]B!H2497</f>
        <v>5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[12]B!C1018</f>
        <v>11</v>
      </c>
      <c r="D380" s="594">
        <f>[12]B!D1018</f>
        <v>11</v>
      </c>
      <c r="E380" s="594">
        <f>[12]B!E1018</f>
        <v>11</v>
      </c>
      <c r="F380" s="594">
        <f>[12]B!F1018</f>
        <v>0</v>
      </c>
      <c r="G380" s="594">
        <f>[12]B!G1018</f>
        <v>0</v>
      </c>
      <c r="H380" s="595">
        <f>[12]B!AA1018</f>
        <v>2</v>
      </c>
      <c r="I380" s="595">
        <f>[12]B!AB1018</f>
        <v>9</v>
      </c>
      <c r="J380" s="595">
        <f>[12]B!AC1018</f>
        <v>0</v>
      </c>
      <c r="K380" s="595">
        <f>[12]B!AD1018</f>
        <v>0</v>
      </c>
      <c r="L380" s="595">
        <f>[12]B!AE1018</f>
        <v>0</v>
      </c>
      <c r="M380" s="595">
        <f>[12]B!AF1018</f>
        <v>0</v>
      </c>
      <c r="N380" s="595">
        <f>[12]B!AG1018</f>
        <v>0</v>
      </c>
      <c r="O380" s="595">
        <f>[12]B!AH1018</f>
        <v>0</v>
      </c>
      <c r="P380" s="595">
        <f>[12]B!AI1018</f>
        <v>0</v>
      </c>
      <c r="Q380" s="595">
        <f>[12]B!AJ1018</f>
        <v>0</v>
      </c>
    </row>
    <row r="381" spans="1:28" ht="15" customHeight="1" x14ac:dyDescent="0.15">
      <c r="A381" s="742"/>
      <c r="B381" s="310" t="s">
        <v>514</v>
      </c>
      <c r="C381" s="596">
        <f>[12]B!C1070</f>
        <v>7</v>
      </c>
      <c r="D381" s="596">
        <f>[12]B!D1070</f>
        <v>7</v>
      </c>
      <c r="E381" s="596">
        <f>[12]B!E1070</f>
        <v>7</v>
      </c>
      <c r="F381" s="596">
        <f>[12]B!F1070</f>
        <v>0</v>
      </c>
      <c r="G381" s="596">
        <f>[12]B!G1070</f>
        <v>0</v>
      </c>
      <c r="H381" s="597">
        <f>[12]B!AA1070</f>
        <v>7</v>
      </c>
      <c r="I381" s="597">
        <f>[12]B!AB1070</f>
        <v>0</v>
      </c>
      <c r="J381" s="597">
        <f>[12]B!AC1070</f>
        <v>0</v>
      </c>
      <c r="K381" s="597">
        <f>[12]B!AD1070</f>
        <v>0</v>
      </c>
      <c r="L381" s="597">
        <f>[12]B!AE1070</f>
        <v>0</v>
      </c>
      <c r="M381" s="597">
        <f>[12]B!AF1070</f>
        <v>0</v>
      </c>
      <c r="N381" s="597">
        <f>[12]B!AG1070</f>
        <v>0</v>
      </c>
      <c r="O381" s="597">
        <f>[12]B!AH1070</f>
        <v>0</v>
      </c>
      <c r="P381" s="597">
        <f>[12]B!AI1070</f>
        <v>0</v>
      </c>
      <c r="Q381" s="597">
        <f>[12]B!AJ1070</f>
        <v>0</v>
      </c>
    </row>
    <row r="382" spans="1:28" ht="15" customHeight="1" x14ac:dyDescent="0.15">
      <c r="A382" s="715"/>
      <c r="B382" s="650" t="s">
        <v>416</v>
      </c>
      <c r="C382" s="313">
        <f>SUM(C380:C381)</f>
        <v>18</v>
      </c>
      <c r="D382" s="598">
        <f>SUM(D380:D381)</f>
        <v>18</v>
      </c>
      <c r="E382" s="599">
        <f t="shared" ref="E382:Q382" si="11">SUM(E380:E381)</f>
        <v>18</v>
      </c>
      <c r="F382" s="600">
        <f t="shared" si="11"/>
        <v>0</v>
      </c>
      <c r="G382" s="601">
        <f t="shared" si="11"/>
        <v>0</v>
      </c>
      <c r="H382" s="602">
        <f t="shared" si="11"/>
        <v>9</v>
      </c>
      <c r="I382" s="603">
        <f t="shared" si="11"/>
        <v>9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[12]B!C1143</f>
        <v>0</v>
      </c>
      <c r="D383" s="649">
        <f>[12]B!D1143</f>
        <v>0</v>
      </c>
      <c r="E383" s="649">
        <f>[12]B!E1143</f>
        <v>0</v>
      </c>
      <c r="F383" s="649">
        <f>[12]B!F1143</f>
        <v>0</v>
      </c>
      <c r="G383" s="649">
        <f>[12]B!G1143</f>
        <v>0</v>
      </c>
      <c r="H383" s="649">
        <f>[12]B!H1143</f>
        <v>0</v>
      </c>
      <c r="I383" s="649">
        <f>[12]B!I1143</f>
        <v>0</v>
      </c>
      <c r="J383" s="649">
        <f>[12]B!J1143</f>
        <v>0</v>
      </c>
      <c r="K383" s="649">
        <f>[12]B!K1143</f>
        <v>0</v>
      </c>
      <c r="L383" s="649">
        <f>[12]B!L1143</f>
        <v>0</v>
      </c>
      <c r="M383" s="649">
        <f>[12]B!M1143</f>
        <v>0</v>
      </c>
      <c r="N383" s="649">
        <f>[12]B!N1143</f>
        <v>0</v>
      </c>
      <c r="O383" s="649">
        <f>[12]B!O1143</f>
        <v>0</v>
      </c>
      <c r="P383" s="649">
        <f>[12]B!P1143</f>
        <v>0</v>
      </c>
      <c r="Q383" s="323">
        <f>[12]B!Q1143</f>
        <v>0</v>
      </c>
    </row>
    <row r="384" spans="1:28" ht="15" customHeight="1" x14ac:dyDescent="0.15">
      <c r="A384" s="742"/>
      <c r="B384" s="324" t="s">
        <v>514</v>
      </c>
      <c r="C384" s="605">
        <f>[12]B!C1196</f>
        <v>710</v>
      </c>
      <c r="D384" s="605">
        <f>[12]B!D1196</f>
        <v>709</v>
      </c>
      <c r="E384" s="605">
        <f>[12]B!E1196</f>
        <v>709</v>
      </c>
      <c r="F384" s="605">
        <f>[12]B!F1196</f>
        <v>0</v>
      </c>
      <c r="G384" s="605">
        <f>[12]B!G1196</f>
        <v>1</v>
      </c>
      <c r="H384" s="606">
        <f>[12]B!AA1196</f>
        <v>23</v>
      </c>
      <c r="I384" s="606">
        <f>[12]B!AB1196</f>
        <v>687</v>
      </c>
      <c r="J384" s="606">
        <f>[12]B!AC1196</f>
        <v>0</v>
      </c>
      <c r="K384" s="606">
        <f>[12]B!AD1196</f>
        <v>0</v>
      </c>
      <c r="L384" s="606">
        <f>[12]B!AE1196</f>
        <v>0</v>
      </c>
      <c r="M384" s="606">
        <f>[12]B!AF1196</f>
        <v>0</v>
      </c>
      <c r="N384" s="606">
        <f>[12]B!AG1196</f>
        <v>0</v>
      </c>
      <c r="O384" s="606">
        <f>[12]B!AH1196</f>
        <v>0</v>
      </c>
      <c r="P384" s="606">
        <f>[12]B!AI1196</f>
        <v>0</v>
      </c>
      <c r="Q384" s="606">
        <f>[12]B!AJ1196</f>
        <v>0</v>
      </c>
    </row>
    <row r="385" spans="1:17" ht="15" customHeight="1" x14ac:dyDescent="0.15">
      <c r="A385" s="715"/>
      <c r="B385" s="650" t="s">
        <v>416</v>
      </c>
      <c r="C385" s="605">
        <f>SUM(C383:C384)</f>
        <v>710</v>
      </c>
      <c r="D385" s="605">
        <f t="shared" ref="D385:Q385" si="12">SUM(D383:D384)</f>
        <v>709</v>
      </c>
      <c r="E385" s="605">
        <f t="shared" si="12"/>
        <v>709</v>
      </c>
      <c r="F385" s="605">
        <f t="shared" si="12"/>
        <v>0</v>
      </c>
      <c r="G385" s="605">
        <f t="shared" si="12"/>
        <v>1</v>
      </c>
      <c r="H385" s="605">
        <f t="shared" si="12"/>
        <v>23</v>
      </c>
      <c r="I385" s="605">
        <f t="shared" si="12"/>
        <v>687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0</v>
      </c>
      <c r="Q385" s="607">
        <f t="shared" si="12"/>
        <v>0</v>
      </c>
    </row>
    <row r="386" spans="1:17" ht="33" customHeight="1" x14ac:dyDescent="0.15">
      <c r="A386" s="648" t="s">
        <v>516</v>
      </c>
      <c r="B386" s="324" t="s">
        <v>514</v>
      </c>
      <c r="C386" s="605">
        <f>[12]B!C1339</f>
        <v>353</v>
      </c>
      <c r="D386" s="605">
        <f>[12]B!D1339</f>
        <v>353</v>
      </c>
      <c r="E386" s="605">
        <f>[12]B!E1339</f>
        <v>352</v>
      </c>
      <c r="F386" s="605">
        <f>[12]B!F1339</f>
        <v>1</v>
      </c>
      <c r="G386" s="605">
        <f>[12]B!G1339</f>
        <v>0</v>
      </c>
      <c r="H386" s="606">
        <f>[12]B!AA1339</f>
        <v>9</v>
      </c>
      <c r="I386" s="606">
        <f>[12]B!AB1339</f>
        <v>342</v>
      </c>
      <c r="J386" s="606">
        <f>[12]B!AC1339</f>
        <v>2</v>
      </c>
      <c r="K386" s="606">
        <f>[12]B!AD1339</f>
        <v>0</v>
      </c>
      <c r="L386" s="606">
        <f>[12]B!AE1339</f>
        <v>0</v>
      </c>
      <c r="M386" s="606">
        <f>[12]B!AF1339</f>
        <v>0</v>
      </c>
      <c r="N386" s="606">
        <f>[12]B!AG1339</f>
        <v>0</v>
      </c>
      <c r="O386" s="606">
        <f>[12]B!AH1339</f>
        <v>0</v>
      </c>
      <c r="P386" s="606">
        <f>[12]B!AI1339</f>
        <v>0</v>
      </c>
      <c r="Q386" s="606">
        <f>[12]B!AJ1339</f>
        <v>1</v>
      </c>
    </row>
    <row r="387" spans="1:17" ht="24.75" customHeight="1" x14ac:dyDescent="0.15">
      <c r="A387" s="648" t="s">
        <v>517</v>
      </c>
      <c r="B387" s="323" t="s">
        <v>513</v>
      </c>
      <c r="C387" s="605">
        <f>[12]B!C1419</f>
        <v>5</v>
      </c>
      <c r="D387" s="605">
        <f>[12]B!D1419</f>
        <v>5</v>
      </c>
      <c r="E387" s="605">
        <f>[12]B!E1419</f>
        <v>0</v>
      </c>
      <c r="F387" s="605">
        <f>[12]B!F1419</f>
        <v>0</v>
      </c>
      <c r="G387" s="605">
        <f>[12]B!G1419</f>
        <v>0</v>
      </c>
      <c r="H387" s="606">
        <f>[12]B!AA1419</f>
        <v>0</v>
      </c>
      <c r="I387" s="606">
        <f>[12]B!AB1419</f>
        <v>5</v>
      </c>
      <c r="J387" s="606">
        <f>[12]B!AC1419</f>
        <v>0</v>
      </c>
      <c r="K387" s="606">
        <f>[12]B!AD1419</f>
        <v>0</v>
      </c>
      <c r="L387" s="606">
        <f>[12]B!AE1419</f>
        <v>0</v>
      </c>
      <c r="M387" s="606">
        <f>[12]B!AF1419</f>
        <v>0</v>
      </c>
      <c r="N387" s="606">
        <f>[12]B!AG1419</f>
        <v>0</v>
      </c>
      <c r="O387" s="606">
        <f>[12]B!AH1419</f>
        <v>0</v>
      </c>
      <c r="P387" s="606">
        <f>[12]B!AI1419</f>
        <v>0</v>
      </c>
      <c r="Q387" s="606">
        <f>[12]B!AJ1419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[12]B!C1567</f>
        <v>1925</v>
      </c>
      <c r="D388" s="605">
        <f>[12]B!D1567</f>
        <v>1925</v>
      </c>
      <c r="E388" s="605">
        <f>[12]B!E1567</f>
        <v>1925</v>
      </c>
      <c r="F388" s="605">
        <f>[12]B!F1567</f>
        <v>0</v>
      </c>
      <c r="G388" s="605">
        <f>[12]B!G1567</f>
        <v>0</v>
      </c>
      <c r="H388" s="606">
        <f>[12]B!AA1567</f>
        <v>1891</v>
      </c>
      <c r="I388" s="606">
        <f>[12]B!AB1567</f>
        <v>34</v>
      </c>
      <c r="J388" s="606">
        <f>[12]B!AC1567</f>
        <v>0</v>
      </c>
      <c r="K388" s="606">
        <f>[12]B!AD1567</f>
        <v>0</v>
      </c>
      <c r="L388" s="606">
        <f>[12]B!AE1567</f>
        <v>0</v>
      </c>
      <c r="M388" s="606">
        <f>[12]B!AF1567</f>
        <v>0</v>
      </c>
      <c r="N388" s="606">
        <f>[12]B!AG1567</f>
        <v>0</v>
      </c>
      <c r="O388" s="606">
        <f>[12]B!AH1567</f>
        <v>0</v>
      </c>
      <c r="P388" s="606">
        <f>[12]B!AI1567</f>
        <v>0</v>
      </c>
      <c r="Q388" s="606">
        <f>[12]B!AJ1567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[12]B!C1715</f>
        <v>1275</v>
      </c>
      <c r="D389" s="608">
        <f>[12]B!D1715</f>
        <v>1272</v>
      </c>
      <c r="E389" s="608">
        <f>[12]B!E1715</f>
        <v>1272</v>
      </c>
      <c r="F389" s="608">
        <f>[12]B!F1715</f>
        <v>0</v>
      </c>
      <c r="G389" s="608">
        <f>[12]B!G1715</f>
        <v>3</v>
      </c>
      <c r="H389" s="609">
        <f>[12]B!AA1715</f>
        <v>575</v>
      </c>
      <c r="I389" s="609">
        <f>[12]B!AB1715</f>
        <v>490</v>
      </c>
      <c r="J389" s="609">
        <f>[12]B!AC1715</f>
        <v>210</v>
      </c>
      <c r="K389" s="609">
        <f>[12]B!AD1715</f>
        <v>0</v>
      </c>
      <c r="L389" s="609">
        <f>[12]B!AE1715</f>
        <v>0</v>
      </c>
      <c r="M389" s="609">
        <f>[12]B!AF1715</f>
        <v>0</v>
      </c>
      <c r="N389" s="609">
        <f>[12]B!AG1715</f>
        <v>0</v>
      </c>
      <c r="O389" s="609">
        <f>[12]B!AH1715</f>
        <v>0</v>
      </c>
      <c r="P389" s="609">
        <f>[12]B!AI1715</f>
        <v>0</v>
      </c>
      <c r="Q389" s="609">
        <f>[12]B!AJ1715</f>
        <v>0</v>
      </c>
    </row>
    <row r="390" spans="1:17" ht="15" customHeight="1" x14ac:dyDescent="0.15">
      <c r="A390" s="742"/>
      <c r="B390" s="310" t="s">
        <v>514</v>
      </c>
      <c r="C390" s="610">
        <f>[12]B!C1689+[12]B!C1717</f>
        <v>28035</v>
      </c>
      <c r="D390" s="610">
        <f>[12]B!D1689+[12]B!D1717</f>
        <v>27690</v>
      </c>
      <c r="E390" s="610">
        <f>[12]B!E1689+[12]B!E1717</f>
        <v>27690</v>
      </c>
      <c r="F390" s="610">
        <f>[12]B!F1689+[12]B!F1717</f>
        <v>0</v>
      </c>
      <c r="G390" s="610">
        <f>[12]B!G1689+[12]B!G1717</f>
        <v>345</v>
      </c>
      <c r="H390" s="597">
        <f>[12]B!AA1689+[12]B!AA1717</f>
        <v>26724</v>
      </c>
      <c r="I390" s="597">
        <f>[12]B!AB1689+[12]B!AB1717</f>
        <v>24</v>
      </c>
      <c r="J390" s="597">
        <f>[12]B!AC1689+[12]B!AC1717</f>
        <v>1287</v>
      </c>
      <c r="K390" s="597">
        <f>[12]B!AD1689+[12]B!AD1717</f>
        <v>0</v>
      </c>
      <c r="L390" s="597">
        <f>[12]B!AE1689+[12]B!AE1717</f>
        <v>0</v>
      </c>
      <c r="M390" s="597">
        <f>[12]B!AF1689+[12]B!AF1717</f>
        <v>0</v>
      </c>
      <c r="N390" s="597">
        <f>[12]B!AG1689+[12]B!AG1717</f>
        <v>0</v>
      </c>
      <c r="O390" s="597">
        <f>[12]B!AH1689+[12]B!AH1717</f>
        <v>0</v>
      </c>
      <c r="P390" s="597">
        <f>[12]B!AI1689+[12]B!AI1717</f>
        <v>0</v>
      </c>
      <c r="Q390" s="597">
        <f>[12]B!AJ1689+[12]B!AJ1717</f>
        <v>0</v>
      </c>
    </row>
    <row r="391" spans="1:17" ht="15" customHeight="1" x14ac:dyDescent="0.15">
      <c r="A391" s="715"/>
      <c r="B391" s="650" t="s">
        <v>416</v>
      </c>
      <c r="C391" s="313">
        <f t="shared" ref="C391:Q391" si="13">SUM(C389:C390)</f>
        <v>29310</v>
      </c>
      <c r="D391" s="598">
        <f t="shared" si="13"/>
        <v>28962</v>
      </c>
      <c r="E391" s="599">
        <f t="shared" si="13"/>
        <v>28962</v>
      </c>
      <c r="F391" s="600">
        <f t="shared" si="13"/>
        <v>0</v>
      </c>
      <c r="G391" s="601">
        <f t="shared" si="13"/>
        <v>348</v>
      </c>
      <c r="H391" s="602">
        <f t="shared" si="13"/>
        <v>27299</v>
      </c>
      <c r="I391" s="603">
        <f t="shared" si="13"/>
        <v>514</v>
      </c>
      <c r="J391" s="600">
        <f t="shared" si="13"/>
        <v>1497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[12]B!C1936</f>
        <v>122</v>
      </c>
      <c r="D392" s="611">
        <f>[12]B!D1936</f>
        <v>113</v>
      </c>
      <c r="E392" s="611">
        <f>[12]B!E1936</f>
        <v>113</v>
      </c>
      <c r="F392" s="611">
        <f>[12]B!F1936</f>
        <v>0</v>
      </c>
      <c r="G392" s="611">
        <f>[12]B!G1936</f>
        <v>9</v>
      </c>
      <c r="H392" s="595">
        <f>[12]B!AA1936</f>
        <v>12</v>
      </c>
      <c r="I392" s="595">
        <f>[12]B!AB1936</f>
        <v>110</v>
      </c>
      <c r="J392" s="595">
        <f>[12]B!AC1936</f>
        <v>0</v>
      </c>
      <c r="K392" s="595">
        <f>[12]B!AD1936</f>
        <v>0</v>
      </c>
      <c r="L392" s="595">
        <f>[12]B!AE1936</f>
        <v>0</v>
      </c>
      <c r="M392" s="595">
        <f>[12]B!AF1936</f>
        <v>0</v>
      </c>
      <c r="N392" s="595">
        <f>[12]B!AG1936</f>
        <v>0</v>
      </c>
      <c r="O392" s="595">
        <f>[12]B!AH1936</f>
        <v>0</v>
      </c>
      <c r="P392" s="595">
        <f>[12]B!AI1936</f>
        <v>0</v>
      </c>
      <c r="Q392" s="595">
        <f>[12]B!AJ1936</f>
        <v>0</v>
      </c>
    </row>
    <row r="393" spans="1:17" ht="15" customHeight="1" x14ac:dyDescent="0.15">
      <c r="A393" s="742"/>
      <c r="B393" s="310" t="s">
        <v>514</v>
      </c>
      <c r="C393" s="610">
        <f>[12]B!C1930</f>
        <v>311</v>
      </c>
      <c r="D393" s="610">
        <f>[12]B!D1930</f>
        <v>308</v>
      </c>
      <c r="E393" s="610">
        <f>[12]B!E1930</f>
        <v>308</v>
      </c>
      <c r="F393" s="610">
        <f>[12]B!F1930</f>
        <v>0</v>
      </c>
      <c r="G393" s="610">
        <f>[12]B!G1930</f>
        <v>3</v>
      </c>
      <c r="H393" s="597">
        <f>[12]B!AA1930</f>
        <v>137</v>
      </c>
      <c r="I393" s="597">
        <f>[12]B!AB1930</f>
        <v>142</v>
      </c>
      <c r="J393" s="597">
        <f>[12]B!AC1930</f>
        <v>32</v>
      </c>
      <c r="K393" s="597">
        <f>[12]B!AD1930</f>
        <v>0</v>
      </c>
      <c r="L393" s="597">
        <f>[12]B!AE1930</f>
        <v>0</v>
      </c>
      <c r="M393" s="597">
        <f>[12]B!AF1930</f>
        <v>0</v>
      </c>
      <c r="N393" s="597">
        <f>[12]B!AG1930</f>
        <v>0</v>
      </c>
      <c r="O393" s="597">
        <f>[12]B!AH1930</f>
        <v>0</v>
      </c>
      <c r="P393" s="597">
        <f>[12]B!AI1930</f>
        <v>0</v>
      </c>
      <c r="Q393" s="597">
        <f>[12]B!AJ1930</f>
        <v>0</v>
      </c>
    </row>
    <row r="394" spans="1:17" ht="15" customHeight="1" x14ac:dyDescent="0.15">
      <c r="A394" s="742"/>
      <c r="B394" s="650" t="s">
        <v>416</v>
      </c>
      <c r="C394" s="313">
        <f t="shared" ref="C394:Q394" si="14">SUM(C392:C393)</f>
        <v>433</v>
      </c>
      <c r="D394" s="598">
        <f t="shared" si="14"/>
        <v>421</v>
      </c>
      <c r="E394" s="599">
        <f t="shared" si="14"/>
        <v>421</v>
      </c>
      <c r="F394" s="600">
        <f t="shared" si="14"/>
        <v>0</v>
      </c>
      <c r="G394" s="601">
        <f t="shared" si="14"/>
        <v>12</v>
      </c>
      <c r="H394" s="602">
        <f t="shared" si="14"/>
        <v>149</v>
      </c>
      <c r="I394" s="603">
        <f t="shared" si="14"/>
        <v>252</v>
      </c>
      <c r="J394" s="600">
        <f t="shared" si="14"/>
        <v>32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0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[12]B!C2092</f>
        <v>391</v>
      </c>
      <c r="D395" s="605">
        <f>[12]B!D2092</f>
        <v>321</v>
      </c>
      <c r="E395" s="605">
        <f>[12]B!E2092</f>
        <v>320</v>
      </c>
      <c r="F395" s="605">
        <f>[12]B!F2092</f>
        <v>1</v>
      </c>
      <c r="G395" s="605">
        <f>[12]B!G2092</f>
        <v>70</v>
      </c>
      <c r="H395" s="606">
        <f>[12]B!AA2092</f>
        <v>193</v>
      </c>
      <c r="I395" s="606">
        <f>[12]B!AB2092</f>
        <v>25</v>
      </c>
      <c r="J395" s="606">
        <f>[12]B!AC2092</f>
        <v>173</v>
      </c>
      <c r="K395" s="606">
        <f>[12]B!AD2092</f>
        <v>0</v>
      </c>
      <c r="L395" s="606">
        <f>[12]B!AE2092</f>
        <v>0</v>
      </c>
      <c r="M395" s="606">
        <f>[12]B!AF2092</f>
        <v>0</v>
      </c>
      <c r="N395" s="606">
        <f>[12]B!AG2092</f>
        <v>0</v>
      </c>
      <c r="O395" s="606">
        <f>[12]B!AH2092</f>
        <v>0</v>
      </c>
      <c r="P395" s="606">
        <f>[12]B!AI2092</f>
        <v>0</v>
      </c>
      <c r="Q395" s="606">
        <f>[12]B!AJ2092</f>
        <v>1</v>
      </c>
    </row>
    <row r="396" spans="1:17" ht="15" customHeight="1" x14ac:dyDescent="0.15">
      <c r="A396" s="731" t="s">
        <v>522</v>
      </c>
      <c r="B396" s="323" t="s">
        <v>523</v>
      </c>
      <c r="C396" s="608">
        <f>[12]B!C2204+[12]B!C2255+[12]B!C2256</f>
        <v>995</v>
      </c>
      <c r="D396" s="608">
        <f>[12]B!D2204+[12]B!D2255+[12]B!D2256</f>
        <v>888</v>
      </c>
      <c r="E396" s="608">
        <f>[12]B!E2204+[12]B!E2255+[12]B!E2256</f>
        <v>886</v>
      </c>
      <c r="F396" s="608">
        <f>[12]B!F2204+[12]B!F2255+[12]B!F2256</f>
        <v>2</v>
      </c>
      <c r="G396" s="608">
        <f>[12]B!G2204+[12]B!G2255+[12]B!G2256</f>
        <v>107</v>
      </c>
      <c r="H396" s="609">
        <f>[12]B!AA2204+[12]B!AA2255+[12]B!AA2256</f>
        <v>858</v>
      </c>
      <c r="I396" s="609">
        <f>[12]B!AB2204+[12]B!AB2255+[12]B!AB2256</f>
        <v>83</v>
      </c>
      <c r="J396" s="609">
        <f>[12]B!AC2204+[12]B!AC2255+[12]B!AC2256</f>
        <v>54</v>
      </c>
      <c r="K396" s="609">
        <f>[12]B!AD2204+[12]B!AD2255+[12]B!AD2256</f>
        <v>0</v>
      </c>
      <c r="L396" s="609">
        <f>[12]B!AE2204+[12]B!AE2255+[12]B!AE2256</f>
        <v>0</v>
      </c>
      <c r="M396" s="609">
        <f>[12]B!AF2204+[12]B!AF2255+[12]B!AF2256</f>
        <v>0</v>
      </c>
      <c r="N396" s="609">
        <f>[12]B!AG2204+[12]B!AG2255+[12]B!AG2256</f>
        <v>0</v>
      </c>
      <c r="O396" s="609">
        <f>[12]B!AH2204+[12]B!AH2255+[12]B!AH2256</f>
        <v>0</v>
      </c>
      <c r="P396" s="609">
        <f>[12]B!AI2204+[12]B!AI2255+[12]B!AI2256</f>
        <v>0</v>
      </c>
      <c r="Q396" s="609">
        <f>[12]B!AJ2204+[12]B!AJ2255+[12]B!AJ2256</f>
        <v>3</v>
      </c>
    </row>
    <row r="397" spans="1:17" ht="15" customHeight="1" x14ac:dyDescent="0.15">
      <c r="A397" s="743"/>
      <c r="B397" s="332" t="s">
        <v>514</v>
      </c>
      <c r="C397" s="612">
        <f>[12]B!C2211</f>
        <v>0</v>
      </c>
      <c r="D397" s="612">
        <f>[12]B!D2211</f>
        <v>0</v>
      </c>
      <c r="E397" s="612">
        <f>[12]B!E2211</f>
        <v>0</v>
      </c>
      <c r="F397" s="612">
        <f>[12]B!F2211</f>
        <v>0</v>
      </c>
      <c r="G397" s="612">
        <f>[12]B!G2211</f>
        <v>0</v>
      </c>
      <c r="H397" s="612">
        <f>[12]B!AA2211</f>
        <v>0</v>
      </c>
      <c r="I397" s="612">
        <f>[12]B!AB2211</f>
        <v>0</v>
      </c>
      <c r="J397" s="612">
        <f>[12]B!AC2211</f>
        <v>0</v>
      </c>
      <c r="K397" s="612">
        <f>[12]B!AD2211</f>
        <v>0</v>
      </c>
      <c r="L397" s="612">
        <f>[12]B!AE2211</f>
        <v>0</v>
      </c>
      <c r="M397" s="612">
        <f>[12]B!AF2211</f>
        <v>0</v>
      </c>
      <c r="N397" s="612">
        <f>[12]B!AG2211</f>
        <v>0</v>
      </c>
      <c r="O397" s="612">
        <f>[12]B!AH2211</f>
        <v>0</v>
      </c>
      <c r="P397" s="612">
        <f>[12]B!AI2211</f>
        <v>0</v>
      </c>
      <c r="Q397" s="596">
        <f>[12]B!AJ2211</f>
        <v>0</v>
      </c>
    </row>
    <row r="398" spans="1:17" ht="15" customHeight="1" x14ac:dyDescent="0.15">
      <c r="A398" s="733"/>
      <c r="B398" s="650" t="s">
        <v>416</v>
      </c>
      <c r="C398" s="613">
        <f>SUM(C396:C397)</f>
        <v>995</v>
      </c>
      <c r="D398" s="613">
        <f t="shared" ref="D398:Q398" si="15">SUM(D396:D397)</f>
        <v>888</v>
      </c>
      <c r="E398" s="613">
        <f t="shared" si="15"/>
        <v>886</v>
      </c>
      <c r="F398" s="613">
        <f t="shared" si="15"/>
        <v>2</v>
      </c>
      <c r="G398" s="613">
        <f t="shared" si="15"/>
        <v>107</v>
      </c>
      <c r="H398" s="613">
        <f t="shared" si="15"/>
        <v>858</v>
      </c>
      <c r="I398" s="613">
        <f t="shared" si="15"/>
        <v>83</v>
      </c>
      <c r="J398" s="613">
        <f t="shared" si="15"/>
        <v>54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3</v>
      </c>
    </row>
    <row r="399" spans="1:17" ht="15" customHeight="1" x14ac:dyDescent="0.15">
      <c r="A399" s="714" t="s">
        <v>524</v>
      </c>
      <c r="B399" s="328" t="s">
        <v>513</v>
      </c>
      <c r="C399" s="608">
        <f>[12]B!C2518</f>
        <v>1</v>
      </c>
      <c r="D399" s="608">
        <f>[12]B!D2518</f>
        <v>1</v>
      </c>
      <c r="E399" s="608">
        <f>[12]B!E2518</f>
        <v>1</v>
      </c>
      <c r="F399" s="608">
        <f>[12]B!F2518</f>
        <v>0</v>
      </c>
      <c r="G399" s="608">
        <f>[12]B!G2518</f>
        <v>0</v>
      </c>
      <c r="H399" s="609">
        <f>[12]B!AA2518</f>
        <v>1</v>
      </c>
      <c r="I399" s="609">
        <f>[12]B!AB2518</f>
        <v>0</v>
      </c>
      <c r="J399" s="609">
        <f>[12]B!AC2518</f>
        <v>0</v>
      </c>
      <c r="K399" s="609">
        <f>[12]B!AD2518</f>
        <v>0</v>
      </c>
      <c r="L399" s="609">
        <f>[12]B!AE2518</f>
        <v>0</v>
      </c>
      <c r="M399" s="609">
        <f>[12]B!AF2518</f>
        <v>0</v>
      </c>
      <c r="N399" s="609">
        <f>[12]B!AG2518</f>
        <v>0</v>
      </c>
      <c r="O399" s="609">
        <f>[12]B!AH2518</f>
        <v>0</v>
      </c>
      <c r="P399" s="609">
        <f>[12]B!AI2518</f>
        <v>0</v>
      </c>
      <c r="Q399" s="609">
        <f>[12]B!AJ2518</f>
        <v>0</v>
      </c>
    </row>
    <row r="400" spans="1:17" ht="15" customHeight="1" x14ac:dyDescent="0.15">
      <c r="A400" s="742"/>
      <c r="B400" s="310" t="s">
        <v>514</v>
      </c>
      <c r="C400" s="610">
        <f>[12]B!C2287</f>
        <v>206</v>
      </c>
      <c r="D400" s="610">
        <f>[12]B!D2287</f>
        <v>206</v>
      </c>
      <c r="E400" s="610">
        <f>[12]B!E2287</f>
        <v>206</v>
      </c>
      <c r="F400" s="610">
        <f>[12]B!F2287</f>
        <v>0</v>
      </c>
      <c r="G400" s="610">
        <f>[12]B!G2287</f>
        <v>0</v>
      </c>
      <c r="H400" s="597">
        <f>[12]B!AA2287</f>
        <v>0</v>
      </c>
      <c r="I400" s="597">
        <f>[12]B!AB2287</f>
        <v>140</v>
      </c>
      <c r="J400" s="597">
        <f>[12]B!AC2287</f>
        <v>66</v>
      </c>
      <c r="K400" s="597">
        <f>[12]B!AD2287</f>
        <v>0</v>
      </c>
      <c r="L400" s="597">
        <f>[12]B!AE2287</f>
        <v>0</v>
      </c>
      <c r="M400" s="597">
        <f>[12]B!AF2287</f>
        <v>0</v>
      </c>
      <c r="N400" s="597">
        <f>[12]B!AG2287</f>
        <v>0</v>
      </c>
      <c r="O400" s="597">
        <f>[12]B!AH2287</f>
        <v>0</v>
      </c>
      <c r="P400" s="597">
        <f>[12]B!AI2287</f>
        <v>0</v>
      </c>
      <c r="Q400" s="597">
        <f>[12]B!AJ2287</f>
        <v>0</v>
      </c>
    </row>
    <row r="401" spans="1:19" ht="15" customHeight="1" x14ac:dyDescent="0.15">
      <c r="A401" s="715"/>
      <c r="B401" s="650" t="s">
        <v>416</v>
      </c>
      <c r="C401" s="313">
        <f t="shared" ref="C401:Q401" si="16">SUM(C399:C400)</f>
        <v>207</v>
      </c>
      <c r="D401" s="598">
        <f t="shared" si="16"/>
        <v>207</v>
      </c>
      <c r="E401" s="599">
        <f t="shared" si="16"/>
        <v>207</v>
      </c>
      <c r="F401" s="600">
        <f t="shared" si="16"/>
        <v>0</v>
      </c>
      <c r="G401" s="601">
        <f t="shared" si="16"/>
        <v>0</v>
      </c>
      <c r="H401" s="602">
        <f t="shared" si="16"/>
        <v>1</v>
      </c>
      <c r="I401" s="603">
        <f t="shared" si="16"/>
        <v>140</v>
      </c>
      <c r="J401" s="600">
        <f t="shared" si="16"/>
        <v>66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[12]B!C940</f>
        <v>5998</v>
      </c>
      <c r="D402" s="605">
        <f>[12]B!D940</f>
        <v>5998</v>
      </c>
      <c r="E402" s="605">
        <f>[12]B!E940</f>
        <v>5998</v>
      </c>
      <c r="F402" s="605">
        <f>[12]B!F940</f>
        <v>0</v>
      </c>
      <c r="G402" s="605">
        <f>[12]B!G940</f>
        <v>0</v>
      </c>
      <c r="H402" s="594">
        <f>[12]B!AA940</f>
        <v>3102</v>
      </c>
      <c r="I402" s="594">
        <f>[12]B!AB940</f>
        <v>2896</v>
      </c>
      <c r="J402" s="594">
        <f>[12]B!AC940</f>
        <v>0</v>
      </c>
      <c r="K402" s="594">
        <f>[12]B!AD940</f>
        <v>0</v>
      </c>
      <c r="L402" s="594">
        <f>[12]B!AE940</f>
        <v>0</v>
      </c>
      <c r="M402" s="594">
        <f>[12]B!AF940</f>
        <v>0</v>
      </c>
      <c r="N402" s="594">
        <f>[12]B!AG940</f>
        <v>0</v>
      </c>
      <c r="O402" s="594">
        <f>[12]B!AH940</f>
        <v>0</v>
      </c>
      <c r="P402" s="594">
        <f>[12]B!AI940</f>
        <v>0</v>
      </c>
      <c r="Q402" s="594">
        <f>[12]B!AJ940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2409</v>
      </c>
      <c r="D403" s="611">
        <f>+D380+D387+D389+D392+D396+D399</f>
        <v>2290</v>
      </c>
      <c r="E403" s="611">
        <f>+E380+E387+E389+E392+E396+E399</f>
        <v>2283</v>
      </c>
      <c r="F403" s="611">
        <f>+F380+F387+F389+F392+F396+F399</f>
        <v>2</v>
      </c>
      <c r="G403" s="611">
        <f>+G380+G387+G389+G392+G396+G399</f>
        <v>119</v>
      </c>
      <c r="H403" s="611">
        <f t="shared" ref="H403:Q403" si="17">+H380+H387+H389+H392+H396+H399</f>
        <v>1448</v>
      </c>
      <c r="I403" s="611">
        <f t="shared" si="17"/>
        <v>697</v>
      </c>
      <c r="J403" s="611">
        <f t="shared" si="17"/>
        <v>264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0</v>
      </c>
      <c r="Q403" s="614">
        <f t="shared" si="17"/>
        <v>3</v>
      </c>
    </row>
    <row r="404" spans="1:19" ht="15" customHeight="1" x14ac:dyDescent="0.15">
      <c r="A404" s="737"/>
      <c r="B404" s="338" t="s">
        <v>514</v>
      </c>
      <c r="C404" s="338">
        <f>D404+G404</f>
        <v>37936</v>
      </c>
      <c r="D404" s="610">
        <f>+D381+D384+D386+D388+D390+D393+D395+D400+D402</f>
        <v>37517</v>
      </c>
      <c r="E404" s="610">
        <f>+E381+E384+E386+E388+E390+E393+E395+E400+E402</f>
        <v>37515</v>
      </c>
      <c r="F404" s="610">
        <f>+F381+F384+F386+F388+F390+F393+F395+F400+F402</f>
        <v>2</v>
      </c>
      <c r="G404" s="610">
        <f>+G381+G384+G386+G388+G390+G393+G395+G400+G402</f>
        <v>419</v>
      </c>
      <c r="H404" s="610">
        <f t="shared" ref="H404:Q404" si="18">+H381+H384+H386+H388+H390+H393+H395+H400+H402</f>
        <v>32086</v>
      </c>
      <c r="I404" s="610">
        <f t="shared" si="18"/>
        <v>4290</v>
      </c>
      <c r="J404" s="610">
        <f t="shared" si="18"/>
        <v>1560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0</v>
      </c>
      <c r="Q404" s="596">
        <f t="shared" si="18"/>
        <v>2</v>
      </c>
    </row>
    <row r="405" spans="1:19" ht="15" customHeight="1" x14ac:dyDescent="0.15">
      <c r="A405" s="737"/>
      <c r="B405" s="339" t="s">
        <v>527</v>
      </c>
      <c r="C405" s="313">
        <f>SUM(C403:C404)</f>
        <v>40345</v>
      </c>
      <c r="D405" s="598">
        <f>SUM(D403:D404)</f>
        <v>39807</v>
      </c>
      <c r="E405" s="599">
        <f>SUM(E403:E404)</f>
        <v>39798</v>
      </c>
      <c r="F405" s="600">
        <f>SUM(F403:F404)</f>
        <v>4</v>
      </c>
      <c r="G405" s="601">
        <f>SUM(G403:G404)</f>
        <v>538</v>
      </c>
      <c r="H405" s="601">
        <f t="shared" ref="H405:Q405" si="19">SUM(H403:H404)</f>
        <v>33534</v>
      </c>
      <c r="I405" s="601">
        <f t="shared" si="19"/>
        <v>4987</v>
      </c>
      <c r="J405" s="601">
        <f t="shared" si="19"/>
        <v>1824</v>
      </c>
      <c r="K405" s="601">
        <f t="shared" si="19"/>
        <v>0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0</v>
      </c>
      <c r="Q405" s="615">
        <f t="shared" si="19"/>
        <v>5</v>
      </c>
    </row>
    <row r="406" spans="1:19" ht="27.75" customHeight="1" x14ac:dyDescent="0.15">
      <c r="A406" s="341" t="s">
        <v>528</v>
      </c>
      <c r="B406" s="653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47" t="s">
        <v>416</v>
      </c>
      <c r="D407" s="651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[12]B!C1000</f>
        <v>3</v>
      </c>
      <c r="D408" s="376">
        <f>[12]B!E1000</f>
        <v>3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[12]B!C2576</f>
        <v>28</v>
      </c>
      <c r="D409" s="376">
        <f>[12]B!E2576</f>
        <v>27</v>
      </c>
      <c r="E409" s="179">
        <f>[12]B!AL2576</f>
        <v>878850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[12]B!C2585</f>
        <v>113</v>
      </c>
      <c r="D410" s="376">
        <f>[12]B!E2585</f>
        <v>113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[12]B!C67</f>
        <v>337</v>
      </c>
      <c r="D411" s="376">
        <f>[12]B!E67</f>
        <v>314</v>
      </c>
      <c r="E411" s="179">
        <f>[12]B!AL67</f>
        <v>241780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[12]B!C73</f>
        <v>0</v>
      </c>
      <c r="D412" s="376">
        <f>[12]B!E73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[12]B!C68</f>
        <v>428</v>
      </c>
      <c r="D413" s="376">
        <f>[12]B!E68</f>
        <v>428</v>
      </c>
      <c r="E413" s="179">
        <f>[12]B!AL68</f>
        <v>7485720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[12]B!C69</f>
        <v>117</v>
      </c>
      <c r="D414" s="376">
        <f>[12]B!E69</f>
        <v>113</v>
      </c>
      <c r="E414" s="179">
        <f>[12]B!AL69</f>
        <v>4539210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[12]B!C71</f>
        <v>0</v>
      </c>
      <c r="D415" s="376">
        <f>[12]B!E71</f>
        <v>0</v>
      </c>
      <c r="E415" s="179">
        <f>[12]B!AL71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[12]B!C70</f>
        <v>5144</v>
      </c>
      <c r="D416" s="376">
        <f>[12]B!E70</f>
        <v>5144</v>
      </c>
      <c r="E416" s="179">
        <f>[12]B!AL70</f>
        <v>11985520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[12]B!C2573</f>
        <v>0</v>
      </c>
      <c r="D417" s="376">
        <f>[12]B!E2573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6170</v>
      </c>
      <c r="D418" s="620">
        <f>SUM(D408:D417)</f>
        <v>6142</v>
      </c>
      <c r="E418" s="621">
        <f>SUM(E408:E417)</f>
        <v>25131080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47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10719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1243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27922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48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205</v>
      </c>
      <c r="D435" s="393">
        <v>205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[12]B!C2750</f>
        <v>0</v>
      </c>
    </row>
    <row r="441" spans="1:28" ht="15" customHeight="1" x14ac:dyDescent="0.15">
      <c r="A441" s="703" t="s">
        <v>573</v>
      </c>
      <c r="B441" s="704"/>
      <c r="C441" s="629">
        <f>[12]B!C2751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46"/>
      <c r="B452" s="645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46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46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44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44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9"/>
  <sheetViews>
    <sheetView workbookViewId="0">
      <selection activeCell="B9" sqref="B9"/>
    </sheetView>
  </sheetViews>
  <sheetFormatPr baseColWidth="10" defaultColWidth="11.42578125" defaultRowHeight="10.5" x14ac:dyDescent="0.15"/>
  <cols>
    <col min="1" max="1" width="15.85546875" style="5" customWidth="1"/>
    <col min="2" max="2" width="86.42578125" style="4" customWidth="1"/>
    <col min="3" max="3" width="21.85546875" style="5" customWidth="1"/>
    <col min="4" max="4" width="19" style="5" customWidth="1"/>
    <col min="5" max="5" width="18.5703125" style="5" customWidth="1"/>
    <col min="6" max="6" width="18.42578125" style="5" customWidth="1"/>
    <col min="7" max="7" width="16.85546875" style="5" customWidth="1"/>
    <col min="8" max="13" width="15.7109375" style="5" customWidth="1"/>
    <col min="14" max="16" width="12.7109375" style="5" customWidth="1"/>
    <col min="17" max="17" width="13.7109375" style="5" customWidth="1"/>
    <col min="18" max="18" width="12.7109375" style="5" customWidth="1"/>
    <col min="19" max="25" width="11.42578125" style="5"/>
    <col min="26" max="26" width="5.28515625" style="5" customWidth="1"/>
    <col min="27" max="27" width="13.5703125" style="5" hidden="1" customWidth="1"/>
    <col min="28" max="28" width="11.42578125" style="5" hidden="1" customWidth="1"/>
    <col min="29" max="16384" width="11.42578125" style="5"/>
  </cols>
  <sheetData>
    <row r="1" spans="1:14" s="3" customFormat="1" ht="15" customHeight="1" x14ac:dyDescent="0.15">
      <c r="A1" s="1" t="s">
        <v>0</v>
      </c>
      <c r="B1" s="2"/>
    </row>
    <row r="2" spans="1:14" s="3" customFormat="1" ht="15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ht="15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ht="15" customHeight="1" x14ac:dyDescent="0.15">
      <c r="A4" s="1" t="str">
        <f>CONCATENATE("MES: ",[13]NOMBRE!B6," - ","( ",[13]NOMBRE!C6,[13]NOMBRE!D6," )")</f>
        <v>MES: DICIEMBRE - ( 12 )</v>
      </c>
    </row>
    <row r="5" spans="1:14" s="3" customFormat="1" ht="15" customHeight="1" x14ac:dyDescent="0.15">
      <c r="A5" s="1" t="str">
        <f>CONCATENATE("AÑO: ",[13]NOMBRE!B7)</f>
        <v>AÑO: 2019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14.25" customHeight="1" x14ac:dyDescent="0.2">
      <c r="A6" s="1"/>
      <c r="B6" s="6"/>
      <c r="C6" s="8"/>
      <c r="D6" s="8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customHeight="1" x14ac:dyDescent="0.15">
      <c r="A7" s="9" t="s">
        <v>2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s="3" customFormat="1" ht="15.95" customHeight="1" x14ac:dyDescent="0.15">
      <c r="A8" s="860" t="s">
        <v>3</v>
      </c>
      <c r="B8" s="860"/>
      <c r="C8" s="860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35.1" customHeight="1" x14ac:dyDescent="0.15">
      <c r="A9" s="13" t="s">
        <v>4</v>
      </c>
      <c r="B9" s="13" t="s">
        <v>5</v>
      </c>
      <c r="C9" s="14" t="s">
        <v>6</v>
      </c>
      <c r="D9" s="14" t="s">
        <v>7</v>
      </c>
      <c r="E9" s="14" t="s">
        <v>8</v>
      </c>
      <c r="F9" s="7"/>
      <c r="G9" s="643">
        <f>+E70+E73+E86+E102+H124+E159+E164+E201+E219+E229+E235+E242+E276+E279</f>
        <v>944102145</v>
      </c>
      <c r="H9" s="7"/>
      <c r="I9" s="7"/>
      <c r="J9" s="7"/>
      <c r="K9" s="7"/>
      <c r="L9" s="7"/>
      <c r="M9" s="7"/>
      <c r="N9" s="7"/>
    </row>
    <row r="10" spans="1:14" s="3" customFormat="1" ht="20.100000000000001" customHeight="1" x14ac:dyDescent="0.15">
      <c r="A10" s="15"/>
      <c r="B10" s="16" t="s">
        <v>9</v>
      </c>
      <c r="C10" s="421">
        <f>SUM(C11:C23)</f>
        <v>12473</v>
      </c>
      <c r="D10" s="422">
        <f>SUM(D11:D23)</f>
        <v>12164</v>
      </c>
      <c r="E10" s="19">
        <f>SUM(E11:E23)</f>
        <v>126364470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ht="15" customHeight="1" x14ac:dyDescent="0.15">
      <c r="A11" s="423" t="s">
        <v>10</v>
      </c>
      <c r="B11" s="424" t="s">
        <v>11</v>
      </c>
      <c r="C11" s="425">
        <f>[13]B!C5</f>
        <v>0</v>
      </c>
      <c r="D11" s="426">
        <f>[13]B!E5</f>
        <v>0</v>
      </c>
      <c r="E11" s="23">
        <f>[13]B!AL5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15" customHeight="1" x14ac:dyDescent="0.15">
      <c r="A12" s="427" t="s">
        <v>12</v>
      </c>
      <c r="B12" s="428" t="s">
        <v>13</v>
      </c>
      <c r="C12" s="425">
        <f>[13]B!C6</f>
        <v>0</v>
      </c>
      <c r="D12" s="426">
        <f>[13]B!E6</f>
        <v>0</v>
      </c>
      <c r="E12" s="23">
        <f>[13]B!AL6</f>
        <v>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15" customHeight="1" x14ac:dyDescent="0.15">
      <c r="A13" s="427" t="s">
        <v>14</v>
      </c>
      <c r="B13" s="428" t="s">
        <v>15</v>
      </c>
      <c r="C13" s="425">
        <f>[13]B!C7</f>
        <v>5298</v>
      </c>
      <c r="D13" s="426">
        <f>[13]B!E7</f>
        <v>5069</v>
      </c>
      <c r="E13" s="23">
        <f>[13]B!AL7</f>
        <v>66353210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15" customHeight="1" x14ac:dyDescent="0.15">
      <c r="A14" s="427" t="s">
        <v>16</v>
      </c>
      <c r="B14" s="428" t="s">
        <v>17</v>
      </c>
      <c r="C14" s="425">
        <f>[13]B!C8</f>
        <v>0</v>
      </c>
      <c r="D14" s="426">
        <f>[13]B!E8</f>
        <v>0</v>
      </c>
      <c r="E14" s="23">
        <f>[13]B!AL8</f>
        <v>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15" customHeight="1" x14ac:dyDescent="0.15">
      <c r="A15" s="427" t="s">
        <v>18</v>
      </c>
      <c r="B15" s="428" t="s">
        <v>19</v>
      </c>
      <c r="C15" s="425">
        <f>[13]B!C9</f>
        <v>0</v>
      </c>
      <c r="D15" s="426">
        <f>[13]B!E9</f>
        <v>0</v>
      </c>
      <c r="E15" s="23">
        <f>[13]B!AL9</f>
        <v>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15" customHeight="1" x14ac:dyDescent="0.15">
      <c r="A16" s="427" t="s">
        <v>20</v>
      </c>
      <c r="B16" s="428" t="s">
        <v>21</v>
      </c>
      <c r="C16" s="425">
        <f>[13]B!C10</f>
        <v>0</v>
      </c>
      <c r="D16" s="426">
        <f>[13]B!E10</f>
        <v>0</v>
      </c>
      <c r="E16" s="23">
        <f>[13]B!AL10</f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15" customHeight="1" x14ac:dyDescent="0.15">
      <c r="A17" s="427" t="s">
        <v>22</v>
      </c>
      <c r="B17" s="428" t="s">
        <v>23</v>
      </c>
      <c r="C17" s="425">
        <f>[13]B!C11</f>
        <v>193</v>
      </c>
      <c r="D17" s="426">
        <f>[13]B!E11</f>
        <v>113</v>
      </c>
      <c r="E17" s="23">
        <f>[13]B!AL11</f>
        <v>1854330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24" customHeight="1" x14ac:dyDescent="0.15">
      <c r="A18" s="427" t="s">
        <v>24</v>
      </c>
      <c r="B18" s="428" t="s">
        <v>25</v>
      </c>
      <c r="C18" s="425">
        <f>[13]B!C12</f>
        <v>0</v>
      </c>
      <c r="D18" s="426">
        <f>[13]B!E12</f>
        <v>0</v>
      </c>
      <c r="E18" s="23">
        <f>[13]B!AL12</f>
        <v>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4" customHeight="1" x14ac:dyDescent="0.15">
      <c r="A19" s="427" t="s">
        <v>26</v>
      </c>
      <c r="B19" s="428" t="s">
        <v>27</v>
      </c>
      <c r="C19" s="425">
        <f>[13]B!C13</f>
        <v>0</v>
      </c>
      <c r="D19" s="426">
        <f>[13]B!E13</f>
        <v>0</v>
      </c>
      <c r="E19" s="23">
        <f>[13]B!AL13</f>
        <v>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4" customHeight="1" x14ac:dyDescent="0.15">
      <c r="A20" s="427" t="s">
        <v>28</v>
      </c>
      <c r="B20" s="428" t="s">
        <v>29</v>
      </c>
      <c r="C20" s="425">
        <f>[13]B!C14</f>
        <v>0</v>
      </c>
      <c r="D20" s="426">
        <f>[13]B!E14</f>
        <v>0</v>
      </c>
      <c r="E20" s="23">
        <f>[13]B!AL14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4" customHeight="1" x14ac:dyDescent="0.15">
      <c r="A21" s="427" t="s">
        <v>30</v>
      </c>
      <c r="B21" s="428" t="s">
        <v>31</v>
      </c>
      <c r="C21" s="425">
        <f>[13]B!C15</f>
        <v>2175</v>
      </c>
      <c r="D21" s="426">
        <f>[13]B!E15</f>
        <v>2175</v>
      </c>
      <c r="E21" s="23">
        <f>[13]B!AL15</f>
        <v>14376750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ht="24" customHeight="1" x14ac:dyDescent="0.15">
      <c r="A22" s="427" t="s">
        <v>32</v>
      </c>
      <c r="B22" s="429" t="s">
        <v>33</v>
      </c>
      <c r="C22" s="425">
        <f>[13]B!C16</f>
        <v>1853</v>
      </c>
      <c r="D22" s="426">
        <f>[13]B!E16</f>
        <v>1853</v>
      </c>
      <c r="E22" s="23">
        <f>[13]B!AL16</f>
        <v>14712820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4" customHeight="1" x14ac:dyDescent="0.15">
      <c r="A23" s="427" t="s">
        <v>34</v>
      </c>
      <c r="B23" s="428" t="s">
        <v>35</v>
      </c>
      <c r="C23" s="425">
        <f>[13]B!C17</f>
        <v>2954</v>
      </c>
      <c r="D23" s="426">
        <f>[13]B!E17</f>
        <v>2954</v>
      </c>
      <c r="E23" s="23">
        <f>[13]B!AL17</f>
        <v>29067360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4" customHeight="1" x14ac:dyDescent="0.15">
      <c r="A24" s="430" t="s">
        <v>36</v>
      </c>
      <c r="B24" s="431" t="s">
        <v>37</v>
      </c>
      <c r="C24" s="425">
        <f>[13]B!C18</f>
        <v>0</v>
      </c>
      <c r="D24" s="426">
        <f>[13]B!E18</f>
        <v>0</v>
      </c>
      <c r="E24" s="23">
        <f>[13]B!AL18</f>
        <v>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15" customHeight="1" x14ac:dyDescent="0.15">
      <c r="A25" s="427" t="s">
        <v>38</v>
      </c>
      <c r="B25" s="428" t="s">
        <v>39</v>
      </c>
      <c r="C25" s="425">
        <f>[13]B!C1007</f>
        <v>5</v>
      </c>
      <c r="D25" s="426">
        <f>[13]B!E1007</f>
        <v>5</v>
      </c>
      <c r="E25" s="23">
        <f>[13]B!AL1007</f>
        <v>166350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1.75" customHeight="1" x14ac:dyDescent="0.15">
      <c r="A26" s="432"/>
      <c r="B26" s="433" t="s">
        <v>40</v>
      </c>
      <c r="C26" s="434">
        <f>SUM(C27:C32)</f>
        <v>1174</v>
      </c>
      <c r="D26" s="435"/>
      <c r="E26" s="33"/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15" customHeight="1" x14ac:dyDescent="0.15">
      <c r="A27" s="427" t="s">
        <v>41</v>
      </c>
      <c r="B27" s="428" t="s">
        <v>42</v>
      </c>
      <c r="C27" s="436">
        <f>[13]B!C20</f>
        <v>0</v>
      </c>
      <c r="D27" s="437"/>
      <c r="E27" s="35"/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15" customHeight="1" x14ac:dyDescent="0.15">
      <c r="A28" s="438"/>
      <c r="B28" s="428" t="s">
        <v>43</v>
      </c>
      <c r="C28" s="436">
        <f>[13]B!C21</f>
        <v>0</v>
      </c>
      <c r="D28" s="437"/>
      <c r="E28" s="35"/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15" customHeight="1" x14ac:dyDescent="0.15">
      <c r="A29" s="427"/>
      <c r="B29" s="428" t="s">
        <v>44</v>
      </c>
      <c r="C29" s="436">
        <f>[13]B!C22</f>
        <v>0</v>
      </c>
      <c r="D29" s="437"/>
      <c r="E29" s="35"/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15" customHeight="1" x14ac:dyDescent="0.15">
      <c r="A30" s="439"/>
      <c r="B30" s="428" t="s">
        <v>45</v>
      </c>
      <c r="C30" s="436">
        <f>[13]B!C23</f>
        <v>0</v>
      </c>
      <c r="D30" s="437"/>
      <c r="E30" s="35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15" customHeight="1" x14ac:dyDescent="0.15">
      <c r="A31" s="439"/>
      <c r="B31" s="428" t="s">
        <v>46</v>
      </c>
      <c r="C31" s="436">
        <f>[13]B!C24</f>
        <v>1174</v>
      </c>
      <c r="D31" s="437"/>
      <c r="E31" s="35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15" customHeight="1" x14ac:dyDescent="0.15">
      <c r="A32" s="440">
        <v>101308</v>
      </c>
      <c r="B32" s="428" t="s">
        <v>47</v>
      </c>
      <c r="C32" s="436">
        <f>[13]B!C25</f>
        <v>0</v>
      </c>
      <c r="D32" s="437"/>
      <c r="E32" s="35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0.100000000000001" customHeight="1" x14ac:dyDescent="0.15">
      <c r="A33" s="39"/>
      <c r="B33" s="40" t="s">
        <v>48</v>
      </c>
      <c r="C33" s="441">
        <f>SUM(C34:C44)</f>
        <v>4707</v>
      </c>
      <c r="D33" s="442">
        <f t="shared" ref="D33:E33" si="0">SUM(D34:D44)</f>
        <v>4704</v>
      </c>
      <c r="E33" s="442">
        <f t="shared" si="0"/>
        <v>9257200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15" customHeight="1" x14ac:dyDescent="0.15">
      <c r="A34" s="423" t="s">
        <v>49</v>
      </c>
      <c r="B34" s="424" t="s">
        <v>50</v>
      </c>
      <c r="C34" s="443">
        <f>[13]B!$C$29</f>
        <v>2125</v>
      </c>
      <c r="D34" s="443">
        <f>[13]B!$E$29</f>
        <v>2122</v>
      </c>
      <c r="E34" s="43">
        <f>[13]B!$AL$29</f>
        <v>2737380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15" customHeight="1" x14ac:dyDescent="0.15">
      <c r="A35" s="427" t="s">
        <v>51</v>
      </c>
      <c r="B35" s="428" t="s">
        <v>52</v>
      </c>
      <c r="C35" s="436">
        <f>[13]B!$C$30</f>
        <v>0</v>
      </c>
      <c r="D35" s="436">
        <f>[13]B!$E$30</f>
        <v>0</v>
      </c>
      <c r="E35" s="44">
        <f>[13]B!$AL$30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ht="15" customHeight="1" x14ac:dyDescent="0.15">
      <c r="A36" s="427" t="s">
        <v>53</v>
      </c>
      <c r="B36" s="428" t="s">
        <v>54</v>
      </c>
      <c r="C36" s="436">
        <f>[13]B!$C$31</f>
        <v>0</v>
      </c>
      <c r="D36" s="436">
        <f>[13]B!$E$31</f>
        <v>0</v>
      </c>
      <c r="E36" s="44">
        <f>[13]B!$AL$31</f>
        <v>0</v>
      </c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15" customHeight="1" x14ac:dyDescent="0.15">
      <c r="A37" s="427" t="s">
        <v>55</v>
      </c>
      <c r="B37" s="428" t="s">
        <v>56</v>
      </c>
      <c r="C37" s="436">
        <f>[13]B!$C$32</f>
        <v>81</v>
      </c>
      <c r="D37" s="436">
        <f>[13]B!$E$32</f>
        <v>81</v>
      </c>
      <c r="E37" s="44">
        <f>[13]B!$AL$32</f>
        <v>141750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ht="15" customHeight="1" x14ac:dyDescent="0.15">
      <c r="A38" s="427" t="s">
        <v>57</v>
      </c>
      <c r="B38" s="428" t="s">
        <v>58</v>
      </c>
      <c r="C38" s="436">
        <f>[13]B!$C$33</f>
        <v>1677</v>
      </c>
      <c r="D38" s="436">
        <f>[13]B!$E$33</f>
        <v>1677</v>
      </c>
      <c r="E38" s="44">
        <f>[13]B!$AL$33</f>
        <v>2364570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15" customHeight="1" x14ac:dyDescent="0.15">
      <c r="A39" s="427" t="s">
        <v>59</v>
      </c>
      <c r="B39" s="428" t="s">
        <v>60</v>
      </c>
      <c r="C39" s="436">
        <f>[13]B!$C$34</f>
        <v>9</v>
      </c>
      <c r="D39" s="436">
        <f>[13]B!$E$34</f>
        <v>9</v>
      </c>
      <c r="E39" s="44">
        <f>[13]B!$AL$34</f>
        <v>11610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15" customHeight="1" x14ac:dyDescent="0.15">
      <c r="A40" s="427" t="s">
        <v>61</v>
      </c>
      <c r="B40" s="428" t="s">
        <v>62</v>
      </c>
      <c r="C40" s="436">
        <f>[13]B!$C$1003</f>
        <v>224</v>
      </c>
      <c r="D40" s="436">
        <f>[13]B!$E$1003</f>
        <v>224</v>
      </c>
      <c r="E40" s="44">
        <f>[13]B!$AL$1003</f>
        <v>705600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15" customHeight="1" x14ac:dyDescent="0.15">
      <c r="A41" s="427" t="s">
        <v>63</v>
      </c>
      <c r="B41" s="428" t="s">
        <v>64</v>
      </c>
      <c r="C41" s="436">
        <f>[13]B!$C$1004</f>
        <v>317</v>
      </c>
      <c r="D41" s="436">
        <f>[13]B!$E$1004</f>
        <v>317</v>
      </c>
      <c r="E41" s="44">
        <f>[13]B!$AL$1004</f>
        <v>998550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15" customHeight="1" x14ac:dyDescent="0.15">
      <c r="A42" s="427" t="s">
        <v>65</v>
      </c>
      <c r="B42" s="428" t="s">
        <v>66</v>
      </c>
      <c r="C42" s="436">
        <f>[13]B!$C$1005</f>
        <v>4</v>
      </c>
      <c r="D42" s="436">
        <f>[13]B!$E$1005</f>
        <v>4</v>
      </c>
      <c r="E42" s="44">
        <f>[13]B!$AL$1005</f>
        <v>50080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15" customHeight="1" x14ac:dyDescent="0.15">
      <c r="A43" s="427" t="s">
        <v>67</v>
      </c>
      <c r="B43" s="428" t="s">
        <v>68</v>
      </c>
      <c r="C43" s="436">
        <f>[13]B!$C$1006</f>
        <v>12</v>
      </c>
      <c r="D43" s="436">
        <f>[13]B!$E$1006</f>
        <v>12</v>
      </c>
      <c r="E43" s="44">
        <f>[13]B!$AL$1006</f>
        <v>175920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15" customHeight="1" x14ac:dyDescent="0.15">
      <c r="A44" s="427" t="s">
        <v>69</v>
      </c>
      <c r="B44" s="428" t="s">
        <v>70</v>
      </c>
      <c r="C44" s="436">
        <f>[13]B!$C$1002</f>
        <v>258</v>
      </c>
      <c r="D44" s="436">
        <f>[13]B!$E$1002</f>
        <v>258</v>
      </c>
      <c r="E44" s="44">
        <f>[13]B!$AL$1002</f>
        <v>2071740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15" customHeight="1" x14ac:dyDescent="0.15">
      <c r="A45" s="432"/>
      <c r="B45" s="433" t="s">
        <v>40</v>
      </c>
      <c r="C45" s="444">
        <f>SUM(C46:C50)</f>
        <v>267</v>
      </c>
      <c r="D45" s="444"/>
      <c r="E45" s="46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15" customHeight="1" x14ac:dyDescent="0.15">
      <c r="A46" s="47"/>
      <c r="B46" s="428" t="s">
        <v>71</v>
      </c>
      <c r="C46" s="436">
        <f>[13]B!$C$36</f>
        <v>109</v>
      </c>
      <c r="D46" s="445"/>
      <c r="E46" s="49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ht="15" customHeight="1" x14ac:dyDescent="0.15">
      <c r="A47" s="47"/>
      <c r="B47" s="428" t="s">
        <v>72</v>
      </c>
      <c r="C47" s="436">
        <f>[13]B!$C$37</f>
        <v>158</v>
      </c>
      <c r="D47" s="445"/>
      <c r="E47" s="49"/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15" customHeight="1" x14ac:dyDescent="0.15">
      <c r="A48" s="47"/>
      <c r="B48" s="428" t="s">
        <v>73</v>
      </c>
      <c r="C48" s="436">
        <f>[13]B!$C$38</f>
        <v>0</v>
      </c>
      <c r="D48" s="445"/>
      <c r="E48" s="49"/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15" customHeight="1" x14ac:dyDescent="0.15">
      <c r="A49" s="47"/>
      <c r="B49" s="428" t="s">
        <v>74</v>
      </c>
      <c r="C49" s="436">
        <f>[13]B!$C$39</f>
        <v>0</v>
      </c>
      <c r="D49" s="445"/>
      <c r="E49" s="49"/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15" customHeight="1" x14ac:dyDescent="0.15">
      <c r="A50" s="50"/>
      <c r="B50" s="446" t="s">
        <v>75</v>
      </c>
      <c r="C50" s="447">
        <f>[13]B!$C$40</f>
        <v>0</v>
      </c>
      <c r="D50" s="445"/>
      <c r="E50" s="49"/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ht="20.100000000000001" customHeight="1" x14ac:dyDescent="0.15">
      <c r="A51" s="39"/>
      <c r="B51" s="40" t="s">
        <v>76</v>
      </c>
      <c r="C51" s="441">
        <f>SUM(C52:C53)</f>
        <v>0</v>
      </c>
      <c r="D51" s="442">
        <f>SUM(D52:D53)</f>
        <v>0</v>
      </c>
      <c r="E51" s="52">
        <f>SUM(E52:E53)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15" customHeight="1" x14ac:dyDescent="0.15">
      <c r="A52" s="423" t="s">
        <v>77</v>
      </c>
      <c r="B52" s="424" t="s">
        <v>78</v>
      </c>
      <c r="C52" s="448">
        <f>[13]B!$C$1008</f>
        <v>0</v>
      </c>
      <c r="D52" s="448">
        <f>[13]B!$E$1008</f>
        <v>0</v>
      </c>
      <c r="E52" s="53">
        <f>[13]B!$AL$1008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15" customHeight="1" x14ac:dyDescent="0.15">
      <c r="A53" s="427" t="s">
        <v>79</v>
      </c>
      <c r="B53" s="428" t="s">
        <v>80</v>
      </c>
      <c r="C53" s="449">
        <f>[13]B!$C$1009</f>
        <v>0</v>
      </c>
      <c r="D53" s="449">
        <f>[13]B!$E$1009</f>
        <v>0</v>
      </c>
      <c r="E53" s="54">
        <f>[13]B!$AL$1009</f>
        <v>0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15" customHeight="1" x14ac:dyDescent="0.15">
      <c r="A54" s="432"/>
      <c r="B54" s="450" t="s">
        <v>81</v>
      </c>
      <c r="C54" s="451">
        <f>C55</f>
        <v>0</v>
      </c>
      <c r="D54" s="451"/>
      <c r="E54" s="57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24" customHeight="1" x14ac:dyDescent="0.15">
      <c r="A55" s="427" t="s">
        <v>82</v>
      </c>
      <c r="B55" s="446" t="s">
        <v>83</v>
      </c>
      <c r="C55" s="447">
        <f>[13]B!$C$981</f>
        <v>0</v>
      </c>
      <c r="D55" s="445"/>
      <c r="E55" s="49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ht="20.100000000000001" customHeight="1" x14ac:dyDescent="0.15">
      <c r="A56" s="58"/>
      <c r="B56" s="40" t="s">
        <v>84</v>
      </c>
      <c r="C56" s="441">
        <f>SUM(C57:C60)</f>
        <v>1282</v>
      </c>
      <c r="D56" s="442">
        <f>SUM(D57:D60)</f>
        <v>1282</v>
      </c>
      <c r="E56" s="52">
        <f>SUM(E57:E60)</f>
        <v>2439620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ht="15" customHeight="1" x14ac:dyDescent="0.15">
      <c r="A57" s="423" t="s">
        <v>85</v>
      </c>
      <c r="B57" s="424" t="s">
        <v>86</v>
      </c>
      <c r="C57" s="448">
        <f>[13]B!$C$44</f>
        <v>12</v>
      </c>
      <c r="D57" s="448">
        <f>[13]B!$E$44</f>
        <v>12</v>
      </c>
      <c r="E57" s="53">
        <f>[13]B!$AL$44</f>
        <v>50760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s="3" customFormat="1" ht="15" customHeight="1" x14ac:dyDescent="0.15">
      <c r="A58" s="427" t="s">
        <v>87</v>
      </c>
      <c r="B58" s="428" t="s">
        <v>88</v>
      </c>
      <c r="C58" s="449">
        <f>[13]B!$C$45</f>
        <v>918</v>
      </c>
      <c r="D58" s="449">
        <f>[13]B!$E$45</f>
        <v>918</v>
      </c>
      <c r="E58" s="54">
        <f>[13]B!$AL$45</f>
        <v>2138940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s="3" customFormat="1" ht="15" customHeight="1" x14ac:dyDescent="0.15">
      <c r="A59" s="427" t="s">
        <v>89</v>
      </c>
      <c r="B59" s="428" t="s">
        <v>90</v>
      </c>
      <c r="C59" s="449">
        <f>[13]B!$C$46</f>
        <v>0</v>
      </c>
      <c r="D59" s="449">
        <f>[13]B!$E$46</f>
        <v>0</v>
      </c>
      <c r="E59" s="54">
        <f>[13]B!$AL$46</f>
        <v>0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s="3" customFormat="1" ht="15" customHeight="1" x14ac:dyDescent="0.15">
      <c r="A60" s="427" t="s">
        <v>91</v>
      </c>
      <c r="B60" s="428" t="s">
        <v>92</v>
      </c>
      <c r="C60" s="449">
        <f>[13]B!$C$47</f>
        <v>352</v>
      </c>
      <c r="D60" s="449">
        <f>[13]B!$E$47</f>
        <v>352</v>
      </c>
      <c r="E60" s="54">
        <f>[13]B!$AL$47</f>
        <v>249920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s="3" customFormat="1" ht="15" customHeight="1" x14ac:dyDescent="0.15">
      <c r="A61" s="452"/>
      <c r="B61" s="450" t="s">
        <v>93</v>
      </c>
      <c r="C61" s="453">
        <f>C62</f>
        <v>0</v>
      </c>
      <c r="D61" s="451"/>
      <c r="E61" s="57"/>
      <c r="F61" s="7"/>
      <c r="G61" s="7"/>
      <c r="H61" s="7"/>
      <c r="I61" s="7"/>
      <c r="J61" s="7"/>
      <c r="K61" s="7"/>
      <c r="L61" s="7"/>
      <c r="M61" s="7"/>
      <c r="N61" s="7"/>
    </row>
    <row r="62" spans="1:14" s="3" customFormat="1" ht="15" customHeight="1" x14ac:dyDescent="0.15">
      <c r="A62" s="440"/>
      <c r="B62" s="446" t="s">
        <v>94</v>
      </c>
      <c r="C62" s="454">
        <f>[13]B!$C$49</f>
        <v>0</v>
      </c>
      <c r="D62" s="445"/>
      <c r="E62" s="49"/>
      <c r="F62" s="7"/>
      <c r="G62" s="7"/>
      <c r="H62" s="7"/>
      <c r="I62" s="7"/>
      <c r="J62" s="7"/>
      <c r="K62" s="7"/>
      <c r="L62" s="7"/>
      <c r="M62" s="7"/>
      <c r="N62" s="7"/>
    </row>
    <row r="63" spans="1:14" s="3" customFormat="1" ht="20.100000000000001" customHeight="1" x14ac:dyDescent="0.15">
      <c r="A63" s="58"/>
      <c r="B63" s="40" t="s">
        <v>95</v>
      </c>
      <c r="C63" s="441">
        <f>SUM(C64:C66)</f>
        <v>720</v>
      </c>
      <c r="D63" s="442">
        <f>SUM(D64:D66)</f>
        <v>720</v>
      </c>
      <c r="E63" s="52">
        <f>SUM(E64:E66)</f>
        <v>1153400</v>
      </c>
      <c r="F63" s="7"/>
      <c r="G63" s="7"/>
      <c r="H63" s="7"/>
      <c r="I63" s="7"/>
      <c r="J63" s="7"/>
      <c r="K63" s="7"/>
      <c r="L63" s="7"/>
      <c r="M63" s="7"/>
      <c r="N63" s="7"/>
    </row>
    <row r="64" spans="1:14" s="3" customFormat="1" ht="15" customHeight="1" x14ac:dyDescent="0.15">
      <c r="A64" s="423" t="s">
        <v>96</v>
      </c>
      <c r="B64" s="424" t="s">
        <v>97</v>
      </c>
      <c r="C64" s="448">
        <f>[13]B!$C$53</f>
        <v>355</v>
      </c>
      <c r="D64" s="448">
        <f>[13]B!$E$53</f>
        <v>355</v>
      </c>
      <c r="E64" s="53">
        <f>[13]B!$AL$53</f>
        <v>717100</v>
      </c>
      <c r="F64" s="7"/>
      <c r="G64" s="7"/>
      <c r="H64" s="7"/>
      <c r="I64" s="7"/>
      <c r="J64" s="7"/>
      <c r="K64" s="7"/>
      <c r="L64" s="7"/>
      <c r="M64" s="7"/>
      <c r="N64" s="7"/>
    </row>
    <row r="65" spans="1:14" s="3" customFormat="1" ht="15" customHeight="1" x14ac:dyDescent="0.15">
      <c r="A65" s="427" t="s">
        <v>98</v>
      </c>
      <c r="B65" s="428" t="s">
        <v>99</v>
      </c>
      <c r="C65" s="449">
        <f>[13]B!$C$54</f>
        <v>15</v>
      </c>
      <c r="D65" s="449">
        <f>[13]B!$E$54</f>
        <v>15</v>
      </c>
      <c r="E65" s="54">
        <f>[13]B!$AL$54</f>
        <v>30300</v>
      </c>
      <c r="F65" s="7"/>
      <c r="G65" s="7"/>
      <c r="H65" s="7"/>
      <c r="I65" s="7"/>
      <c r="J65" s="7"/>
      <c r="K65" s="7"/>
      <c r="L65" s="7"/>
      <c r="M65" s="7"/>
      <c r="N65" s="7"/>
    </row>
    <row r="66" spans="1:14" s="3" customFormat="1" ht="15" customHeight="1" x14ac:dyDescent="0.15">
      <c r="A66" s="427" t="s">
        <v>100</v>
      </c>
      <c r="B66" s="428" t="s">
        <v>101</v>
      </c>
      <c r="C66" s="449">
        <f>[13]B!$C$55</f>
        <v>350</v>
      </c>
      <c r="D66" s="449">
        <f>[13]B!$E$55</f>
        <v>350</v>
      </c>
      <c r="E66" s="54">
        <f>[13]B!$AL$55</f>
        <v>406000</v>
      </c>
      <c r="F66" s="7"/>
      <c r="G66" s="7"/>
      <c r="H66" s="7"/>
      <c r="I66" s="7"/>
      <c r="J66" s="7"/>
      <c r="K66" s="7"/>
      <c r="L66" s="7"/>
      <c r="M66" s="7"/>
      <c r="N66" s="7"/>
    </row>
    <row r="67" spans="1:14" s="3" customFormat="1" ht="15" customHeight="1" x14ac:dyDescent="0.15">
      <c r="A67" s="432"/>
      <c r="B67" s="433" t="s">
        <v>102</v>
      </c>
      <c r="C67" s="455">
        <f>SUM(C68:C69)</f>
        <v>10</v>
      </c>
      <c r="D67" s="455"/>
      <c r="E67" s="62"/>
      <c r="F67" s="7"/>
      <c r="G67" s="7"/>
      <c r="H67" s="7"/>
      <c r="I67" s="7"/>
      <c r="J67" s="7"/>
      <c r="K67" s="7"/>
      <c r="L67" s="7"/>
      <c r="M67" s="7"/>
      <c r="N67" s="7"/>
    </row>
    <row r="68" spans="1:14" s="3" customFormat="1" ht="15" customHeight="1" x14ac:dyDescent="0.15">
      <c r="A68" s="47"/>
      <c r="B68" s="428" t="s">
        <v>103</v>
      </c>
      <c r="C68" s="449">
        <f xml:space="preserve"> [13]B!$C$57</f>
        <v>10</v>
      </c>
      <c r="D68" s="445"/>
      <c r="E68" s="63"/>
      <c r="F68" s="7"/>
      <c r="G68" s="7"/>
      <c r="H68" s="7"/>
      <c r="I68" s="7"/>
      <c r="J68" s="7"/>
      <c r="K68" s="7"/>
      <c r="L68" s="7"/>
      <c r="M68" s="7"/>
      <c r="N68" s="7"/>
    </row>
    <row r="69" spans="1:14" s="3" customFormat="1" ht="15" customHeight="1" x14ac:dyDescent="0.15">
      <c r="A69" s="50"/>
      <c r="B69" s="446" t="s">
        <v>104</v>
      </c>
      <c r="C69" s="454">
        <f>[13]B!$C$58</f>
        <v>0</v>
      </c>
      <c r="D69" s="456"/>
      <c r="E69" s="65"/>
      <c r="F69" s="7"/>
      <c r="G69" s="7"/>
      <c r="H69" s="7"/>
      <c r="I69" s="7"/>
      <c r="J69" s="7"/>
      <c r="K69" s="7"/>
      <c r="L69" s="7"/>
      <c r="M69" s="7"/>
      <c r="N69" s="7"/>
    </row>
    <row r="70" spans="1:14" s="3" customFormat="1" ht="15" customHeight="1" x14ac:dyDescent="0.15">
      <c r="A70" s="66"/>
      <c r="B70" s="13" t="s">
        <v>105</v>
      </c>
      <c r="C70" s="441">
        <f>SUM(C10+C24+C25+C26+C33+C45+C51+C54+C56+C61+C63+C67)</f>
        <v>20638</v>
      </c>
      <c r="D70" s="441">
        <f>SUM(D10+D24+D25+D26+D33+D45+D51+D54+D56+D61+D63+D67)</f>
        <v>18875</v>
      </c>
      <c r="E70" s="441">
        <f>SUM(E10+E24+E25+E26+E33+E45+E51+E54+E56+E61+E63+E67)</f>
        <v>139381040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24.95" customHeight="1" x14ac:dyDescent="0.15">
      <c r="A71" s="12" t="s">
        <v>106</v>
      </c>
    </row>
    <row r="72" spans="1:14" ht="35.1" customHeight="1" x14ac:dyDescent="0.15">
      <c r="A72" s="790" t="s">
        <v>107</v>
      </c>
      <c r="B72" s="851"/>
      <c r="C72" s="67" t="s">
        <v>6</v>
      </c>
      <c r="D72" s="67" t="s">
        <v>7</v>
      </c>
      <c r="E72" s="67" t="s">
        <v>8</v>
      </c>
    </row>
    <row r="73" spans="1:14" s="70" customFormat="1" ht="15" customHeight="1" x14ac:dyDescent="0.25">
      <c r="A73" s="846" t="s">
        <v>108</v>
      </c>
      <c r="B73" s="861"/>
      <c r="C73" s="441">
        <f>SUM(C74:C79,C83:C85)</f>
        <v>91003</v>
      </c>
      <c r="D73" s="457">
        <f>SUM(D74:D78,D79,D83:D85)</f>
        <v>89537</v>
      </c>
      <c r="E73" s="69">
        <f>SUM(E74:E78,E79,E83:E85)</f>
        <v>149261700</v>
      </c>
    </row>
    <row r="74" spans="1:14" ht="15" customHeight="1" x14ac:dyDescent="0.15">
      <c r="A74" s="71" t="s">
        <v>109</v>
      </c>
      <c r="B74" s="72" t="s">
        <v>110</v>
      </c>
      <c r="C74" s="448">
        <f>[13]B!$C$212</f>
        <v>42323</v>
      </c>
      <c r="D74" s="448">
        <f>[13]B!$E$212</f>
        <v>41461</v>
      </c>
      <c r="E74" s="73">
        <f>[13]B!$AL$212</f>
        <v>49241480</v>
      </c>
    </row>
    <row r="75" spans="1:14" ht="15" customHeight="1" x14ac:dyDescent="0.15">
      <c r="A75" s="676" t="s">
        <v>111</v>
      </c>
      <c r="B75" s="75" t="s">
        <v>112</v>
      </c>
      <c r="C75" s="449">
        <f>[13]B!$C$275</f>
        <v>36499</v>
      </c>
      <c r="D75" s="449">
        <f>SUM([13]B!E214:E217,[13]B!E218:E262,[13]B!E263:E272)</f>
        <v>36063</v>
      </c>
      <c r="E75" s="76">
        <f>[13]B!$AL$275</f>
        <v>55222540</v>
      </c>
    </row>
    <row r="76" spans="1:14" ht="15" customHeight="1" x14ac:dyDescent="0.15">
      <c r="A76" s="676" t="s">
        <v>113</v>
      </c>
      <c r="B76" s="75" t="s">
        <v>114</v>
      </c>
      <c r="C76" s="449">
        <f>[13]B!$C$314</f>
        <v>2130</v>
      </c>
      <c r="D76" s="449">
        <f>[13]B!$E$314</f>
        <v>2110</v>
      </c>
      <c r="E76" s="76">
        <f>[13]B!$AL$314</f>
        <v>8679080</v>
      </c>
    </row>
    <row r="77" spans="1:14" ht="15" customHeight="1" x14ac:dyDescent="0.15">
      <c r="A77" s="676" t="s">
        <v>115</v>
      </c>
      <c r="B77" s="75" t="s">
        <v>116</v>
      </c>
      <c r="C77" s="449">
        <f>[13]B!$C$324</f>
        <v>0</v>
      </c>
      <c r="D77" s="449">
        <f>[13]B!$E$324</f>
        <v>0</v>
      </c>
      <c r="E77" s="76">
        <f>[13]B!$AL$324</f>
        <v>0</v>
      </c>
    </row>
    <row r="78" spans="1:14" ht="15" customHeight="1" x14ac:dyDescent="0.15">
      <c r="A78" s="676" t="s">
        <v>117</v>
      </c>
      <c r="B78" s="77" t="s">
        <v>118</v>
      </c>
      <c r="C78" s="458">
        <f>[13]B!$C$388</f>
        <v>3027</v>
      </c>
      <c r="D78" s="458">
        <f>[13]B!$E$388</f>
        <v>2979</v>
      </c>
      <c r="E78" s="78">
        <f>[13]B!$AL$388</f>
        <v>16346040</v>
      </c>
    </row>
    <row r="79" spans="1:14" ht="15" customHeight="1" x14ac:dyDescent="0.15">
      <c r="A79" s="862" t="s">
        <v>119</v>
      </c>
      <c r="B79" s="79" t="s">
        <v>120</v>
      </c>
      <c r="C79" s="459">
        <f>SUM(C80:C82)</f>
        <v>4785</v>
      </c>
      <c r="D79" s="459">
        <f>SUM(D80:D82)</f>
        <v>4707</v>
      </c>
      <c r="E79" s="81">
        <f>SUM(E80:E82)</f>
        <v>16740920</v>
      </c>
    </row>
    <row r="80" spans="1:14" ht="15" customHeight="1" x14ac:dyDescent="0.15">
      <c r="A80" s="862"/>
      <c r="B80" s="82" t="s">
        <v>121</v>
      </c>
      <c r="C80" s="460">
        <f>[13]B!$C$428</f>
        <v>3810</v>
      </c>
      <c r="D80" s="460">
        <f>[13]B!$E$428</f>
        <v>3749</v>
      </c>
      <c r="E80" s="83">
        <f>[13]B!$AL$428</f>
        <v>12041420</v>
      </c>
    </row>
    <row r="81" spans="1:5" ht="15" customHeight="1" x14ac:dyDescent="0.15">
      <c r="A81" s="862"/>
      <c r="B81" s="84" t="s">
        <v>122</v>
      </c>
      <c r="C81" s="449">
        <f>[13]B!$C$447</f>
        <v>20</v>
      </c>
      <c r="D81" s="449">
        <f>SUM([13]B!E430:E444,[13]B!E445:E446)</f>
        <v>20</v>
      </c>
      <c r="E81" s="76">
        <f>[13]B!$AL$447</f>
        <v>67740</v>
      </c>
    </row>
    <row r="82" spans="1:5" ht="15" customHeight="1" x14ac:dyDescent="0.15">
      <c r="A82" s="862"/>
      <c r="B82" s="84" t="s">
        <v>123</v>
      </c>
      <c r="C82" s="449">
        <f>[13]B!$C$470</f>
        <v>955</v>
      </c>
      <c r="D82" s="449">
        <f>[13]B!$E$470</f>
        <v>938</v>
      </c>
      <c r="E82" s="76">
        <f>[13]B!$AL$470</f>
        <v>4631760</v>
      </c>
    </row>
    <row r="83" spans="1:5" ht="15" customHeight="1" x14ac:dyDescent="0.15">
      <c r="A83" s="676" t="s">
        <v>124</v>
      </c>
      <c r="B83" s="75" t="s">
        <v>125</v>
      </c>
      <c r="C83" s="449">
        <f>[13]B!$C$480</f>
        <v>0</v>
      </c>
      <c r="D83" s="449">
        <f>[13]B!$E$480</f>
        <v>0</v>
      </c>
      <c r="E83" s="76">
        <f>[13]B!$AL$480</f>
        <v>0</v>
      </c>
    </row>
    <row r="84" spans="1:5" s="86" customFormat="1" ht="15" customHeight="1" x14ac:dyDescent="0.15">
      <c r="A84" s="676" t="s">
        <v>126</v>
      </c>
      <c r="B84" s="75" t="s">
        <v>127</v>
      </c>
      <c r="C84" s="461">
        <f>[13]B!$C$532</f>
        <v>171</v>
      </c>
      <c r="D84" s="461">
        <f>SUM([13]B!E494:E518,[13]B!E519:E531)</f>
        <v>161</v>
      </c>
      <c r="E84" s="85">
        <f>[13]B!$AL$532</f>
        <v>248120</v>
      </c>
    </row>
    <row r="85" spans="1:5" ht="15" customHeight="1" x14ac:dyDescent="0.15">
      <c r="A85" s="676" t="s">
        <v>128</v>
      </c>
      <c r="B85" s="75" t="s">
        <v>129</v>
      </c>
      <c r="C85" s="449">
        <f>[13]B!$C$566</f>
        <v>2068</v>
      </c>
      <c r="D85" s="449">
        <f>[13]B!$E$566</f>
        <v>2056</v>
      </c>
      <c r="E85" s="76">
        <f>[13]B!$AL$566</f>
        <v>2783520</v>
      </c>
    </row>
    <row r="86" spans="1:5" s="3" customFormat="1" ht="15" customHeight="1" x14ac:dyDescent="0.15">
      <c r="A86" s="846" t="s">
        <v>130</v>
      </c>
      <c r="B86" s="847"/>
      <c r="C86" s="459">
        <f>+C87+C88+C89+C90+C94+C95</f>
        <v>6098</v>
      </c>
      <c r="D86" s="459">
        <f>+D87+D88+D89+D90+D94</f>
        <v>6051</v>
      </c>
      <c r="E86" s="81">
        <f>+E87+E88+E89+E90+E94</f>
        <v>125927630</v>
      </c>
    </row>
    <row r="87" spans="1:5" ht="15" customHeight="1" x14ac:dyDescent="0.15">
      <c r="A87" s="87" t="s">
        <v>131</v>
      </c>
      <c r="B87" s="88" t="s">
        <v>132</v>
      </c>
      <c r="C87" s="460">
        <f>[13]B!$C$624</f>
        <v>3663</v>
      </c>
      <c r="D87" s="460">
        <f>SUM([13]B!E569:E570,[13]B!E571,[13]B!E572,[13]B!E573:E583,[13]B!E584:E590,[13]B!E591:E599,[13]B!E600,[13]B!E601:E619,[13]B!E620:E622)</f>
        <v>3637</v>
      </c>
      <c r="E87" s="83">
        <f>[13]B!$AL$624</f>
        <v>31768170</v>
      </c>
    </row>
    <row r="88" spans="1:5" ht="15" customHeight="1" x14ac:dyDescent="0.15">
      <c r="A88" s="676" t="s">
        <v>133</v>
      </c>
      <c r="B88" s="75" t="s">
        <v>134</v>
      </c>
      <c r="C88" s="449">
        <f>[13]B!$C$647</f>
        <v>3</v>
      </c>
      <c r="D88" s="449">
        <f>[13]B!$E$647</f>
        <v>3</v>
      </c>
      <c r="E88" s="76">
        <f>[13]B!$AL$647</f>
        <v>56610</v>
      </c>
    </row>
    <row r="89" spans="1:5" ht="15" customHeight="1" x14ac:dyDescent="0.15">
      <c r="A89" s="676" t="s">
        <v>135</v>
      </c>
      <c r="B89" s="75" t="s">
        <v>136</v>
      </c>
      <c r="C89" s="449">
        <f>[13]B!$C$674</f>
        <v>1470</v>
      </c>
      <c r="D89" s="449">
        <f>[13]B!$E$674</f>
        <v>1452</v>
      </c>
      <c r="E89" s="76">
        <f>[13]B!$AL$674</f>
        <v>79551240</v>
      </c>
    </row>
    <row r="90" spans="1:5" ht="15" customHeight="1" x14ac:dyDescent="0.15">
      <c r="A90" s="862" t="s">
        <v>113</v>
      </c>
      <c r="B90" s="75" t="s">
        <v>137</v>
      </c>
      <c r="C90" s="449">
        <f>SUM(C91:C93)</f>
        <v>959</v>
      </c>
      <c r="D90" s="449">
        <f>SUM(D91:D93)</f>
        <v>959</v>
      </c>
      <c r="E90" s="76">
        <f>SUM(E91:E93)</f>
        <v>14551610</v>
      </c>
    </row>
    <row r="91" spans="1:5" ht="15" customHeight="1" x14ac:dyDescent="0.15">
      <c r="A91" s="862"/>
      <c r="B91" s="84" t="s">
        <v>138</v>
      </c>
      <c r="C91" s="449">
        <f>[13]B!$C$696-[13]B!C676-[13]B!C677</f>
        <v>567</v>
      </c>
      <c r="D91" s="449">
        <f>[13]B!$E$696-[13]B!E676-[13]B!E677</f>
        <v>567</v>
      </c>
      <c r="E91" s="76">
        <f>[13]B!$AL$696-[13]B!$AL$676-[13]B!$AL$677</f>
        <v>10623450</v>
      </c>
    </row>
    <row r="92" spans="1:5" ht="15" customHeight="1" x14ac:dyDescent="0.15">
      <c r="A92" s="862"/>
      <c r="B92" s="84" t="s">
        <v>139</v>
      </c>
      <c r="C92" s="449">
        <f>[13]B!$C$676</f>
        <v>290</v>
      </c>
      <c r="D92" s="449">
        <f>[13]B!$E$676</f>
        <v>290</v>
      </c>
      <c r="E92" s="76">
        <f>[13]B!$AL$676</f>
        <v>1716800</v>
      </c>
    </row>
    <row r="93" spans="1:5" ht="15" customHeight="1" x14ac:dyDescent="0.15">
      <c r="A93" s="862"/>
      <c r="B93" s="84" t="s">
        <v>140</v>
      </c>
      <c r="C93" s="449">
        <f>[13]B!$C$677</f>
        <v>102</v>
      </c>
      <c r="D93" s="449">
        <f>[13]B!$E$677</f>
        <v>102</v>
      </c>
      <c r="E93" s="76">
        <f>[13]B!$AL$677</f>
        <v>2211360</v>
      </c>
    </row>
    <row r="94" spans="1:5" ht="15" customHeight="1" x14ac:dyDescent="0.15">
      <c r="A94" s="676" t="s">
        <v>115</v>
      </c>
      <c r="B94" s="75" t="s">
        <v>141</v>
      </c>
      <c r="C94" s="449">
        <f>[13]B!$C$728</f>
        <v>0</v>
      </c>
      <c r="D94" s="449">
        <f>[13]B!$E$728</f>
        <v>0</v>
      </c>
      <c r="E94" s="76">
        <f>[13]B!$AL$728</f>
        <v>0</v>
      </c>
    </row>
    <row r="95" spans="1:5" s="90" customFormat="1" ht="15" customHeight="1" x14ac:dyDescent="0.15">
      <c r="A95" s="676"/>
      <c r="B95" s="75" t="s">
        <v>142</v>
      </c>
      <c r="C95" s="449">
        <f>[13]B!$C$786</f>
        <v>3</v>
      </c>
      <c r="D95" s="89"/>
      <c r="E95" s="89"/>
    </row>
    <row r="96" spans="1:5" s="3" customFormat="1" ht="15" customHeight="1" x14ac:dyDescent="0.15">
      <c r="A96" s="91"/>
      <c r="B96" s="91" t="s">
        <v>143</v>
      </c>
      <c r="C96" s="462">
        <f>[13]B!$C$978</f>
        <v>0</v>
      </c>
      <c r="D96" s="463">
        <f>[13]B!$E$978</f>
        <v>0</v>
      </c>
      <c r="E96" s="92">
        <f>[13]B!$AL$978</f>
        <v>0</v>
      </c>
    </row>
    <row r="97" spans="1:8" s="93" customFormat="1" ht="24.95" customHeight="1" x14ac:dyDescent="0.15">
      <c r="A97" s="850" t="s">
        <v>144</v>
      </c>
      <c r="B97" s="850"/>
      <c r="C97" s="850"/>
      <c r="D97" s="850"/>
      <c r="E97" s="850"/>
    </row>
    <row r="98" spans="1:8" s="93" customFormat="1" ht="35.1" customHeight="1" x14ac:dyDescent="0.15">
      <c r="A98" s="13" t="s">
        <v>145</v>
      </c>
      <c r="B98" s="94" t="s">
        <v>5</v>
      </c>
      <c r="C98" s="67" t="s">
        <v>6</v>
      </c>
      <c r="D98" s="67" t="s">
        <v>7</v>
      </c>
      <c r="E98" s="67" t="s">
        <v>8</v>
      </c>
    </row>
    <row r="99" spans="1:8" s="93" customFormat="1" ht="15" customHeight="1" x14ac:dyDescent="0.15">
      <c r="A99" s="423" t="s">
        <v>146</v>
      </c>
      <c r="B99" s="72" t="s">
        <v>147</v>
      </c>
      <c r="C99" s="448">
        <f>[13]B!C793+[13]B!C800+[13]B!C804+[13]B!C811+[13]B!C820+[13]B!C824+[13]B!C828+[13]B!C832+[13]B!C843+[13]B!C854+[13]B!C860+[13]B!C870+[13]B!C840+[13]B!C845+[13]B!C879</f>
        <v>0</v>
      </c>
      <c r="D99" s="448">
        <f>[13]B!E793+[13]B!E800+[13]B!E804+[13]B!E811+[13]B!E820+[13]B!E824+[13]B!E828+[13]B!E832+[13]B!E843+[13]B!E854+[13]B!E860+[13]B!E870+[13]B!E840+[13]B!E845+[13]B!E879</f>
        <v>0</v>
      </c>
      <c r="E99" s="76">
        <f>[13]B!AL793+[13]B!AL800+[13]B!AL804+[13]B!AL811+[13]B!AL820+[13]B!AL824+[13]B!AL828+[13]B!AL832+[13]B!AL843+[13]B!AL854+[13]B!AL860+[13]B!AL870+[13]B!AL840+[13]B!AL845+[13]B!AL879</f>
        <v>0</v>
      </c>
    </row>
    <row r="100" spans="1:8" s="93" customFormat="1" ht="15" customHeight="1" x14ac:dyDescent="0.15">
      <c r="A100" s="427">
        <v>2001</v>
      </c>
      <c r="B100" s="75" t="s">
        <v>148</v>
      </c>
      <c r="C100" s="449">
        <f>[13]B!C2212+[13]B!C2255+[13]B!C2256+[13]B!C2257</f>
        <v>859</v>
      </c>
      <c r="D100" s="449">
        <f>[13]B!E2204+[13]B!E2255+[13]B!E2256+[13]B!E2257</f>
        <v>859</v>
      </c>
      <c r="E100" s="76">
        <f>[13]B!AL2204+[13]B!AL2255+[13]B!AL2256+[13]B!AL2257</f>
        <v>9596220</v>
      </c>
    </row>
    <row r="101" spans="1:8" s="93" customFormat="1" ht="15" customHeight="1" x14ac:dyDescent="0.15">
      <c r="A101" s="440" t="s">
        <v>149</v>
      </c>
      <c r="B101" s="95" t="s">
        <v>150</v>
      </c>
      <c r="C101" s="454">
        <f>[13]B!C2518</f>
        <v>5</v>
      </c>
      <c r="D101" s="454">
        <f>[13]B!E2518</f>
        <v>5</v>
      </c>
      <c r="E101" s="78">
        <f>[13]B!AL2518</f>
        <v>456980</v>
      </c>
    </row>
    <row r="102" spans="1:8" s="93" customFormat="1" ht="15" customHeight="1" x14ac:dyDescent="0.15">
      <c r="A102" s="66"/>
      <c r="B102" s="96" t="s">
        <v>151</v>
      </c>
      <c r="C102" s="464">
        <f>SUM(C99:C101)</f>
        <v>864</v>
      </c>
      <c r="D102" s="464">
        <f>SUM(D99:D101)</f>
        <v>864</v>
      </c>
      <c r="E102" s="98">
        <f>SUM(E99:E101)</f>
        <v>10053200</v>
      </c>
    </row>
    <row r="103" spans="1:8" s="102" customFormat="1" ht="24.95" customHeight="1" x14ac:dyDescent="0.15">
      <c r="A103" s="99" t="s">
        <v>152</v>
      </c>
      <c r="B103" s="100"/>
      <c r="C103" s="99"/>
      <c r="D103" s="99"/>
      <c r="E103" s="99"/>
      <c r="F103" s="101"/>
      <c r="G103" s="101"/>
    </row>
    <row r="104" spans="1:8" s="93" customFormat="1" ht="33.75" customHeight="1" x14ac:dyDescent="0.15">
      <c r="A104" s="103" t="s">
        <v>4</v>
      </c>
      <c r="B104" s="103" t="s">
        <v>5</v>
      </c>
      <c r="C104" s="67" t="s">
        <v>6</v>
      </c>
      <c r="D104" s="67" t="s">
        <v>7</v>
      </c>
      <c r="E104" s="67" t="s">
        <v>153</v>
      </c>
      <c r="F104" s="67" t="s">
        <v>154</v>
      </c>
      <c r="G104" s="67" t="s">
        <v>155</v>
      </c>
      <c r="H104" s="67" t="s">
        <v>8</v>
      </c>
    </row>
    <row r="105" spans="1:8" s="93" customFormat="1" ht="15" customHeight="1" x14ac:dyDescent="0.15">
      <c r="A105" s="423" t="s">
        <v>156</v>
      </c>
      <c r="B105" s="72" t="s">
        <v>157</v>
      </c>
      <c r="C105" s="448">
        <f>[13]B!$C$1141</f>
        <v>3</v>
      </c>
      <c r="D105" s="448">
        <f>[13]B!$I$1141</f>
        <v>1</v>
      </c>
      <c r="E105" s="448">
        <f>[13]B!$I$1141</f>
        <v>1</v>
      </c>
      <c r="F105" s="448">
        <f>[13]B!$L$1141</f>
        <v>0</v>
      </c>
      <c r="G105" s="104"/>
      <c r="H105" s="73">
        <f>[13]B!$AL$1141</f>
        <v>391400</v>
      </c>
    </row>
    <row r="106" spans="1:8" s="93" customFormat="1" ht="15" customHeight="1" x14ac:dyDescent="0.15">
      <c r="A106" s="427" t="s">
        <v>158</v>
      </c>
      <c r="B106" s="75" t="s">
        <v>159</v>
      </c>
      <c r="C106" s="449">
        <f>[13]B!C1276</f>
        <v>73</v>
      </c>
      <c r="D106" s="449">
        <f>[13]B!I1276</f>
        <v>69</v>
      </c>
      <c r="E106" s="449">
        <f>[13]B!I1276</f>
        <v>69</v>
      </c>
      <c r="F106" s="449">
        <f>[13]B!L1276</f>
        <v>3</v>
      </c>
      <c r="G106" s="105"/>
      <c r="H106" s="76">
        <f>[13]B!$AL$1276</f>
        <v>9959630</v>
      </c>
    </row>
    <row r="107" spans="1:8" s="93" customFormat="1" ht="15" customHeight="1" x14ac:dyDescent="0.15">
      <c r="A107" s="427" t="s">
        <v>160</v>
      </c>
      <c r="B107" s="75" t="s">
        <v>161</v>
      </c>
      <c r="C107" s="449">
        <f>[13]B!C1416</f>
        <v>146</v>
      </c>
      <c r="D107" s="449">
        <f>[13]B!I1412</f>
        <v>115</v>
      </c>
      <c r="E107" s="449">
        <f>[13]B!I1412</f>
        <v>115</v>
      </c>
      <c r="F107" s="449">
        <f>[13]B!L1412</f>
        <v>17</v>
      </c>
      <c r="G107" s="105"/>
      <c r="H107" s="76">
        <f>[13]B!$AL$1412</f>
        <v>15695190</v>
      </c>
    </row>
    <row r="108" spans="1:8" s="93" customFormat="1" ht="15" customHeight="1" x14ac:dyDescent="0.15">
      <c r="A108" s="427" t="s">
        <v>162</v>
      </c>
      <c r="B108" s="75" t="s">
        <v>163</v>
      </c>
      <c r="C108" s="449">
        <f>[13]B!C1480</f>
        <v>12</v>
      </c>
      <c r="D108" s="449">
        <f>[13]B!I1480</f>
        <v>12</v>
      </c>
      <c r="E108" s="449">
        <f>[13]B!I1480</f>
        <v>12</v>
      </c>
      <c r="F108" s="449">
        <f>[13]B!L1480</f>
        <v>0</v>
      </c>
      <c r="G108" s="105"/>
      <c r="H108" s="76">
        <f>[13]B!AL1480</f>
        <v>1713700</v>
      </c>
    </row>
    <row r="109" spans="1:8" s="93" customFormat="1" ht="15" customHeight="1" x14ac:dyDescent="0.15">
      <c r="A109" s="427" t="s">
        <v>164</v>
      </c>
      <c r="B109" s="75" t="s">
        <v>165</v>
      </c>
      <c r="C109" s="449">
        <f>[13]B!$C$1549</f>
        <v>33</v>
      </c>
      <c r="D109" s="449">
        <f>[13]B!$I$1549</f>
        <v>26</v>
      </c>
      <c r="E109" s="449">
        <f>[13]B!$I$1549</f>
        <v>26</v>
      </c>
      <c r="F109" s="449">
        <f>[13]B!$L$1549</f>
        <v>6</v>
      </c>
      <c r="G109" s="105"/>
      <c r="H109" s="76">
        <f>[13]B!$AL$1549</f>
        <v>1509605</v>
      </c>
    </row>
    <row r="110" spans="1:8" s="93" customFormat="1" ht="15" customHeight="1" x14ac:dyDescent="0.15">
      <c r="A110" s="427" t="s">
        <v>166</v>
      </c>
      <c r="B110" s="75" t="s">
        <v>167</v>
      </c>
      <c r="C110" s="449">
        <f>[13]B!$C$1594</f>
        <v>70</v>
      </c>
      <c r="D110" s="449">
        <f>[13]B!$I$1594</f>
        <v>52</v>
      </c>
      <c r="E110" s="449">
        <f>[13]B!$I$1594</f>
        <v>52</v>
      </c>
      <c r="F110" s="449">
        <f>[13]B!$L$1594</f>
        <v>3</v>
      </c>
      <c r="G110" s="105"/>
      <c r="H110" s="76">
        <f>[13]B!$AL$1594</f>
        <v>3339365</v>
      </c>
    </row>
    <row r="111" spans="1:8" s="93" customFormat="1" ht="15" customHeight="1" x14ac:dyDescent="0.15">
      <c r="A111" s="427" t="s">
        <v>168</v>
      </c>
      <c r="B111" s="75" t="s">
        <v>169</v>
      </c>
      <c r="C111" s="449">
        <f>[13]B!$C$1798</f>
        <v>6</v>
      </c>
      <c r="D111" s="449">
        <f>[13]B!$I$1785</f>
        <v>4</v>
      </c>
      <c r="E111" s="449">
        <f>[13]B!$I$1785</f>
        <v>4</v>
      </c>
      <c r="F111" s="449">
        <f>[13]B!$L$1785</f>
        <v>1</v>
      </c>
      <c r="G111" s="105"/>
      <c r="H111" s="76">
        <f>[13]B!$AL$1785</f>
        <v>699450</v>
      </c>
    </row>
    <row r="112" spans="1:8" s="93" customFormat="1" ht="15" customHeight="1" x14ac:dyDescent="0.15">
      <c r="A112" s="427" t="s">
        <v>170</v>
      </c>
      <c r="B112" s="75" t="s">
        <v>171</v>
      </c>
      <c r="C112" s="449">
        <f>[13]B!$C$1867</f>
        <v>20</v>
      </c>
      <c r="D112" s="449">
        <f>[13]B!$I$1864</f>
        <v>15</v>
      </c>
      <c r="E112" s="449">
        <f>[13]B!$I$1864</f>
        <v>15</v>
      </c>
      <c r="F112" s="449">
        <f>[13]B!$L$1864</f>
        <v>3</v>
      </c>
      <c r="G112" s="105"/>
      <c r="H112" s="76">
        <f>[13]B!$AL$1864</f>
        <v>3328380</v>
      </c>
    </row>
    <row r="113" spans="1:12" s="93" customFormat="1" ht="15" customHeight="1" x14ac:dyDescent="0.15">
      <c r="A113" s="427" t="s">
        <v>172</v>
      </c>
      <c r="B113" s="75" t="s">
        <v>173</v>
      </c>
      <c r="C113" s="449">
        <f>[13]B!$C$2028</f>
        <v>236</v>
      </c>
      <c r="D113" s="449">
        <f>[13]B!$I$2021</f>
        <v>169</v>
      </c>
      <c r="E113" s="449">
        <f>[13]B!$I$2021</f>
        <v>169</v>
      </c>
      <c r="F113" s="449">
        <f>[13]B!$L$2021</f>
        <v>26</v>
      </c>
      <c r="G113" s="105"/>
      <c r="H113" s="76">
        <f>[13]B!$AL$2021</f>
        <v>53316470</v>
      </c>
    </row>
    <row r="114" spans="1:12" s="93" customFormat="1" ht="15" customHeight="1" x14ac:dyDescent="0.15">
      <c r="A114" s="427" t="s">
        <v>174</v>
      </c>
      <c r="B114" s="75" t="s">
        <v>175</v>
      </c>
      <c r="C114" s="449">
        <f>[13]B!C2066</f>
        <v>12</v>
      </c>
      <c r="D114" s="449">
        <f>[13]B!I2066</f>
        <v>9</v>
      </c>
      <c r="E114" s="449">
        <f>[13]B!I2066</f>
        <v>9</v>
      </c>
      <c r="F114" s="449">
        <f>[13]B!L2066</f>
        <v>2</v>
      </c>
      <c r="G114" s="105"/>
      <c r="H114" s="76">
        <f>[13]B!AL2066</f>
        <v>1409890</v>
      </c>
    </row>
    <row r="115" spans="1:12" s="93" customFormat="1" ht="15" customHeight="1" x14ac:dyDescent="0.15">
      <c r="A115" s="427" t="s">
        <v>176</v>
      </c>
      <c r="B115" s="75" t="s">
        <v>177</v>
      </c>
      <c r="C115" s="449">
        <f>[13]B!$C$2185</f>
        <v>54</v>
      </c>
      <c r="D115" s="449">
        <f>[13]B!I2185</f>
        <v>27</v>
      </c>
      <c r="E115" s="449">
        <f>[13]B!I2185</f>
        <v>27</v>
      </c>
      <c r="F115" s="449">
        <f>[13]B!L2185</f>
        <v>2</v>
      </c>
      <c r="G115" s="105"/>
      <c r="H115" s="76">
        <f>[13]B!AL2185</f>
        <v>9521110</v>
      </c>
    </row>
    <row r="116" spans="1:12" s="93" customFormat="1" ht="15" customHeight="1" x14ac:dyDescent="0.15">
      <c r="A116" s="427" t="s">
        <v>178</v>
      </c>
      <c r="B116" s="75" t="s">
        <v>179</v>
      </c>
      <c r="C116" s="449">
        <f>[13]B!$C$2218</f>
        <v>15</v>
      </c>
      <c r="D116" s="449">
        <f>[13]B!I2218</f>
        <v>14</v>
      </c>
      <c r="E116" s="449">
        <f>[13]B!I2218</f>
        <v>14</v>
      </c>
      <c r="F116" s="449">
        <f>[13]B!L2218</f>
        <v>1</v>
      </c>
      <c r="G116" s="105"/>
      <c r="H116" s="76">
        <f>[13]B!$AL$2218</f>
        <v>2209315</v>
      </c>
    </row>
    <row r="117" spans="1:12" s="93" customFormat="1" ht="15" customHeight="1" x14ac:dyDescent="0.15">
      <c r="A117" s="427" t="s">
        <v>180</v>
      </c>
      <c r="B117" s="75" t="s">
        <v>181</v>
      </c>
      <c r="C117" s="449">
        <f>[13]B!$C$2253</f>
        <v>42</v>
      </c>
      <c r="D117" s="449">
        <f>[13]B!$I$2253</f>
        <v>34</v>
      </c>
      <c r="E117" s="449">
        <f>[13]B!$I$2253</f>
        <v>34</v>
      </c>
      <c r="F117" s="449">
        <f>[13]B!$L$2253</f>
        <v>2</v>
      </c>
      <c r="G117" s="105"/>
      <c r="H117" s="76">
        <f>[13]B!$AL$2253</f>
        <v>7543840</v>
      </c>
    </row>
    <row r="118" spans="1:12" s="106" customFormat="1" ht="15" customHeight="1" x14ac:dyDescent="0.15">
      <c r="A118" s="427" t="s">
        <v>182</v>
      </c>
      <c r="B118" s="75" t="s">
        <v>183</v>
      </c>
      <c r="C118" s="449">
        <f>SUM(C119:C120)</f>
        <v>96</v>
      </c>
      <c r="D118" s="449">
        <f>SUM(D119:D120)</f>
        <v>24</v>
      </c>
      <c r="E118" s="449">
        <f>SUM(E119:E120)</f>
        <v>24</v>
      </c>
      <c r="F118" s="449">
        <f>SUM(F119:F120)</f>
        <v>0</v>
      </c>
      <c r="G118" s="105"/>
      <c r="H118" s="76">
        <f>SUM(H119:H120)</f>
        <v>3601680</v>
      </c>
    </row>
    <row r="119" spans="1:12" s="106" customFormat="1" ht="15" customHeight="1" x14ac:dyDescent="0.15">
      <c r="A119" s="427"/>
      <c r="B119" s="107" t="s">
        <v>184</v>
      </c>
      <c r="C119" s="449">
        <f>[13]B!C2259</f>
        <v>96</v>
      </c>
      <c r="D119" s="449">
        <f>[13]B!$I$2259</f>
        <v>24</v>
      </c>
      <c r="E119" s="449">
        <f>[13]B!$I$2259</f>
        <v>24</v>
      </c>
      <c r="F119" s="449">
        <f>[13]B!$L$2259</f>
        <v>0</v>
      </c>
      <c r="G119" s="105"/>
      <c r="H119" s="76">
        <f>[13]B!$AL$2259</f>
        <v>3601680</v>
      </c>
    </row>
    <row r="120" spans="1:12" s="106" customFormat="1" ht="15" customHeight="1" x14ac:dyDescent="0.15">
      <c r="A120" s="427"/>
      <c r="B120" s="107" t="s">
        <v>185</v>
      </c>
      <c r="C120" s="449">
        <f>[13]B!C2260</f>
        <v>0</v>
      </c>
      <c r="D120" s="449">
        <f>[13]B!$I$2260</f>
        <v>0</v>
      </c>
      <c r="E120" s="449">
        <f>[13]B!$I$2260</f>
        <v>0</v>
      </c>
      <c r="F120" s="449">
        <f>[13]B!$L$2260</f>
        <v>0</v>
      </c>
      <c r="G120" s="105"/>
      <c r="H120" s="76">
        <f>[13]B!$AL$2260</f>
        <v>0</v>
      </c>
    </row>
    <row r="121" spans="1:12" s="106" customFormat="1" ht="15" customHeight="1" x14ac:dyDescent="0.15">
      <c r="A121" s="427"/>
      <c r="B121" s="107" t="s">
        <v>186</v>
      </c>
      <c r="C121" s="105"/>
      <c r="D121" s="105"/>
      <c r="E121" s="105"/>
      <c r="F121" s="105"/>
      <c r="G121" s="105"/>
      <c r="H121" s="105"/>
    </row>
    <row r="122" spans="1:12" s="93" customFormat="1" ht="15" customHeight="1" x14ac:dyDescent="0.15">
      <c r="A122" s="427" t="s">
        <v>187</v>
      </c>
      <c r="B122" s="75" t="s">
        <v>188</v>
      </c>
      <c r="C122" s="449">
        <f>[13]B!$C$2494</f>
        <v>97</v>
      </c>
      <c r="D122" s="449">
        <f>[13]B!$I$2494</f>
        <v>82</v>
      </c>
      <c r="E122" s="449">
        <f>[13]B!$I$2494</f>
        <v>82</v>
      </c>
      <c r="F122" s="449">
        <f>[13]B!$L$2494</f>
        <v>1</v>
      </c>
      <c r="G122" s="105"/>
      <c r="H122" s="76">
        <f>[13]B!$AL$2494</f>
        <v>34730600</v>
      </c>
    </row>
    <row r="123" spans="1:12" s="93" customFormat="1" ht="15" customHeight="1" x14ac:dyDescent="0.15">
      <c r="A123" s="440">
        <v>2106</v>
      </c>
      <c r="B123" s="95" t="s">
        <v>189</v>
      </c>
      <c r="C123" s="454">
        <f>[13]B!$C2506</f>
        <v>10</v>
      </c>
      <c r="D123" s="454">
        <f>[13]B!$I2506</f>
        <v>8</v>
      </c>
      <c r="E123" s="454">
        <f>[13]B!$I2506</f>
        <v>8</v>
      </c>
      <c r="F123" s="454">
        <f>[13]B!$L2506</f>
        <v>1</v>
      </c>
      <c r="G123" s="454">
        <f>[13]B!C2506</f>
        <v>10</v>
      </c>
      <c r="H123" s="454">
        <f>+([13]B!$AL2506)*0.75</f>
        <v>376560</v>
      </c>
    </row>
    <row r="124" spans="1:12" s="93" customFormat="1" ht="15" customHeight="1" x14ac:dyDescent="0.15">
      <c r="A124" s="465"/>
      <c r="B124" s="96" t="s">
        <v>190</v>
      </c>
      <c r="C124" s="459">
        <f>SUM(C105:C118)+C122+C123</f>
        <v>925</v>
      </c>
      <c r="D124" s="459">
        <f>SUM(D105:D118)+D122+D123</f>
        <v>661</v>
      </c>
      <c r="E124" s="459">
        <f>SUM(E105:E118)+E122+E123</f>
        <v>661</v>
      </c>
      <c r="F124" s="459">
        <f>SUM(F105:F118)+F122+F123</f>
        <v>68</v>
      </c>
      <c r="G124" s="454">
        <f>[13]B!C2506</f>
        <v>10</v>
      </c>
      <c r="H124" s="81">
        <f>SUM(H105:H118)+H122+H123</f>
        <v>149346185</v>
      </c>
    </row>
    <row r="125" spans="1:12" s="12" customFormat="1" ht="24.95" customHeight="1" x14ac:dyDescent="0.15">
      <c r="A125" s="857" t="s">
        <v>191</v>
      </c>
      <c r="B125" s="850"/>
      <c r="C125" s="466"/>
      <c r="D125" s="466"/>
      <c r="E125" s="110"/>
      <c r="F125" s="11"/>
      <c r="G125" s="11"/>
      <c r="H125" s="11"/>
      <c r="I125" s="11"/>
      <c r="J125" s="11"/>
      <c r="K125" s="11"/>
      <c r="L125" s="11"/>
    </row>
    <row r="126" spans="1:12" s="3" customFormat="1" ht="35.1" customHeight="1" x14ac:dyDescent="0.15">
      <c r="A126" s="13" t="s">
        <v>4</v>
      </c>
      <c r="B126" s="13" t="s">
        <v>5</v>
      </c>
      <c r="C126" s="67" t="s">
        <v>6</v>
      </c>
      <c r="D126" s="67" t="s">
        <v>7</v>
      </c>
      <c r="E126" s="67" t="s">
        <v>8</v>
      </c>
      <c r="F126" s="7"/>
      <c r="G126" s="7"/>
      <c r="H126" s="7"/>
      <c r="I126" s="7"/>
      <c r="J126" s="7"/>
      <c r="K126" s="7"/>
      <c r="L126" s="7"/>
    </row>
    <row r="127" spans="1:12" s="3" customFormat="1" ht="20.100000000000001" customHeight="1" x14ac:dyDescent="0.15">
      <c r="A127" s="13"/>
      <c r="B127" s="467" t="s">
        <v>192</v>
      </c>
      <c r="C127" s="441"/>
      <c r="D127" s="441"/>
      <c r="E127" s="69"/>
      <c r="F127" s="7"/>
      <c r="G127" s="7"/>
      <c r="H127" s="7"/>
      <c r="I127" s="7"/>
      <c r="J127" s="7"/>
      <c r="K127" s="7"/>
      <c r="L127" s="7"/>
    </row>
    <row r="128" spans="1:12" s="3" customFormat="1" ht="24" customHeight="1" x14ac:dyDescent="0.15">
      <c r="A128" s="423" t="s">
        <v>193</v>
      </c>
      <c r="B128" s="72" t="s">
        <v>194</v>
      </c>
      <c r="C128" s="468">
        <f>[13]B!$C$116</f>
        <v>5177</v>
      </c>
      <c r="D128" s="468">
        <f>[13]B!$E$116</f>
        <v>4893</v>
      </c>
      <c r="E128" s="112">
        <f>[13]B!$AL$116</f>
        <v>188037990</v>
      </c>
      <c r="F128" s="7"/>
      <c r="G128" s="7"/>
      <c r="H128" s="7"/>
      <c r="I128" s="7"/>
      <c r="J128" s="7"/>
      <c r="K128" s="7"/>
      <c r="L128" s="7"/>
    </row>
    <row r="129" spans="1:12" s="3" customFormat="1" ht="24" customHeight="1" x14ac:dyDescent="0.15">
      <c r="A129" s="427" t="s">
        <v>195</v>
      </c>
      <c r="B129" s="75" t="s">
        <v>196</v>
      </c>
      <c r="C129" s="469">
        <f>[13]B!$C$117</f>
        <v>0</v>
      </c>
      <c r="D129" s="469">
        <f>[13]B!$E$117</f>
        <v>0</v>
      </c>
      <c r="E129" s="113">
        <f>[13]B!$AL$117</f>
        <v>0</v>
      </c>
      <c r="F129" s="7"/>
      <c r="G129" s="7"/>
      <c r="H129" s="7"/>
      <c r="I129" s="7"/>
      <c r="J129" s="7"/>
      <c r="K129" s="7"/>
      <c r="L129" s="7"/>
    </row>
    <row r="130" spans="1:12" s="3" customFormat="1" ht="24" customHeight="1" x14ac:dyDescent="0.15">
      <c r="A130" s="427" t="s">
        <v>197</v>
      </c>
      <c r="B130" s="75" t="s">
        <v>198</v>
      </c>
      <c r="C130" s="469">
        <f>[13]B!$C$118</f>
        <v>0</v>
      </c>
      <c r="D130" s="469">
        <f>[13]B!$E$118</f>
        <v>0</v>
      </c>
      <c r="E130" s="113">
        <f>[13]B!$AL$118</f>
        <v>0</v>
      </c>
      <c r="F130" s="7"/>
      <c r="G130" s="7"/>
      <c r="H130" s="7"/>
      <c r="I130" s="7"/>
      <c r="J130" s="7"/>
      <c r="K130" s="7"/>
      <c r="L130" s="7"/>
    </row>
    <row r="131" spans="1:12" s="3" customFormat="1" ht="15" customHeight="1" x14ac:dyDescent="0.15">
      <c r="A131" s="427" t="s">
        <v>199</v>
      </c>
      <c r="B131" s="75" t="s">
        <v>200</v>
      </c>
      <c r="C131" s="469">
        <f>[13]B!$C$119</f>
        <v>244</v>
      </c>
      <c r="D131" s="469">
        <f>[13]B!$E$119</f>
        <v>243</v>
      </c>
      <c r="E131" s="113">
        <f>[13]B!$AL$119</f>
        <v>38821680</v>
      </c>
      <c r="F131" s="7"/>
      <c r="G131" s="7"/>
      <c r="H131" s="7"/>
      <c r="I131" s="7"/>
      <c r="J131" s="7"/>
      <c r="K131" s="7"/>
      <c r="L131" s="7"/>
    </row>
    <row r="132" spans="1:12" s="3" customFormat="1" ht="15" customHeight="1" x14ac:dyDescent="0.15">
      <c r="A132" s="427" t="s">
        <v>201</v>
      </c>
      <c r="B132" s="75" t="s">
        <v>202</v>
      </c>
      <c r="C132" s="469">
        <f>[13]B!$C$120</f>
        <v>0</v>
      </c>
      <c r="D132" s="469">
        <f>[13]B!$E$120</f>
        <v>0</v>
      </c>
      <c r="E132" s="113">
        <f>[13]B!$AL$120</f>
        <v>0</v>
      </c>
      <c r="F132" s="7"/>
      <c r="G132" s="7"/>
      <c r="H132" s="7"/>
      <c r="I132" s="7"/>
      <c r="J132" s="7"/>
      <c r="K132" s="7"/>
      <c r="L132" s="7"/>
    </row>
    <row r="133" spans="1:12" s="3" customFormat="1" ht="15" customHeight="1" x14ac:dyDescent="0.15">
      <c r="A133" s="427" t="s">
        <v>203</v>
      </c>
      <c r="B133" s="75" t="s">
        <v>204</v>
      </c>
      <c r="C133" s="469">
        <f>[13]B!$C$121</f>
        <v>0</v>
      </c>
      <c r="D133" s="469">
        <f>[13]B!$E$121</f>
        <v>0</v>
      </c>
      <c r="E133" s="113">
        <f>[13]B!$AL$121</f>
        <v>0</v>
      </c>
      <c r="F133" s="7"/>
      <c r="G133" s="7"/>
      <c r="H133" s="7"/>
      <c r="I133" s="7"/>
      <c r="J133" s="7"/>
      <c r="K133" s="7"/>
      <c r="L133" s="7"/>
    </row>
    <row r="134" spans="1:12" s="3" customFormat="1" ht="15" customHeight="1" x14ac:dyDescent="0.15">
      <c r="A134" s="427" t="s">
        <v>205</v>
      </c>
      <c r="B134" s="75" t="s">
        <v>206</v>
      </c>
      <c r="C134" s="469">
        <f>[13]B!$C$122</f>
        <v>350</v>
      </c>
      <c r="D134" s="469">
        <f>[13]B!$E$122</f>
        <v>349</v>
      </c>
      <c r="E134" s="113">
        <f>[13]B!$AL$122</f>
        <v>26932330</v>
      </c>
      <c r="F134" s="7"/>
      <c r="G134" s="7"/>
      <c r="H134" s="7"/>
      <c r="I134" s="7"/>
      <c r="J134" s="7"/>
      <c r="K134" s="7"/>
      <c r="L134" s="7"/>
    </row>
    <row r="135" spans="1:12" s="3" customFormat="1" ht="15" customHeight="1" x14ac:dyDescent="0.15">
      <c r="A135" s="427" t="s">
        <v>207</v>
      </c>
      <c r="B135" s="75" t="s">
        <v>208</v>
      </c>
      <c r="C135" s="469">
        <f>[13]B!$C$123</f>
        <v>135</v>
      </c>
      <c r="D135" s="469">
        <f>[13]B!$E$123</f>
        <v>134</v>
      </c>
      <c r="E135" s="113">
        <f>[13]B!$AL$123</f>
        <v>10340780</v>
      </c>
      <c r="F135" s="7"/>
      <c r="G135" s="7"/>
      <c r="H135" s="7"/>
      <c r="I135" s="7"/>
      <c r="J135" s="7"/>
      <c r="K135" s="7"/>
      <c r="L135" s="7"/>
    </row>
    <row r="136" spans="1:12" s="3" customFormat="1" ht="15" customHeight="1" x14ac:dyDescent="0.15">
      <c r="A136" s="427" t="s">
        <v>209</v>
      </c>
      <c r="B136" s="75" t="s">
        <v>210</v>
      </c>
      <c r="C136" s="469">
        <f>[13]B!$C$124</f>
        <v>0</v>
      </c>
      <c r="D136" s="469">
        <f>[13]B!$E$124</f>
        <v>0</v>
      </c>
      <c r="E136" s="113">
        <f>[13]B!$AL$124</f>
        <v>0</v>
      </c>
      <c r="F136" s="7"/>
      <c r="G136" s="7"/>
      <c r="H136" s="7"/>
      <c r="I136" s="7"/>
      <c r="J136" s="7"/>
      <c r="K136" s="7"/>
      <c r="L136" s="7"/>
    </row>
    <row r="137" spans="1:12" s="3" customFormat="1" ht="15" customHeight="1" x14ac:dyDescent="0.15">
      <c r="A137" s="427" t="s">
        <v>211</v>
      </c>
      <c r="B137" s="75" t="s">
        <v>212</v>
      </c>
      <c r="C137" s="469">
        <f>[13]B!$C$125</f>
        <v>192</v>
      </c>
      <c r="D137" s="469">
        <f>[13]B!$E$125</f>
        <v>191</v>
      </c>
      <c r="E137" s="113">
        <f>[13]B!$AL$125</f>
        <v>13222930</v>
      </c>
      <c r="F137" s="7"/>
      <c r="G137" s="7"/>
      <c r="H137" s="7"/>
      <c r="I137" s="7"/>
      <c r="J137" s="7"/>
      <c r="K137" s="7"/>
      <c r="L137" s="7"/>
    </row>
    <row r="138" spans="1:12" s="3" customFormat="1" ht="15" customHeight="1" x14ac:dyDescent="0.15">
      <c r="A138" s="427" t="s">
        <v>213</v>
      </c>
      <c r="B138" s="75" t="s">
        <v>214</v>
      </c>
      <c r="C138" s="469">
        <f>[13]B!$C$126</f>
        <v>0</v>
      </c>
      <c r="D138" s="469">
        <f>[13]B!$E$126</f>
        <v>0</v>
      </c>
      <c r="E138" s="113">
        <f>[13]B!$AL$126</f>
        <v>0</v>
      </c>
      <c r="F138" s="7"/>
      <c r="G138" s="7"/>
      <c r="H138" s="7"/>
      <c r="I138" s="7"/>
      <c r="J138" s="7"/>
      <c r="K138" s="7"/>
      <c r="L138" s="7"/>
    </row>
    <row r="139" spans="1:12" s="3" customFormat="1" ht="15" customHeight="1" x14ac:dyDescent="0.15">
      <c r="A139" s="427" t="s">
        <v>215</v>
      </c>
      <c r="B139" s="75" t="s">
        <v>216</v>
      </c>
      <c r="C139" s="469">
        <f>[13]B!$C$127</f>
        <v>0</v>
      </c>
      <c r="D139" s="469">
        <f>[13]B!$E$127</f>
        <v>0</v>
      </c>
      <c r="E139" s="113">
        <f>[13]B!$AL$127</f>
        <v>0</v>
      </c>
      <c r="F139" s="7"/>
      <c r="G139" s="7"/>
      <c r="H139" s="7"/>
      <c r="I139" s="7"/>
      <c r="J139" s="7"/>
      <c r="K139" s="7"/>
      <c r="L139" s="7"/>
    </row>
    <row r="140" spans="1:12" s="3" customFormat="1" ht="15" customHeight="1" x14ac:dyDescent="0.15">
      <c r="A140" s="440" t="s">
        <v>217</v>
      </c>
      <c r="B140" s="95" t="s">
        <v>218</v>
      </c>
      <c r="C140" s="470">
        <f>[13]B!$C$128</f>
        <v>0</v>
      </c>
      <c r="D140" s="470">
        <f>[13]B!$E$128</f>
        <v>0</v>
      </c>
      <c r="E140" s="114">
        <f>[13]B!$AL$128</f>
        <v>0</v>
      </c>
      <c r="F140" s="7"/>
      <c r="G140" s="7"/>
      <c r="H140" s="7"/>
      <c r="I140" s="7"/>
      <c r="J140" s="7"/>
      <c r="K140" s="7"/>
      <c r="L140" s="7"/>
    </row>
    <row r="141" spans="1:12" s="3" customFormat="1" ht="20.100000000000001" customHeight="1" x14ac:dyDescent="0.15">
      <c r="A141" s="465"/>
      <c r="B141" s="96" t="s">
        <v>219</v>
      </c>
      <c r="C141" s="471">
        <f>SUM(C128:C140)</f>
        <v>6098</v>
      </c>
      <c r="D141" s="471">
        <f>SUM(D128:D140)</f>
        <v>5810</v>
      </c>
      <c r="E141" s="81">
        <f>SUM(E128:E140)</f>
        <v>277355710</v>
      </c>
      <c r="F141" s="7"/>
      <c r="G141" s="7"/>
      <c r="H141" s="7"/>
      <c r="I141" s="7"/>
      <c r="J141" s="7"/>
      <c r="K141" s="7"/>
      <c r="L141" s="7"/>
    </row>
    <row r="142" spans="1:12" s="3" customFormat="1" ht="20.100000000000001" customHeight="1" x14ac:dyDescent="0.15">
      <c r="A142" s="465"/>
      <c r="B142" s="116" t="s">
        <v>220</v>
      </c>
      <c r="C142" s="471">
        <f>SUM(C143:C152)</f>
        <v>887</v>
      </c>
      <c r="D142" s="471">
        <f>SUM(D143:D152)</f>
        <v>835</v>
      </c>
      <c r="E142" s="81">
        <f>SUM(E143:E152)</f>
        <v>4787660</v>
      </c>
      <c r="F142" s="7"/>
      <c r="G142" s="7"/>
      <c r="H142" s="7"/>
      <c r="I142" s="7"/>
      <c r="J142" s="7"/>
      <c r="K142" s="7"/>
      <c r="L142" s="7"/>
    </row>
    <row r="143" spans="1:12" s="3" customFormat="1" ht="15" customHeight="1" x14ac:dyDescent="0.15">
      <c r="A143" s="423" t="s">
        <v>221</v>
      </c>
      <c r="B143" s="72" t="s">
        <v>222</v>
      </c>
      <c r="C143" s="472">
        <f>[13]B!$C$131</f>
        <v>0</v>
      </c>
      <c r="D143" s="472">
        <f>[13]B!$E$131</f>
        <v>0</v>
      </c>
      <c r="E143" s="112">
        <f>[13]B!$AL$131</f>
        <v>0</v>
      </c>
      <c r="F143" s="7"/>
      <c r="G143" s="7"/>
      <c r="H143" s="7"/>
      <c r="I143" s="7"/>
      <c r="J143" s="7"/>
      <c r="K143" s="7"/>
      <c r="L143" s="7"/>
    </row>
    <row r="144" spans="1:12" s="3" customFormat="1" ht="15" customHeight="1" x14ac:dyDescent="0.15">
      <c r="A144" s="427" t="s">
        <v>223</v>
      </c>
      <c r="B144" s="75" t="s">
        <v>224</v>
      </c>
      <c r="C144" s="473">
        <f>[13]B!$C$132</f>
        <v>0</v>
      </c>
      <c r="D144" s="473">
        <f>[13]B!$E$132</f>
        <v>0</v>
      </c>
      <c r="E144" s="113">
        <f>[13]B!$AL$132</f>
        <v>0</v>
      </c>
      <c r="F144" s="7"/>
      <c r="G144" s="7"/>
      <c r="H144" s="7"/>
      <c r="I144" s="7"/>
      <c r="J144" s="7"/>
      <c r="K144" s="7"/>
      <c r="L144" s="7"/>
    </row>
    <row r="145" spans="1:12" s="3" customFormat="1" ht="15" customHeight="1" x14ac:dyDescent="0.15">
      <c r="A145" s="427" t="s">
        <v>225</v>
      </c>
      <c r="B145" s="75" t="s">
        <v>226</v>
      </c>
      <c r="C145" s="473">
        <f>[13]B!$C$133</f>
        <v>0</v>
      </c>
      <c r="D145" s="473">
        <f>[13]B!$E$133</f>
        <v>0</v>
      </c>
      <c r="E145" s="113">
        <f>[13]B!$AL$133</f>
        <v>0</v>
      </c>
      <c r="F145" s="7"/>
      <c r="G145" s="7"/>
      <c r="H145" s="7"/>
      <c r="I145" s="7"/>
      <c r="J145" s="7"/>
      <c r="K145" s="7"/>
      <c r="L145" s="7"/>
    </row>
    <row r="146" spans="1:12" s="3" customFormat="1" ht="15" customHeight="1" x14ac:dyDescent="0.15">
      <c r="A146" s="427" t="s">
        <v>227</v>
      </c>
      <c r="B146" s="75" t="s">
        <v>228</v>
      </c>
      <c r="C146" s="473">
        <f>[13]B!$C$134</f>
        <v>869</v>
      </c>
      <c r="D146" s="473">
        <f>[13]B!$E$134</f>
        <v>819</v>
      </c>
      <c r="E146" s="113">
        <f>[13]B!$AL$134</f>
        <v>4668300</v>
      </c>
      <c r="F146" s="7"/>
      <c r="G146" s="7"/>
      <c r="H146" s="7"/>
      <c r="I146" s="7"/>
      <c r="J146" s="7"/>
      <c r="K146" s="7"/>
      <c r="L146" s="7"/>
    </row>
    <row r="147" spans="1:12" s="3" customFormat="1" ht="15" customHeight="1" x14ac:dyDescent="0.15">
      <c r="A147" s="427" t="s">
        <v>229</v>
      </c>
      <c r="B147" s="75" t="s">
        <v>230</v>
      </c>
      <c r="C147" s="473">
        <f>[13]B!$C$135</f>
        <v>0</v>
      </c>
      <c r="D147" s="473">
        <f>[13]B!$E$135</f>
        <v>0</v>
      </c>
      <c r="E147" s="113">
        <f>[13]B!$AL$135</f>
        <v>0</v>
      </c>
      <c r="F147" s="7"/>
      <c r="G147" s="7"/>
      <c r="H147" s="7"/>
      <c r="I147" s="7"/>
      <c r="J147" s="7"/>
      <c r="K147" s="7"/>
      <c r="L147" s="7"/>
    </row>
    <row r="148" spans="1:12" s="3" customFormat="1" ht="15" customHeight="1" x14ac:dyDescent="0.15">
      <c r="A148" s="427" t="s">
        <v>231</v>
      </c>
      <c r="B148" s="75" t="s">
        <v>232</v>
      </c>
      <c r="C148" s="473">
        <f>[13]B!$C$136</f>
        <v>0</v>
      </c>
      <c r="D148" s="473">
        <f>[13]B!$E$136</f>
        <v>0</v>
      </c>
      <c r="E148" s="113">
        <f>[13]B!$AL$136</f>
        <v>0</v>
      </c>
      <c r="F148" s="7"/>
      <c r="G148" s="7"/>
      <c r="H148" s="7"/>
      <c r="I148" s="7"/>
      <c r="J148" s="7"/>
      <c r="K148" s="7"/>
      <c r="L148" s="7"/>
    </row>
    <row r="149" spans="1:12" s="3" customFormat="1" ht="15" customHeight="1" x14ac:dyDescent="0.15">
      <c r="A149" s="427" t="s">
        <v>233</v>
      </c>
      <c r="B149" s="75" t="s">
        <v>234</v>
      </c>
      <c r="C149" s="473">
        <f>[13]B!$C$137</f>
        <v>0</v>
      </c>
      <c r="D149" s="473">
        <f>[13]B!$E$137</f>
        <v>0</v>
      </c>
      <c r="E149" s="113">
        <f>[13]B!$AL$137</f>
        <v>0</v>
      </c>
      <c r="F149" s="7"/>
      <c r="G149" s="7"/>
      <c r="H149" s="7"/>
      <c r="I149" s="7"/>
      <c r="J149" s="7"/>
      <c r="K149" s="7"/>
      <c r="L149" s="7"/>
    </row>
    <row r="150" spans="1:12" s="3" customFormat="1" ht="15" customHeight="1" x14ac:dyDescent="0.15">
      <c r="A150" s="427" t="s">
        <v>235</v>
      </c>
      <c r="B150" s="75" t="s">
        <v>236</v>
      </c>
      <c r="C150" s="473">
        <f>[13]B!$C$138</f>
        <v>18</v>
      </c>
      <c r="D150" s="473">
        <f>[13]B!$E$138</f>
        <v>16</v>
      </c>
      <c r="E150" s="113">
        <f>[13]B!$AL$138</f>
        <v>119360</v>
      </c>
      <c r="F150" s="7"/>
      <c r="G150" s="7"/>
      <c r="H150" s="7"/>
      <c r="I150" s="7"/>
      <c r="J150" s="7"/>
      <c r="K150" s="7"/>
      <c r="L150" s="7"/>
    </row>
    <row r="151" spans="1:12" s="3" customFormat="1" ht="14.1" customHeight="1" x14ac:dyDescent="0.15">
      <c r="A151" s="427" t="s">
        <v>237</v>
      </c>
      <c r="B151" s="75" t="s">
        <v>238</v>
      </c>
      <c r="C151" s="473">
        <f>[13]B!$C$139</f>
        <v>0</v>
      </c>
      <c r="D151" s="473">
        <f>[13]B!$E$139</f>
        <v>0</v>
      </c>
      <c r="E151" s="113">
        <f>[13]B!$AL$139</f>
        <v>0</v>
      </c>
      <c r="F151" s="7"/>
      <c r="G151" s="7"/>
      <c r="H151" s="7"/>
      <c r="I151" s="7"/>
      <c r="J151" s="7"/>
      <c r="K151" s="7"/>
      <c r="L151" s="7"/>
    </row>
    <row r="152" spans="1:12" s="3" customFormat="1" ht="15" customHeight="1" x14ac:dyDescent="0.15">
      <c r="A152" s="440" t="s">
        <v>239</v>
      </c>
      <c r="B152" s="95" t="s">
        <v>240</v>
      </c>
      <c r="C152" s="474">
        <f>[13]B!$C$140</f>
        <v>0</v>
      </c>
      <c r="D152" s="474">
        <f>[13]B!$E$140</f>
        <v>0</v>
      </c>
      <c r="E152" s="114">
        <f>[13]B!$AL$140</f>
        <v>0</v>
      </c>
      <c r="F152" s="7"/>
      <c r="G152" s="7"/>
      <c r="H152" s="7"/>
      <c r="I152" s="7"/>
      <c r="J152" s="7"/>
      <c r="K152" s="7"/>
      <c r="L152" s="7"/>
    </row>
    <row r="153" spans="1:12" s="3" customFormat="1" ht="15" customHeight="1" x14ac:dyDescent="0.15">
      <c r="A153" s="475"/>
      <c r="B153" s="118" t="s">
        <v>241</v>
      </c>
      <c r="C153" s="476">
        <f>SUM(C154:C158)</f>
        <v>0</v>
      </c>
      <c r="D153" s="476"/>
      <c r="E153" s="120"/>
      <c r="F153" s="7"/>
      <c r="G153" s="7"/>
      <c r="H153" s="7"/>
      <c r="I153" s="7"/>
      <c r="J153" s="7"/>
      <c r="K153" s="7"/>
      <c r="L153" s="7"/>
    </row>
    <row r="154" spans="1:12" s="3" customFormat="1" ht="14.1" customHeight="1" x14ac:dyDescent="0.15">
      <c r="A154" s="440">
        <v>203211</v>
      </c>
      <c r="B154" s="95" t="s">
        <v>242</v>
      </c>
      <c r="C154" s="473">
        <f>[13]B!$C$142</f>
        <v>0</v>
      </c>
      <c r="D154" s="477"/>
      <c r="E154" s="122"/>
      <c r="F154" s="7"/>
      <c r="G154" s="7"/>
      <c r="H154" s="7"/>
      <c r="I154" s="7"/>
      <c r="J154" s="7"/>
      <c r="K154" s="7"/>
      <c r="L154" s="7"/>
    </row>
    <row r="155" spans="1:12" s="3" customFormat="1" ht="23.25" customHeight="1" x14ac:dyDescent="0.15">
      <c r="A155" s="478" t="s">
        <v>243</v>
      </c>
      <c r="B155" s="124" t="s">
        <v>244</v>
      </c>
      <c r="C155" s="473">
        <f>[13]B!C143</f>
        <v>0</v>
      </c>
      <c r="D155" s="479"/>
      <c r="E155" s="126"/>
      <c r="F155" s="7"/>
      <c r="G155" s="7"/>
      <c r="H155" s="7"/>
      <c r="I155" s="7"/>
      <c r="J155" s="7"/>
      <c r="K155" s="7"/>
      <c r="L155" s="7"/>
    </row>
    <row r="156" spans="1:12" s="3" customFormat="1" ht="14.1" customHeight="1" x14ac:dyDescent="0.15">
      <c r="A156" s="478" t="s">
        <v>245</v>
      </c>
      <c r="B156" s="124" t="s">
        <v>246</v>
      </c>
      <c r="C156" s="473">
        <f>[13]B!C144</f>
        <v>0</v>
      </c>
      <c r="D156" s="479"/>
      <c r="E156" s="126"/>
      <c r="F156" s="7"/>
      <c r="G156" s="7"/>
      <c r="H156" s="7"/>
      <c r="I156" s="7"/>
      <c r="J156" s="7"/>
      <c r="K156" s="7"/>
      <c r="L156" s="7"/>
    </row>
    <row r="157" spans="1:12" s="3" customFormat="1" ht="14.1" customHeight="1" x14ac:dyDescent="0.15">
      <c r="A157" s="478" t="s">
        <v>247</v>
      </c>
      <c r="B157" s="124" t="s">
        <v>248</v>
      </c>
      <c r="C157" s="473">
        <f>[13]B!C145</f>
        <v>0</v>
      </c>
      <c r="D157" s="479"/>
      <c r="E157" s="126"/>
      <c r="F157" s="7"/>
      <c r="G157" s="7"/>
      <c r="H157" s="7"/>
      <c r="I157" s="7"/>
      <c r="J157" s="7"/>
      <c r="K157" s="7"/>
      <c r="L157" s="7"/>
    </row>
    <row r="158" spans="1:12" s="3" customFormat="1" ht="24" customHeight="1" x14ac:dyDescent="0.15">
      <c r="A158" s="478" t="s">
        <v>249</v>
      </c>
      <c r="B158" s="124" t="s">
        <v>250</v>
      </c>
      <c r="C158" s="473">
        <f>[13]B!C146</f>
        <v>0</v>
      </c>
      <c r="D158" s="479"/>
      <c r="E158" s="126"/>
      <c r="F158" s="7"/>
      <c r="G158" s="7"/>
      <c r="H158" s="7"/>
      <c r="I158" s="7"/>
      <c r="J158" s="7"/>
      <c r="K158" s="7"/>
      <c r="L158" s="7"/>
    </row>
    <row r="159" spans="1:12" s="3" customFormat="1" ht="15" customHeight="1" x14ac:dyDescent="0.15">
      <c r="A159" s="465"/>
      <c r="B159" s="127" t="s">
        <v>251</v>
      </c>
      <c r="C159" s="480">
        <f>(C141+C142+C153)</f>
        <v>6985</v>
      </c>
      <c r="D159" s="480">
        <f>(D141+D142)</f>
        <v>6645</v>
      </c>
      <c r="E159" s="81">
        <f>(E141+E142)</f>
        <v>282143370</v>
      </c>
      <c r="F159" s="7"/>
      <c r="G159" s="7"/>
      <c r="H159" s="7"/>
      <c r="I159" s="7"/>
      <c r="J159" s="7"/>
      <c r="K159" s="7"/>
      <c r="L159" s="7"/>
    </row>
    <row r="160" spans="1:12" s="12" customFormat="1" ht="24.95" customHeight="1" x14ac:dyDescent="0.15">
      <c r="A160" s="99" t="s">
        <v>252</v>
      </c>
      <c r="B160" s="129"/>
      <c r="C160" s="466"/>
      <c r="D160" s="466"/>
      <c r="E160" s="110"/>
      <c r="F160" s="11"/>
      <c r="G160" s="11"/>
      <c r="H160" s="11"/>
      <c r="I160" s="11"/>
      <c r="J160" s="11"/>
      <c r="K160" s="11"/>
      <c r="L160" s="11"/>
    </row>
    <row r="161" spans="1:14" s="3" customFormat="1" ht="35.1" customHeight="1" x14ac:dyDescent="0.15">
      <c r="A161" s="13" t="s">
        <v>4</v>
      </c>
      <c r="B161" s="13" t="s">
        <v>5</v>
      </c>
      <c r="C161" s="67" t="s">
        <v>6</v>
      </c>
      <c r="D161" s="67" t="s">
        <v>7</v>
      </c>
      <c r="E161" s="67" t="s">
        <v>8</v>
      </c>
      <c r="F161" s="7"/>
      <c r="G161" s="7"/>
      <c r="H161" s="7"/>
      <c r="I161" s="7"/>
      <c r="J161" s="7"/>
      <c r="K161" s="7"/>
      <c r="L161" s="7"/>
    </row>
    <row r="162" spans="1:14" s="3" customFormat="1" ht="15" customHeight="1" x14ac:dyDescent="0.15">
      <c r="A162" s="423" t="s">
        <v>253</v>
      </c>
      <c r="B162" s="72" t="s">
        <v>254</v>
      </c>
      <c r="C162" s="481">
        <f>[13]B!$C$62</f>
        <v>387</v>
      </c>
      <c r="D162" s="481">
        <f>[13]B!$E$62</f>
        <v>387</v>
      </c>
      <c r="E162" s="113">
        <f>[13]B!$AL$62</f>
        <v>340560</v>
      </c>
      <c r="F162" s="7"/>
      <c r="G162" s="7"/>
      <c r="H162" s="7"/>
      <c r="I162" s="7"/>
      <c r="J162" s="7"/>
      <c r="K162" s="7"/>
      <c r="L162" s="7"/>
    </row>
    <row r="163" spans="1:14" s="3" customFormat="1" ht="15" customHeight="1" x14ac:dyDescent="0.15">
      <c r="A163" s="440" t="s">
        <v>255</v>
      </c>
      <c r="B163" s="95" t="s">
        <v>256</v>
      </c>
      <c r="C163" s="454">
        <f>SUM([13]B!$C$63+[13]B!$C$64)</f>
        <v>0</v>
      </c>
      <c r="D163" s="482">
        <f>SUM([13]B!$E$63+[13]B!$E$64)</f>
        <v>0</v>
      </c>
      <c r="E163" s="113">
        <f>SUM([13]B!$AL$63+[13]B!$AL$64)</f>
        <v>0</v>
      </c>
      <c r="F163" s="7"/>
      <c r="G163" s="7"/>
      <c r="H163" s="7"/>
      <c r="I163" s="7"/>
      <c r="J163" s="7"/>
      <c r="K163" s="7"/>
      <c r="L163" s="7"/>
    </row>
    <row r="164" spans="1:14" s="3" customFormat="1" ht="15" customHeight="1" x14ac:dyDescent="0.15">
      <c r="A164" s="130"/>
      <c r="B164" s="131" t="s">
        <v>257</v>
      </c>
      <c r="C164" s="483">
        <f>SUM(C162:C163)</f>
        <v>387</v>
      </c>
      <c r="D164" s="483">
        <f>SUM(D162:D163)</f>
        <v>387</v>
      </c>
      <c r="E164" s="133">
        <f>SUM(E162:E163)</f>
        <v>340560</v>
      </c>
      <c r="F164" s="7"/>
      <c r="G164" s="7"/>
      <c r="H164" s="7"/>
      <c r="I164" s="7"/>
      <c r="J164" s="7"/>
      <c r="K164" s="7"/>
      <c r="L164" s="7"/>
    </row>
    <row r="165" spans="1:14" s="3" customFormat="1" ht="24.95" customHeight="1" x14ac:dyDescent="0.15">
      <c r="A165" s="99" t="s">
        <v>258</v>
      </c>
      <c r="B165" s="134"/>
      <c r="C165" s="484"/>
      <c r="D165" s="484"/>
      <c r="E165" s="136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" customFormat="1" ht="35.1" customHeight="1" x14ac:dyDescent="0.15">
      <c r="A166" s="13" t="s">
        <v>4</v>
      </c>
      <c r="B166" s="13" t="s">
        <v>5</v>
      </c>
      <c r="C166" s="67" t="s">
        <v>6</v>
      </c>
      <c r="D166" s="137" t="s">
        <v>7</v>
      </c>
      <c r="E166" s="67" t="s">
        <v>8</v>
      </c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" customFormat="1" ht="15" customHeight="1" x14ac:dyDescent="0.15">
      <c r="A167" s="423">
        <v>1101004</v>
      </c>
      <c r="B167" s="72" t="s">
        <v>259</v>
      </c>
      <c r="C167" s="485">
        <f>[13]B!$C$1012</f>
        <v>15</v>
      </c>
      <c r="D167" s="485">
        <f>[13]B!$E$1012</f>
        <v>15</v>
      </c>
      <c r="E167" s="113">
        <f>[13]B!$AL$1012</f>
        <v>249000</v>
      </c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" customFormat="1" ht="15" customHeight="1" x14ac:dyDescent="0.15">
      <c r="A168" s="427">
        <v>1101006</v>
      </c>
      <c r="B168" s="75" t="s">
        <v>260</v>
      </c>
      <c r="C168" s="486">
        <f>[13]B!$C$1013</f>
        <v>0</v>
      </c>
      <c r="D168" s="486">
        <f>[13]B!$E$1013</f>
        <v>0</v>
      </c>
      <c r="E168" s="113">
        <f>[13]B!$AL$1013</f>
        <v>0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" customFormat="1" ht="15" customHeight="1" x14ac:dyDescent="0.15">
      <c r="A169" s="427" t="s">
        <v>261</v>
      </c>
      <c r="B169" s="75" t="s">
        <v>262</v>
      </c>
      <c r="C169" s="486">
        <f>[13]B!$C$1691</f>
        <v>1185</v>
      </c>
      <c r="D169" s="486">
        <f>[13]B!$E$1691</f>
        <v>1184</v>
      </c>
      <c r="E169" s="113">
        <f>[13]B!$AL$1691</f>
        <v>6736960</v>
      </c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" customFormat="1" ht="24" customHeight="1" x14ac:dyDescent="0.15">
      <c r="A170" s="427" t="s">
        <v>263</v>
      </c>
      <c r="B170" s="75" t="s">
        <v>264</v>
      </c>
      <c r="C170" s="486">
        <f>[13]B!$C$1692</f>
        <v>0</v>
      </c>
      <c r="D170" s="486">
        <f>[13]B!$E$1692</f>
        <v>0</v>
      </c>
      <c r="E170" s="113">
        <f>[13]B!$AL$1692</f>
        <v>0</v>
      </c>
      <c r="F170" s="7"/>
      <c r="G170" s="7"/>
      <c r="H170" s="7"/>
      <c r="I170" s="7"/>
      <c r="J170" s="7"/>
      <c r="K170" s="7"/>
      <c r="L170" s="7"/>
      <c r="M170" s="7"/>
      <c r="N170" s="7"/>
    </row>
    <row r="171" spans="1:14" s="3" customFormat="1" ht="24" customHeight="1" x14ac:dyDescent="0.15">
      <c r="A171" s="427" t="s">
        <v>265</v>
      </c>
      <c r="B171" s="75" t="s">
        <v>266</v>
      </c>
      <c r="C171" s="486">
        <f>[13]B!$C$1693</f>
        <v>0</v>
      </c>
      <c r="D171" s="486">
        <f>[13]B!$E$1693</f>
        <v>0</v>
      </c>
      <c r="E171" s="113">
        <f>[13]B!$AL$1693</f>
        <v>0</v>
      </c>
      <c r="F171" s="7"/>
      <c r="G171" s="7"/>
      <c r="H171" s="7"/>
      <c r="I171" s="7"/>
      <c r="J171" s="7"/>
      <c r="K171" s="7"/>
      <c r="L171" s="7"/>
      <c r="M171" s="7"/>
      <c r="N171" s="7"/>
    </row>
    <row r="172" spans="1:14" s="3" customFormat="1" ht="15" customHeight="1" x14ac:dyDescent="0.15">
      <c r="A172" s="427" t="s">
        <v>267</v>
      </c>
      <c r="B172" s="75" t="s">
        <v>268</v>
      </c>
      <c r="C172" s="486">
        <f>[13]B!$C$1694</f>
        <v>0</v>
      </c>
      <c r="D172" s="486">
        <f>[13]B!$E$1694</f>
        <v>0</v>
      </c>
      <c r="E172" s="113">
        <f>[13]B!$AL$1694</f>
        <v>0</v>
      </c>
      <c r="F172" s="7"/>
      <c r="G172" s="7"/>
      <c r="H172" s="7"/>
      <c r="I172" s="7"/>
      <c r="J172" s="7"/>
      <c r="K172" s="7"/>
      <c r="L172" s="7"/>
      <c r="M172" s="7"/>
      <c r="N172" s="7"/>
    </row>
    <row r="173" spans="1:14" s="3" customFormat="1" ht="15" customHeight="1" x14ac:dyDescent="0.15">
      <c r="A173" s="427" t="s">
        <v>269</v>
      </c>
      <c r="B173" s="75" t="s">
        <v>270</v>
      </c>
      <c r="C173" s="486">
        <f>[13]B!$C$1695</f>
        <v>133</v>
      </c>
      <c r="D173" s="486">
        <f>[13]B!$E$1695</f>
        <v>133</v>
      </c>
      <c r="E173" s="113">
        <f>[13]B!$AL$1695</f>
        <v>7688730</v>
      </c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3" customFormat="1" ht="24" customHeight="1" x14ac:dyDescent="0.15">
      <c r="A174" s="427" t="s">
        <v>271</v>
      </c>
      <c r="B174" s="75" t="s">
        <v>272</v>
      </c>
      <c r="C174" s="486">
        <f>[13]B!$C$1696</f>
        <v>0</v>
      </c>
      <c r="D174" s="486">
        <f>[13]B!$E$1696</f>
        <v>0</v>
      </c>
      <c r="E174" s="113">
        <f>[13]B!$AL$1696</f>
        <v>0</v>
      </c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3" customFormat="1" ht="15" customHeight="1" x14ac:dyDescent="0.15">
      <c r="A175" s="427" t="s">
        <v>273</v>
      </c>
      <c r="B175" s="75" t="s">
        <v>274</v>
      </c>
      <c r="C175" s="486">
        <f>[13]B!$C$1697</f>
        <v>0</v>
      </c>
      <c r="D175" s="486">
        <f>[13]B!$E$1697</f>
        <v>0</v>
      </c>
      <c r="E175" s="113">
        <f>[13]B!$AL$1697</f>
        <v>0</v>
      </c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3" customFormat="1" ht="15" customHeight="1" x14ac:dyDescent="0.15">
      <c r="A176" s="427" t="s">
        <v>275</v>
      </c>
      <c r="B176" s="75" t="s">
        <v>276</v>
      </c>
      <c r="C176" s="486">
        <f>[13]B!$C$1698</f>
        <v>0</v>
      </c>
      <c r="D176" s="486">
        <f>[13]B!$E$1698</f>
        <v>0</v>
      </c>
      <c r="E176" s="113">
        <f>[13]B!$AL$1698</f>
        <v>0</v>
      </c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3" customFormat="1" ht="15" customHeight="1" x14ac:dyDescent="0.15">
      <c r="A177" s="427" t="s">
        <v>277</v>
      </c>
      <c r="B177" s="75" t="s">
        <v>278</v>
      </c>
      <c r="C177" s="486">
        <f>[13]B!$C$1699</f>
        <v>0</v>
      </c>
      <c r="D177" s="486">
        <f>[13]B!$E$1699</f>
        <v>0</v>
      </c>
      <c r="E177" s="113">
        <f>[13]B!$AL$1699</f>
        <v>0</v>
      </c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3" customFormat="1" ht="15" customHeight="1" x14ac:dyDescent="0.15">
      <c r="A178" s="427" t="s">
        <v>279</v>
      </c>
      <c r="B178" s="75" t="s">
        <v>280</v>
      </c>
      <c r="C178" s="486">
        <f>[13]B!$C$1700</f>
        <v>0</v>
      </c>
      <c r="D178" s="486">
        <f>[13]B!$E$1700</f>
        <v>0</v>
      </c>
      <c r="E178" s="113">
        <f>[13]B!$AL$1700</f>
        <v>0</v>
      </c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3" customFormat="1" ht="15" customHeight="1" x14ac:dyDescent="0.15">
      <c r="A179" s="427" t="s">
        <v>281</v>
      </c>
      <c r="B179" s="75" t="s">
        <v>282</v>
      </c>
      <c r="C179" s="486">
        <f>[13]B!$C$1701</f>
        <v>0</v>
      </c>
      <c r="D179" s="486">
        <f>[13]B!$E$1701</f>
        <v>0</v>
      </c>
      <c r="E179" s="113">
        <f>[13]B!$AL$1701</f>
        <v>0</v>
      </c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3" customFormat="1" ht="15" customHeight="1" x14ac:dyDescent="0.15">
      <c r="A180" s="427" t="s">
        <v>283</v>
      </c>
      <c r="B180" s="75" t="s">
        <v>284</v>
      </c>
      <c r="C180" s="486">
        <f>[13]B!$C$1702</f>
        <v>0</v>
      </c>
      <c r="D180" s="486">
        <f>[13]B!$E$1702</f>
        <v>0</v>
      </c>
      <c r="E180" s="113">
        <f>[13]B!$AL$1702</f>
        <v>0</v>
      </c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3" customFormat="1" ht="15" customHeight="1" x14ac:dyDescent="0.15">
      <c r="A181" s="427" t="s">
        <v>285</v>
      </c>
      <c r="B181" s="75" t="s">
        <v>286</v>
      </c>
      <c r="C181" s="486">
        <f>[13]B!$C$1703</f>
        <v>0</v>
      </c>
      <c r="D181" s="486">
        <f>[13]B!$E$1703</f>
        <v>0</v>
      </c>
      <c r="E181" s="113">
        <f>[13]B!$AL$1703</f>
        <v>0</v>
      </c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3" customFormat="1" ht="15" customHeight="1" x14ac:dyDescent="0.15">
      <c r="A182" s="427" t="s">
        <v>287</v>
      </c>
      <c r="B182" s="75" t="s">
        <v>288</v>
      </c>
      <c r="C182" s="486">
        <f>[13]B!$C$1704</f>
        <v>0</v>
      </c>
      <c r="D182" s="486">
        <f>[13]B!$E$1704</f>
        <v>0</v>
      </c>
      <c r="E182" s="113">
        <f>[13]B!$AL$1704</f>
        <v>0</v>
      </c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3" customFormat="1" ht="24" customHeight="1" x14ac:dyDescent="0.15">
      <c r="A183" s="427" t="s">
        <v>289</v>
      </c>
      <c r="B183" s="75" t="s">
        <v>290</v>
      </c>
      <c r="C183" s="486">
        <f>[13]B!$C$1705</f>
        <v>0</v>
      </c>
      <c r="D183" s="486">
        <f>[13]B!$E$1705</f>
        <v>0</v>
      </c>
      <c r="E183" s="113">
        <f>[13]B!$AL$1705</f>
        <v>0</v>
      </c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3" customFormat="1" ht="15" customHeight="1" x14ac:dyDescent="0.15">
      <c r="A184" s="427" t="s">
        <v>291</v>
      </c>
      <c r="B184" s="75" t="s">
        <v>292</v>
      </c>
      <c r="C184" s="486">
        <f>[13]B!$C$1706</f>
        <v>0</v>
      </c>
      <c r="D184" s="486">
        <f>[13]B!$E$1706</f>
        <v>0</v>
      </c>
      <c r="E184" s="113">
        <f>[13]B!$AL$1706</f>
        <v>0</v>
      </c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3" customFormat="1" ht="15" customHeight="1" x14ac:dyDescent="0.15">
      <c r="A185" s="427" t="s">
        <v>293</v>
      </c>
      <c r="B185" s="75" t="s">
        <v>294</v>
      </c>
      <c r="C185" s="486">
        <f>[13]B!$C$1707</f>
        <v>0</v>
      </c>
      <c r="D185" s="486">
        <f>[13]B!$E$1707</f>
        <v>0</v>
      </c>
      <c r="E185" s="113">
        <f>[13]B!$AL$1707</f>
        <v>0</v>
      </c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3" customFormat="1" ht="15" customHeight="1" x14ac:dyDescent="0.15">
      <c r="A186" s="427" t="s">
        <v>295</v>
      </c>
      <c r="B186" s="75" t="s">
        <v>296</v>
      </c>
      <c r="C186" s="486">
        <f>[13]B!$C$1708</f>
        <v>0</v>
      </c>
      <c r="D186" s="486">
        <f>[13]B!$E$1708</f>
        <v>0</v>
      </c>
      <c r="E186" s="113">
        <f>[13]B!$AL$1708</f>
        <v>0</v>
      </c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3" customFormat="1" ht="15" customHeight="1" x14ac:dyDescent="0.15">
      <c r="A187" s="427" t="s">
        <v>297</v>
      </c>
      <c r="B187" s="75" t="s">
        <v>298</v>
      </c>
      <c r="C187" s="486">
        <f>[13]B!$C$1709</f>
        <v>0</v>
      </c>
      <c r="D187" s="486">
        <f>[13]B!$E$1709</f>
        <v>0</v>
      </c>
      <c r="E187" s="113">
        <f>[13]B!$AL$1709</f>
        <v>0</v>
      </c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3" customFormat="1" ht="15" customHeight="1" x14ac:dyDescent="0.15">
      <c r="A188" s="427" t="s">
        <v>299</v>
      </c>
      <c r="B188" s="75" t="s">
        <v>300</v>
      </c>
      <c r="C188" s="486">
        <f>[13]B!$C$1710</f>
        <v>0</v>
      </c>
      <c r="D188" s="486">
        <f>[13]B!$E$1710</f>
        <v>0</v>
      </c>
      <c r="E188" s="113">
        <f>[13]B!$AL$1710</f>
        <v>0</v>
      </c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3" customFormat="1" ht="15" customHeight="1" x14ac:dyDescent="0.15">
      <c r="A189" s="427" t="s">
        <v>301</v>
      </c>
      <c r="B189" s="75" t="s">
        <v>302</v>
      </c>
      <c r="C189" s="486">
        <f>[13]B!$C$1711</f>
        <v>0</v>
      </c>
      <c r="D189" s="486">
        <f>[13]B!$E$1711</f>
        <v>0</v>
      </c>
      <c r="E189" s="113">
        <f>[13]B!$AL$1711</f>
        <v>0</v>
      </c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3" customFormat="1" ht="15" customHeight="1" x14ac:dyDescent="0.15">
      <c r="A190" s="427" t="s">
        <v>303</v>
      </c>
      <c r="B190" s="75" t="s">
        <v>304</v>
      </c>
      <c r="C190" s="486">
        <f>[13]B!$C$1712</f>
        <v>0</v>
      </c>
      <c r="D190" s="486">
        <f>[13]B!$E$1712</f>
        <v>0</v>
      </c>
      <c r="E190" s="113">
        <f>[13]B!$AL$1712</f>
        <v>0</v>
      </c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3" customFormat="1" ht="15" customHeight="1" x14ac:dyDescent="0.15">
      <c r="A191" s="427" t="s">
        <v>305</v>
      </c>
      <c r="B191" s="75" t="s">
        <v>306</v>
      </c>
      <c r="C191" s="486">
        <f>[13]B!$C$1713</f>
        <v>0</v>
      </c>
      <c r="D191" s="486">
        <f>[13]B!$E$1713</f>
        <v>0</v>
      </c>
      <c r="E191" s="113">
        <f>[13]B!$AL$1713</f>
        <v>0</v>
      </c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3" customFormat="1" ht="15" customHeight="1" x14ac:dyDescent="0.15">
      <c r="A192" s="427" t="s">
        <v>307</v>
      </c>
      <c r="B192" s="75" t="s">
        <v>308</v>
      </c>
      <c r="C192" s="486">
        <f>[13]B!$C$1714</f>
        <v>0</v>
      </c>
      <c r="D192" s="486">
        <f>[13]B!$E$1714</f>
        <v>0</v>
      </c>
      <c r="E192" s="113">
        <f>[13]B!$AL$1714</f>
        <v>0</v>
      </c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3" customFormat="1" ht="15" customHeight="1" x14ac:dyDescent="0.15">
      <c r="A193" s="427">
        <v>1801001</v>
      </c>
      <c r="B193" s="75" t="s">
        <v>309</v>
      </c>
      <c r="C193" s="486">
        <f>[13]B!$C$1933</f>
        <v>72</v>
      </c>
      <c r="D193" s="486">
        <f>[13]B!$E$1933</f>
        <v>72</v>
      </c>
      <c r="E193" s="113">
        <f>[13]B!$AL$1933</f>
        <v>2825280</v>
      </c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3" customFormat="1" ht="15" customHeight="1" x14ac:dyDescent="0.15">
      <c r="A194" s="427">
        <v>1801003</v>
      </c>
      <c r="B194" s="75" t="s">
        <v>310</v>
      </c>
      <c r="C194" s="486">
        <f>[13]B!$C$1934</f>
        <v>0</v>
      </c>
      <c r="D194" s="486">
        <f>[13]B!$E$1934</f>
        <v>0</v>
      </c>
      <c r="E194" s="113">
        <f>[13]B!$AL$1934</f>
        <v>0</v>
      </c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3" customFormat="1" ht="15" customHeight="1" x14ac:dyDescent="0.15">
      <c r="A195" s="427">
        <v>1801006</v>
      </c>
      <c r="B195" s="75" t="s">
        <v>311</v>
      </c>
      <c r="C195" s="486">
        <f>[13]B!$C$1935</f>
        <v>20</v>
      </c>
      <c r="D195" s="486">
        <f>[13]B!$E$1935</f>
        <v>10</v>
      </c>
      <c r="E195" s="113">
        <f>[13]B!$AL$1935</f>
        <v>504200</v>
      </c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3" customFormat="1" ht="15" customHeight="1" x14ac:dyDescent="0.15">
      <c r="A196" s="427">
        <v>1401001</v>
      </c>
      <c r="B196" s="75" t="s">
        <v>312</v>
      </c>
      <c r="C196" s="486">
        <f>[13]B!$C$1418</f>
        <v>0</v>
      </c>
      <c r="D196" s="486">
        <f>[13]B!$E$1418</f>
        <v>0</v>
      </c>
      <c r="E196" s="113">
        <f>[13]B!$AL$1418</f>
        <v>0</v>
      </c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3" customFormat="1" ht="24" customHeight="1" x14ac:dyDescent="0.15">
      <c r="A197" s="427">
        <v>1101113</v>
      </c>
      <c r="B197" s="75" t="s">
        <v>313</v>
      </c>
      <c r="C197" s="486">
        <f>[13]B!$C$1014</f>
        <v>0</v>
      </c>
      <c r="D197" s="486">
        <f>[13]B!$E$1014</f>
        <v>0</v>
      </c>
      <c r="E197" s="113">
        <f>[13]B!$AL$1014</f>
        <v>0</v>
      </c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3" customFormat="1" ht="24" customHeight="1" x14ac:dyDescent="0.15">
      <c r="A198" s="427">
        <v>1101140</v>
      </c>
      <c r="B198" s="75" t="s">
        <v>314</v>
      </c>
      <c r="C198" s="486">
        <f>[13]B!$C$1015</f>
        <v>0</v>
      </c>
      <c r="D198" s="486">
        <f>[13]B!$E$1015</f>
        <v>0</v>
      </c>
      <c r="E198" s="113">
        <f>[13]B!$AL$1015</f>
        <v>0</v>
      </c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3" customFormat="1" ht="15" customHeight="1" x14ac:dyDescent="0.15">
      <c r="A199" s="427">
        <v>1101141</v>
      </c>
      <c r="B199" s="75" t="s">
        <v>315</v>
      </c>
      <c r="C199" s="486">
        <f>[13]B!$C$1016</f>
        <v>3</v>
      </c>
      <c r="D199" s="486">
        <f>[13]B!$E$1016</f>
        <v>3</v>
      </c>
      <c r="E199" s="113">
        <f>[13]B!$AL$1016</f>
        <v>778410</v>
      </c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3" customFormat="1" ht="15" customHeight="1" x14ac:dyDescent="0.15">
      <c r="A200" s="440">
        <v>1101142</v>
      </c>
      <c r="B200" s="95" t="s">
        <v>316</v>
      </c>
      <c r="C200" s="487">
        <f>[13]B!$C$1017</f>
        <v>0</v>
      </c>
      <c r="D200" s="487">
        <f>[13]B!$E$1017</f>
        <v>0</v>
      </c>
      <c r="E200" s="113">
        <f>[13]B!$AL$1017</f>
        <v>0</v>
      </c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3" customFormat="1" ht="15" customHeight="1" x14ac:dyDescent="0.15">
      <c r="A201" s="465"/>
      <c r="B201" s="96" t="s">
        <v>317</v>
      </c>
      <c r="C201" s="488">
        <f>SUM(C167:C200)</f>
        <v>1428</v>
      </c>
      <c r="D201" s="488">
        <f>SUM(D167:D200)</f>
        <v>1417</v>
      </c>
      <c r="E201" s="139">
        <f>SUM(E167:E200)</f>
        <v>18782580</v>
      </c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3" customFormat="1" ht="24.95" customHeight="1" x14ac:dyDescent="0.15">
      <c r="A202" s="140" t="s">
        <v>318</v>
      </c>
      <c r="B202" s="141"/>
      <c r="C202" s="489"/>
      <c r="D202" s="489"/>
      <c r="E202" s="143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3" customFormat="1" ht="30" customHeight="1" x14ac:dyDescent="0.15">
      <c r="A203" s="13" t="s">
        <v>4</v>
      </c>
      <c r="B203" s="13" t="s">
        <v>5</v>
      </c>
      <c r="C203" s="67" t="s">
        <v>6</v>
      </c>
      <c r="D203" s="67" t="s">
        <v>7</v>
      </c>
      <c r="E203" s="67" t="s">
        <v>8</v>
      </c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3" customFormat="1" ht="15" customHeight="1" x14ac:dyDescent="0.15">
      <c r="A204" s="423"/>
      <c r="B204" s="144" t="s">
        <v>319</v>
      </c>
      <c r="C204" s="472">
        <f>[13]B!C2734</f>
        <v>0</v>
      </c>
      <c r="D204" s="490"/>
      <c r="E204" s="146"/>
      <c r="F204" s="7"/>
      <c r="G204" s="7"/>
      <c r="H204" s="7"/>
      <c r="I204" s="7"/>
      <c r="J204" s="7"/>
      <c r="K204" s="7"/>
      <c r="L204" s="7"/>
    </row>
    <row r="205" spans="1:14" s="3" customFormat="1" ht="15" customHeight="1" x14ac:dyDescent="0.15">
      <c r="A205" s="427"/>
      <c r="B205" s="147" t="s">
        <v>320</v>
      </c>
      <c r="C205" s="473">
        <f>[13]B!C2735</f>
        <v>0</v>
      </c>
      <c r="D205" s="477"/>
      <c r="E205" s="122"/>
      <c r="F205" s="7"/>
      <c r="G205" s="7"/>
      <c r="H205" s="7"/>
      <c r="I205" s="7"/>
      <c r="J205" s="7"/>
      <c r="K205" s="7"/>
      <c r="L205" s="7"/>
    </row>
    <row r="206" spans="1:14" s="3" customFormat="1" ht="15" customHeight="1" x14ac:dyDescent="0.15">
      <c r="A206" s="427"/>
      <c r="B206" s="147" t="s">
        <v>321</v>
      </c>
      <c r="C206" s="473">
        <f>[13]B!$C$2736</f>
        <v>0</v>
      </c>
      <c r="D206" s="477"/>
      <c r="E206" s="122"/>
      <c r="F206" s="7"/>
      <c r="G206" s="7"/>
      <c r="H206" s="7"/>
      <c r="I206" s="7"/>
      <c r="J206" s="7"/>
      <c r="K206" s="7"/>
      <c r="L206" s="7"/>
    </row>
    <row r="207" spans="1:14" s="3" customFormat="1" ht="15" customHeight="1" x14ac:dyDescent="0.15">
      <c r="A207" s="427"/>
      <c r="B207" s="147" t="s">
        <v>322</v>
      </c>
      <c r="C207" s="473">
        <f>[13]B!$C$2737</f>
        <v>0</v>
      </c>
      <c r="D207" s="477"/>
      <c r="E207" s="122"/>
      <c r="F207" s="7"/>
      <c r="G207" s="7"/>
      <c r="H207" s="7"/>
      <c r="I207" s="7"/>
      <c r="J207" s="7"/>
      <c r="K207" s="7"/>
      <c r="L207" s="7"/>
    </row>
    <row r="208" spans="1:14" s="3" customFormat="1" ht="15" customHeight="1" x14ac:dyDescent="0.15">
      <c r="A208" s="427"/>
      <c r="B208" s="147" t="s">
        <v>323</v>
      </c>
      <c r="C208" s="473">
        <f>[13]B!$C$2738</f>
        <v>0</v>
      </c>
      <c r="D208" s="477"/>
      <c r="E208" s="122"/>
      <c r="F208" s="7"/>
      <c r="G208" s="7"/>
      <c r="H208" s="7"/>
      <c r="I208" s="7"/>
      <c r="J208" s="7"/>
      <c r="K208" s="7"/>
      <c r="L208" s="7"/>
    </row>
    <row r="209" spans="1:12" s="3" customFormat="1" ht="15" customHeight="1" x14ac:dyDescent="0.15">
      <c r="A209" s="427"/>
      <c r="B209" s="147" t="s">
        <v>324</v>
      </c>
      <c r="C209" s="473">
        <f>[13]B!$C$2739</f>
        <v>0</v>
      </c>
      <c r="D209" s="477"/>
      <c r="E209" s="122"/>
      <c r="F209" s="7"/>
      <c r="G209" s="7"/>
      <c r="H209" s="7"/>
      <c r="I209" s="7"/>
      <c r="J209" s="7"/>
      <c r="K209" s="7"/>
      <c r="L209" s="7"/>
    </row>
    <row r="210" spans="1:12" s="3" customFormat="1" ht="15" customHeight="1" x14ac:dyDescent="0.15">
      <c r="A210" s="440"/>
      <c r="B210" s="148" t="s">
        <v>325</v>
      </c>
      <c r="C210" s="474">
        <f>[13]B!$C$2740</f>
        <v>0</v>
      </c>
      <c r="D210" s="491"/>
      <c r="E210" s="150"/>
      <c r="F210" s="7"/>
      <c r="G210" s="7"/>
      <c r="H210" s="7"/>
      <c r="I210" s="7"/>
      <c r="J210" s="7"/>
      <c r="K210" s="7"/>
      <c r="L210" s="7"/>
    </row>
    <row r="211" spans="1:12" s="3" customFormat="1" ht="15" customHeight="1" x14ac:dyDescent="0.15">
      <c r="A211" s="465"/>
      <c r="B211" s="151" t="s">
        <v>105</v>
      </c>
      <c r="C211" s="492">
        <f>SUM(C204:C210)</f>
        <v>0</v>
      </c>
      <c r="D211" s="492"/>
      <c r="E211" s="139"/>
      <c r="F211" s="7"/>
      <c r="G211" s="7"/>
      <c r="H211" s="7"/>
      <c r="I211" s="7"/>
      <c r="J211" s="7"/>
      <c r="K211" s="7"/>
      <c r="L211" s="7"/>
    </row>
    <row r="212" spans="1:12" s="3" customFormat="1" ht="24.95" customHeight="1" x14ac:dyDescent="0.15">
      <c r="A212" s="140" t="s">
        <v>326</v>
      </c>
      <c r="B212" s="141"/>
      <c r="C212" s="493"/>
      <c r="D212" s="493"/>
      <c r="E212" s="154"/>
      <c r="F212" s="7"/>
      <c r="G212" s="7"/>
      <c r="H212" s="7"/>
      <c r="I212" s="7"/>
      <c r="J212" s="7"/>
      <c r="K212" s="7"/>
      <c r="L212" s="7"/>
    </row>
    <row r="213" spans="1:12" s="3" customFormat="1" ht="30" customHeight="1" x14ac:dyDescent="0.15">
      <c r="A213" s="13" t="s">
        <v>4</v>
      </c>
      <c r="B213" s="155" t="s">
        <v>327</v>
      </c>
      <c r="C213" s="67" t="s">
        <v>6</v>
      </c>
      <c r="D213" s="137" t="s">
        <v>7</v>
      </c>
      <c r="E213" s="67" t="s">
        <v>8</v>
      </c>
      <c r="F213" s="7"/>
      <c r="G213" s="7"/>
      <c r="H213" s="7"/>
      <c r="I213" s="7"/>
      <c r="J213" s="7"/>
      <c r="K213" s="7"/>
      <c r="L213" s="7"/>
    </row>
    <row r="214" spans="1:12" s="3" customFormat="1" ht="15" customHeight="1" x14ac:dyDescent="0.15">
      <c r="A214" s="423" t="s">
        <v>328</v>
      </c>
      <c r="B214" s="144" t="s">
        <v>329</v>
      </c>
      <c r="C214" s="494">
        <f>[13]B!$C$2743</f>
        <v>5</v>
      </c>
      <c r="D214" s="494">
        <f>[13]B!$E$2743</f>
        <v>5</v>
      </c>
      <c r="E214" s="53">
        <f>[13]B!$AL$2743</f>
        <v>40100</v>
      </c>
      <c r="F214" s="7"/>
      <c r="G214" s="7"/>
      <c r="H214" s="7"/>
      <c r="I214" s="7"/>
      <c r="J214" s="7"/>
      <c r="K214" s="7"/>
      <c r="L214" s="7"/>
    </row>
    <row r="215" spans="1:12" s="3" customFormat="1" ht="15" customHeight="1" x14ac:dyDescent="0.15">
      <c r="A215" s="427" t="s">
        <v>330</v>
      </c>
      <c r="B215" s="147" t="s">
        <v>331</v>
      </c>
      <c r="C215" s="495">
        <f>[13]B!$C$2744</f>
        <v>0</v>
      </c>
      <c r="D215" s="495">
        <f>[13]B!$E$2744</f>
        <v>0</v>
      </c>
      <c r="E215" s="54">
        <f>[13]B!$AL$2744</f>
        <v>0</v>
      </c>
      <c r="F215" s="7"/>
      <c r="G215" s="7"/>
      <c r="H215" s="7"/>
      <c r="I215" s="7"/>
      <c r="J215" s="7"/>
      <c r="K215" s="7"/>
      <c r="L215" s="7"/>
    </row>
    <row r="216" spans="1:12" s="3" customFormat="1" ht="15" customHeight="1" x14ac:dyDescent="0.15">
      <c r="A216" s="427" t="s">
        <v>332</v>
      </c>
      <c r="B216" s="147" t="s">
        <v>333</v>
      </c>
      <c r="C216" s="495">
        <f>[13]B!$C$2745</f>
        <v>0</v>
      </c>
      <c r="D216" s="495">
        <f>[13]B!$E$2745</f>
        <v>0</v>
      </c>
      <c r="E216" s="54">
        <f>[13]B!$AL$2745</f>
        <v>0</v>
      </c>
      <c r="F216" s="7"/>
      <c r="G216" s="7"/>
      <c r="H216" s="7"/>
      <c r="I216" s="7"/>
      <c r="J216" s="7"/>
      <c r="K216" s="7"/>
      <c r="L216" s="7"/>
    </row>
    <row r="217" spans="1:12" s="3" customFormat="1" ht="15" customHeight="1" x14ac:dyDescent="0.15">
      <c r="A217" s="427" t="s">
        <v>334</v>
      </c>
      <c r="B217" s="147" t="s">
        <v>335</v>
      </c>
      <c r="C217" s="495">
        <f>[13]B!$C$2746</f>
        <v>0</v>
      </c>
      <c r="D217" s="495">
        <f>[13]B!$E$2746</f>
        <v>0</v>
      </c>
      <c r="E217" s="54">
        <f>[13]B!$AL$2746</f>
        <v>0</v>
      </c>
      <c r="F217" s="7"/>
      <c r="G217" s="7"/>
      <c r="H217" s="7"/>
      <c r="I217" s="7"/>
      <c r="J217" s="7"/>
      <c r="K217" s="7"/>
      <c r="L217" s="7"/>
    </row>
    <row r="218" spans="1:12" s="3" customFormat="1" ht="15" customHeight="1" x14ac:dyDescent="0.15">
      <c r="A218" s="440" t="s">
        <v>336</v>
      </c>
      <c r="B218" s="148" t="s">
        <v>337</v>
      </c>
      <c r="C218" s="496">
        <f>[13]B!$C$2747</f>
        <v>0</v>
      </c>
      <c r="D218" s="496">
        <f>[13]B!$E$2747</f>
        <v>0</v>
      </c>
      <c r="E218" s="156">
        <f>[13]B!$AL$2747</f>
        <v>0</v>
      </c>
      <c r="F218" s="7"/>
      <c r="G218" s="7"/>
      <c r="H218" s="7"/>
      <c r="I218" s="7"/>
      <c r="J218" s="7"/>
      <c r="K218" s="7"/>
      <c r="L218" s="7"/>
    </row>
    <row r="219" spans="1:12" s="3" customFormat="1" ht="15" customHeight="1" x14ac:dyDescent="0.15">
      <c r="A219" s="465"/>
      <c r="B219" s="157" t="s">
        <v>338</v>
      </c>
      <c r="C219" s="497">
        <f>SUM(C214:C218)</f>
        <v>5</v>
      </c>
      <c r="D219" s="497">
        <f>SUM(D214:D218)</f>
        <v>5</v>
      </c>
      <c r="E219" s="139">
        <f>SUM(E214:E218)</f>
        <v>40100</v>
      </c>
      <c r="F219" s="7"/>
      <c r="G219" s="7"/>
      <c r="H219" s="7"/>
      <c r="I219" s="7"/>
      <c r="J219" s="7"/>
      <c r="K219" s="7"/>
      <c r="L219" s="7"/>
    </row>
    <row r="220" spans="1:12" s="161" customFormat="1" ht="24.95" customHeight="1" x14ac:dyDescent="0.15">
      <c r="A220" s="858" t="s">
        <v>339</v>
      </c>
      <c r="B220" s="858"/>
      <c r="C220" s="498"/>
      <c r="D220" s="498"/>
      <c r="E220" s="160"/>
    </row>
    <row r="221" spans="1:12" s="3" customFormat="1" ht="35.1" customHeight="1" x14ac:dyDescent="0.15">
      <c r="A221" s="13" t="s">
        <v>4</v>
      </c>
      <c r="B221" s="155" t="s">
        <v>340</v>
      </c>
      <c r="C221" s="67" t="s">
        <v>6</v>
      </c>
      <c r="D221" s="137" t="s">
        <v>7</v>
      </c>
      <c r="E221" s="67" t="s">
        <v>8</v>
      </c>
      <c r="F221" s="7"/>
      <c r="G221" s="7"/>
      <c r="H221" s="7"/>
      <c r="I221" s="7"/>
      <c r="J221" s="7"/>
      <c r="K221" s="7"/>
      <c r="L221" s="7"/>
    </row>
    <row r="222" spans="1:12" s="3" customFormat="1" ht="15" customHeight="1" x14ac:dyDescent="0.15">
      <c r="A222" s="423" t="s">
        <v>341</v>
      </c>
      <c r="B222" s="144" t="s">
        <v>342</v>
      </c>
      <c r="C222" s="494">
        <f>[13]B!$C$2587</f>
        <v>207</v>
      </c>
      <c r="D222" s="494">
        <f>[13]B!$E$2587</f>
        <v>207</v>
      </c>
      <c r="E222" s="53">
        <f>[13]B!$AL$2587</f>
        <v>4438080</v>
      </c>
      <c r="F222" s="7"/>
      <c r="G222" s="7"/>
      <c r="H222" s="7"/>
      <c r="I222" s="7"/>
      <c r="J222" s="7"/>
      <c r="K222" s="7"/>
      <c r="L222" s="7"/>
    </row>
    <row r="223" spans="1:12" s="3" customFormat="1" ht="15" customHeight="1" x14ac:dyDescent="0.15">
      <c r="A223" s="427" t="s">
        <v>343</v>
      </c>
      <c r="B223" s="147" t="s">
        <v>344</v>
      </c>
      <c r="C223" s="495">
        <f>[13]B!$C$2588</f>
        <v>276</v>
      </c>
      <c r="D223" s="495">
        <f>[13]B!$E$2588</f>
        <v>276</v>
      </c>
      <c r="E223" s="54">
        <f>[13]B!$AL$2588</f>
        <v>18621720</v>
      </c>
      <c r="F223" s="7"/>
      <c r="G223" s="7"/>
      <c r="H223" s="7"/>
      <c r="I223" s="7"/>
      <c r="J223" s="7"/>
      <c r="K223" s="7"/>
      <c r="L223" s="7"/>
    </row>
    <row r="224" spans="1:12" s="3" customFormat="1" ht="15" customHeight="1" x14ac:dyDescent="0.15">
      <c r="A224" s="427" t="s">
        <v>345</v>
      </c>
      <c r="B224" s="147" t="s">
        <v>346</v>
      </c>
      <c r="C224" s="495">
        <f>[13]B!$C$2589</f>
        <v>0</v>
      </c>
      <c r="D224" s="495">
        <f>[13]B!$E$2589</f>
        <v>0</v>
      </c>
      <c r="E224" s="54">
        <f>[13]B!$AL$2589</f>
        <v>0</v>
      </c>
      <c r="F224" s="7"/>
      <c r="G224" s="7"/>
      <c r="H224" s="7"/>
      <c r="I224" s="7"/>
      <c r="J224" s="7"/>
      <c r="K224" s="7"/>
      <c r="L224" s="7"/>
    </row>
    <row r="225" spans="1:22" s="3" customFormat="1" ht="15" customHeight="1" x14ac:dyDescent="0.15">
      <c r="A225" s="427" t="s">
        <v>347</v>
      </c>
      <c r="B225" s="147" t="s">
        <v>348</v>
      </c>
      <c r="C225" s="495">
        <f>[13]B!$C$2590</f>
        <v>232</v>
      </c>
      <c r="D225" s="495">
        <f>[13]B!$E$2590</f>
        <v>228</v>
      </c>
      <c r="E225" s="54">
        <f>[13]B!$AL$2590</f>
        <v>670320</v>
      </c>
      <c r="F225" s="7"/>
      <c r="G225" s="7"/>
      <c r="H225" s="7"/>
      <c r="I225" s="7"/>
      <c r="J225" s="7"/>
      <c r="K225" s="7"/>
      <c r="L225" s="7"/>
    </row>
    <row r="226" spans="1:22" s="3" customFormat="1" ht="15" customHeight="1" x14ac:dyDescent="0.15">
      <c r="A226" s="427" t="s">
        <v>349</v>
      </c>
      <c r="B226" s="147" t="s">
        <v>350</v>
      </c>
      <c r="C226" s="495">
        <f>[13]B!$C$2591</f>
        <v>0</v>
      </c>
      <c r="D226" s="495">
        <f>[13]B!$E$2591</f>
        <v>0</v>
      </c>
      <c r="E226" s="54">
        <f>[13]B!$AL$2591</f>
        <v>0</v>
      </c>
      <c r="F226" s="7"/>
      <c r="G226" s="7"/>
      <c r="H226" s="7"/>
      <c r="I226" s="7"/>
      <c r="J226" s="7"/>
      <c r="K226" s="7"/>
      <c r="L226" s="7"/>
    </row>
    <row r="227" spans="1:22" s="3" customFormat="1" ht="15" customHeight="1" x14ac:dyDescent="0.15">
      <c r="A227" s="427" t="s">
        <v>351</v>
      </c>
      <c r="B227" s="147" t="s">
        <v>352</v>
      </c>
      <c r="C227" s="495">
        <f>[13]B!$C$2592</f>
        <v>0</v>
      </c>
      <c r="D227" s="495">
        <f>[13]B!$E$2592</f>
        <v>0</v>
      </c>
      <c r="E227" s="54">
        <f>[13]B!$AL$2592</f>
        <v>0</v>
      </c>
      <c r="F227" s="7"/>
      <c r="G227" s="7"/>
      <c r="H227" s="7"/>
      <c r="I227" s="7"/>
      <c r="J227" s="7"/>
      <c r="K227" s="7"/>
      <c r="L227" s="7"/>
      <c r="V227" s="162"/>
    </row>
    <row r="228" spans="1:22" s="3" customFormat="1" ht="15" customHeight="1" x14ac:dyDescent="0.15">
      <c r="A228" s="440" t="s">
        <v>353</v>
      </c>
      <c r="B228" s="148" t="s">
        <v>354</v>
      </c>
      <c r="C228" s="496">
        <f>[13]B!$C$2593</f>
        <v>0</v>
      </c>
      <c r="D228" s="496">
        <f>[13]B!$E$2593</f>
        <v>0</v>
      </c>
      <c r="E228" s="156">
        <f>[13]B!$AL$2593</f>
        <v>0</v>
      </c>
      <c r="F228" s="7"/>
      <c r="G228" s="7"/>
      <c r="H228" s="7"/>
      <c r="I228" s="7"/>
      <c r="J228" s="7"/>
      <c r="K228" s="7"/>
      <c r="L228" s="7"/>
      <c r="V228" s="162"/>
    </row>
    <row r="229" spans="1:22" s="3" customFormat="1" ht="15" customHeight="1" x14ac:dyDescent="0.15">
      <c r="A229" s="465"/>
      <c r="B229" s="157" t="s">
        <v>355</v>
      </c>
      <c r="C229" s="499">
        <f>SUM(C222:C228)</f>
        <v>715</v>
      </c>
      <c r="D229" s="499">
        <f>SUM(D222:D228)</f>
        <v>711</v>
      </c>
      <c r="E229" s="139">
        <f>SUM(E222:E228)</f>
        <v>23730120</v>
      </c>
      <c r="F229" s="7"/>
      <c r="G229" s="7"/>
      <c r="H229" s="7"/>
      <c r="I229" s="7"/>
      <c r="J229" s="7"/>
      <c r="K229" s="7"/>
      <c r="L229" s="7"/>
      <c r="V229" s="162"/>
    </row>
    <row r="230" spans="1:22" s="167" customFormat="1" ht="24.95" customHeight="1" x14ac:dyDescent="0.15">
      <c r="A230" s="850" t="s">
        <v>356</v>
      </c>
      <c r="B230" s="850"/>
      <c r="C230" s="500"/>
      <c r="D230" s="500"/>
      <c r="E230" s="136"/>
      <c r="F230" s="501"/>
      <c r="G230" s="501"/>
      <c r="H230" s="501"/>
      <c r="I230" s="501"/>
      <c r="J230" s="501"/>
      <c r="K230" s="501"/>
      <c r="L230" s="501"/>
      <c r="M230" s="501"/>
      <c r="N230" s="501"/>
      <c r="O230" s="166"/>
      <c r="V230" s="168"/>
    </row>
    <row r="231" spans="1:22" ht="35.1" customHeight="1" x14ac:dyDescent="0.15">
      <c r="A231" s="13" t="s">
        <v>4</v>
      </c>
      <c r="B231" s="13" t="s">
        <v>5</v>
      </c>
      <c r="C231" s="67" t="s">
        <v>6</v>
      </c>
      <c r="D231" s="137" t="s">
        <v>7</v>
      </c>
      <c r="E231" s="67" t="s">
        <v>8</v>
      </c>
      <c r="F231" s="502"/>
      <c r="G231" s="502"/>
      <c r="H231" s="502"/>
      <c r="I231" s="502"/>
      <c r="J231" s="502"/>
      <c r="K231" s="502"/>
      <c r="L231" s="502"/>
      <c r="M231" s="502"/>
      <c r="N231" s="502"/>
      <c r="O231" s="170"/>
      <c r="V231" s="171"/>
    </row>
    <row r="232" spans="1:22" ht="15" customHeight="1" x14ac:dyDescent="0.15">
      <c r="A232" s="423" t="s">
        <v>357</v>
      </c>
      <c r="B232" s="144" t="s">
        <v>358</v>
      </c>
      <c r="C232" s="494">
        <f>[13]B!$C$2262</f>
        <v>66</v>
      </c>
      <c r="D232" s="494">
        <f>[13]B!$E$2262</f>
        <v>57</v>
      </c>
      <c r="E232" s="53">
        <f>[13]B!$AL$2262</f>
        <v>8553420</v>
      </c>
      <c r="F232" s="502"/>
      <c r="G232" s="502"/>
      <c r="H232" s="502"/>
      <c r="I232" s="502"/>
      <c r="J232" s="502"/>
      <c r="K232" s="502"/>
      <c r="L232" s="502"/>
      <c r="M232" s="502"/>
      <c r="N232" s="502"/>
      <c r="O232" s="170"/>
      <c r="V232" s="171"/>
    </row>
    <row r="233" spans="1:22" ht="15" customHeight="1" x14ac:dyDescent="0.15">
      <c r="A233" s="440" t="s">
        <v>359</v>
      </c>
      <c r="B233" s="148" t="s">
        <v>360</v>
      </c>
      <c r="C233" s="496">
        <f>[13]B!$C$2263</f>
        <v>1</v>
      </c>
      <c r="D233" s="496">
        <f>[13]B!$E$2263</f>
        <v>1</v>
      </c>
      <c r="E233" s="156">
        <f>[13]B!$AL$2263</f>
        <v>157880</v>
      </c>
      <c r="F233" s="502"/>
      <c r="G233" s="502"/>
      <c r="H233" s="502"/>
      <c r="I233" s="502"/>
      <c r="J233" s="502"/>
      <c r="K233" s="502"/>
      <c r="L233" s="502"/>
      <c r="M233" s="502"/>
      <c r="N233" s="502"/>
      <c r="O233" s="170"/>
      <c r="V233" s="171"/>
    </row>
    <row r="234" spans="1:22" ht="15" customHeight="1" x14ac:dyDescent="0.15">
      <c r="A234" s="478">
        <v>2004003</v>
      </c>
      <c r="B234" s="148" t="s">
        <v>361</v>
      </c>
      <c r="C234" s="503">
        <f>[13]B!C2267</f>
        <v>0</v>
      </c>
      <c r="D234" s="491"/>
      <c r="E234" s="65"/>
      <c r="F234" s="502"/>
      <c r="G234" s="502"/>
      <c r="H234" s="502"/>
      <c r="I234" s="502"/>
      <c r="J234" s="502"/>
      <c r="K234" s="502"/>
      <c r="L234" s="502"/>
      <c r="M234" s="502"/>
      <c r="N234" s="502"/>
      <c r="O234" s="170"/>
      <c r="V234" s="171"/>
    </row>
    <row r="235" spans="1:22" ht="15" customHeight="1" x14ac:dyDescent="0.15">
      <c r="A235" s="465"/>
      <c r="B235" s="157" t="s">
        <v>362</v>
      </c>
      <c r="C235" s="497">
        <f>SUM(C232:C234)</f>
        <v>67</v>
      </c>
      <c r="D235" s="497">
        <f>SUM(D232:D234)</f>
        <v>58</v>
      </c>
      <c r="E235" s="139">
        <f>SUM(E232:E234)</f>
        <v>8711300</v>
      </c>
      <c r="F235" s="502"/>
      <c r="G235" s="502"/>
      <c r="H235" s="502"/>
      <c r="I235" s="502"/>
      <c r="J235" s="502"/>
      <c r="K235" s="502"/>
      <c r="L235" s="502"/>
      <c r="M235" s="502"/>
      <c r="N235" s="502"/>
      <c r="O235" s="170"/>
      <c r="V235" s="171"/>
    </row>
    <row r="236" spans="1:22" s="167" customFormat="1" ht="24.95" customHeight="1" x14ac:dyDescent="0.15">
      <c r="A236" s="850" t="s">
        <v>363</v>
      </c>
      <c r="B236" s="850"/>
      <c r="C236" s="504"/>
      <c r="D236" s="504"/>
      <c r="E236" s="136"/>
      <c r="F236" s="501"/>
      <c r="G236" s="501"/>
      <c r="H236" s="501"/>
      <c r="I236" s="501"/>
      <c r="J236" s="501"/>
      <c r="K236" s="501"/>
      <c r="L236" s="501"/>
      <c r="M236" s="501"/>
      <c r="N236" s="501"/>
      <c r="O236" s="501"/>
      <c r="P236" s="501"/>
      <c r="Q236" s="166"/>
      <c r="V236" s="173"/>
    </row>
    <row r="237" spans="1:22" ht="35.1" customHeight="1" x14ac:dyDescent="0.15">
      <c r="A237" s="13"/>
      <c r="B237" s="13" t="s">
        <v>364</v>
      </c>
      <c r="C237" s="67" t="s">
        <v>6</v>
      </c>
      <c r="D237" s="137" t="s">
        <v>7</v>
      </c>
      <c r="E237" s="14" t="s">
        <v>8</v>
      </c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170"/>
    </row>
    <row r="238" spans="1:22" ht="15" customHeight="1" x14ac:dyDescent="0.15">
      <c r="A238" s="423" t="s">
        <v>365</v>
      </c>
      <c r="B238" s="144" t="s">
        <v>366</v>
      </c>
      <c r="C238" s="472">
        <f>[13]B!$C$2614</f>
        <v>1005</v>
      </c>
      <c r="D238" s="472">
        <f>[13]B!$E$2614</f>
        <v>1005</v>
      </c>
      <c r="E238" s="53">
        <f>[13]B!$AL$2614</f>
        <v>4974650</v>
      </c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170"/>
    </row>
    <row r="239" spans="1:22" ht="15" customHeight="1" x14ac:dyDescent="0.15">
      <c r="A239" s="427" t="s">
        <v>367</v>
      </c>
      <c r="B239" s="147" t="s">
        <v>368</v>
      </c>
      <c r="C239" s="473">
        <f>[13]B!C2651+[13]B!C2673+[13]B!C2674</f>
        <v>259</v>
      </c>
      <c r="D239" s="473">
        <f>[13]B!E2640+[13]B!E2673+[13]B!E2674</f>
        <v>259</v>
      </c>
      <c r="E239" s="54">
        <f>[13]B!$AL$2640+[13]B!AL2673+[13]B!AL2674</f>
        <v>7018960</v>
      </c>
      <c r="F239" s="502"/>
      <c r="G239" s="502"/>
      <c r="H239" s="502"/>
      <c r="I239" s="502"/>
      <c r="J239" s="502"/>
      <c r="K239" s="502"/>
      <c r="L239" s="502"/>
      <c r="M239" s="502"/>
      <c r="N239" s="502"/>
      <c r="O239" s="502"/>
      <c r="P239" s="502"/>
      <c r="Q239" s="170"/>
    </row>
    <row r="240" spans="1:22" ht="15" customHeight="1" x14ac:dyDescent="0.15">
      <c r="A240" s="427" t="s">
        <v>369</v>
      </c>
      <c r="B240" s="147" t="s">
        <v>370</v>
      </c>
      <c r="C240" s="473">
        <f>[13]B!$C$2677</f>
        <v>68</v>
      </c>
      <c r="D240" s="473">
        <f>[13]B!$H$2677</f>
        <v>59</v>
      </c>
      <c r="E240" s="54">
        <f>[13]B!$AL$2677</f>
        <v>2655750</v>
      </c>
      <c r="F240" s="502"/>
      <c r="G240" s="502"/>
      <c r="H240" s="502"/>
      <c r="I240" s="502"/>
      <c r="J240" s="502"/>
      <c r="K240" s="502"/>
      <c r="L240" s="502"/>
      <c r="M240" s="502"/>
      <c r="N240" s="502"/>
      <c r="O240" s="502"/>
      <c r="P240" s="502"/>
      <c r="Q240" s="170"/>
    </row>
    <row r="241" spans="1:17" ht="15" customHeight="1" x14ac:dyDescent="0.15">
      <c r="A241" s="440"/>
      <c r="B241" s="148" t="s">
        <v>371</v>
      </c>
      <c r="C241" s="474">
        <f>[13]B!$C$2727</f>
        <v>0</v>
      </c>
      <c r="D241" s="491"/>
      <c r="E241" s="65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170"/>
    </row>
    <row r="242" spans="1:17" ht="15" customHeight="1" x14ac:dyDescent="0.15">
      <c r="A242" s="465"/>
      <c r="B242" s="157" t="s">
        <v>372</v>
      </c>
      <c r="C242" s="505">
        <f>SUM(C238:C241)</f>
        <v>1332</v>
      </c>
      <c r="D242" s="505">
        <f>SUM(D238:D240)</f>
        <v>1323</v>
      </c>
      <c r="E242" s="175">
        <f>SUM(E238:E240)</f>
        <v>14649360</v>
      </c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170"/>
    </row>
    <row r="243" spans="1:17" ht="15" customHeight="1" x14ac:dyDescent="0.15">
      <c r="A243" s="859" t="s">
        <v>373</v>
      </c>
      <c r="B243" s="859"/>
      <c r="C243" s="506"/>
      <c r="D243" s="506"/>
      <c r="E243" s="177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170"/>
    </row>
    <row r="244" spans="1:17" ht="32.25" customHeight="1" x14ac:dyDescent="0.15">
      <c r="A244" s="13" t="s">
        <v>4</v>
      </c>
      <c r="B244" s="13" t="s">
        <v>5</v>
      </c>
      <c r="C244" s="67" t="s">
        <v>6</v>
      </c>
      <c r="D244" s="137" t="s">
        <v>7</v>
      </c>
      <c r="E244" s="67" t="s">
        <v>8</v>
      </c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170"/>
    </row>
    <row r="245" spans="1:17" ht="15" customHeight="1" x14ac:dyDescent="0.2">
      <c r="A245" s="423">
        <v>1901023</v>
      </c>
      <c r="B245" s="144" t="s">
        <v>374</v>
      </c>
      <c r="C245" s="472">
        <f>[13]B!$C$2095</f>
        <v>0</v>
      </c>
      <c r="D245" s="472">
        <f>[13]B!$E$2095</f>
        <v>0</v>
      </c>
      <c r="E245" s="178">
        <f>[13]B!$AL$2095</f>
        <v>0</v>
      </c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170"/>
    </row>
    <row r="246" spans="1:17" ht="15" customHeight="1" x14ac:dyDescent="0.2">
      <c r="A246" s="427">
        <v>1901024</v>
      </c>
      <c r="B246" s="147" t="s">
        <v>375</v>
      </c>
      <c r="C246" s="473">
        <f>[13]B!$C$2096</f>
        <v>0</v>
      </c>
      <c r="D246" s="473">
        <f>[13]B!$E$2096</f>
        <v>0</v>
      </c>
      <c r="E246" s="179">
        <f>[13]B!$AL$2096</f>
        <v>0</v>
      </c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170"/>
    </row>
    <row r="247" spans="1:17" ht="15" customHeight="1" x14ac:dyDescent="0.2">
      <c r="A247" s="427" t="s">
        <v>376</v>
      </c>
      <c r="B247" s="147" t="s">
        <v>377</v>
      </c>
      <c r="C247" s="473">
        <f>[13]B!$C$2097</f>
        <v>0</v>
      </c>
      <c r="D247" s="473">
        <f>[13]B!$E$2097</f>
        <v>0</v>
      </c>
      <c r="E247" s="179">
        <f>[13]B!$AL$2097</f>
        <v>0</v>
      </c>
      <c r="F247" s="502"/>
      <c r="G247" s="502"/>
      <c r="H247" s="502"/>
      <c r="I247" s="502"/>
      <c r="J247" s="502"/>
      <c r="K247" s="502"/>
      <c r="L247" s="502"/>
      <c r="M247" s="502"/>
      <c r="N247" s="502"/>
      <c r="O247" s="502"/>
      <c r="P247" s="502"/>
      <c r="Q247" s="170"/>
    </row>
    <row r="248" spans="1:17" ht="15" customHeight="1" x14ac:dyDescent="0.2">
      <c r="A248" s="427" t="s">
        <v>378</v>
      </c>
      <c r="B248" s="147" t="s">
        <v>379</v>
      </c>
      <c r="C248" s="473">
        <f>[13]B!$C$2098</f>
        <v>0</v>
      </c>
      <c r="D248" s="473">
        <f>[13]B!$E$2098</f>
        <v>0</v>
      </c>
      <c r="E248" s="179">
        <f>[13]B!$AL$2098</f>
        <v>0</v>
      </c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170"/>
    </row>
    <row r="249" spans="1:17" ht="15" customHeight="1" x14ac:dyDescent="0.2">
      <c r="A249" s="427">
        <v>1901126</v>
      </c>
      <c r="B249" s="147" t="s">
        <v>380</v>
      </c>
      <c r="C249" s="473">
        <f>[13]B!$C$2099</f>
        <v>0</v>
      </c>
      <c r="D249" s="473">
        <f>[13]B!$E$2099</f>
        <v>0</v>
      </c>
      <c r="E249" s="179">
        <f>[13]B!$AL$2099</f>
        <v>0</v>
      </c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170"/>
    </row>
    <row r="250" spans="1:17" ht="15" customHeight="1" x14ac:dyDescent="0.2">
      <c r="A250" s="427" t="s">
        <v>381</v>
      </c>
      <c r="B250" s="147" t="s">
        <v>382</v>
      </c>
      <c r="C250" s="473">
        <f>[13]B!$C$2100</f>
        <v>0</v>
      </c>
      <c r="D250" s="473">
        <f>[13]B!$E$2100</f>
        <v>0</v>
      </c>
      <c r="E250" s="179">
        <f>[13]B!$AL$2100</f>
        <v>0</v>
      </c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170"/>
    </row>
    <row r="251" spans="1:17" ht="15" customHeight="1" x14ac:dyDescent="0.2">
      <c r="A251" s="427" t="s">
        <v>383</v>
      </c>
      <c r="B251" s="147" t="s">
        <v>384</v>
      </c>
      <c r="C251" s="473">
        <f>[13]B!$C$2101</f>
        <v>30</v>
      </c>
      <c r="D251" s="473">
        <f>[13]B!$E$2101</f>
        <v>30</v>
      </c>
      <c r="E251" s="179">
        <f>[13]B!$AL$2101</f>
        <v>1766700</v>
      </c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170"/>
    </row>
    <row r="252" spans="1:17" ht="15" customHeight="1" x14ac:dyDescent="0.2">
      <c r="A252" s="440">
        <v>1901029</v>
      </c>
      <c r="B252" s="148" t="s">
        <v>385</v>
      </c>
      <c r="C252" s="474">
        <f>[13]B!$C$2102</f>
        <v>0</v>
      </c>
      <c r="D252" s="474">
        <f>[13]B!$E$2102</f>
        <v>0</v>
      </c>
      <c r="E252" s="180">
        <f>[13]B!$AL$2102</f>
        <v>0</v>
      </c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170"/>
    </row>
    <row r="253" spans="1:17" ht="15" customHeight="1" x14ac:dyDescent="0.15">
      <c r="A253" s="478"/>
      <c r="B253" s="181" t="s">
        <v>386</v>
      </c>
      <c r="C253" s="182">
        <f>SUM(C245:C252)</f>
        <v>30</v>
      </c>
      <c r="D253" s="182">
        <f>SUM(D245:D252)</f>
        <v>30</v>
      </c>
      <c r="E253" s="175">
        <f>SUM(E245:E252)</f>
        <v>1766700</v>
      </c>
      <c r="F253" s="502"/>
      <c r="G253" s="502"/>
      <c r="H253" s="502"/>
      <c r="I253" s="502"/>
      <c r="J253" s="502"/>
      <c r="K253" s="502"/>
      <c r="L253" s="502"/>
      <c r="M253" s="502"/>
      <c r="N253" s="502"/>
      <c r="O253" s="502"/>
      <c r="P253" s="502"/>
      <c r="Q253" s="170"/>
    </row>
    <row r="254" spans="1:17" ht="15" customHeight="1" x14ac:dyDescent="0.15">
      <c r="A254" s="183"/>
      <c r="B254" s="184"/>
      <c r="C254" s="506"/>
      <c r="D254" s="506"/>
      <c r="E254" s="177"/>
      <c r="F254" s="502"/>
      <c r="G254" s="502"/>
      <c r="H254" s="502"/>
      <c r="I254" s="502"/>
      <c r="J254" s="502"/>
      <c r="K254" s="502"/>
      <c r="L254" s="502"/>
      <c r="M254" s="502"/>
      <c r="N254" s="502"/>
      <c r="O254" s="502"/>
      <c r="P254" s="502"/>
      <c r="Q254" s="170"/>
    </row>
    <row r="255" spans="1:17" s="161" customFormat="1" ht="24.95" customHeight="1" x14ac:dyDescent="0.15">
      <c r="A255" s="850" t="s">
        <v>387</v>
      </c>
      <c r="B255" s="850"/>
      <c r="C255" s="500"/>
      <c r="D255" s="500"/>
      <c r="E255" s="136"/>
    </row>
    <row r="256" spans="1:17" s="3" customFormat="1" ht="35.1" customHeight="1" x14ac:dyDescent="0.15">
      <c r="A256" s="13" t="s">
        <v>4</v>
      </c>
      <c r="B256" s="13" t="s">
        <v>5</v>
      </c>
      <c r="C256" s="67" t="s">
        <v>6</v>
      </c>
      <c r="D256" s="137" t="s">
        <v>7</v>
      </c>
      <c r="E256" s="67" t="s">
        <v>8</v>
      </c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3" customFormat="1" ht="15" customHeight="1" x14ac:dyDescent="0.15">
      <c r="A257" s="423"/>
      <c r="B257" s="144" t="s">
        <v>388</v>
      </c>
      <c r="C257" s="481">
        <f>[13]B!$C$103</f>
        <v>0</v>
      </c>
      <c r="D257" s="507"/>
      <c r="E257" s="186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3" customFormat="1" ht="15" customHeight="1" x14ac:dyDescent="0.15">
      <c r="A258" s="427"/>
      <c r="B258" s="147" t="s">
        <v>389</v>
      </c>
      <c r="C258" s="425">
        <f>[13]B!$C$104</f>
        <v>0</v>
      </c>
      <c r="D258" s="437"/>
      <c r="E258" s="63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3" customFormat="1" ht="15" customHeight="1" x14ac:dyDescent="0.15">
      <c r="A259" s="427"/>
      <c r="B259" s="147" t="s">
        <v>390</v>
      </c>
      <c r="C259" s="425">
        <f>[13]B!$C$105</f>
        <v>0</v>
      </c>
      <c r="D259" s="437"/>
      <c r="E259" s="63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3" customFormat="1" ht="15" customHeight="1" x14ac:dyDescent="0.15">
      <c r="A260" s="427"/>
      <c r="B260" s="147" t="s">
        <v>391</v>
      </c>
      <c r="C260" s="425">
        <f>[13]B!$C$106</f>
        <v>0</v>
      </c>
      <c r="D260" s="437"/>
      <c r="E260" s="63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3" customFormat="1" ht="15" customHeight="1" x14ac:dyDescent="0.15">
      <c r="A261" s="427"/>
      <c r="B261" s="147" t="s">
        <v>392</v>
      </c>
      <c r="C261" s="425">
        <f>[13]B!$C$107</f>
        <v>0</v>
      </c>
      <c r="D261" s="437"/>
      <c r="E261" s="63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3" customFormat="1" ht="15" customHeight="1" x14ac:dyDescent="0.15">
      <c r="A262" s="427"/>
      <c r="B262" s="147" t="s">
        <v>393</v>
      </c>
      <c r="C262" s="425">
        <f>[13]B!$C$108</f>
        <v>0</v>
      </c>
      <c r="D262" s="437"/>
      <c r="E262" s="63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3" customFormat="1" ht="15" customHeight="1" x14ac:dyDescent="0.15">
      <c r="A263" s="427"/>
      <c r="B263" s="147" t="s">
        <v>394</v>
      </c>
      <c r="C263" s="425">
        <f>[13]B!$C$109</f>
        <v>0</v>
      </c>
      <c r="D263" s="437"/>
      <c r="E263" s="63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3" customFormat="1" ht="15" customHeight="1" x14ac:dyDescent="0.15">
      <c r="A264" s="427"/>
      <c r="B264" s="147" t="s">
        <v>395</v>
      </c>
      <c r="C264" s="425">
        <f>[13]B!$C$110</f>
        <v>0</v>
      </c>
      <c r="D264" s="437"/>
      <c r="E264" s="63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3" customFormat="1" ht="15" customHeight="1" x14ac:dyDescent="0.15">
      <c r="A265" s="427"/>
      <c r="B265" s="147" t="s">
        <v>396</v>
      </c>
      <c r="C265" s="425">
        <f>[13]B!$C$111</f>
        <v>0</v>
      </c>
      <c r="D265" s="437"/>
      <c r="E265" s="63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3" customFormat="1" ht="15" customHeight="1" x14ac:dyDescent="0.15">
      <c r="A266" s="427"/>
      <c r="B266" s="147" t="s">
        <v>397</v>
      </c>
      <c r="C266" s="425">
        <f>[13]B!$C$112</f>
        <v>0</v>
      </c>
      <c r="D266" s="437"/>
      <c r="E266" s="63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3" customFormat="1" ht="15" customHeight="1" x14ac:dyDescent="0.15">
      <c r="A267" s="427">
        <v>1802100</v>
      </c>
      <c r="B267" s="147" t="s">
        <v>398</v>
      </c>
      <c r="C267" s="425">
        <f>[13]B!$C$1984</f>
        <v>0</v>
      </c>
      <c r="D267" s="437"/>
      <c r="E267" s="63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3" customFormat="1" ht="15" customHeight="1" x14ac:dyDescent="0.15">
      <c r="A268" s="427"/>
      <c r="B268" s="147" t="s">
        <v>399</v>
      </c>
      <c r="C268" s="425">
        <f>[13]B!$C$1788</f>
        <v>0</v>
      </c>
      <c r="D268" s="437"/>
      <c r="E268" s="63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3" customFormat="1" ht="15" customHeight="1" x14ac:dyDescent="0.15">
      <c r="A269" s="427">
        <v>1902003</v>
      </c>
      <c r="B269" s="147" t="s">
        <v>400</v>
      </c>
      <c r="C269" s="425">
        <f>[13]B!$C$2106</f>
        <v>0</v>
      </c>
      <c r="D269" s="437"/>
      <c r="E269" s="63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3" customFormat="1" ht="15" customHeight="1" x14ac:dyDescent="0.15">
      <c r="A270" s="440"/>
      <c r="B270" s="148" t="s">
        <v>401</v>
      </c>
      <c r="C270" s="482">
        <f>[13]B!$C$113</f>
        <v>0</v>
      </c>
      <c r="D270" s="508"/>
      <c r="E270" s="65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3" customFormat="1" ht="15" customHeight="1" x14ac:dyDescent="0.15">
      <c r="A271" s="465"/>
      <c r="B271" s="157" t="s">
        <v>402</v>
      </c>
      <c r="C271" s="509">
        <f>SUM(C257:C270)</f>
        <v>0</v>
      </c>
      <c r="D271" s="509"/>
      <c r="E271" s="175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93" customFormat="1" ht="24.95" customHeight="1" x14ac:dyDescent="0.15">
      <c r="A272" s="189" t="s">
        <v>403</v>
      </c>
      <c r="B272" s="190"/>
      <c r="C272" s="510"/>
      <c r="D272" s="510"/>
      <c r="E272" s="192"/>
    </row>
    <row r="273" spans="1:20" s="93" customFormat="1" ht="35.1" customHeight="1" x14ac:dyDescent="0.15">
      <c r="A273" s="13" t="s">
        <v>4</v>
      </c>
      <c r="B273" s="13" t="s">
        <v>5</v>
      </c>
      <c r="C273" s="137" t="s">
        <v>404</v>
      </c>
      <c r="D273" s="137" t="s">
        <v>7</v>
      </c>
      <c r="E273" s="67" t="s">
        <v>8</v>
      </c>
    </row>
    <row r="274" spans="1:20" s="93" customFormat="1" ht="15" customHeight="1" x14ac:dyDescent="0.15">
      <c r="A274" s="423" t="s">
        <v>405</v>
      </c>
      <c r="B274" s="144" t="s">
        <v>406</v>
      </c>
      <c r="C274" s="511">
        <f>[13]B!$C$2730</f>
        <v>531</v>
      </c>
      <c r="D274" s="511">
        <f>[13]B!$E$2730</f>
        <v>531</v>
      </c>
      <c r="E274" s="53">
        <f>[13]B!$AL$2730</f>
        <v>11931570</v>
      </c>
    </row>
    <row r="275" spans="1:20" s="93" customFormat="1" ht="15" customHeight="1" x14ac:dyDescent="0.15">
      <c r="A275" s="440" t="s">
        <v>407</v>
      </c>
      <c r="B275" s="148" t="s">
        <v>408</v>
      </c>
      <c r="C275" s="512">
        <f>[13]B!$C$2731</f>
        <v>0</v>
      </c>
      <c r="D275" s="512">
        <f>[13]B!$E$2731</f>
        <v>0</v>
      </c>
      <c r="E275" s="156">
        <f>[13]B!$AL$2731</f>
        <v>0</v>
      </c>
    </row>
    <row r="276" spans="1:20" s="93" customFormat="1" ht="15" customHeight="1" x14ac:dyDescent="0.15">
      <c r="A276" s="465"/>
      <c r="B276" s="148" t="s">
        <v>409</v>
      </c>
      <c r="C276" s="459">
        <f>SUM(C274:C275)</f>
        <v>531</v>
      </c>
      <c r="D276" s="459">
        <f>SUM(D274:D275)</f>
        <v>531</v>
      </c>
      <c r="E276" s="175">
        <f>SUM(E274:E275)</f>
        <v>11931570</v>
      </c>
    </row>
    <row r="277" spans="1:20" s="93" customFormat="1" ht="24.95" customHeight="1" x14ac:dyDescent="0.15">
      <c r="A277" s="140" t="s">
        <v>410</v>
      </c>
      <c r="B277" s="134"/>
      <c r="C277" s="504"/>
      <c r="D277" s="504"/>
      <c r="E277" s="136"/>
    </row>
    <row r="278" spans="1:20" s="93" customFormat="1" ht="35.1" customHeight="1" x14ac:dyDescent="0.15">
      <c r="A278" s="13" t="s">
        <v>4</v>
      </c>
      <c r="B278" s="155" t="s">
        <v>5</v>
      </c>
      <c r="C278" s="137" t="s">
        <v>404</v>
      </c>
      <c r="D278" s="137" t="s">
        <v>7</v>
      </c>
      <c r="E278" s="67" t="s">
        <v>8</v>
      </c>
    </row>
    <row r="279" spans="1:20" s="93" customFormat="1" ht="15" customHeight="1" x14ac:dyDescent="0.15">
      <c r="A279" s="465" t="s">
        <v>411</v>
      </c>
      <c r="B279" s="148" t="s">
        <v>412</v>
      </c>
      <c r="C279" s="513">
        <f>[13]B!$C$956</f>
        <v>1306</v>
      </c>
      <c r="D279" s="513">
        <f>[13]B!$E$956</f>
        <v>1300</v>
      </c>
      <c r="E279" s="193">
        <f>[13]B!$AL$956</f>
        <v>9803430</v>
      </c>
    </row>
    <row r="280" spans="1:20" s="93" customFormat="1" ht="15" customHeight="1" x14ac:dyDescent="0.15">
      <c r="A280" s="465" t="s">
        <v>411</v>
      </c>
      <c r="B280" s="148" t="s">
        <v>413</v>
      </c>
      <c r="C280" s="513">
        <f>[13]B!C963</f>
        <v>0</v>
      </c>
      <c r="D280" s="508"/>
      <c r="E280" s="65"/>
    </row>
    <row r="281" spans="1:20" s="3" customFormat="1" ht="25.5" customHeight="1" x14ac:dyDescent="0.15">
      <c r="A281" s="9" t="s">
        <v>414</v>
      </c>
      <c r="B281" s="194"/>
      <c r="C281" s="93"/>
      <c r="D281" s="93"/>
      <c r="E281" s="93"/>
      <c r="F281" s="7"/>
      <c r="G281" s="7"/>
      <c r="H281" s="7"/>
      <c r="I281" s="7"/>
      <c r="J281" s="7"/>
      <c r="K281" s="7"/>
      <c r="L281" s="7"/>
      <c r="M281" s="7"/>
      <c r="N281" s="7"/>
    </row>
    <row r="282" spans="1:20" ht="24.95" customHeight="1" x14ac:dyDescent="0.15">
      <c r="A282" s="12" t="s">
        <v>415</v>
      </c>
    </row>
    <row r="283" spans="1:20" ht="24" customHeight="1" x14ac:dyDescent="0.15">
      <c r="A283" s="790" t="s">
        <v>107</v>
      </c>
      <c r="B283" s="851"/>
      <c r="C283" s="689" t="s">
        <v>416</v>
      </c>
      <c r="D283" s="781" t="s">
        <v>417</v>
      </c>
      <c r="E283" s="782"/>
      <c r="F283" s="782"/>
      <c r="G283" s="782"/>
      <c r="H283" s="751" t="s">
        <v>418</v>
      </c>
      <c r="I283" s="752"/>
      <c r="J283" s="753"/>
      <c r="K283" s="854" t="s">
        <v>419</v>
      </c>
      <c r="L283" s="855"/>
      <c r="M283" s="856"/>
      <c r="N283" s="756" t="s">
        <v>420</v>
      </c>
      <c r="O283" s="865" t="s">
        <v>421</v>
      </c>
      <c r="P283" s="866"/>
      <c r="Q283" s="761" t="s">
        <v>422</v>
      </c>
    </row>
    <row r="284" spans="1:20" ht="18" customHeight="1" x14ac:dyDescent="0.15">
      <c r="A284" s="803"/>
      <c r="B284" s="852"/>
      <c r="C284" s="690"/>
      <c r="D284" s="764" t="s">
        <v>423</v>
      </c>
      <c r="E284" s="821" t="s">
        <v>424</v>
      </c>
      <c r="F284" s="822"/>
      <c r="G284" s="767" t="s">
        <v>425</v>
      </c>
      <c r="H284" s="769" t="s">
        <v>426</v>
      </c>
      <c r="I284" s="771" t="s">
        <v>427</v>
      </c>
      <c r="J284" s="744" t="s">
        <v>428</v>
      </c>
      <c r="K284" s="746" t="s">
        <v>429</v>
      </c>
      <c r="L284" s="747" t="s">
        <v>430</v>
      </c>
      <c r="M284" s="748" t="s">
        <v>431</v>
      </c>
      <c r="N284" s="757"/>
      <c r="O284" s="863" t="s">
        <v>432</v>
      </c>
      <c r="P284" s="864" t="s">
        <v>433</v>
      </c>
      <c r="Q284" s="762"/>
      <c r="R284" s="195"/>
    </row>
    <row r="285" spans="1:20" ht="18" customHeight="1" x14ac:dyDescent="0.15">
      <c r="A285" s="792"/>
      <c r="B285" s="853"/>
      <c r="C285" s="780"/>
      <c r="D285" s="765"/>
      <c r="E285" s="196" t="s">
        <v>434</v>
      </c>
      <c r="F285" s="197" t="s">
        <v>435</v>
      </c>
      <c r="G285" s="768"/>
      <c r="H285" s="770"/>
      <c r="I285" s="772"/>
      <c r="J285" s="745"/>
      <c r="K285" s="746"/>
      <c r="L285" s="747"/>
      <c r="M285" s="748"/>
      <c r="N285" s="758"/>
      <c r="O285" s="863"/>
      <c r="P285" s="864"/>
      <c r="Q285" s="763"/>
      <c r="R285" s="195"/>
    </row>
    <row r="286" spans="1:20" s="70" customFormat="1" ht="15" customHeight="1" x14ac:dyDescent="0.25">
      <c r="A286" s="846" t="s">
        <v>108</v>
      </c>
      <c r="B286" s="847"/>
      <c r="C286" s="514">
        <f>+C287+C288+C289+C290+C291+C292+C296+C297+C298</f>
        <v>91003</v>
      </c>
      <c r="D286" s="514">
        <f t="shared" ref="D286:Q286" si="1">+D287+D288+D289+D290+D291+D292+D296+D297+D298</f>
        <v>89537</v>
      </c>
      <c r="E286" s="514">
        <f t="shared" si="1"/>
        <v>89537</v>
      </c>
      <c r="F286" s="514">
        <f t="shared" si="1"/>
        <v>0</v>
      </c>
      <c r="G286" s="514">
        <f t="shared" si="1"/>
        <v>1466</v>
      </c>
      <c r="H286" s="514">
        <f t="shared" si="1"/>
        <v>35087</v>
      </c>
      <c r="I286" s="514">
        <f t="shared" si="1"/>
        <v>23713</v>
      </c>
      <c r="J286" s="514">
        <f t="shared" si="1"/>
        <v>32203</v>
      </c>
      <c r="K286" s="514">
        <f t="shared" si="1"/>
        <v>0</v>
      </c>
      <c r="L286" s="514">
        <f t="shared" si="1"/>
        <v>0</v>
      </c>
      <c r="M286" s="514">
        <f t="shared" si="1"/>
        <v>0</v>
      </c>
      <c r="N286" s="514">
        <f t="shared" si="1"/>
        <v>0</v>
      </c>
      <c r="O286" s="514">
        <f t="shared" si="1"/>
        <v>9</v>
      </c>
      <c r="P286" s="514">
        <f t="shared" si="1"/>
        <v>171</v>
      </c>
      <c r="Q286" s="514">
        <f t="shared" si="1"/>
        <v>0</v>
      </c>
      <c r="R286" s="199"/>
      <c r="S286" s="200"/>
      <c r="T286" s="200"/>
    </row>
    <row r="287" spans="1:20" ht="15" customHeight="1" x14ac:dyDescent="0.15">
      <c r="A287" s="71" t="s">
        <v>109</v>
      </c>
      <c r="B287" s="201" t="s">
        <v>110</v>
      </c>
      <c r="C287" s="515">
        <f>[13]B!C212</f>
        <v>42323</v>
      </c>
      <c r="D287" s="515">
        <f>[13]B!D212</f>
        <v>41461</v>
      </c>
      <c r="E287" s="515">
        <f>[13]B!E212</f>
        <v>41461</v>
      </c>
      <c r="F287" s="515">
        <f>[13]B!F212</f>
        <v>0</v>
      </c>
      <c r="G287" s="515">
        <f>[13]B!G212</f>
        <v>862</v>
      </c>
      <c r="H287" s="515">
        <f>[13]B!AA212</f>
        <v>17668</v>
      </c>
      <c r="I287" s="515">
        <f>[13]B!AB212</f>
        <v>7343</v>
      </c>
      <c r="J287" s="515">
        <f>[13]B!AC212</f>
        <v>17312</v>
      </c>
      <c r="K287" s="515">
        <f>[13]B!AD212</f>
        <v>0</v>
      </c>
      <c r="L287" s="515">
        <f>[13]B!AE212</f>
        <v>0</v>
      </c>
      <c r="M287" s="515">
        <f>[13]B!AF212</f>
        <v>0</v>
      </c>
      <c r="N287" s="515">
        <f>[13]B!AG212</f>
        <v>0</v>
      </c>
      <c r="O287" s="515">
        <f>[13]B!AH212</f>
        <v>0</v>
      </c>
      <c r="P287" s="515">
        <f>[13]B!AI212</f>
        <v>2</v>
      </c>
      <c r="Q287" s="515">
        <f>[13]B!AJ212</f>
        <v>0</v>
      </c>
      <c r="R287" s="199"/>
      <c r="S287" s="202"/>
      <c r="T287" s="202"/>
    </row>
    <row r="288" spans="1:20" ht="15" customHeight="1" x14ac:dyDescent="0.15">
      <c r="A288" s="676" t="s">
        <v>111</v>
      </c>
      <c r="B288" s="203" t="s">
        <v>112</v>
      </c>
      <c r="C288" s="516">
        <f>[13]B!C275</f>
        <v>36499</v>
      </c>
      <c r="D288" s="516">
        <f>[13]B!D275</f>
        <v>36063</v>
      </c>
      <c r="E288" s="516">
        <f>[13]B!E275</f>
        <v>36063</v>
      </c>
      <c r="F288" s="516">
        <f>[13]B!F275</f>
        <v>0</v>
      </c>
      <c r="G288" s="516">
        <f>[13]B!G275</f>
        <v>436</v>
      </c>
      <c r="H288" s="516">
        <f>[13]B!AA275</f>
        <v>14207</v>
      </c>
      <c r="I288" s="516">
        <f>[13]B!AB275</f>
        <v>9843</v>
      </c>
      <c r="J288" s="516">
        <f>[13]B!AC275</f>
        <v>12449</v>
      </c>
      <c r="K288" s="516">
        <f>[13]B!AD275</f>
        <v>0</v>
      </c>
      <c r="L288" s="516">
        <f>[13]B!AE275</f>
        <v>0</v>
      </c>
      <c r="M288" s="516">
        <f>[13]B!AF275</f>
        <v>0</v>
      </c>
      <c r="N288" s="516">
        <f>[13]B!AG275</f>
        <v>0</v>
      </c>
      <c r="O288" s="516">
        <f>[13]B!AH275</f>
        <v>0</v>
      </c>
      <c r="P288" s="516">
        <f>[13]B!AI275</f>
        <v>9</v>
      </c>
      <c r="Q288" s="516">
        <f>[13]B!AJ275</f>
        <v>0</v>
      </c>
      <c r="R288" s="199"/>
      <c r="S288" s="202"/>
      <c r="T288" s="202"/>
    </row>
    <row r="289" spans="1:20" ht="15" customHeight="1" x14ac:dyDescent="0.15">
      <c r="A289" s="676" t="s">
        <v>113</v>
      </c>
      <c r="B289" s="203" t="s">
        <v>114</v>
      </c>
      <c r="C289" s="516">
        <f>[13]B!C314</f>
        <v>2130</v>
      </c>
      <c r="D289" s="516">
        <f>[13]B!D314</f>
        <v>2110</v>
      </c>
      <c r="E289" s="516">
        <f>[13]B!E314</f>
        <v>2110</v>
      </c>
      <c r="F289" s="516">
        <f>[13]B!F314</f>
        <v>0</v>
      </c>
      <c r="G289" s="516">
        <f>[13]B!G314</f>
        <v>20</v>
      </c>
      <c r="H289" s="516">
        <f>[13]B!AA314</f>
        <v>260</v>
      </c>
      <c r="I289" s="516">
        <f>[13]B!AB314</f>
        <v>1820</v>
      </c>
      <c r="J289" s="516">
        <f>[13]B!AC314</f>
        <v>50</v>
      </c>
      <c r="K289" s="516">
        <f>[13]B!AD314</f>
        <v>0</v>
      </c>
      <c r="L289" s="516">
        <f>[13]B!AE314</f>
        <v>0</v>
      </c>
      <c r="M289" s="516">
        <f>[13]B!AF314</f>
        <v>0</v>
      </c>
      <c r="N289" s="516">
        <f>[13]B!AG314</f>
        <v>0</v>
      </c>
      <c r="O289" s="516">
        <f>[13]B!AH314</f>
        <v>0</v>
      </c>
      <c r="P289" s="516">
        <f>[13]B!AI314</f>
        <v>22</v>
      </c>
      <c r="Q289" s="516">
        <f>[13]B!AJ314</f>
        <v>0</v>
      </c>
      <c r="R289" s="199"/>
      <c r="S289" s="202"/>
      <c r="T289" s="202"/>
    </row>
    <row r="290" spans="1:20" ht="15" customHeight="1" x14ac:dyDescent="0.15">
      <c r="A290" s="676" t="s">
        <v>115</v>
      </c>
      <c r="B290" s="203" t="s">
        <v>116</v>
      </c>
      <c r="C290" s="516">
        <f>[13]B!C324</f>
        <v>0</v>
      </c>
      <c r="D290" s="516">
        <f>[13]B!D324</f>
        <v>0</v>
      </c>
      <c r="E290" s="516">
        <f>[13]B!E324</f>
        <v>0</v>
      </c>
      <c r="F290" s="516">
        <f>[13]B!F324</f>
        <v>0</v>
      </c>
      <c r="G290" s="516">
        <f>[13]B!G324</f>
        <v>0</v>
      </c>
      <c r="H290" s="516">
        <f>[13]B!AA324</f>
        <v>0</v>
      </c>
      <c r="I290" s="516">
        <f>[13]B!AB324</f>
        <v>0</v>
      </c>
      <c r="J290" s="516">
        <f>[13]B!AC324</f>
        <v>0</v>
      </c>
      <c r="K290" s="516">
        <f>[13]B!AD324</f>
        <v>0</v>
      </c>
      <c r="L290" s="516">
        <f>[13]B!AE324</f>
        <v>0</v>
      </c>
      <c r="M290" s="516">
        <f>[13]B!AF324</f>
        <v>0</v>
      </c>
      <c r="N290" s="516">
        <f>[13]B!AG324</f>
        <v>0</v>
      </c>
      <c r="O290" s="516">
        <f>[13]B!AH324</f>
        <v>2</v>
      </c>
      <c r="P290" s="516">
        <f>[13]B!AI324</f>
        <v>0</v>
      </c>
      <c r="Q290" s="516">
        <f>[13]B!AJ324</f>
        <v>0</v>
      </c>
      <c r="R290" s="199"/>
      <c r="S290" s="202"/>
      <c r="T290" s="202"/>
    </row>
    <row r="291" spans="1:20" ht="15" customHeight="1" x14ac:dyDescent="0.15">
      <c r="A291" s="204" t="s">
        <v>117</v>
      </c>
      <c r="B291" s="205" t="s">
        <v>118</v>
      </c>
      <c r="C291" s="517">
        <f>[13]B!C388</f>
        <v>3027</v>
      </c>
      <c r="D291" s="517">
        <f>[13]B!D388</f>
        <v>2979</v>
      </c>
      <c r="E291" s="517">
        <f>[13]B!E388</f>
        <v>2979</v>
      </c>
      <c r="F291" s="517">
        <f>[13]B!F388</f>
        <v>0</v>
      </c>
      <c r="G291" s="517">
        <f>[13]B!G388</f>
        <v>48</v>
      </c>
      <c r="H291" s="517">
        <f>[13]B!AA388</f>
        <v>1209</v>
      </c>
      <c r="I291" s="517">
        <f>[13]B!AB388</f>
        <v>508</v>
      </c>
      <c r="J291" s="517">
        <f>[13]B!AC388</f>
        <v>1310</v>
      </c>
      <c r="K291" s="517">
        <f>[13]B!AD388</f>
        <v>0</v>
      </c>
      <c r="L291" s="517">
        <f>[13]B!AE388</f>
        <v>0</v>
      </c>
      <c r="M291" s="517">
        <f>[13]B!AF388</f>
        <v>0</v>
      </c>
      <c r="N291" s="517">
        <f>[13]B!AG388</f>
        <v>0</v>
      </c>
      <c r="O291" s="517">
        <f>[13]B!AH388</f>
        <v>1</v>
      </c>
      <c r="P291" s="517">
        <f>[13]B!AI388</f>
        <v>99</v>
      </c>
      <c r="Q291" s="517">
        <f>[13]B!AJ388</f>
        <v>0</v>
      </c>
      <c r="R291" s="199"/>
      <c r="S291" s="202"/>
      <c r="T291" s="202"/>
    </row>
    <row r="292" spans="1:20" ht="15" customHeight="1" x14ac:dyDescent="0.15">
      <c r="A292" s="848" t="s">
        <v>119</v>
      </c>
      <c r="B292" s="4" t="s">
        <v>120</v>
      </c>
      <c r="C292" s="518">
        <f>SUM(C293:C295)</f>
        <v>4785</v>
      </c>
      <c r="D292" s="519">
        <f>SUM(D293:D295)</f>
        <v>4707</v>
      </c>
      <c r="E292" s="520">
        <f t="shared" ref="E292:Q292" si="2">SUM(E293:E295)</f>
        <v>4707</v>
      </c>
      <c r="F292" s="521">
        <f t="shared" si="2"/>
        <v>0</v>
      </c>
      <c r="G292" s="522">
        <f t="shared" si="2"/>
        <v>78</v>
      </c>
      <c r="H292" s="522">
        <f t="shared" si="2"/>
        <v>1355</v>
      </c>
      <c r="I292" s="522">
        <f t="shared" si="2"/>
        <v>3146</v>
      </c>
      <c r="J292" s="522">
        <f t="shared" si="2"/>
        <v>284</v>
      </c>
      <c r="K292" s="522">
        <f t="shared" si="2"/>
        <v>0</v>
      </c>
      <c r="L292" s="522">
        <f t="shared" si="2"/>
        <v>0</v>
      </c>
      <c r="M292" s="522">
        <f t="shared" si="2"/>
        <v>0</v>
      </c>
      <c r="N292" s="522">
        <f t="shared" si="2"/>
        <v>0</v>
      </c>
      <c r="O292" s="522">
        <f t="shared" si="2"/>
        <v>2</v>
      </c>
      <c r="P292" s="522">
        <f t="shared" si="2"/>
        <v>38</v>
      </c>
      <c r="Q292" s="523">
        <f t="shared" si="2"/>
        <v>0</v>
      </c>
      <c r="R292" s="199"/>
      <c r="S292" s="202"/>
      <c r="T292" s="202"/>
    </row>
    <row r="293" spans="1:20" ht="15" customHeight="1" x14ac:dyDescent="0.15">
      <c r="A293" s="848"/>
      <c r="B293" s="212" t="s">
        <v>121</v>
      </c>
      <c r="C293" s="515">
        <f>[13]B!C428</f>
        <v>3810</v>
      </c>
      <c r="D293" s="515">
        <f>[13]B!D428</f>
        <v>3749</v>
      </c>
      <c r="E293" s="515">
        <f>[13]B!E428</f>
        <v>3749</v>
      </c>
      <c r="F293" s="515">
        <f>[13]B!F428</f>
        <v>0</v>
      </c>
      <c r="G293" s="515">
        <f>[13]B!G428</f>
        <v>61</v>
      </c>
      <c r="H293" s="515">
        <f>[13]B!AA428</f>
        <v>1196</v>
      </c>
      <c r="I293" s="515">
        <f>[13]B!AB428</f>
        <v>2372</v>
      </c>
      <c r="J293" s="515">
        <f>[13]B!AC428</f>
        <v>242</v>
      </c>
      <c r="K293" s="515">
        <f>[13]B!AD428</f>
        <v>0</v>
      </c>
      <c r="L293" s="515">
        <f>[13]B!AE428</f>
        <v>0</v>
      </c>
      <c r="M293" s="515">
        <f>[13]B!AF428</f>
        <v>0</v>
      </c>
      <c r="N293" s="515">
        <f>[13]B!AG428</f>
        <v>0</v>
      </c>
      <c r="O293" s="515">
        <f>[13]B!AH428</f>
        <v>0</v>
      </c>
      <c r="P293" s="515">
        <f>[13]B!AI428</f>
        <v>0</v>
      </c>
      <c r="Q293" s="515">
        <f>[13]B!AJ428</f>
        <v>0</v>
      </c>
      <c r="R293" s="199"/>
      <c r="S293" s="202"/>
      <c r="T293" s="202"/>
    </row>
    <row r="294" spans="1:20" ht="15" customHeight="1" x14ac:dyDescent="0.15">
      <c r="A294" s="848"/>
      <c r="B294" s="84" t="s">
        <v>122</v>
      </c>
      <c r="C294" s="516">
        <f>[13]B!C447</f>
        <v>20</v>
      </c>
      <c r="D294" s="516">
        <f>[13]B!D447</f>
        <v>20</v>
      </c>
      <c r="E294" s="516">
        <f>[13]B!E447</f>
        <v>20</v>
      </c>
      <c r="F294" s="516">
        <f>[13]B!F447</f>
        <v>0</v>
      </c>
      <c r="G294" s="516">
        <f>[13]B!G447</f>
        <v>0</v>
      </c>
      <c r="H294" s="516">
        <f>[13]B!AA447</f>
        <v>3</v>
      </c>
      <c r="I294" s="516">
        <f>[13]B!AB447</f>
        <v>17</v>
      </c>
      <c r="J294" s="516">
        <f>[13]B!AC447</f>
        <v>0</v>
      </c>
      <c r="K294" s="516">
        <f>[13]B!AD447</f>
        <v>0</v>
      </c>
      <c r="L294" s="516">
        <f>[13]B!AE447</f>
        <v>0</v>
      </c>
      <c r="M294" s="516">
        <f>[13]B!AF447</f>
        <v>0</v>
      </c>
      <c r="N294" s="516">
        <f>[13]B!AG447</f>
        <v>0</v>
      </c>
      <c r="O294" s="516">
        <f>[13]B!AH447</f>
        <v>2</v>
      </c>
      <c r="P294" s="516">
        <f>[13]B!AI447</f>
        <v>0</v>
      </c>
      <c r="Q294" s="516">
        <f>[13]B!AJ447</f>
        <v>0</v>
      </c>
      <c r="R294" s="199"/>
      <c r="S294" s="202"/>
      <c r="T294" s="202"/>
    </row>
    <row r="295" spans="1:20" ht="15" customHeight="1" x14ac:dyDescent="0.15">
      <c r="A295" s="849"/>
      <c r="B295" s="213" t="s">
        <v>123</v>
      </c>
      <c r="C295" s="524">
        <f>[13]B!C470</f>
        <v>955</v>
      </c>
      <c r="D295" s="524">
        <f>[13]B!D470</f>
        <v>938</v>
      </c>
      <c r="E295" s="524">
        <f>[13]B!E470</f>
        <v>938</v>
      </c>
      <c r="F295" s="524">
        <f>[13]B!F470</f>
        <v>0</v>
      </c>
      <c r="G295" s="524">
        <f>[13]B!G470</f>
        <v>17</v>
      </c>
      <c r="H295" s="524">
        <f>[13]B!AA470</f>
        <v>156</v>
      </c>
      <c r="I295" s="524">
        <f>[13]B!AB470</f>
        <v>757</v>
      </c>
      <c r="J295" s="524">
        <f>[13]B!AC470</f>
        <v>42</v>
      </c>
      <c r="K295" s="524">
        <f>[13]B!AD470</f>
        <v>0</v>
      </c>
      <c r="L295" s="524">
        <f>[13]B!AE470</f>
        <v>0</v>
      </c>
      <c r="M295" s="524">
        <f>[13]B!AF470</f>
        <v>0</v>
      </c>
      <c r="N295" s="524">
        <f>[13]B!AG470</f>
        <v>0</v>
      </c>
      <c r="O295" s="524">
        <f>[13]B!AH470</f>
        <v>0</v>
      </c>
      <c r="P295" s="524">
        <f>[13]B!AI470</f>
        <v>38</v>
      </c>
      <c r="Q295" s="524">
        <f>[13]B!AJ470</f>
        <v>0</v>
      </c>
      <c r="R295" s="199"/>
      <c r="S295" s="202"/>
      <c r="T295" s="202"/>
    </row>
    <row r="296" spans="1:20" ht="15" customHeight="1" x14ac:dyDescent="0.15">
      <c r="A296" s="71" t="s">
        <v>124</v>
      </c>
      <c r="B296" s="201" t="s">
        <v>125</v>
      </c>
      <c r="C296" s="515">
        <f>[13]B!C480</f>
        <v>0</v>
      </c>
      <c r="D296" s="515">
        <f>[13]B!D480</f>
        <v>0</v>
      </c>
      <c r="E296" s="515">
        <f>[13]B!E480</f>
        <v>0</v>
      </c>
      <c r="F296" s="515">
        <f>[13]B!F480</f>
        <v>0</v>
      </c>
      <c r="G296" s="515">
        <f>[13]B!G480</f>
        <v>0</v>
      </c>
      <c r="H296" s="515">
        <f>[13]B!AA480</f>
        <v>0</v>
      </c>
      <c r="I296" s="515">
        <f>[13]B!AB480</f>
        <v>0</v>
      </c>
      <c r="J296" s="515">
        <f>[13]B!AC480</f>
        <v>0</v>
      </c>
      <c r="K296" s="515">
        <f>[13]B!AD480</f>
        <v>0</v>
      </c>
      <c r="L296" s="515">
        <f>[13]B!AE480</f>
        <v>0</v>
      </c>
      <c r="M296" s="515">
        <f>[13]B!AF480</f>
        <v>0</v>
      </c>
      <c r="N296" s="515">
        <f>[13]B!AG480</f>
        <v>0</v>
      </c>
      <c r="O296" s="515">
        <f>[13]B!AH480</f>
        <v>0</v>
      </c>
      <c r="P296" s="515">
        <f>[13]B!AI480</f>
        <v>0</v>
      </c>
      <c r="Q296" s="515">
        <f>[13]B!AJ480</f>
        <v>0</v>
      </c>
      <c r="R296" s="199"/>
      <c r="S296" s="202"/>
      <c r="T296" s="202"/>
    </row>
    <row r="297" spans="1:20" s="86" customFormat="1" ht="15" customHeight="1" x14ac:dyDescent="0.15">
      <c r="A297" s="676" t="s">
        <v>126</v>
      </c>
      <c r="B297" s="75" t="s">
        <v>127</v>
      </c>
      <c r="C297" s="516">
        <f>[13]B!C532</f>
        <v>171</v>
      </c>
      <c r="D297" s="516">
        <f>[13]B!D532</f>
        <v>161</v>
      </c>
      <c r="E297" s="516">
        <f>[13]B!E532</f>
        <v>161</v>
      </c>
      <c r="F297" s="516">
        <f>[13]B!F532</f>
        <v>0</v>
      </c>
      <c r="G297" s="516">
        <f>[13]B!G532</f>
        <v>10</v>
      </c>
      <c r="H297" s="516">
        <f>[13]B!AA532</f>
        <v>82</v>
      </c>
      <c r="I297" s="516">
        <f>[13]B!AB532</f>
        <v>27</v>
      </c>
      <c r="J297" s="516">
        <f>[13]B!AC532</f>
        <v>62</v>
      </c>
      <c r="K297" s="516">
        <f>[13]B!AD532</f>
        <v>0</v>
      </c>
      <c r="L297" s="516">
        <f>[13]B!AE532</f>
        <v>0</v>
      </c>
      <c r="M297" s="516">
        <f>[13]B!AF532</f>
        <v>0</v>
      </c>
      <c r="N297" s="516">
        <f>[13]B!AG532</f>
        <v>0</v>
      </c>
      <c r="O297" s="516">
        <f>[13]B!AH532</f>
        <v>4</v>
      </c>
      <c r="P297" s="516">
        <f>[13]B!AI532</f>
        <v>0</v>
      </c>
      <c r="Q297" s="516">
        <f>[13]B!AJ532</f>
        <v>0</v>
      </c>
      <c r="R297" s="199"/>
      <c r="S297" s="202"/>
      <c r="T297" s="202"/>
    </row>
    <row r="298" spans="1:20" ht="15" customHeight="1" x14ac:dyDescent="0.15">
      <c r="A298" s="676" t="s">
        <v>128</v>
      </c>
      <c r="B298" s="75" t="s">
        <v>129</v>
      </c>
      <c r="C298" s="516">
        <f>[13]B!C566</f>
        <v>2068</v>
      </c>
      <c r="D298" s="516">
        <f>[13]B!D566</f>
        <v>2056</v>
      </c>
      <c r="E298" s="516">
        <f>[13]B!E566</f>
        <v>2056</v>
      </c>
      <c r="F298" s="516">
        <f>[13]B!F566</f>
        <v>0</v>
      </c>
      <c r="G298" s="516">
        <f>[13]B!G566</f>
        <v>12</v>
      </c>
      <c r="H298" s="516">
        <f>[13]B!AA566</f>
        <v>306</v>
      </c>
      <c r="I298" s="516">
        <f>[13]B!AB566</f>
        <v>1026</v>
      </c>
      <c r="J298" s="516">
        <f>[13]B!AC566</f>
        <v>736</v>
      </c>
      <c r="K298" s="516">
        <f>[13]B!AD566</f>
        <v>0</v>
      </c>
      <c r="L298" s="516">
        <f>[13]B!AE566</f>
        <v>0</v>
      </c>
      <c r="M298" s="516">
        <f>[13]B!AF566</f>
        <v>0</v>
      </c>
      <c r="N298" s="516">
        <f>[13]B!AG566</f>
        <v>0</v>
      </c>
      <c r="O298" s="516">
        <f>[13]B!AH566</f>
        <v>0</v>
      </c>
      <c r="P298" s="516">
        <f>[13]B!AI566</f>
        <v>1</v>
      </c>
      <c r="Q298" s="516">
        <f>[13]B!AJ566</f>
        <v>0</v>
      </c>
      <c r="R298" s="199"/>
      <c r="S298" s="202"/>
      <c r="T298" s="202"/>
    </row>
    <row r="299" spans="1:20" s="3" customFormat="1" ht="15" customHeight="1" x14ac:dyDescent="0.15">
      <c r="A299" s="846" t="s">
        <v>130</v>
      </c>
      <c r="B299" s="847"/>
      <c r="C299" s="525">
        <f t="shared" ref="C299:Q299" si="3">+C300+C301+C302+C303+C307+C308</f>
        <v>6098</v>
      </c>
      <c r="D299" s="526">
        <f t="shared" si="3"/>
        <v>6054</v>
      </c>
      <c r="E299" s="520">
        <f t="shared" si="3"/>
        <v>6054</v>
      </c>
      <c r="F299" s="521">
        <f t="shared" si="3"/>
        <v>0</v>
      </c>
      <c r="G299" s="522">
        <f t="shared" si="3"/>
        <v>44</v>
      </c>
      <c r="H299" s="520">
        <f t="shared" si="3"/>
        <v>982</v>
      </c>
      <c r="I299" s="527">
        <f t="shared" si="3"/>
        <v>2021</v>
      </c>
      <c r="J299" s="521">
        <f t="shared" si="3"/>
        <v>3095</v>
      </c>
      <c r="K299" s="520">
        <f t="shared" si="3"/>
        <v>3</v>
      </c>
      <c r="L299" s="527">
        <f t="shared" si="3"/>
        <v>0</v>
      </c>
      <c r="M299" s="521">
        <f t="shared" si="3"/>
        <v>0</v>
      </c>
      <c r="N299" s="521">
        <f t="shared" si="3"/>
        <v>0</v>
      </c>
      <c r="O299" s="528">
        <f t="shared" si="3"/>
        <v>4</v>
      </c>
      <c r="P299" s="529">
        <f t="shared" si="3"/>
        <v>47</v>
      </c>
      <c r="Q299" s="530">
        <f t="shared" si="3"/>
        <v>0</v>
      </c>
      <c r="R299" s="199"/>
      <c r="S299" s="220"/>
      <c r="T299" s="220"/>
    </row>
    <row r="300" spans="1:20" ht="15" customHeight="1" x14ac:dyDescent="0.15">
      <c r="A300" s="71" t="s">
        <v>131</v>
      </c>
      <c r="B300" s="72" t="s">
        <v>132</v>
      </c>
      <c r="C300" s="515">
        <f>[13]B!C624</f>
        <v>3663</v>
      </c>
      <c r="D300" s="515">
        <f>[13]B!D624</f>
        <v>3637</v>
      </c>
      <c r="E300" s="515">
        <f>[13]B!E624</f>
        <v>3637</v>
      </c>
      <c r="F300" s="515">
        <f>[13]B!F624</f>
        <v>0</v>
      </c>
      <c r="G300" s="515">
        <f>[13]B!G624</f>
        <v>26</v>
      </c>
      <c r="H300" s="515">
        <f>[13]B!AA624</f>
        <v>374</v>
      </c>
      <c r="I300" s="515">
        <f>[13]B!AB624</f>
        <v>1260</v>
      </c>
      <c r="J300" s="515">
        <f>[13]B!AC624</f>
        <v>2029</v>
      </c>
      <c r="K300" s="515">
        <f>[13]B!AD624</f>
        <v>0</v>
      </c>
      <c r="L300" s="515">
        <f>[13]B!AE624</f>
        <v>0</v>
      </c>
      <c r="M300" s="515">
        <f>[13]B!AF624</f>
        <v>0</v>
      </c>
      <c r="N300" s="515">
        <f>[13]B!AG624</f>
        <v>0</v>
      </c>
      <c r="O300" s="515">
        <f>[13]B!AH624</f>
        <v>0</v>
      </c>
      <c r="P300" s="515">
        <f>[13]B!AI624</f>
        <v>2</v>
      </c>
      <c r="Q300" s="515">
        <f>[13]B!AJ624</f>
        <v>0</v>
      </c>
      <c r="R300" s="199"/>
      <c r="S300" s="202"/>
      <c r="T300" s="202"/>
    </row>
    <row r="301" spans="1:20" ht="15" customHeight="1" x14ac:dyDescent="0.15">
      <c r="A301" s="204" t="s">
        <v>133</v>
      </c>
      <c r="B301" s="221" t="s">
        <v>134</v>
      </c>
      <c r="C301" s="516">
        <f>[13]B!C647</f>
        <v>3</v>
      </c>
      <c r="D301" s="516">
        <f>[13]B!D647</f>
        <v>3</v>
      </c>
      <c r="E301" s="516">
        <f>[13]B!E647</f>
        <v>3</v>
      </c>
      <c r="F301" s="516">
        <f>[13]B!F647</f>
        <v>0</v>
      </c>
      <c r="G301" s="516">
        <f>[13]B!G647</f>
        <v>0</v>
      </c>
      <c r="H301" s="516">
        <f>[13]B!AA647</f>
        <v>0</v>
      </c>
      <c r="I301" s="516">
        <f>[13]B!AB647</f>
        <v>3</v>
      </c>
      <c r="J301" s="516">
        <f>[13]B!AC647</f>
        <v>0</v>
      </c>
      <c r="K301" s="516">
        <f>[13]B!AD647</f>
        <v>0</v>
      </c>
      <c r="L301" s="516">
        <f>[13]B!AE647</f>
        <v>0</v>
      </c>
      <c r="M301" s="516">
        <f>[13]B!AF647</f>
        <v>0</v>
      </c>
      <c r="N301" s="516">
        <f>[13]B!AG647</f>
        <v>0</v>
      </c>
      <c r="O301" s="516">
        <f>[13]B!AH647</f>
        <v>0</v>
      </c>
      <c r="P301" s="516">
        <f>[13]B!AI647</f>
        <v>0</v>
      </c>
      <c r="Q301" s="516">
        <f>[13]B!AJ647</f>
        <v>0</v>
      </c>
      <c r="R301" s="199"/>
      <c r="S301" s="202"/>
      <c r="T301" s="202"/>
    </row>
    <row r="302" spans="1:20" ht="15" customHeight="1" x14ac:dyDescent="0.15">
      <c r="A302" s="670" t="s">
        <v>135</v>
      </c>
      <c r="B302" s="223" t="s">
        <v>136</v>
      </c>
      <c r="C302" s="517">
        <f>[13]B!C674</f>
        <v>1470</v>
      </c>
      <c r="D302" s="517">
        <f>[13]B!D674</f>
        <v>1452</v>
      </c>
      <c r="E302" s="517">
        <f>[13]B!E674</f>
        <v>1452</v>
      </c>
      <c r="F302" s="517">
        <f>[13]B!F674</f>
        <v>0</v>
      </c>
      <c r="G302" s="517">
        <f>[13]B!G674</f>
        <v>18</v>
      </c>
      <c r="H302" s="517">
        <f>[13]B!AA674</f>
        <v>285</v>
      </c>
      <c r="I302" s="517">
        <f>[13]B!AB674</f>
        <v>241</v>
      </c>
      <c r="J302" s="517">
        <f>[13]B!AC674</f>
        <v>944</v>
      </c>
      <c r="K302" s="517">
        <f>[13]B!AD674</f>
        <v>0</v>
      </c>
      <c r="L302" s="517">
        <f>[13]B!AE674</f>
        <v>0</v>
      </c>
      <c r="M302" s="517">
        <f>[13]B!AF674</f>
        <v>0</v>
      </c>
      <c r="N302" s="517">
        <f>[13]B!AG674</f>
        <v>0</v>
      </c>
      <c r="O302" s="517">
        <f>[13]B!AH674</f>
        <v>0</v>
      </c>
      <c r="P302" s="517">
        <f>[13]B!AI674</f>
        <v>12</v>
      </c>
      <c r="Q302" s="517">
        <f>[13]B!AJ674</f>
        <v>0</v>
      </c>
      <c r="R302" s="199"/>
      <c r="S302" s="202"/>
      <c r="T302" s="202"/>
    </row>
    <row r="303" spans="1:20" ht="15" customHeight="1" x14ac:dyDescent="0.15">
      <c r="A303" s="742" t="s">
        <v>113</v>
      </c>
      <c r="B303" s="72" t="s">
        <v>137</v>
      </c>
      <c r="C303" s="531">
        <f>SUM(C304:C306)</f>
        <v>959</v>
      </c>
      <c r="D303" s="448">
        <f>SUM(D304:D306)</f>
        <v>959</v>
      </c>
      <c r="E303" s="481">
        <f t="shared" ref="E303:Q303" si="4">SUM(E304:E306)</f>
        <v>959</v>
      </c>
      <c r="F303" s="532">
        <f t="shared" si="4"/>
        <v>0</v>
      </c>
      <c r="G303" s="533">
        <f t="shared" si="4"/>
        <v>0</v>
      </c>
      <c r="H303" s="481">
        <f t="shared" si="4"/>
        <v>323</v>
      </c>
      <c r="I303" s="534">
        <f t="shared" si="4"/>
        <v>514</v>
      </c>
      <c r="J303" s="532">
        <f t="shared" si="4"/>
        <v>122</v>
      </c>
      <c r="K303" s="481">
        <f t="shared" si="4"/>
        <v>3</v>
      </c>
      <c r="L303" s="534">
        <f t="shared" si="4"/>
        <v>0</v>
      </c>
      <c r="M303" s="532">
        <f t="shared" si="4"/>
        <v>0</v>
      </c>
      <c r="N303" s="532">
        <f>SUM(N304:N306)</f>
        <v>0</v>
      </c>
      <c r="O303" s="535">
        <f t="shared" si="4"/>
        <v>0</v>
      </c>
      <c r="P303" s="536">
        <f t="shared" si="4"/>
        <v>0</v>
      </c>
      <c r="Q303" s="537">
        <f t="shared" si="4"/>
        <v>0</v>
      </c>
      <c r="R303" s="199"/>
      <c r="S303" s="202"/>
      <c r="T303" s="202"/>
    </row>
    <row r="304" spans="1:20" ht="15" customHeight="1" x14ac:dyDescent="0.15">
      <c r="A304" s="742"/>
      <c r="B304" s="84" t="s">
        <v>138</v>
      </c>
      <c r="C304" s="515">
        <f>[13]B!C696-[13]B!C676-[13]B!C677</f>
        <v>567</v>
      </c>
      <c r="D304" s="515">
        <f>[13]B!D696-[13]B!D676-[13]B!D677</f>
        <v>567</v>
      </c>
      <c r="E304" s="515">
        <f>[13]B!E696-[13]B!E676-[13]B!E677</f>
        <v>567</v>
      </c>
      <c r="F304" s="515">
        <f>[13]B!F696-[13]B!F676-[13]B!F677</f>
        <v>0</v>
      </c>
      <c r="G304" s="515">
        <f>[13]B!G696-[13]B!G676-[13]B!G677</f>
        <v>0</v>
      </c>
      <c r="H304" s="515">
        <f>[13]B!AA696-[13]B!AA676-[13]B!AA677</f>
        <v>270</v>
      </c>
      <c r="I304" s="515">
        <f>[13]B!AB696-[13]B!AB676-[13]B!AB677</f>
        <v>217</v>
      </c>
      <c r="J304" s="515">
        <f>[13]B!AC696-[13]B!AC676-[13]B!AC677</f>
        <v>80</v>
      </c>
      <c r="K304" s="515">
        <f>[13]B!AD696-[13]B!AD676-[13]B!AD677</f>
        <v>3</v>
      </c>
      <c r="L304" s="515">
        <f>[13]B!AE696-[13]B!AE676-[13]B!AE677</f>
        <v>0</v>
      </c>
      <c r="M304" s="515">
        <f>[13]B!AF696-[13]B!AF676-[13]B!AF677</f>
        <v>0</v>
      </c>
      <c r="N304" s="515">
        <f>[13]B!AG696-[13]B!AG676-[13]B!AG677</f>
        <v>0</v>
      </c>
      <c r="O304" s="515">
        <f>[13]B!AH696-[13]B!AH676-[13]B!AH677</f>
        <v>0</v>
      </c>
      <c r="P304" s="515">
        <f>[13]B!AI696-[13]B!AI676-[13]B!AI677</f>
        <v>0</v>
      </c>
      <c r="Q304" s="515">
        <f>[13]B!AJ696-[13]B!AJ676-[13]B!AJ677</f>
        <v>0</v>
      </c>
      <c r="R304" s="199"/>
      <c r="S304" s="202"/>
      <c r="T304" s="202"/>
    </row>
    <row r="305" spans="1:22" ht="15" customHeight="1" x14ac:dyDescent="0.15">
      <c r="A305" s="742"/>
      <c r="B305" s="84" t="s">
        <v>139</v>
      </c>
      <c r="C305" s="516">
        <f>[13]B!C676</f>
        <v>290</v>
      </c>
      <c r="D305" s="516">
        <f>[13]B!D676</f>
        <v>290</v>
      </c>
      <c r="E305" s="516">
        <f>[13]B!E676</f>
        <v>290</v>
      </c>
      <c r="F305" s="516">
        <f>[13]B!F676</f>
        <v>0</v>
      </c>
      <c r="G305" s="516">
        <f>[13]B!G676</f>
        <v>0</v>
      </c>
      <c r="H305" s="516">
        <f>[13]B!AA676</f>
        <v>0</v>
      </c>
      <c r="I305" s="516">
        <f>[13]B!AB676</f>
        <v>290</v>
      </c>
      <c r="J305" s="516">
        <f>[13]B!AC676</f>
        <v>0</v>
      </c>
      <c r="K305" s="516">
        <f>[13]B!AD676</f>
        <v>0</v>
      </c>
      <c r="L305" s="516">
        <f>[13]B!AE676</f>
        <v>0</v>
      </c>
      <c r="M305" s="516">
        <f>[13]B!AF676</f>
        <v>0</v>
      </c>
      <c r="N305" s="516">
        <f>[13]B!AG676</f>
        <v>0</v>
      </c>
      <c r="O305" s="516">
        <f>[13]B!AH676</f>
        <v>0</v>
      </c>
      <c r="P305" s="516">
        <f>[13]B!AI676</f>
        <v>0</v>
      </c>
      <c r="Q305" s="516">
        <f>[13]B!AJ676</f>
        <v>0</v>
      </c>
      <c r="R305" s="199"/>
      <c r="S305" s="202"/>
      <c r="T305" s="202"/>
    </row>
    <row r="306" spans="1:22" ht="15" customHeight="1" x14ac:dyDescent="0.15">
      <c r="A306" s="742"/>
      <c r="B306" s="213" t="s">
        <v>140</v>
      </c>
      <c r="C306" s="517">
        <f>[13]B!C677</f>
        <v>102</v>
      </c>
      <c r="D306" s="517">
        <f>[13]B!D677</f>
        <v>102</v>
      </c>
      <c r="E306" s="517">
        <f>[13]B!E677</f>
        <v>102</v>
      </c>
      <c r="F306" s="517">
        <f>[13]B!F677</f>
        <v>0</v>
      </c>
      <c r="G306" s="517">
        <f>[13]B!G677</f>
        <v>0</v>
      </c>
      <c r="H306" s="517">
        <f>[13]B!AA677</f>
        <v>53</v>
      </c>
      <c r="I306" s="517">
        <f>[13]B!AB677</f>
        <v>7</v>
      </c>
      <c r="J306" s="517">
        <f>[13]B!AC677</f>
        <v>42</v>
      </c>
      <c r="K306" s="517">
        <f>[13]B!AD677</f>
        <v>0</v>
      </c>
      <c r="L306" s="517">
        <f>[13]B!AE677</f>
        <v>0</v>
      </c>
      <c r="M306" s="517">
        <f>[13]B!AF677</f>
        <v>0</v>
      </c>
      <c r="N306" s="517">
        <f>[13]B!AG677</f>
        <v>0</v>
      </c>
      <c r="O306" s="517">
        <f>[13]B!AH677</f>
        <v>0</v>
      </c>
      <c r="P306" s="517">
        <f>[13]B!AI677</f>
        <v>0</v>
      </c>
      <c r="Q306" s="517">
        <f>[13]B!AJ677</f>
        <v>0</v>
      </c>
      <c r="R306" s="199"/>
      <c r="S306" s="202"/>
      <c r="T306" s="202"/>
    </row>
    <row r="307" spans="1:22" ht="15" customHeight="1" x14ac:dyDescent="0.15">
      <c r="A307" s="71" t="s">
        <v>115</v>
      </c>
      <c r="B307" s="225" t="s">
        <v>141</v>
      </c>
      <c r="C307" s="538">
        <f>[13]B!C728</f>
        <v>0</v>
      </c>
      <c r="D307" s="538">
        <f>[13]B!D728</f>
        <v>0</v>
      </c>
      <c r="E307" s="538">
        <f>[13]B!E728</f>
        <v>0</v>
      </c>
      <c r="F307" s="538">
        <f>[13]B!F728</f>
        <v>0</v>
      </c>
      <c r="G307" s="538">
        <f>[13]B!G728</f>
        <v>0</v>
      </c>
      <c r="H307" s="538">
        <f>[13]B!AA728</f>
        <v>0</v>
      </c>
      <c r="I307" s="538">
        <f>[13]B!AB728</f>
        <v>0</v>
      </c>
      <c r="J307" s="538">
        <f>[13]B!AC728</f>
        <v>0</v>
      </c>
      <c r="K307" s="538">
        <f>[13]B!AD728</f>
        <v>0</v>
      </c>
      <c r="L307" s="538">
        <f>[13]B!AE728</f>
        <v>0</v>
      </c>
      <c r="M307" s="538">
        <f>[13]B!AF728</f>
        <v>0</v>
      </c>
      <c r="N307" s="538">
        <f>[13]B!AG728</f>
        <v>0</v>
      </c>
      <c r="O307" s="538">
        <f>[13]B!AH728</f>
        <v>4</v>
      </c>
      <c r="P307" s="538">
        <f>[13]B!AI728</f>
        <v>33</v>
      </c>
      <c r="Q307" s="538">
        <f>[13]B!AJ728</f>
        <v>0</v>
      </c>
      <c r="R307" s="199"/>
      <c r="S307" s="202"/>
      <c r="T307" s="202"/>
    </row>
    <row r="308" spans="1:22" s="90" customFormat="1" ht="15" customHeight="1" x14ac:dyDescent="0.15">
      <c r="A308" s="204"/>
      <c r="B308" s="226" t="s">
        <v>142</v>
      </c>
      <c r="C308" s="517">
        <f>[13]B!C786</f>
        <v>3</v>
      </c>
      <c r="D308" s="517">
        <f>[13]B!D786</f>
        <v>3</v>
      </c>
      <c r="E308" s="517">
        <f>[13]B!E786</f>
        <v>3</v>
      </c>
      <c r="F308" s="517">
        <f>[13]B!F786</f>
        <v>0</v>
      </c>
      <c r="G308" s="517">
        <f>[13]B!G786</f>
        <v>0</v>
      </c>
      <c r="H308" s="517">
        <f>[13]B!AA786</f>
        <v>0</v>
      </c>
      <c r="I308" s="517">
        <f>[13]B!AB786</f>
        <v>3</v>
      </c>
      <c r="J308" s="517">
        <f>[13]B!AC786</f>
        <v>0</v>
      </c>
      <c r="K308" s="517">
        <f>[13]B!AD786</f>
        <v>0</v>
      </c>
      <c r="L308" s="517">
        <f>[13]B!AE786</f>
        <v>0</v>
      </c>
      <c r="M308" s="517">
        <f>[13]B!AF786</f>
        <v>0</v>
      </c>
      <c r="N308" s="517">
        <f>[13]B!AG786</f>
        <v>0</v>
      </c>
      <c r="O308" s="517">
        <f>[13]B!AH786</f>
        <v>0</v>
      </c>
      <c r="P308" s="517">
        <f>[13]B!AI786</f>
        <v>0</v>
      </c>
      <c r="Q308" s="517">
        <f>[13]B!AJ786</f>
        <v>0</v>
      </c>
      <c r="R308" s="199"/>
      <c r="S308" s="171"/>
      <c r="T308" s="171"/>
    </row>
    <row r="309" spans="1:22" s="90" customFormat="1" ht="15" customHeight="1" x14ac:dyDescent="0.15">
      <c r="A309" s="841" t="s">
        <v>436</v>
      </c>
      <c r="B309" s="842"/>
      <c r="C309" s="515">
        <f>[13]B!C492</f>
        <v>7123</v>
      </c>
      <c r="D309" s="515">
        <f>[13]B!D492</f>
        <v>6894</v>
      </c>
      <c r="E309" s="515">
        <f>[13]B!E492</f>
        <v>6894</v>
      </c>
      <c r="F309" s="515">
        <f>[13]B!F492</f>
        <v>0</v>
      </c>
      <c r="G309" s="515">
        <f>[13]B!G492</f>
        <v>229</v>
      </c>
      <c r="H309" s="515">
        <f>[13]B!AA492</f>
        <v>4419</v>
      </c>
      <c r="I309" s="515">
        <f>[13]B!AB492</f>
        <v>1258</v>
      </c>
      <c r="J309" s="515">
        <f>[13]B!AC492</f>
        <v>1446</v>
      </c>
      <c r="K309" s="515">
        <f>[13]B!AD492</f>
        <v>0</v>
      </c>
      <c r="L309" s="515">
        <f>[13]B!AE492</f>
        <v>0</v>
      </c>
      <c r="M309" s="515">
        <f>[13]B!AF492</f>
        <v>0</v>
      </c>
      <c r="N309" s="515">
        <f>[13]B!AG492</f>
        <v>0</v>
      </c>
      <c r="O309" s="515">
        <f>[13]B!AH492</f>
        <v>0</v>
      </c>
      <c r="P309" s="515">
        <f>[13]B!AI492</f>
        <v>0</v>
      </c>
      <c r="Q309" s="515">
        <f>[13]B!AJ492</f>
        <v>0</v>
      </c>
      <c r="R309" s="199"/>
      <c r="S309" s="171"/>
      <c r="T309" s="171"/>
    </row>
    <row r="310" spans="1:22" s="3" customFormat="1" ht="15" customHeight="1" x14ac:dyDescent="0.15">
      <c r="A310" s="843" t="s">
        <v>143</v>
      </c>
      <c r="B310" s="844"/>
      <c r="C310" s="539">
        <f>[13]B!C978</f>
        <v>0</v>
      </c>
      <c r="D310" s="539">
        <f>[13]B!D978</f>
        <v>0</v>
      </c>
      <c r="E310" s="539">
        <f>[13]B!E978</f>
        <v>0</v>
      </c>
      <c r="F310" s="539">
        <f>[13]B!F978</f>
        <v>0</v>
      </c>
      <c r="G310" s="539">
        <f>[13]B!G978</f>
        <v>0</v>
      </c>
      <c r="H310" s="539">
        <f>[13]B!AA978</f>
        <v>0</v>
      </c>
      <c r="I310" s="539">
        <f>[13]B!AB978</f>
        <v>0</v>
      </c>
      <c r="J310" s="539">
        <f>[13]B!AC978</f>
        <v>0</v>
      </c>
      <c r="K310" s="539">
        <f>[13]B!AD978</f>
        <v>0</v>
      </c>
      <c r="L310" s="539">
        <f>[13]B!AE978</f>
        <v>0</v>
      </c>
      <c r="M310" s="539">
        <f>[13]B!AF978</f>
        <v>0</v>
      </c>
      <c r="N310" s="539">
        <f>[13]B!AG978</f>
        <v>0</v>
      </c>
      <c r="O310" s="539">
        <f>[13]B!AH978</f>
        <v>0</v>
      </c>
      <c r="P310" s="539">
        <f>[13]B!AI978</f>
        <v>749</v>
      </c>
      <c r="Q310" s="539">
        <f>[13]B!AJ978</f>
        <v>0</v>
      </c>
      <c r="R310" s="199"/>
      <c r="S310" s="220"/>
      <c r="T310" s="220"/>
    </row>
    <row r="311" spans="1:22" s="228" customFormat="1" ht="22.5" customHeight="1" x14ac:dyDescent="0.15">
      <c r="A311" s="12" t="s">
        <v>437</v>
      </c>
      <c r="B311" s="227"/>
      <c r="C311" s="227"/>
      <c r="R311" s="229"/>
      <c r="S311" s="229"/>
      <c r="T311" s="229"/>
    </row>
    <row r="312" spans="1:22" ht="24" customHeight="1" x14ac:dyDescent="0.15">
      <c r="A312" s="737" t="s">
        <v>438</v>
      </c>
      <c r="B312" s="820"/>
      <c r="C312" s="689" t="s">
        <v>416</v>
      </c>
      <c r="D312" s="781" t="s">
        <v>439</v>
      </c>
      <c r="E312" s="782"/>
      <c r="F312" s="782"/>
      <c r="G312" s="845"/>
      <c r="H312" s="826" t="s">
        <v>418</v>
      </c>
      <c r="I312" s="826"/>
      <c r="J312" s="827"/>
      <c r="K312" s="755" t="s">
        <v>419</v>
      </c>
      <c r="L312" s="755"/>
      <c r="M312" s="755"/>
      <c r="N312" s="756" t="s">
        <v>420</v>
      </c>
      <c r="O312" s="865" t="s">
        <v>421</v>
      </c>
      <c r="P312" s="866"/>
      <c r="Q312" s="761" t="s">
        <v>422</v>
      </c>
    </row>
    <row r="313" spans="1:22" ht="18" customHeight="1" x14ac:dyDescent="0.15">
      <c r="A313" s="737"/>
      <c r="B313" s="820"/>
      <c r="C313" s="690"/>
      <c r="D313" s="833" t="s">
        <v>423</v>
      </c>
      <c r="E313" s="835" t="s">
        <v>424</v>
      </c>
      <c r="F313" s="836"/>
      <c r="G313" s="833" t="s">
        <v>425</v>
      </c>
      <c r="H313" s="769" t="s">
        <v>426</v>
      </c>
      <c r="I313" s="771" t="s">
        <v>427</v>
      </c>
      <c r="J313" s="744" t="s">
        <v>428</v>
      </c>
      <c r="K313" s="746" t="s">
        <v>429</v>
      </c>
      <c r="L313" s="747" t="s">
        <v>430</v>
      </c>
      <c r="M313" s="748" t="s">
        <v>431</v>
      </c>
      <c r="N313" s="757"/>
      <c r="O313" s="863" t="s">
        <v>432</v>
      </c>
      <c r="P313" s="864" t="s">
        <v>433</v>
      </c>
      <c r="Q313" s="762"/>
      <c r="R313" s="195"/>
    </row>
    <row r="314" spans="1:22" ht="18" customHeight="1" x14ac:dyDescent="0.15">
      <c r="A314" s="737"/>
      <c r="B314" s="820"/>
      <c r="C314" s="780"/>
      <c r="D314" s="834"/>
      <c r="E314" s="196" t="s">
        <v>434</v>
      </c>
      <c r="F314" s="197" t="s">
        <v>435</v>
      </c>
      <c r="G314" s="834"/>
      <c r="H314" s="770"/>
      <c r="I314" s="772"/>
      <c r="J314" s="745"/>
      <c r="K314" s="746"/>
      <c r="L314" s="747"/>
      <c r="M314" s="748"/>
      <c r="N314" s="758"/>
      <c r="O314" s="863"/>
      <c r="P314" s="864"/>
      <c r="Q314" s="763"/>
      <c r="R314" s="195"/>
      <c r="U314" s="202"/>
      <c r="V314" s="202"/>
    </row>
    <row r="315" spans="1:22" ht="14.25" customHeight="1" x14ac:dyDescent="0.15">
      <c r="A315" s="230" t="s">
        <v>440</v>
      </c>
      <c r="B315" s="231"/>
      <c r="C315" s="232"/>
      <c r="D315" s="233"/>
      <c r="E315" s="234"/>
      <c r="F315" s="235"/>
      <c r="G315" s="236"/>
      <c r="H315" s="234"/>
      <c r="I315" s="237"/>
      <c r="J315" s="238"/>
      <c r="K315" s="239"/>
      <c r="L315" s="237"/>
      <c r="M315" s="238"/>
      <c r="N315" s="240"/>
      <c r="O315" s="239"/>
      <c r="P315" s="235"/>
      <c r="Q315" s="241"/>
      <c r="R315" s="242"/>
      <c r="U315" s="202"/>
    </row>
    <row r="316" spans="1:22" ht="15" customHeight="1" x14ac:dyDescent="0.15">
      <c r="A316" s="243" t="s">
        <v>441</v>
      </c>
      <c r="B316" s="244"/>
      <c r="C316" s="232"/>
      <c r="D316" s="233"/>
      <c r="E316" s="234"/>
      <c r="F316" s="235"/>
      <c r="G316" s="236"/>
      <c r="H316" s="234"/>
      <c r="I316" s="237"/>
      <c r="J316" s="238"/>
      <c r="K316" s="239"/>
      <c r="L316" s="237"/>
      <c r="M316" s="238"/>
      <c r="N316" s="240"/>
      <c r="O316" s="239"/>
      <c r="P316" s="235"/>
      <c r="Q316" s="241"/>
      <c r="R316" s="245"/>
      <c r="U316" s="202"/>
    </row>
    <row r="317" spans="1:22" ht="15" customHeight="1" x14ac:dyDescent="0.15">
      <c r="A317" s="783" t="s">
        <v>442</v>
      </c>
      <c r="B317" s="828"/>
      <c r="C317" s="511">
        <f>SUM([13]B!C793,[13]B!C800,[13]B!C804,[13]B!C811,[13]B!C820)</f>
        <v>0</v>
      </c>
      <c r="D317" s="511">
        <f>SUM([13]B!D793,[13]B!D800,[13]B!D804,[13]B!D811,[13]B!D820)</f>
        <v>0</v>
      </c>
      <c r="E317" s="511">
        <f>SUM([13]B!E793,[13]B!E800,[13]B!E804,[13]B!E811,[13]B!E820)</f>
        <v>0</v>
      </c>
      <c r="F317" s="511">
        <f>SUM([13]B!F793,[13]B!F800,[13]B!F804,[13]B!F811,[13]B!F820)</f>
        <v>0</v>
      </c>
      <c r="G317" s="511">
        <f>SUM([13]B!G793,[13]B!G800,[13]B!G804,[13]B!G811,[13]B!G820)</f>
        <v>0</v>
      </c>
      <c r="H317" s="511">
        <f>SUM([13]B!AA793,[13]B!AA800,[13]B!AA804,[13]B!AA811,[13]B!AA820)</f>
        <v>0</v>
      </c>
      <c r="I317" s="511">
        <f>SUM([13]B!AB793,[13]B!AB800,[13]B!AB804,[13]B!AB811,[13]B!AB820)</f>
        <v>0</v>
      </c>
      <c r="J317" s="511">
        <f>SUM([13]B!AC793,[13]B!AC800,[13]B!AC804,[13]B!AC811,[13]B!AC820)</f>
        <v>0</v>
      </c>
      <c r="K317" s="511">
        <f>SUM([13]B!AD793,[13]B!AD800,[13]B!AD804,[13]B!AD811,[13]B!AD820)</f>
        <v>0</v>
      </c>
      <c r="L317" s="511">
        <f>SUM([13]B!AE793,[13]B!AE800,[13]B!AE804,[13]B!AE811,[13]B!AE820)</f>
        <v>0</v>
      </c>
      <c r="M317" s="511">
        <f>SUM([13]B!AF793,[13]B!AF800,[13]B!AF804,[13]B!AF811,[13]B!AF820)</f>
        <v>0</v>
      </c>
      <c r="N317" s="511">
        <f>SUM([13]B!AG793,[13]B!AG800,[13]B!AG804,[13]B!AG811,[13]B!AG820)</f>
        <v>0</v>
      </c>
      <c r="O317" s="511">
        <f>SUM([13]B!AH793,[13]B!AH800,[13]B!AH804,[13]B!AH811,[13]B!AH820)</f>
        <v>13</v>
      </c>
      <c r="P317" s="511">
        <f>SUM([13]B!AI793,[13]B!AI800,[13]B!AI804,[13]B!AI811,[13]B!AI820)</f>
        <v>18</v>
      </c>
      <c r="Q317" s="511">
        <f>SUM([13]B!AJ793,[13]B!AJ800,[13]B!AJ804,[13]B!AJ811,[13]B!AJ820)</f>
        <v>0</v>
      </c>
      <c r="R317" s="199"/>
      <c r="U317" s="202"/>
    </row>
    <row r="318" spans="1:22" ht="15" customHeight="1" x14ac:dyDescent="0.15">
      <c r="A318" s="837" t="s">
        <v>443</v>
      </c>
      <c r="B318" s="838"/>
      <c r="C318" s="496">
        <f>SUM([13]B!C824,[13]B!C828,[13]B!C832,[13]B!C840,[13]B!C843)</f>
        <v>0</v>
      </c>
      <c r="D318" s="496">
        <f>SUM([13]B!D824,[13]B!D828,[13]B!D832,[13]B!D840,[13]B!D843)</f>
        <v>0</v>
      </c>
      <c r="E318" s="496">
        <f>SUM([13]B!E824,[13]B!E828,[13]B!E832,[13]B!E840,[13]B!E843)</f>
        <v>0</v>
      </c>
      <c r="F318" s="496">
        <f>SUM([13]B!F824,[13]B!F828,[13]B!F832,[13]B!F840,[13]B!F843)</f>
        <v>0</v>
      </c>
      <c r="G318" s="496">
        <f>SUM([13]B!G824,[13]B!G828,[13]B!G832,[13]B!G840,[13]B!G843)</f>
        <v>0</v>
      </c>
      <c r="H318" s="511">
        <f>SUM([13]B!AA824,[13]B!AA828,[13]B!AA832,[13]B!AA840,[13]B!AA843)</f>
        <v>0</v>
      </c>
      <c r="I318" s="511">
        <f>SUM([13]B!AB824,[13]B!AB828,[13]B!AB832,[13]B!AB840,[13]B!AB843)</f>
        <v>0</v>
      </c>
      <c r="J318" s="511">
        <f>SUM([13]B!AC824,[13]B!AC828,[13]B!AC832,[13]B!AC840,[13]B!AC843)</f>
        <v>0</v>
      </c>
      <c r="K318" s="511">
        <f>SUM([13]B!AD824,[13]B!AD828,[13]B!AD832,[13]B!AD840,[13]B!AD843)</f>
        <v>0</v>
      </c>
      <c r="L318" s="511">
        <f>SUM([13]B!AE824,[13]B!AE828,[13]B!AE832,[13]B!AE840,[13]B!AE843)</f>
        <v>0</v>
      </c>
      <c r="M318" s="511">
        <f>SUM([13]B!AF824,[13]B!AF828,[13]B!AF832,[13]B!AF840,[13]B!AF843)</f>
        <v>0</v>
      </c>
      <c r="N318" s="511">
        <f>SUM([13]B!AG824,[13]B!AG828,[13]B!AG832,[13]B!AG840,[13]B!AG843)</f>
        <v>0</v>
      </c>
      <c r="O318" s="511">
        <f>SUM([13]B!AH824,[13]B!AH828,[13]B!AH832,[13]B!AH840,[13]B!AH843)</f>
        <v>0</v>
      </c>
      <c r="P318" s="511">
        <f>SUM([13]B!AI824,[13]B!AI828,[13]B!AI832,[13]B!AI840,[13]B!AI843)</f>
        <v>2</v>
      </c>
      <c r="Q318" s="511">
        <f>SUM([13]B!AJ824,[13]B!AJ828,[13]B!AJ832,[13]B!AJ840,[13]B!AJ843)</f>
        <v>0</v>
      </c>
      <c r="R318" s="70"/>
      <c r="U318" s="202"/>
    </row>
    <row r="319" spans="1:22" ht="15" customHeight="1" x14ac:dyDescent="0.15">
      <c r="A319" s="246" t="s">
        <v>444</v>
      </c>
      <c r="B319" s="247"/>
      <c r="C319" s="540"/>
      <c r="D319" s="541"/>
      <c r="E319" s="542"/>
      <c r="F319" s="543"/>
      <c r="G319" s="544"/>
      <c r="H319" s="542"/>
      <c r="I319" s="545"/>
      <c r="J319" s="543"/>
      <c r="K319" s="542"/>
      <c r="L319" s="545"/>
      <c r="M319" s="543"/>
      <c r="N319" s="546"/>
      <c r="O319" s="542"/>
      <c r="P319" s="543"/>
      <c r="Q319" s="541"/>
      <c r="R319" s="199"/>
      <c r="U319" s="202"/>
    </row>
    <row r="320" spans="1:22" ht="15" customHeight="1" x14ac:dyDescent="0.15">
      <c r="A320" s="839" t="s">
        <v>445</v>
      </c>
      <c r="B320" s="840"/>
      <c r="C320" s="513">
        <f>[13]B!C854</f>
        <v>0</v>
      </c>
      <c r="D320" s="513">
        <f>[13]B!D854</f>
        <v>0</v>
      </c>
      <c r="E320" s="513">
        <f>[13]B!E854</f>
        <v>0</v>
      </c>
      <c r="F320" s="513">
        <f>[13]B!F854</f>
        <v>0</v>
      </c>
      <c r="G320" s="513">
        <f>[13]B!G854</f>
        <v>0</v>
      </c>
      <c r="H320" s="511">
        <f>[13]B!AA854</f>
        <v>0</v>
      </c>
      <c r="I320" s="511">
        <f>[13]B!AB854</f>
        <v>0</v>
      </c>
      <c r="J320" s="511">
        <f>[13]B!AC854</f>
        <v>0</v>
      </c>
      <c r="K320" s="511">
        <f>[13]B!AD854</f>
        <v>0</v>
      </c>
      <c r="L320" s="511">
        <f>[13]B!AE854</f>
        <v>0</v>
      </c>
      <c r="M320" s="511">
        <f>[13]B!AF854</f>
        <v>0</v>
      </c>
      <c r="N320" s="511">
        <f>[13]B!AG854</f>
        <v>0</v>
      </c>
      <c r="O320" s="511">
        <f>[13]B!AH854</f>
        <v>0</v>
      </c>
      <c r="P320" s="511">
        <f>[13]B!AI854</f>
        <v>0</v>
      </c>
      <c r="Q320" s="511">
        <f>[13]B!AJ854</f>
        <v>0</v>
      </c>
      <c r="R320" s="199"/>
      <c r="U320" s="202"/>
    </row>
    <row r="321" spans="1:24" ht="15" customHeight="1" x14ac:dyDescent="0.15">
      <c r="A321" s="255" t="s">
        <v>446</v>
      </c>
      <c r="B321" s="256"/>
      <c r="C321" s="540"/>
      <c r="D321" s="541"/>
      <c r="E321" s="542"/>
      <c r="F321" s="543"/>
      <c r="G321" s="544"/>
      <c r="H321" s="542"/>
      <c r="I321" s="545"/>
      <c r="J321" s="543"/>
      <c r="K321" s="542"/>
      <c r="L321" s="545"/>
      <c r="M321" s="543"/>
      <c r="N321" s="546"/>
      <c r="O321" s="542"/>
      <c r="P321" s="543"/>
      <c r="Q321" s="541"/>
      <c r="R321" s="199"/>
      <c r="U321" s="202"/>
    </row>
    <row r="322" spans="1:24" ht="15" customHeight="1" x14ac:dyDescent="0.15">
      <c r="A322" s="783" t="s">
        <v>447</v>
      </c>
      <c r="B322" s="828"/>
      <c r="C322" s="547">
        <f>[13]B!C860</f>
        <v>0</v>
      </c>
      <c r="D322" s="547">
        <f>[13]B!D860</f>
        <v>0</v>
      </c>
      <c r="E322" s="547">
        <f>[13]B!E860</f>
        <v>0</v>
      </c>
      <c r="F322" s="547">
        <f>[13]B!F860</f>
        <v>0</v>
      </c>
      <c r="G322" s="547">
        <f>[13]B!G860</f>
        <v>0</v>
      </c>
      <c r="H322" s="511">
        <f>[13]B!AA860</f>
        <v>0</v>
      </c>
      <c r="I322" s="511">
        <f>[13]B!AB860</f>
        <v>0</v>
      </c>
      <c r="J322" s="511">
        <f>[13]B!AC860</f>
        <v>0</v>
      </c>
      <c r="K322" s="511">
        <f>[13]B!AD860</f>
        <v>0</v>
      </c>
      <c r="L322" s="511">
        <f>[13]B!AE860</f>
        <v>0</v>
      </c>
      <c r="M322" s="511">
        <f>[13]B!AF860</f>
        <v>0</v>
      </c>
      <c r="N322" s="511">
        <f>[13]B!AG860</f>
        <v>0</v>
      </c>
      <c r="O322" s="511">
        <f>[13]B!AH860</f>
        <v>0</v>
      </c>
      <c r="P322" s="511">
        <f>[13]B!AI860</f>
        <v>0</v>
      </c>
      <c r="Q322" s="511">
        <f>[13]B!AJ860</f>
        <v>0</v>
      </c>
      <c r="R322" s="199"/>
      <c r="U322" s="202"/>
    </row>
    <row r="323" spans="1:24" ht="15" customHeight="1" x14ac:dyDescent="0.15">
      <c r="A323" s="829" t="s">
        <v>448</v>
      </c>
      <c r="B323" s="830"/>
      <c r="C323" s="548">
        <f>[13]B!C876</f>
        <v>0</v>
      </c>
      <c r="D323" s="548">
        <f>[13]B!D876</f>
        <v>0</v>
      </c>
      <c r="E323" s="548">
        <f>[13]B!E876</f>
        <v>0</v>
      </c>
      <c r="F323" s="548">
        <f>[13]B!F876</f>
        <v>0</v>
      </c>
      <c r="G323" s="548">
        <f>[13]B!G876</f>
        <v>0</v>
      </c>
      <c r="H323" s="511">
        <f>[13]B!AA876</f>
        <v>0</v>
      </c>
      <c r="I323" s="511">
        <f>[13]B!AB876</f>
        <v>0</v>
      </c>
      <c r="J323" s="511">
        <f>[13]B!AC876</f>
        <v>0</v>
      </c>
      <c r="K323" s="511">
        <f>[13]B!AD876</f>
        <v>0</v>
      </c>
      <c r="L323" s="511">
        <f>[13]B!AE876</f>
        <v>0</v>
      </c>
      <c r="M323" s="511">
        <f>[13]B!AF876</f>
        <v>0</v>
      </c>
      <c r="N323" s="511">
        <f>[13]B!AG876</f>
        <v>0</v>
      </c>
      <c r="O323" s="511">
        <f>[13]B!AH876</f>
        <v>0</v>
      </c>
      <c r="P323" s="511">
        <f>[13]B!AI876</f>
        <v>0</v>
      </c>
      <c r="Q323" s="511">
        <f>[13]B!AJ876</f>
        <v>0</v>
      </c>
      <c r="R323" s="199"/>
      <c r="U323" s="202"/>
    </row>
    <row r="324" spans="1:24" ht="15" customHeight="1" x14ac:dyDescent="0.15">
      <c r="A324" s="829" t="s">
        <v>449</v>
      </c>
      <c r="B324" s="830"/>
      <c r="C324" s="548">
        <f>[13]B!C879</f>
        <v>0</v>
      </c>
      <c r="D324" s="548">
        <f>[13]B!D879</f>
        <v>0</v>
      </c>
      <c r="E324" s="548">
        <f>[13]B!E879</f>
        <v>0</v>
      </c>
      <c r="F324" s="548">
        <f>[13]B!F879</f>
        <v>0</v>
      </c>
      <c r="G324" s="548">
        <f>[13]B!G879</f>
        <v>0</v>
      </c>
      <c r="H324" s="548">
        <f>[13]B!H879</f>
        <v>0</v>
      </c>
      <c r="I324" s="548">
        <f>[13]B!I879</f>
        <v>0</v>
      </c>
      <c r="J324" s="548">
        <f>[13]B!J879</f>
        <v>0</v>
      </c>
      <c r="K324" s="548">
        <f>[13]B!K879</f>
        <v>0</v>
      </c>
      <c r="L324" s="548">
        <f>[13]B!L879</f>
        <v>0</v>
      </c>
      <c r="M324" s="548">
        <f>[13]B!M879</f>
        <v>0</v>
      </c>
      <c r="N324" s="548">
        <f>[13]B!N879</f>
        <v>0</v>
      </c>
      <c r="O324" s="548">
        <f>[13]B!O879</f>
        <v>0</v>
      </c>
      <c r="P324" s="548">
        <f>[13]B!P879</f>
        <v>0</v>
      </c>
      <c r="Q324" s="548">
        <f>[13]B!Q879</f>
        <v>0</v>
      </c>
      <c r="R324" s="199"/>
      <c r="U324" s="202"/>
    </row>
    <row r="325" spans="1:24" ht="15" customHeight="1" x14ac:dyDescent="0.15">
      <c r="A325" s="831" t="s">
        <v>450</v>
      </c>
      <c r="B325" s="832"/>
      <c r="C325" s="549">
        <f>SUM(C317+C318+C320+C322+C323+C324)</f>
        <v>0</v>
      </c>
      <c r="D325" s="549">
        <f t="shared" ref="D325:Q325" si="5">SUM(D317+D318+D320+D322+D323+D324)</f>
        <v>0</v>
      </c>
      <c r="E325" s="549">
        <f t="shared" si="5"/>
        <v>0</v>
      </c>
      <c r="F325" s="549">
        <f t="shared" si="5"/>
        <v>0</v>
      </c>
      <c r="G325" s="549">
        <f t="shared" si="5"/>
        <v>0</v>
      </c>
      <c r="H325" s="549">
        <f t="shared" si="5"/>
        <v>0</v>
      </c>
      <c r="I325" s="549">
        <f t="shared" si="5"/>
        <v>0</v>
      </c>
      <c r="J325" s="549">
        <f t="shared" si="5"/>
        <v>0</v>
      </c>
      <c r="K325" s="549">
        <f t="shared" si="5"/>
        <v>0</v>
      </c>
      <c r="L325" s="549">
        <f t="shared" si="5"/>
        <v>0</v>
      </c>
      <c r="M325" s="549">
        <f t="shared" si="5"/>
        <v>0</v>
      </c>
      <c r="N325" s="549">
        <f t="shared" si="5"/>
        <v>0</v>
      </c>
      <c r="O325" s="549">
        <f t="shared" si="5"/>
        <v>13</v>
      </c>
      <c r="P325" s="549">
        <f t="shared" si="5"/>
        <v>20</v>
      </c>
      <c r="Q325" s="549">
        <f t="shared" si="5"/>
        <v>0</v>
      </c>
      <c r="R325" s="199"/>
      <c r="U325" s="202"/>
    </row>
    <row r="326" spans="1:24" s="263" customFormat="1" ht="24.95" customHeight="1" x14ac:dyDescent="0.15">
      <c r="A326" s="258" t="s">
        <v>451</v>
      </c>
      <c r="B326" s="259"/>
      <c r="C326" s="259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1"/>
      <c r="P326" s="551"/>
      <c r="Q326" s="551"/>
      <c r="R326" s="551"/>
      <c r="S326" s="262"/>
      <c r="X326" s="5"/>
    </row>
    <row r="327" spans="1:24" ht="24" customHeight="1" x14ac:dyDescent="0.15">
      <c r="A327" s="737" t="s">
        <v>452</v>
      </c>
      <c r="B327" s="820"/>
      <c r="C327" s="689" t="s">
        <v>416</v>
      </c>
      <c r="D327" s="825" t="s">
        <v>439</v>
      </c>
      <c r="E327" s="825"/>
      <c r="F327" s="825"/>
      <c r="G327" s="825"/>
      <c r="H327" s="826" t="s">
        <v>418</v>
      </c>
      <c r="I327" s="826"/>
      <c r="J327" s="827"/>
      <c r="K327" s="755" t="s">
        <v>419</v>
      </c>
      <c r="L327" s="755"/>
      <c r="M327" s="755"/>
      <c r="N327" s="756" t="s">
        <v>420</v>
      </c>
      <c r="O327" s="865" t="s">
        <v>421</v>
      </c>
      <c r="P327" s="866"/>
      <c r="Q327" s="761" t="s">
        <v>422</v>
      </c>
      <c r="S327" s="195"/>
    </row>
    <row r="328" spans="1:24" ht="18" customHeight="1" x14ac:dyDescent="0.15">
      <c r="A328" s="737"/>
      <c r="B328" s="820"/>
      <c r="C328" s="690"/>
      <c r="D328" s="764" t="s">
        <v>453</v>
      </c>
      <c r="E328" s="821" t="s">
        <v>424</v>
      </c>
      <c r="F328" s="822"/>
      <c r="G328" s="823" t="s">
        <v>454</v>
      </c>
      <c r="H328" s="769" t="s">
        <v>426</v>
      </c>
      <c r="I328" s="771" t="s">
        <v>427</v>
      </c>
      <c r="J328" s="744" t="s">
        <v>428</v>
      </c>
      <c r="K328" s="746" t="s">
        <v>429</v>
      </c>
      <c r="L328" s="747" t="s">
        <v>430</v>
      </c>
      <c r="M328" s="748" t="s">
        <v>431</v>
      </c>
      <c r="N328" s="757"/>
      <c r="O328" s="863" t="s">
        <v>432</v>
      </c>
      <c r="P328" s="864" t="s">
        <v>433</v>
      </c>
      <c r="Q328" s="762"/>
    </row>
    <row r="329" spans="1:24" ht="18" customHeight="1" x14ac:dyDescent="0.15">
      <c r="A329" s="737"/>
      <c r="B329" s="820"/>
      <c r="C329" s="780"/>
      <c r="D329" s="765"/>
      <c r="E329" s="196" t="s">
        <v>434</v>
      </c>
      <c r="F329" s="197" t="s">
        <v>435</v>
      </c>
      <c r="G329" s="824"/>
      <c r="H329" s="770"/>
      <c r="I329" s="772"/>
      <c r="J329" s="745"/>
      <c r="K329" s="746"/>
      <c r="L329" s="747"/>
      <c r="M329" s="748"/>
      <c r="N329" s="758"/>
      <c r="O329" s="863"/>
      <c r="P329" s="864"/>
      <c r="Q329" s="763"/>
    </row>
    <row r="330" spans="1:24" ht="15" customHeight="1" x14ac:dyDescent="0.15">
      <c r="A330" s="552">
        <v>1901023</v>
      </c>
      <c r="B330" s="553" t="s">
        <v>374</v>
      </c>
      <c r="C330" s="554">
        <f>[13]B!C2095</f>
        <v>0</v>
      </c>
      <c r="D330" s="555">
        <f>[13]B!D2095</f>
        <v>0</v>
      </c>
      <c r="E330" s="555">
        <f>[13]B!E2095</f>
        <v>0</v>
      </c>
      <c r="F330" s="555">
        <f>[13]B!F2095</f>
        <v>0</v>
      </c>
      <c r="G330" s="555">
        <f>[13]B!G2095</f>
        <v>0</v>
      </c>
      <c r="H330" s="555">
        <f>[13]B!AA2095</f>
        <v>0</v>
      </c>
      <c r="I330" s="555">
        <f>[13]B!AB2095</f>
        <v>0</v>
      </c>
      <c r="J330" s="555">
        <f>[13]B!AC2095</f>
        <v>0</v>
      </c>
      <c r="K330" s="555">
        <f>[13]B!AD2095</f>
        <v>0</v>
      </c>
      <c r="L330" s="555">
        <f>[13]B!AE2095</f>
        <v>0</v>
      </c>
      <c r="M330" s="555">
        <f>[13]B!AF2095</f>
        <v>0</v>
      </c>
      <c r="N330" s="555">
        <f>[13]B!AG2095</f>
        <v>0</v>
      </c>
      <c r="O330" s="555">
        <f>[13]B!AH2095</f>
        <v>0</v>
      </c>
      <c r="P330" s="555">
        <f>[13]B!AI2095</f>
        <v>0</v>
      </c>
      <c r="Q330" s="555">
        <f>[13]B!AJ2095</f>
        <v>0</v>
      </c>
      <c r="R330" s="199"/>
    </row>
    <row r="331" spans="1:24" ht="15" customHeight="1" x14ac:dyDescent="0.15">
      <c r="A331" s="556">
        <v>1901024</v>
      </c>
      <c r="B331" s="557" t="s">
        <v>375</v>
      </c>
      <c r="C331" s="555">
        <f>[13]B!C2096</f>
        <v>0</v>
      </c>
      <c r="D331" s="555">
        <f>[13]B!D2096</f>
        <v>0</v>
      </c>
      <c r="E331" s="555">
        <f>[13]B!E2096</f>
        <v>0</v>
      </c>
      <c r="F331" s="555">
        <f>[13]B!F2096</f>
        <v>0</v>
      </c>
      <c r="G331" s="555">
        <f>[13]B!G2096</f>
        <v>0</v>
      </c>
      <c r="H331" s="555">
        <f>[13]B!AA2096</f>
        <v>0</v>
      </c>
      <c r="I331" s="555">
        <f>[13]B!AB2096</f>
        <v>0</v>
      </c>
      <c r="J331" s="555">
        <f>[13]B!AC2096</f>
        <v>0</v>
      </c>
      <c r="K331" s="555">
        <f>[13]B!AD2096</f>
        <v>0</v>
      </c>
      <c r="L331" s="555">
        <f>[13]B!AE2096</f>
        <v>0</v>
      </c>
      <c r="M331" s="555">
        <f>[13]B!AF2096</f>
        <v>0</v>
      </c>
      <c r="N331" s="555">
        <f>[13]B!AG2096</f>
        <v>0</v>
      </c>
      <c r="O331" s="555">
        <f>[13]B!AH2096</f>
        <v>0</v>
      </c>
      <c r="P331" s="555">
        <f>[13]B!AI2096</f>
        <v>0</v>
      </c>
      <c r="Q331" s="555">
        <f>[13]B!AJ2096</f>
        <v>0</v>
      </c>
      <c r="R331" s="199"/>
    </row>
    <row r="332" spans="1:24" ht="15" customHeight="1" x14ac:dyDescent="0.15">
      <c r="A332" s="556">
        <v>1901025</v>
      </c>
      <c r="B332" s="557" t="s">
        <v>455</v>
      </c>
      <c r="C332" s="555">
        <f>[13]B!C2097</f>
        <v>0</v>
      </c>
      <c r="D332" s="555">
        <f>[13]B!D2097</f>
        <v>0</v>
      </c>
      <c r="E332" s="555">
        <f>[13]B!E2097</f>
        <v>0</v>
      </c>
      <c r="F332" s="555">
        <f>[13]B!F2097</f>
        <v>0</v>
      </c>
      <c r="G332" s="555">
        <f>[13]B!G2097</f>
        <v>0</v>
      </c>
      <c r="H332" s="555">
        <f>[13]B!AA2097</f>
        <v>0</v>
      </c>
      <c r="I332" s="555">
        <f>[13]B!AB2097</f>
        <v>0</v>
      </c>
      <c r="J332" s="555">
        <f>[13]B!AC2097</f>
        <v>0</v>
      </c>
      <c r="K332" s="555">
        <f>[13]B!AD2097</f>
        <v>0</v>
      </c>
      <c r="L332" s="555">
        <f>[13]B!AE2097</f>
        <v>0</v>
      </c>
      <c r="M332" s="555">
        <f>[13]B!AF2097</f>
        <v>0</v>
      </c>
      <c r="N332" s="555">
        <f>[13]B!AG2097</f>
        <v>0</v>
      </c>
      <c r="O332" s="555">
        <f>[13]B!AH2097</f>
        <v>0</v>
      </c>
      <c r="P332" s="555">
        <f>[13]B!AI2097</f>
        <v>0</v>
      </c>
      <c r="Q332" s="555">
        <f>[13]B!AJ2097</f>
        <v>0</v>
      </c>
      <c r="R332" s="199"/>
    </row>
    <row r="333" spans="1:24" ht="15" customHeight="1" x14ac:dyDescent="0.15">
      <c r="A333" s="556">
        <v>1901026</v>
      </c>
      <c r="B333" s="557" t="s">
        <v>379</v>
      </c>
      <c r="C333" s="555">
        <f>[13]B!C2098</f>
        <v>0</v>
      </c>
      <c r="D333" s="555">
        <f>[13]B!D2098</f>
        <v>0</v>
      </c>
      <c r="E333" s="555">
        <f>[13]B!E2098</f>
        <v>0</v>
      </c>
      <c r="F333" s="555">
        <f>[13]B!F2098</f>
        <v>0</v>
      </c>
      <c r="G333" s="555">
        <f>[13]B!G2098</f>
        <v>0</v>
      </c>
      <c r="H333" s="555">
        <f>[13]B!AA2098</f>
        <v>0</v>
      </c>
      <c r="I333" s="555">
        <f>[13]B!AB2098</f>
        <v>0</v>
      </c>
      <c r="J333" s="555">
        <f>[13]B!AC2098</f>
        <v>0</v>
      </c>
      <c r="K333" s="555">
        <f>[13]B!AD2098</f>
        <v>0</v>
      </c>
      <c r="L333" s="555">
        <f>[13]B!AE2098</f>
        <v>0</v>
      </c>
      <c r="M333" s="555">
        <f>[13]B!AF2098</f>
        <v>0</v>
      </c>
      <c r="N333" s="555">
        <f>[13]B!AG2098</f>
        <v>0</v>
      </c>
      <c r="O333" s="555">
        <f>[13]B!AH2098</f>
        <v>0</v>
      </c>
      <c r="P333" s="555">
        <f>[13]B!AI2098</f>
        <v>0</v>
      </c>
      <c r="Q333" s="555">
        <f>[13]B!AJ2098</f>
        <v>0</v>
      </c>
      <c r="R333" s="199"/>
    </row>
    <row r="334" spans="1:24" ht="15" customHeight="1" x14ac:dyDescent="0.15">
      <c r="A334" s="556">
        <v>1901126</v>
      </c>
      <c r="B334" s="557" t="s">
        <v>380</v>
      </c>
      <c r="C334" s="555">
        <f>[13]B!C2099</f>
        <v>0</v>
      </c>
      <c r="D334" s="555">
        <f>[13]B!D2099</f>
        <v>0</v>
      </c>
      <c r="E334" s="555">
        <f>[13]B!E2099</f>
        <v>0</v>
      </c>
      <c r="F334" s="555">
        <f>[13]B!F2099</f>
        <v>0</v>
      </c>
      <c r="G334" s="555">
        <f>[13]B!G2099</f>
        <v>0</v>
      </c>
      <c r="H334" s="555">
        <f>[13]B!AA2099</f>
        <v>0</v>
      </c>
      <c r="I334" s="555">
        <f>[13]B!AB2099</f>
        <v>0</v>
      </c>
      <c r="J334" s="555">
        <f>[13]B!AC2099</f>
        <v>0</v>
      </c>
      <c r="K334" s="555">
        <f>[13]B!AD2099</f>
        <v>0</v>
      </c>
      <c r="L334" s="555">
        <f>[13]B!AE2099</f>
        <v>0</v>
      </c>
      <c r="M334" s="555">
        <f>[13]B!AF2099</f>
        <v>0</v>
      </c>
      <c r="N334" s="555">
        <f>[13]B!AG2099</f>
        <v>0</v>
      </c>
      <c r="O334" s="555">
        <f>[13]B!AH2099</f>
        <v>0</v>
      </c>
      <c r="P334" s="555">
        <f>[13]B!AI2099</f>
        <v>0</v>
      </c>
      <c r="Q334" s="555">
        <f>[13]B!AJ2099</f>
        <v>0</v>
      </c>
      <c r="R334" s="199"/>
    </row>
    <row r="335" spans="1:24" ht="15" customHeight="1" x14ac:dyDescent="0.15">
      <c r="A335" s="556">
        <v>1901027</v>
      </c>
      <c r="B335" s="557" t="s">
        <v>456</v>
      </c>
      <c r="C335" s="555">
        <f>[13]B!C2100</f>
        <v>0</v>
      </c>
      <c r="D335" s="555">
        <f>[13]B!D2100</f>
        <v>0</v>
      </c>
      <c r="E335" s="555">
        <f>[13]B!E2100</f>
        <v>0</v>
      </c>
      <c r="F335" s="555">
        <f>[13]B!F2100</f>
        <v>0</v>
      </c>
      <c r="G335" s="555">
        <f>[13]B!G2100</f>
        <v>0</v>
      </c>
      <c r="H335" s="555">
        <f>[13]B!AA2100</f>
        <v>0</v>
      </c>
      <c r="I335" s="555">
        <f>[13]B!AB2100</f>
        <v>0</v>
      </c>
      <c r="J335" s="555">
        <f>[13]B!AC2100</f>
        <v>0</v>
      </c>
      <c r="K335" s="555">
        <f>[13]B!AD2100</f>
        <v>0</v>
      </c>
      <c r="L335" s="555">
        <f>[13]B!AE2100</f>
        <v>0</v>
      </c>
      <c r="M335" s="555">
        <f>[13]B!AF2100</f>
        <v>0</v>
      </c>
      <c r="N335" s="555">
        <f>[13]B!AG2100</f>
        <v>0</v>
      </c>
      <c r="O335" s="555">
        <f>[13]B!AH2100</f>
        <v>0</v>
      </c>
      <c r="P335" s="555">
        <f>[13]B!AI2100</f>
        <v>0</v>
      </c>
      <c r="Q335" s="555">
        <f>[13]B!AJ2100</f>
        <v>0</v>
      </c>
      <c r="R335" s="199"/>
    </row>
    <row r="336" spans="1:24" ht="15" customHeight="1" x14ac:dyDescent="0.15">
      <c r="A336" s="556">
        <v>1901028</v>
      </c>
      <c r="B336" s="557" t="s">
        <v>384</v>
      </c>
      <c r="C336" s="555">
        <f>[13]B!C2101</f>
        <v>30</v>
      </c>
      <c r="D336" s="555">
        <f>[13]B!D2101</f>
        <v>30</v>
      </c>
      <c r="E336" s="555">
        <f>[13]B!E2101</f>
        <v>30</v>
      </c>
      <c r="F336" s="555">
        <f>[13]B!F2101</f>
        <v>0</v>
      </c>
      <c r="G336" s="555">
        <f>[13]B!G2101</f>
        <v>0</v>
      </c>
      <c r="H336" s="555">
        <f>[13]B!AA2101</f>
        <v>30</v>
      </c>
      <c r="I336" s="555">
        <f>[13]B!AB2101</f>
        <v>0</v>
      </c>
      <c r="J336" s="555">
        <f>[13]B!AC2101</f>
        <v>0</v>
      </c>
      <c r="K336" s="555">
        <f>[13]B!AD2101</f>
        <v>0</v>
      </c>
      <c r="L336" s="555">
        <f>[13]B!AE2101</f>
        <v>0</v>
      </c>
      <c r="M336" s="555">
        <f>[13]B!AF2101</f>
        <v>0</v>
      </c>
      <c r="N336" s="555">
        <f>[13]B!AG2101</f>
        <v>0</v>
      </c>
      <c r="O336" s="555">
        <f>[13]B!AH2101</f>
        <v>0</v>
      </c>
      <c r="P336" s="555">
        <f>[13]B!AI2101</f>
        <v>0</v>
      </c>
      <c r="Q336" s="555">
        <f>[13]B!AJ2101</f>
        <v>0</v>
      </c>
      <c r="R336" s="199"/>
    </row>
    <row r="337" spans="1:18" ht="15" customHeight="1" x14ac:dyDescent="0.15">
      <c r="A337" s="558">
        <v>1901029</v>
      </c>
      <c r="B337" s="559" t="s">
        <v>385</v>
      </c>
      <c r="C337" s="560">
        <f>[13]B!C2102</f>
        <v>0</v>
      </c>
      <c r="D337" s="555">
        <f>[13]B!D2102</f>
        <v>0</v>
      </c>
      <c r="E337" s="555">
        <f>[13]B!E2102</f>
        <v>0</v>
      </c>
      <c r="F337" s="555">
        <f>[13]B!F2102</f>
        <v>0</v>
      </c>
      <c r="G337" s="555">
        <f>[13]B!G2102</f>
        <v>0</v>
      </c>
      <c r="H337" s="555">
        <f>[13]B!AA2102</f>
        <v>0</v>
      </c>
      <c r="I337" s="555">
        <f>[13]B!AB2102</f>
        <v>0</v>
      </c>
      <c r="J337" s="555">
        <f>[13]B!AC2102</f>
        <v>0</v>
      </c>
      <c r="K337" s="555">
        <f>[13]B!AD2102</f>
        <v>0</v>
      </c>
      <c r="L337" s="555">
        <f>[13]B!AE2102</f>
        <v>0</v>
      </c>
      <c r="M337" s="555">
        <f>[13]B!AF2102</f>
        <v>0</v>
      </c>
      <c r="N337" s="555">
        <f>[13]B!AG2102</f>
        <v>0</v>
      </c>
      <c r="O337" s="555">
        <f>[13]B!AH2102</f>
        <v>0</v>
      </c>
      <c r="P337" s="555">
        <f>[13]B!AI2102</f>
        <v>0</v>
      </c>
      <c r="Q337" s="555">
        <f>[13]B!AJ2102</f>
        <v>0</v>
      </c>
      <c r="R337" s="199"/>
    </row>
    <row r="338" spans="1:18" s="522" customFormat="1" ht="15" customHeight="1" x14ac:dyDescent="0.15">
      <c r="A338" s="871" t="s">
        <v>416</v>
      </c>
      <c r="B338" s="872"/>
      <c r="C338" s="561">
        <f>SUM(C330:C337)</f>
        <v>30</v>
      </c>
      <c r="D338" s="562">
        <f>SUM(D330:D337)</f>
        <v>30</v>
      </c>
      <c r="E338" s="563">
        <f t="shared" ref="E338:Q338" si="6">SUM(E330:E337)</f>
        <v>30</v>
      </c>
      <c r="F338" s="563">
        <f t="shared" si="6"/>
        <v>0</v>
      </c>
      <c r="G338" s="563">
        <f t="shared" si="6"/>
        <v>0</v>
      </c>
      <c r="H338" s="563">
        <f t="shared" si="6"/>
        <v>30</v>
      </c>
      <c r="I338" s="563">
        <f t="shared" si="6"/>
        <v>0</v>
      </c>
      <c r="J338" s="563">
        <f t="shared" si="6"/>
        <v>0</v>
      </c>
      <c r="K338" s="563">
        <f t="shared" si="6"/>
        <v>0</v>
      </c>
      <c r="L338" s="563">
        <f t="shared" si="6"/>
        <v>0</v>
      </c>
      <c r="M338" s="563">
        <f t="shared" si="6"/>
        <v>0</v>
      </c>
      <c r="N338" s="563">
        <f t="shared" si="6"/>
        <v>0</v>
      </c>
      <c r="O338" s="563">
        <f t="shared" si="6"/>
        <v>0</v>
      </c>
      <c r="P338" s="549">
        <f t="shared" si="6"/>
        <v>0</v>
      </c>
      <c r="Q338" s="549">
        <f t="shared" si="6"/>
        <v>0</v>
      </c>
      <c r="R338" s="199"/>
    </row>
    <row r="339" spans="1:18" ht="24.95" customHeight="1" x14ac:dyDescent="0.15">
      <c r="A339" s="873" t="s">
        <v>457</v>
      </c>
      <c r="B339" s="873"/>
      <c r="C339" s="273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275"/>
      <c r="O339" s="502"/>
      <c r="P339" s="502"/>
    </row>
    <row r="340" spans="1:18" ht="15" customHeight="1" x14ac:dyDescent="0.15">
      <c r="A340" s="790" t="s">
        <v>458</v>
      </c>
      <c r="B340" s="791"/>
      <c r="C340" s="805" t="s">
        <v>6</v>
      </c>
      <c r="D340" s="773" t="s">
        <v>423</v>
      </c>
      <c r="E340" s="809" t="s">
        <v>459</v>
      </c>
      <c r="F340" s="809"/>
      <c r="G340" s="809"/>
      <c r="H340" s="809"/>
      <c r="I340" s="809"/>
      <c r="J340" s="810"/>
      <c r="K340" s="811" t="s">
        <v>460</v>
      </c>
      <c r="L340" s="814" t="s">
        <v>419</v>
      </c>
      <c r="M340" s="815"/>
      <c r="N340" s="816"/>
      <c r="O340" s="756" t="s">
        <v>420</v>
      </c>
      <c r="P340" s="867" t="s">
        <v>421</v>
      </c>
      <c r="Q340" s="868"/>
      <c r="R340" s="761" t="s">
        <v>422</v>
      </c>
    </row>
    <row r="341" spans="1:18" ht="15" customHeight="1" x14ac:dyDescent="0.15">
      <c r="A341" s="803"/>
      <c r="B341" s="804"/>
      <c r="C341" s="806"/>
      <c r="D341" s="808"/>
      <c r="E341" s="798" t="s">
        <v>461</v>
      </c>
      <c r="F341" s="799"/>
      <c r="G341" s="799"/>
      <c r="H341" s="799" t="s">
        <v>462</v>
      </c>
      <c r="I341" s="799"/>
      <c r="J341" s="799"/>
      <c r="K341" s="812"/>
      <c r="L341" s="817"/>
      <c r="M341" s="818"/>
      <c r="N341" s="819"/>
      <c r="O341" s="757"/>
      <c r="P341" s="869"/>
      <c r="Q341" s="870"/>
      <c r="R341" s="762"/>
    </row>
    <row r="342" spans="1:18" ht="45" customHeight="1" x14ac:dyDescent="0.15">
      <c r="A342" s="792"/>
      <c r="B342" s="793"/>
      <c r="C342" s="807"/>
      <c r="D342" s="774"/>
      <c r="E342" s="276" t="s">
        <v>434</v>
      </c>
      <c r="F342" s="277" t="s">
        <v>435</v>
      </c>
      <c r="G342" s="674" t="s">
        <v>454</v>
      </c>
      <c r="H342" s="276" t="s">
        <v>434</v>
      </c>
      <c r="I342" s="277" t="s">
        <v>435</v>
      </c>
      <c r="J342" s="674" t="s">
        <v>454</v>
      </c>
      <c r="K342" s="813"/>
      <c r="L342" s="279" t="s">
        <v>429</v>
      </c>
      <c r="M342" s="280" t="s">
        <v>430</v>
      </c>
      <c r="N342" s="281" t="s">
        <v>431</v>
      </c>
      <c r="O342" s="758"/>
      <c r="P342" s="565" t="s">
        <v>432</v>
      </c>
      <c r="Q342" s="566" t="s">
        <v>433</v>
      </c>
      <c r="R342" s="763"/>
    </row>
    <row r="343" spans="1:18" ht="15" customHeight="1" x14ac:dyDescent="0.15">
      <c r="A343" s="284" t="s">
        <v>463</v>
      </c>
      <c r="B343" s="285" t="s">
        <v>464</v>
      </c>
      <c r="C343" s="555">
        <f>[13]B!C1141</f>
        <v>3</v>
      </c>
      <c r="D343" s="555">
        <f>[13]B!H1141</f>
        <v>3</v>
      </c>
      <c r="E343" s="555">
        <f>[13]B!I1141</f>
        <v>1</v>
      </c>
      <c r="F343" s="555">
        <f>[13]B!J1141</f>
        <v>2</v>
      </c>
      <c r="G343" s="555">
        <f>[13]B!K1141</f>
        <v>0</v>
      </c>
      <c r="H343" s="555">
        <f>[13]B!L1141</f>
        <v>0</v>
      </c>
      <c r="I343" s="555">
        <f>[13]B!M1141</f>
        <v>0</v>
      </c>
      <c r="J343" s="555">
        <f>[13]B!N1141</f>
        <v>0</v>
      </c>
      <c r="K343" s="567"/>
      <c r="L343" s="555">
        <f>[13]B!AD1141</f>
        <v>0</v>
      </c>
      <c r="M343" s="555">
        <f>[13]B!AE1141</f>
        <v>0</v>
      </c>
      <c r="N343" s="555">
        <f>[13]B!AF1141</f>
        <v>0</v>
      </c>
      <c r="O343" s="555">
        <f>[13]B!AG1141</f>
        <v>0</v>
      </c>
      <c r="P343" s="555">
        <f>[13]B!AH1141</f>
        <v>0</v>
      </c>
      <c r="Q343" s="555">
        <f>[13]B!AI1141</f>
        <v>0</v>
      </c>
      <c r="R343" s="555">
        <f>[13]B!AJ1141</f>
        <v>2</v>
      </c>
    </row>
    <row r="344" spans="1:18" ht="15" customHeight="1" x14ac:dyDescent="0.15">
      <c r="A344" s="287" t="s">
        <v>465</v>
      </c>
      <c r="B344" s="288" t="s">
        <v>466</v>
      </c>
      <c r="C344" s="555">
        <f>[13]B!C1276</f>
        <v>73</v>
      </c>
      <c r="D344" s="555">
        <f>[13]B!H1276</f>
        <v>69</v>
      </c>
      <c r="E344" s="555">
        <f>[13]B!I1276</f>
        <v>69</v>
      </c>
      <c r="F344" s="555">
        <f>[13]B!J1276</f>
        <v>0</v>
      </c>
      <c r="G344" s="555">
        <f>[13]B!K1276</f>
        <v>1</v>
      </c>
      <c r="H344" s="555">
        <f>[13]B!L1276</f>
        <v>3</v>
      </c>
      <c r="I344" s="555">
        <f>[13]B!M1276</f>
        <v>0</v>
      </c>
      <c r="J344" s="555">
        <f>[13]B!N1276</f>
        <v>0</v>
      </c>
      <c r="K344" s="555">
        <v>67</v>
      </c>
      <c r="L344" s="555">
        <f>[13]B!AD1276</f>
        <v>11</v>
      </c>
      <c r="M344" s="555">
        <f>[13]B!AE1276</f>
        <v>0</v>
      </c>
      <c r="N344" s="555">
        <f>[13]B!AF1276</f>
        <v>0</v>
      </c>
      <c r="O344" s="555">
        <f>[13]B!AG1276</f>
        <v>0</v>
      </c>
      <c r="P344" s="555">
        <f>[13]B!AH1276</f>
        <v>0</v>
      </c>
      <c r="Q344" s="555">
        <f>[13]B!AI1276</f>
        <v>1</v>
      </c>
      <c r="R344" s="555">
        <f>[13]B!AJ1276</f>
        <v>0</v>
      </c>
    </row>
    <row r="345" spans="1:18" ht="15" customHeight="1" x14ac:dyDescent="0.15">
      <c r="A345" s="287" t="s">
        <v>113</v>
      </c>
      <c r="B345" s="288" t="s">
        <v>467</v>
      </c>
      <c r="C345" s="555">
        <f>[13]B!C1416</f>
        <v>146</v>
      </c>
      <c r="D345" s="555">
        <f>[13]B!H1416</f>
        <v>126</v>
      </c>
      <c r="E345" s="555">
        <f>[13]B!I1416</f>
        <v>115</v>
      </c>
      <c r="F345" s="555">
        <f>[13]B!J1416</f>
        <v>11</v>
      </c>
      <c r="G345" s="555">
        <f>[13]B!K1416</f>
        <v>2</v>
      </c>
      <c r="H345" s="555">
        <f>[13]B!L1416</f>
        <v>17</v>
      </c>
      <c r="I345" s="555">
        <f>[13]B!M1416</f>
        <v>1</v>
      </c>
      <c r="J345" s="555">
        <f>[13]B!N1416</f>
        <v>0</v>
      </c>
      <c r="K345" s="555">
        <v>45</v>
      </c>
      <c r="L345" s="555">
        <f>[13]B!AD1416</f>
        <v>49</v>
      </c>
      <c r="M345" s="555">
        <f>[13]B!AE1416</f>
        <v>0</v>
      </c>
      <c r="N345" s="555">
        <f>[13]B!AF1416</f>
        <v>0</v>
      </c>
      <c r="O345" s="555">
        <f>[13]B!AG1416</f>
        <v>0</v>
      </c>
      <c r="P345" s="555">
        <f>[13]B!AH1416</f>
        <v>0</v>
      </c>
      <c r="Q345" s="555">
        <f>[13]B!AI1416</f>
        <v>0</v>
      </c>
      <c r="R345" s="555">
        <f>[13]B!AJ1416</f>
        <v>13</v>
      </c>
    </row>
    <row r="346" spans="1:18" ht="15" customHeight="1" x14ac:dyDescent="0.15">
      <c r="A346" s="287" t="s">
        <v>115</v>
      </c>
      <c r="B346" s="288" t="s">
        <v>468</v>
      </c>
      <c r="C346" s="555">
        <f>[13]B!C1480</f>
        <v>12</v>
      </c>
      <c r="D346" s="555">
        <f>[13]B!H1480</f>
        <v>12</v>
      </c>
      <c r="E346" s="555">
        <f>[13]B!I1480</f>
        <v>12</v>
      </c>
      <c r="F346" s="555">
        <f>[13]B!J1480</f>
        <v>0</v>
      </c>
      <c r="G346" s="555">
        <f>[13]B!K1480</f>
        <v>0</v>
      </c>
      <c r="H346" s="555">
        <f>[13]B!L1480</f>
        <v>0</v>
      </c>
      <c r="I346" s="555">
        <f>[13]B!M1480</f>
        <v>0</v>
      </c>
      <c r="J346" s="555">
        <f>[13]B!N1480</f>
        <v>0</v>
      </c>
      <c r="K346" s="555">
        <v>3</v>
      </c>
      <c r="L346" s="555">
        <f>[13]B!AD1480</f>
        <v>0</v>
      </c>
      <c r="M346" s="555">
        <f>[13]B!AE1480</f>
        <v>0</v>
      </c>
      <c r="N346" s="555">
        <f>[13]B!AF1480</f>
        <v>0</v>
      </c>
      <c r="O346" s="555">
        <f>[13]B!AG1480</f>
        <v>0</v>
      </c>
      <c r="P346" s="555">
        <f>[13]B!AH1480</f>
        <v>0</v>
      </c>
      <c r="Q346" s="555">
        <f>[13]B!AI1480</f>
        <v>0</v>
      </c>
      <c r="R346" s="555">
        <f>[13]B!AJ1480</f>
        <v>0</v>
      </c>
    </row>
    <row r="347" spans="1:18" ht="15" customHeight="1" x14ac:dyDescent="0.15">
      <c r="A347" s="287" t="s">
        <v>117</v>
      </c>
      <c r="B347" s="288" t="s">
        <v>469</v>
      </c>
      <c r="C347" s="555">
        <f>[13]B!C1549</f>
        <v>33</v>
      </c>
      <c r="D347" s="555">
        <f>[13]B!H1549</f>
        <v>26</v>
      </c>
      <c r="E347" s="555">
        <f>[13]B!I1549</f>
        <v>26</v>
      </c>
      <c r="F347" s="555">
        <f>[13]B!J1549</f>
        <v>0</v>
      </c>
      <c r="G347" s="555">
        <f>[13]B!K1549</f>
        <v>1</v>
      </c>
      <c r="H347" s="555">
        <f>[13]B!L1549</f>
        <v>6</v>
      </c>
      <c r="I347" s="555">
        <f>[13]B!M1549</f>
        <v>0</v>
      </c>
      <c r="J347" s="555">
        <f>[13]B!N1549</f>
        <v>0</v>
      </c>
      <c r="K347" s="555">
        <v>30</v>
      </c>
      <c r="L347" s="555">
        <f>[13]B!AD1549</f>
        <v>0</v>
      </c>
      <c r="M347" s="555">
        <f>[13]B!AE1549</f>
        <v>0</v>
      </c>
      <c r="N347" s="555">
        <f>[13]B!AF1549</f>
        <v>0</v>
      </c>
      <c r="O347" s="555">
        <f>[13]B!AG1549</f>
        <v>0</v>
      </c>
      <c r="P347" s="555">
        <f>[13]B!AH1549</f>
        <v>0</v>
      </c>
      <c r="Q347" s="555">
        <f>[13]B!AI1549</f>
        <v>0</v>
      </c>
      <c r="R347" s="555">
        <f>[13]B!AJ1549</f>
        <v>0</v>
      </c>
    </row>
    <row r="348" spans="1:18" ht="15" customHeight="1" x14ac:dyDescent="0.15">
      <c r="A348" s="287" t="s">
        <v>470</v>
      </c>
      <c r="B348" s="288" t="s">
        <v>471</v>
      </c>
      <c r="C348" s="555">
        <f>[13]B!C1594</f>
        <v>70</v>
      </c>
      <c r="D348" s="555">
        <f>[13]B!H1594</f>
        <v>59</v>
      </c>
      <c r="E348" s="555">
        <f>[13]B!I1594</f>
        <v>52</v>
      </c>
      <c r="F348" s="555">
        <f>[13]B!J1594</f>
        <v>7</v>
      </c>
      <c r="G348" s="555">
        <f>[13]B!K1594</f>
        <v>5</v>
      </c>
      <c r="H348" s="555">
        <f>[13]B!L1594</f>
        <v>3</v>
      </c>
      <c r="I348" s="555">
        <f>[13]B!M1594</f>
        <v>1</v>
      </c>
      <c r="J348" s="555">
        <f>[13]B!N1594</f>
        <v>2</v>
      </c>
      <c r="K348" s="555">
        <v>69</v>
      </c>
      <c r="L348" s="555">
        <f>[13]B!AD1594</f>
        <v>0</v>
      </c>
      <c r="M348" s="555">
        <f>[13]B!AE1594</f>
        <v>0</v>
      </c>
      <c r="N348" s="555">
        <f>[13]B!AF1594</f>
        <v>0</v>
      </c>
      <c r="O348" s="555">
        <f>[13]B!AG1594</f>
        <v>0</v>
      </c>
      <c r="P348" s="555">
        <f>[13]B!AH1594</f>
        <v>0</v>
      </c>
      <c r="Q348" s="555">
        <f>[13]B!AI1594</f>
        <v>0</v>
      </c>
      <c r="R348" s="555">
        <f>[13]B!AJ1594</f>
        <v>11</v>
      </c>
    </row>
    <row r="349" spans="1:18" ht="15" customHeight="1" x14ac:dyDescent="0.15">
      <c r="A349" s="287" t="s">
        <v>124</v>
      </c>
      <c r="B349" s="288" t="s">
        <v>472</v>
      </c>
      <c r="C349" s="555">
        <f>[13]B!C1798</f>
        <v>6</v>
      </c>
      <c r="D349" s="555">
        <f>[13]B!H1798</f>
        <v>5</v>
      </c>
      <c r="E349" s="555">
        <f>[13]B!I1798</f>
        <v>4</v>
      </c>
      <c r="F349" s="555">
        <f>[13]B!J1798</f>
        <v>1</v>
      </c>
      <c r="G349" s="555">
        <f>[13]B!K1798</f>
        <v>0</v>
      </c>
      <c r="H349" s="555">
        <f>[13]B!L1798</f>
        <v>1</v>
      </c>
      <c r="I349" s="555">
        <f>[13]B!M1798</f>
        <v>0</v>
      </c>
      <c r="J349" s="555">
        <f>[13]B!N1798</f>
        <v>0</v>
      </c>
      <c r="K349" s="555">
        <v>2</v>
      </c>
      <c r="L349" s="555">
        <f>[13]B!AD1798</f>
        <v>0</v>
      </c>
      <c r="M349" s="555">
        <f>[13]B!AE1798</f>
        <v>0</v>
      </c>
      <c r="N349" s="555">
        <f>[13]B!AF1798</f>
        <v>0</v>
      </c>
      <c r="O349" s="555">
        <f>[13]B!AG1798</f>
        <v>0</v>
      </c>
      <c r="P349" s="555">
        <f>[13]B!AH1798</f>
        <v>0</v>
      </c>
      <c r="Q349" s="555">
        <f>[13]B!AI1798</f>
        <v>0</v>
      </c>
      <c r="R349" s="555">
        <f>[13]B!AJ1798</f>
        <v>1</v>
      </c>
    </row>
    <row r="350" spans="1:18" ht="15" customHeight="1" x14ac:dyDescent="0.15">
      <c r="A350" s="287" t="s">
        <v>473</v>
      </c>
      <c r="B350" s="288" t="s">
        <v>474</v>
      </c>
      <c r="C350" s="555">
        <f>[13]B!C1867</f>
        <v>20</v>
      </c>
      <c r="D350" s="555">
        <f>[13]B!H1867</f>
        <v>15</v>
      </c>
      <c r="E350" s="555">
        <f>[13]B!I1867</f>
        <v>15</v>
      </c>
      <c r="F350" s="555">
        <f>[13]B!J1867</f>
        <v>0</v>
      </c>
      <c r="G350" s="555">
        <f>[13]B!K1867</f>
        <v>1</v>
      </c>
      <c r="H350" s="555">
        <f>[13]B!L1867</f>
        <v>3</v>
      </c>
      <c r="I350" s="555">
        <f>[13]B!M1867</f>
        <v>0</v>
      </c>
      <c r="J350" s="555">
        <f>[13]B!N1867</f>
        <v>1</v>
      </c>
      <c r="K350" s="555">
        <v>6</v>
      </c>
      <c r="L350" s="555">
        <f>[13]B!AD1867</f>
        <v>0</v>
      </c>
      <c r="M350" s="555">
        <f>[13]B!AE1867</f>
        <v>0</v>
      </c>
      <c r="N350" s="555">
        <f>[13]B!AF1867</f>
        <v>0</v>
      </c>
      <c r="O350" s="555">
        <f>[13]B!AG1867</f>
        <v>0</v>
      </c>
      <c r="P350" s="555">
        <f>[13]B!AH1867</f>
        <v>0</v>
      </c>
      <c r="Q350" s="555">
        <f>[13]B!AI1867</f>
        <v>0</v>
      </c>
      <c r="R350" s="555">
        <f>[13]B!AJ1867</f>
        <v>1</v>
      </c>
    </row>
    <row r="351" spans="1:18" ht="15" customHeight="1" x14ac:dyDescent="0.15">
      <c r="A351" s="287" t="s">
        <v>475</v>
      </c>
      <c r="B351" s="288" t="s">
        <v>476</v>
      </c>
      <c r="C351" s="555">
        <f>[13]B!C2028</f>
        <v>236</v>
      </c>
      <c r="D351" s="555">
        <f>[13]B!H2028</f>
        <v>199</v>
      </c>
      <c r="E351" s="555">
        <f>[13]B!I2028</f>
        <v>169</v>
      </c>
      <c r="F351" s="555">
        <f>[13]B!J2028</f>
        <v>30</v>
      </c>
      <c r="G351" s="555">
        <f>[13]B!K2028</f>
        <v>8</v>
      </c>
      <c r="H351" s="555">
        <f>[13]B!L2028</f>
        <v>26</v>
      </c>
      <c r="I351" s="555">
        <f>[13]B!M2028</f>
        <v>1</v>
      </c>
      <c r="J351" s="555">
        <f>[13]B!N2028</f>
        <v>2</v>
      </c>
      <c r="K351" s="568"/>
      <c r="L351" s="555">
        <f>[13]B!AD2028</f>
        <v>5</v>
      </c>
      <c r="M351" s="555">
        <f>[13]B!AE2028</f>
        <v>0</v>
      </c>
      <c r="N351" s="555">
        <f>[13]B!AF2028</f>
        <v>0</v>
      </c>
      <c r="O351" s="555">
        <f>[13]B!AG2028</f>
        <v>0</v>
      </c>
      <c r="P351" s="555">
        <f>[13]B!AH2028</f>
        <v>0</v>
      </c>
      <c r="Q351" s="555">
        <f>[13]B!AI2028</f>
        <v>0</v>
      </c>
      <c r="R351" s="555">
        <f>[13]B!AJ2028</f>
        <v>37</v>
      </c>
    </row>
    <row r="352" spans="1:18" ht="15" customHeight="1" x14ac:dyDescent="0.15">
      <c r="A352" s="287" t="s">
        <v>477</v>
      </c>
      <c r="B352" s="288" t="s">
        <v>478</v>
      </c>
      <c r="C352" s="555">
        <f>[13]B!C2066</f>
        <v>12</v>
      </c>
      <c r="D352" s="555">
        <f>[13]B!H2066</f>
        <v>10</v>
      </c>
      <c r="E352" s="555">
        <f>[13]B!I2066</f>
        <v>9</v>
      </c>
      <c r="F352" s="555">
        <f>[13]B!J2066</f>
        <v>1</v>
      </c>
      <c r="G352" s="555">
        <f>[13]B!K2066</f>
        <v>0</v>
      </c>
      <c r="H352" s="555">
        <f>[13]B!L2066</f>
        <v>2</v>
      </c>
      <c r="I352" s="555">
        <f>[13]B!M2066</f>
        <v>0</v>
      </c>
      <c r="J352" s="555">
        <f>[13]B!N2066</f>
        <v>0</v>
      </c>
      <c r="K352" s="555">
        <v>1</v>
      </c>
      <c r="L352" s="555">
        <f>[13]B!AD2066</f>
        <v>0</v>
      </c>
      <c r="M352" s="555">
        <f>[13]B!AE2066</f>
        <v>0</v>
      </c>
      <c r="N352" s="555">
        <f>[13]B!AF2066</f>
        <v>0</v>
      </c>
      <c r="O352" s="555">
        <f>[13]B!AG2066</f>
        <v>0</v>
      </c>
      <c r="P352" s="555">
        <f>[13]B!AH2066</f>
        <v>0</v>
      </c>
      <c r="Q352" s="555">
        <f>[13]B!AI2066</f>
        <v>0</v>
      </c>
      <c r="R352" s="555">
        <f>[13]B!AJ2066</f>
        <v>1</v>
      </c>
    </row>
    <row r="353" spans="1:28" ht="15" customHeight="1" x14ac:dyDescent="0.15">
      <c r="A353" s="287" t="s">
        <v>479</v>
      </c>
      <c r="B353" s="288" t="s">
        <v>480</v>
      </c>
      <c r="C353" s="555">
        <f>[13]B!C2185</f>
        <v>54</v>
      </c>
      <c r="D353" s="555">
        <f>[13]B!H2185</f>
        <v>47</v>
      </c>
      <c r="E353" s="555">
        <f>[13]B!I2185</f>
        <v>27</v>
      </c>
      <c r="F353" s="555">
        <f>[13]B!J2185</f>
        <v>20</v>
      </c>
      <c r="G353" s="555">
        <f>[13]B!K2185</f>
        <v>2</v>
      </c>
      <c r="H353" s="555">
        <f>[13]B!L2185</f>
        <v>2</v>
      </c>
      <c r="I353" s="555">
        <f>[13]B!M2185</f>
        <v>3</v>
      </c>
      <c r="J353" s="555">
        <f>[13]B!N2185</f>
        <v>0</v>
      </c>
      <c r="K353" s="555">
        <v>0</v>
      </c>
      <c r="L353" s="555">
        <f>[13]B!AD2185</f>
        <v>1</v>
      </c>
      <c r="M353" s="555">
        <f>[13]B!AE2185</f>
        <v>0</v>
      </c>
      <c r="N353" s="555">
        <f>[13]B!AF2185</f>
        <v>0</v>
      </c>
      <c r="O353" s="555">
        <f>[13]B!AG2185</f>
        <v>0</v>
      </c>
      <c r="P353" s="555">
        <f>[13]B!AH2185</f>
        <v>0</v>
      </c>
      <c r="Q353" s="555">
        <f>[13]B!AI2185</f>
        <v>0</v>
      </c>
      <c r="R353" s="555">
        <f>[13]B!AJ2185</f>
        <v>22</v>
      </c>
    </row>
    <row r="354" spans="1:28" ht="15" customHeight="1" x14ac:dyDescent="0.15">
      <c r="A354" s="287" t="s">
        <v>481</v>
      </c>
      <c r="B354" s="288" t="s">
        <v>482</v>
      </c>
      <c r="C354" s="555">
        <f>[13]B!C2218</f>
        <v>15</v>
      </c>
      <c r="D354" s="555">
        <f>[13]B!H2218</f>
        <v>14</v>
      </c>
      <c r="E354" s="555">
        <f>[13]B!I2218</f>
        <v>14</v>
      </c>
      <c r="F354" s="555">
        <f>[13]B!J2218</f>
        <v>0</v>
      </c>
      <c r="G354" s="555">
        <f>[13]B!K2218</f>
        <v>0</v>
      </c>
      <c r="H354" s="555">
        <f>[13]B!L2218</f>
        <v>1</v>
      </c>
      <c r="I354" s="555">
        <f>[13]B!M2218</f>
        <v>0</v>
      </c>
      <c r="J354" s="555">
        <f>[13]B!N2218</f>
        <v>0</v>
      </c>
      <c r="K354" s="555">
        <v>4</v>
      </c>
      <c r="L354" s="555">
        <f>[13]B!AD2218</f>
        <v>0</v>
      </c>
      <c r="M354" s="555">
        <f>[13]B!AE2218</f>
        <v>0</v>
      </c>
      <c r="N354" s="555">
        <f>[13]B!AF2218</f>
        <v>0</v>
      </c>
      <c r="O354" s="555">
        <f>[13]B!AG2218</f>
        <v>0</v>
      </c>
      <c r="P354" s="555">
        <f>[13]B!AH2218</f>
        <v>0</v>
      </c>
      <c r="Q354" s="555">
        <f>[13]B!AI2218</f>
        <v>0</v>
      </c>
      <c r="R354" s="555">
        <f>[13]B!AJ2218</f>
        <v>0</v>
      </c>
    </row>
    <row r="355" spans="1:28" ht="15" customHeight="1" x14ac:dyDescent="0.15">
      <c r="A355" s="287" t="s">
        <v>483</v>
      </c>
      <c r="B355" s="288" t="s">
        <v>484</v>
      </c>
      <c r="C355" s="555">
        <f>[13]B!C2253</f>
        <v>42</v>
      </c>
      <c r="D355" s="555">
        <f>[13]B!H2253</f>
        <v>39</v>
      </c>
      <c r="E355" s="555">
        <f>[13]B!I2253</f>
        <v>34</v>
      </c>
      <c r="F355" s="555">
        <f>[13]B!J2253</f>
        <v>5</v>
      </c>
      <c r="G355" s="555">
        <f>[13]B!K2253</f>
        <v>1</v>
      </c>
      <c r="H355" s="555">
        <f>[13]B!L2253</f>
        <v>2</v>
      </c>
      <c r="I355" s="555">
        <f>[13]B!M2253</f>
        <v>0</v>
      </c>
      <c r="J355" s="555">
        <f>[13]B!N2253</f>
        <v>0</v>
      </c>
      <c r="K355" s="555">
        <v>2</v>
      </c>
      <c r="L355" s="555">
        <f>[13]B!AD2253</f>
        <v>1</v>
      </c>
      <c r="M355" s="555">
        <f>[13]B!AE2253</f>
        <v>0</v>
      </c>
      <c r="N355" s="555">
        <f>[13]B!AF2253</f>
        <v>0</v>
      </c>
      <c r="O355" s="555">
        <f>[13]B!AG2253</f>
        <v>0</v>
      </c>
      <c r="P355" s="555">
        <f>[13]B!AH2253</f>
        <v>0</v>
      </c>
      <c r="Q355" s="555">
        <f>[13]B!AI2253</f>
        <v>0</v>
      </c>
      <c r="R355" s="555">
        <f>[13]B!AJ2253</f>
        <v>5</v>
      </c>
    </row>
    <row r="356" spans="1:28" ht="15" customHeight="1" x14ac:dyDescent="0.15">
      <c r="A356" s="290" t="s">
        <v>485</v>
      </c>
      <c r="B356" s="288" t="s">
        <v>486</v>
      </c>
      <c r="C356" s="569">
        <f>SUM(C357:C358)</f>
        <v>96</v>
      </c>
      <c r="D356" s="569">
        <f>SUM(D357:D358)</f>
        <v>94</v>
      </c>
      <c r="E356" s="569">
        <f>SUM(E357:E358)</f>
        <v>24</v>
      </c>
      <c r="F356" s="569">
        <f>SUM(F357:F358)</f>
        <v>70</v>
      </c>
      <c r="G356" s="569">
        <f>SUM(G357:G358)</f>
        <v>2</v>
      </c>
      <c r="H356" s="569">
        <f t="shared" ref="H356:J356" si="7">SUM(H357:H358)</f>
        <v>0</v>
      </c>
      <c r="I356" s="569">
        <f t="shared" si="7"/>
        <v>0</v>
      </c>
      <c r="J356" s="569">
        <f t="shared" si="7"/>
        <v>0</v>
      </c>
      <c r="K356" s="568"/>
      <c r="L356" s="569">
        <f>SUM(L357:L358)</f>
        <v>0</v>
      </c>
      <c r="M356" s="569">
        <f t="shared" ref="M356:R356" si="8">SUM(M357:M358)</f>
        <v>0</v>
      </c>
      <c r="N356" s="569">
        <f t="shared" si="8"/>
        <v>0</v>
      </c>
      <c r="O356" s="569">
        <f t="shared" si="8"/>
        <v>0</v>
      </c>
      <c r="P356" s="569">
        <f t="shared" si="8"/>
        <v>0</v>
      </c>
      <c r="Q356" s="569">
        <f t="shared" si="8"/>
        <v>0</v>
      </c>
      <c r="R356" s="569">
        <f t="shared" si="8"/>
        <v>69</v>
      </c>
    </row>
    <row r="357" spans="1:28" ht="15" customHeight="1" x14ac:dyDescent="0.15">
      <c r="A357" s="291"/>
      <c r="B357" s="107" t="s">
        <v>184</v>
      </c>
      <c r="C357" s="569">
        <f>[13]B!C2259</f>
        <v>96</v>
      </c>
      <c r="D357" s="569">
        <f>[13]B!H2259</f>
        <v>94</v>
      </c>
      <c r="E357" s="569">
        <f>[13]B!I2259</f>
        <v>24</v>
      </c>
      <c r="F357" s="569">
        <f>[13]B!J2259</f>
        <v>70</v>
      </c>
      <c r="G357" s="569">
        <f>[13]B!K2259</f>
        <v>2</v>
      </c>
      <c r="H357" s="569">
        <f>[13]B!L2259</f>
        <v>0</v>
      </c>
      <c r="I357" s="569">
        <f>[13]B!M2259</f>
        <v>0</v>
      </c>
      <c r="J357" s="569">
        <f>[13]B!N2259</f>
        <v>0</v>
      </c>
      <c r="K357" s="568"/>
      <c r="L357" s="569">
        <f>[13]B!AD2259</f>
        <v>0</v>
      </c>
      <c r="M357" s="569">
        <f>[13]B!AE2259</f>
        <v>0</v>
      </c>
      <c r="N357" s="569">
        <f>[13]B!AF2259</f>
        <v>0</v>
      </c>
      <c r="O357" s="569">
        <f>[13]B!AG2259</f>
        <v>0</v>
      </c>
      <c r="P357" s="569">
        <f>[13]B!AH2259</f>
        <v>0</v>
      </c>
      <c r="Q357" s="569">
        <f>[13]B!AI2259</f>
        <v>0</v>
      </c>
      <c r="R357" s="569">
        <f>[13]B!AJ2259</f>
        <v>69</v>
      </c>
    </row>
    <row r="358" spans="1:28" ht="15" customHeight="1" x14ac:dyDescent="0.15">
      <c r="A358" s="291"/>
      <c r="B358" s="107" t="s">
        <v>185</v>
      </c>
      <c r="C358" s="569">
        <f>[13]B!C2260</f>
        <v>0</v>
      </c>
      <c r="D358" s="569">
        <f>[13]B!H2260</f>
        <v>0</v>
      </c>
      <c r="E358" s="569">
        <f>[13]B!I2260</f>
        <v>0</v>
      </c>
      <c r="F358" s="569">
        <f>[13]B!J2260</f>
        <v>0</v>
      </c>
      <c r="G358" s="569">
        <f>[13]B!K2260</f>
        <v>0</v>
      </c>
      <c r="H358" s="569">
        <f>[13]B!L2260</f>
        <v>0</v>
      </c>
      <c r="I358" s="569">
        <f>[13]B!M2260</f>
        <v>0</v>
      </c>
      <c r="J358" s="569">
        <f>[13]B!N2260</f>
        <v>0</v>
      </c>
      <c r="K358" s="568"/>
      <c r="L358" s="569">
        <f>[13]B!AD2260</f>
        <v>0</v>
      </c>
      <c r="M358" s="569">
        <f>[13]B!AE2260</f>
        <v>0</v>
      </c>
      <c r="N358" s="569">
        <f>[13]B!AF2260</f>
        <v>0</v>
      </c>
      <c r="O358" s="569">
        <f>[13]B!AG2260</f>
        <v>0</v>
      </c>
      <c r="P358" s="569">
        <f>[13]B!AH2260</f>
        <v>0</v>
      </c>
      <c r="Q358" s="569">
        <f>[13]B!AI2260</f>
        <v>0</v>
      </c>
      <c r="R358" s="569">
        <f>[13]B!AJ2260</f>
        <v>0</v>
      </c>
    </row>
    <row r="359" spans="1:28" ht="15" customHeight="1" x14ac:dyDescent="0.15">
      <c r="A359" s="291"/>
      <c r="B359" s="107" t="s">
        <v>186</v>
      </c>
      <c r="C359" s="570"/>
      <c r="D359" s="570"/>
      <c r="E359" s="570"/>
      <c r="F359" s="570"/>
      <c r="G359" s="570"/>
      <c r="H359" s="570"/>
      <c r="I359" s="570"/>
      <c r="J359" s="570"/>
      <c r="K359" s="568"/>
      <c r="L359" s="570"/>
      <c r="M359" s="570"/>
      <c r="N359" s="570"/>
      <c r="O359" s="570"/>
      <c r="P359" s="570"/>
      <c r="Q359" s="570"/>
      <c r="R359" s="570"/>
    </row>
    <row r="360" spans="1:28" ht="15" customHeight="1" x14ac:dyDescent="0.15">
      <c r="A360" s="287" t="s">
        <v>487</v>
      </c>
      <c r="B360" s="288" t="s">
        <v>488</v>
      </c>
      <c r="C360" s="555">
        <f>[13]B!C2494</f>
        <v>97</v>
      </c>
      <c r="D360" s="555">
        <f>[13]B!H2494</f>
        <v>92</v>
      </c>
      <c r="E360" s="555">
        <f>[13]B!I2494</f>
        <v>82</v>
      </c>
      <c r="F360" s="555">
        <f>[13]B!J2494</f>
        <v>10</v>
      </c>
      <c r="G360" s="555">
        <f>[13]B!K2494</f>
        <v>4</v>
      </c>
      <c r="H360" s="555">
        <f>[13]B!L2494</f>
        <v>1</v>
      </c>
      <c r="I360" s="555">
        <f>[13]B!M2494</f>
        <v>0</v>
      </c>
      <c r="J360" s="555">
        <f>[13]B!N2494</f>
        <v>0</v>
      </c>
      <c r="K360" s="555">
        <v>9</v>
      </c>
      <c r="L360" s="555">
        <f>[13]B!AD2494</f>
        <v>10</v>
      </c>
      <c r="M360" s="555">
        <f>[13]B!AE2494</f>
        <v>0</v>
      </c>
      <c r="N360" s="555">
        <f>[13]B!AF2494</f>
        <v>0</v>
      </c>
      <c r="O360" s="555">
        <f>[13]B!AG2494</f>
        <v>0</v>
      </c>
      <c r="P360" s="555">
        <f>[13]B!AH2494</f>
        <v>0</v>
      </c>
      <c r="Q360" s="555">
        <f>[13]B!AI2494</f>
        <v>0</v>
      </c>
      <c r="R360" s="555">
        <f>[13]B!AJ2494</f>
        <v>13</v>
      </c>
    </row>
    <row r="361" spans="1:28" ht="15" customHeight="1" x14ac:dyDescent="0.15">
      <c r="A361" s="287" t="s">
        <v>489</v>
      </c>
      <c r="B361" s="288" t="s">
        <v>490</v>
      </c>
      <c r="C361" s="555">
        <f>[13]B!C2677+[13]B!C2650</f>
        <v>68</v>
      </c>
      <c r="D361" s="555">
        <f>[13]B!H2677-[13]B!H2673-[13]B!H2674+[13]B!H2650</f>
        <v>59</v>
      </c>
      <c r="E361" s="555">
        <f>[13]B!I2677-[13]B!I2673-[13]B!I2674+[13]B!I2650</f>
        <v>59</v>
      </c>
      <c r="F361" s="555">
        <f>[13]B!J2677-[13]B!J2673-[13]B!J2674+[13]B!J2650</f>
        <v>0</v>
      </c>
      <c r="G361" s="555">
        <f>[13]B!K2677-[13]B!K2673-[13]B!K2674+[13]B!K2650</f>
        <v>0</v>
      </c>
      <c r="H361" s="555">
        <f>[13]B!L2677-[13]B!L2673-[13]B!L2674+[13]B!L2650</f>
        <v>9</v>
      </c>
      <c r="I361" s="555">
        <f>[13]B!M2677-[13]B!M2673-[13]B!M2674+[13]B!M2650</f>
        <v>0</v>
      </c>
      <c r="J361" s="555">
        <f>[13]B!N2677-[13]B!N2673-[13]B!N2674+[13]B!N2650</f>
        <v>0</v>
      </c>
      <c r="K361" s="555">
        <v>66</v>
      </c>
      <c r="L361" s="555">
        <f>[13]B!AD2677-[13]B!AD2673-[13]B!AD2674+[13]B!AD2650</f>
        <v>0</v>
      </c>
      <c r="M361" s="555">
        <f>[13]B!AE2677-[13]B!AE2673-[13]B!AE2674+[13]B!AE2650</f>
        <v>0</v>
      </c>
      <c r="N361" s="555">
        <f>[13]B!AF2677-[13]B!AF2673-[13]B!AF2674+[13]B!AF2650</f>
        <v>0</v>
      </c>
      <c r="O361" s="555">
        <f>[13]B!AG2677-[13]B!AG2673-[13]B!AG2674+[13]B!AG2650</f>
        <v>0</v>
      </c>
      <c r="P361" s="555">
        <f>[13]B!AH2677-[13]B!AH2673-[13]B!AH2674+[13]B!AH2650</f>
        <v>0</v>
      </c>
      <c r="Q361" s="555">
        <f>[13]B!AI2677-[13]B!AI2673-[13]B!AI2674+[13]B!AI2650</f>
        <v>0</v>
      </c>
      <c r="R361" s="555">
        <f>[13]B!AJ2677-[13]B!AJ2673-[13]B!AJ2674+[13]B!AJ2650</f>
        <v>0</v>
      </c>
    </row>
    <row r="362" spans="1:28" ht="15" customHeight="1" x14ac:dyDescent="0.15">
      <c r="A362" s="293" t="s">
        <v>489</v>
      </c>
      <c r="B362" s="294" t="s">
        <v>491</v>
      </c>
      <c r="C362" s="571">
        <f>[13]B!C2506</f>
        <v>10</v>
      </c>
      <c r="D362" s="555">
        <f>[13]B!H2506</f>
        <v>8</v>
      </c>
      <c r="E362" s="571">
        <f>[13]B!I2506</f>
        <v>8</v>
      </c>
      <c r="F362" s="571">
        <f>[13]B!J2506</f>
        <v>0</v>
      </c>
      <c r="G362" s="571">
        <f>[13]B!K2506</f>
        <v>1</v>
      </c>
      <c r="H362" s="571">
        <f>[13]B!L2506</f>
        <v>1</v>
      </c>
      <c r="I362" s="571">
        <f>[13]B!M2506</f>
        <v>0</v>
      </c>
      <c r="J362" s="571">
        <f>[13]B!N2506</f>
        <v>0</v>
      </c>
      <c r="K362" s="572"/>
      <c r="L362" s="571">
        <f>[13]B!AD2506</f>
        <v>0</v>
      </c>
      <c r="M362" s="571">
        <f>[13]B!AE2506</f>
        <v>0</v>
      </c>
      <c r="N362" s="571">
        <f>[13]B!AF2506</f>
        <v>0</v>
      </c>
      <c r="O362" s="571">
        <f>[13]B!AG2506</f>
        <v>0</v>
      </c>
      <c r="P362" s="571">
        <f>[13]B!AH2506</f>
        <v>0</v>
      </c>
      <c r="Q362" s="571">
        <f>[13]B!AI2506</f>
        <v>0</v>
      </c>
      <c r="R362" s="571">
        <f>[13]B!AJ2506</f>
        <v>1</v>
      </c>
    </row>
    <row r="363" spans="1:28" s="3" customFormat="1" ht="15" customHeight="1" x14ac:dyDescent="0.15">
      <c r="A363" s="737" t="s">
        <v>492</v>
      </c>
      <c r="B363" s="737"/>
      <c r="C363" s="561">
        <f t="shared" ref="C363:J363" si="9">SUM(C343:C356)+C360+C361+C362</f>
        <v>993</v>
      </c>
      <c r="D363" s="561">
        <f t="shared" si="9"/>
        <v>877</v>
      </c>
      <c r="E363" s="561">
        <f t="shared" si="9"/>
        <v>720</v>
      </c>
      <c r="F363" s="561">
        <f t="shared" si="9"/>
        <v>157</v>
      </c>
      <c r="G363" s="561">
        <f t="shared" si="9"/>
        <v>28</v>
      </c>
      <c r="H363" s="561">
        <f t="shared" si="9"/>
        <v>77</v>
      </c>
      <c r="I363" s="561">
        <f t="shared" si="9"/>
        <v>6</v>
      </c>
      <c r="J363" s="561">
        <f t="shared" si="9"/>
        <v>5</v>
      </c>
      <c r="K363" s="561">
        <f>SUM(K344:K350)+K360+K361+K352+K353+K354+K355</f>
        <v>304</v>
      </c>
      <c r="L363" s="561">
        <f t="shared" ref="L363:R363" si="10">SUM(L343:L356)+L360+L361+L362</f>
        <v>77</v>
      </c>
      <c r="M363" s="561">
        <f t="shared" si="10"/>
        <v>0</v>
      </c>
      <c r="N363" s="561">
        <f t="shared" si="10"/>
        <v>0</v>
      </c>
      <c r="O363" s="561">
        <f t="shared" si="10"/>
        <v>0</v>
      </c>
      <c r="P363" s="561">
        <f t="shared" si="10"/>
        <v>0</v>
      </c>
      <c r="Q363" s="561">
        <f t="shared" si="10"/>
        <v>1</v>
      </c>
      <c r="R363" s="561">
        <f t="shared" si="10"/>
        <v>176</v>
      </c>
    </row>
    <row r="364" spans="1:28" ht="24.95" customHeight="1" x14ac:dyDescent="0.15">
      <c r="A364" s="789" t="s">
        <v>493</v>
      </c>
      <c r="B364" s="789"/>
      <c r="C364" s="789"/>
      <c r="D364" s="789"/>
      <c r="E364" s="789"/>
      <c r="F364" s="789"/>
    </row>
    <row r="365" spans="1:28" ht="42" customHeight="1" x14ac:dyDescent="0.15">
      <c r="A365" s="790" t="s">
        <v>494</v>
      </c>
      <c r="B365" s="791"/>
      <c r="C365" s="689" t="s">
        <v>416</v>
      </c>
      <c r="D365" s="689" t="s">
        <v>495</v>
      </c>
      <c r="E365" s="756" t="s">
        <v>496</v>
      </c>
      <c r="F365" s="756" t="s">
        <v>497</v>
      </c>
      <c r="G365" s="565" t="s">
        <v>498</v>
      </c>
      <c r="H365" s="565" t="s">
        <v>499</v>
      </c>
      <c r="I365" s="565" t="s">
        <v>500</v>
      </c>
      <c r="J365" s="573" t="s">
        <v>500</v>
      </c>
    </row>
    <row r="366" spans="1:28" ht="32.25" customHeight="1" x14ac:dyDescent="0.15">
      <c r="A366" s="792"/>
      <c r="B366" s="793"/>
      <c r="C366" s="780"/>
      <c r="D366" s="780"/>
      <c r="E366" s="758"/>
      <c r="F366" s="758"/>
      <c r="G366" s="574" t="s">
        <v>496</v>
      </c>
      <c r="H366" s="574" t="s">
        <v>497</v>
      </c>
      <c r="I366" s="574" t="s">
        <v>496</v>
      </c>
      <c r="J366" s="575" t="s">
        <v>497</v>
      </c>
    </row>
    <row r="367" spans="1:28" ht="15" customHeight="1" x14ac:dyDescent="0.15">
      <c r="A367" s="783" t="s">
        <v>501</v>
      </c>
      <c r="B367" s="784"/>
      <c r="C367" s="576">
        <f>SUM(E367,F367)</f>
        <v>363</v>
      </c>
      <c r="D367" s="577">
        <v>213</v>
      </c>
      <c r="E367" s="578">
        <f>SUM([13]B!P1141,[13]B!P1276,[13]B!P1416,[13]B!P1480,[13]B!P1549,[13]B!P1594,[13]B!P1785,[13]B!P1797,[13]B!P1867,[13]B!P2028,[13]B!P2066,[13]B!P2185,[13]B!P2218,[13]B!P2253,[13]B!P2264,[13]B!P2501,[13]B!P2506,[13]B!P2651,[13]B!P2677)</f>
        <v>72</v>
      </c>
      <c r="F367" s="578">
        <f>SUM([13]B!Q1141,[13]B!Q1276,[13]B!Q1416,[13]B!Q1480,[13]B!Q1549,[13]B!Q1594,[13]B!Q1785,[13]B!Q1797,[13]B!Q1867,[13]B!Q2028,[13]B!Q2066,[13]B!Q2185,[13]B!Q2218,[13]B!Q2253,[13]B!Q2264,[13]B!Q2501,[13]B!Q2506,[13]B!Q2651,[13]B!Q2677)</f>
        <v>291</v>
      </c>
      <c r="G367" s="577"/>
      <c r="H367" s="579"/>
      <c r="I367" s="579"/>
      <c r="J367" s="580"/>
      <c r="K367" s="242" t="str">
        <f>AA367</f>
        <v/>
      </c>
      <c r="AA367" s="300" t="str">
        <f>IF(C367&lt;D367,"Beneficiarios MAI no puede ser mayor al TOTAL","")</f>
        <v/>
      </c>
      <c r="AB367" s="300">
        <f>IF(C367&lt;D367,1,0)</f>
        <v>0</v>
      </c>
    </row>
    <row r="368" spans="1:28" ht="15" customHeight="1" x14ac:dyDescent="0.15">
      <c r="A368" s="785" t="s">
        <v>502</v>
      </c>
      <c r="B368" s="786"/>
      <c r="C368" s="581">
        <f>SUM(E368,F368)</f>
        <v>72</v>
      </c>
      <c r="D368" s="582">
        <v>62</v>
      </c>
      <c r="E368" s="583">
        <f>SUM([13]B!S1141,[13]B!S1276,[13]B!S1416,[13]B!S1480,[13]B!S1549,[13]B!S1594,[13]B!S1785,[13]B!S1797,[13]B!S1867,[13]B!S2028,[13]B!S2066,[13]B!S2185,[13]B!S2218,[13]B!S2253,[13]B!S2264,[13]B!S2501,[13]B!S2506,[13]B!S2651,[13]B!S2677)</f>
        <v>18</v>
      </c>
      <c r="F368" s="583">
        <f>SUM([13]B!T1141,[13]B!T1276,[13]B!T1416,[13]B!T1480,[13]B!T1549,[13]B!T1594,[13]B!T1785,[13]B!T1797,[13]B!T1867,[13]B!T2028,[13]B!T2066,[13]B!T2185,[13]B!T2218,[13]B!T2253,[13]B!T2264,[13]B!T2501,[13]B!T2506,[13]B!T2651,[13]B!T2677)</f>
        <v>54</v>
      </c>
      <c r="G368" s="582"/>
      <c r="H368" s="584"/>
      <c r="I368" s="584"/>
      <c r="J368" s="584"/>
      <c r="K368" s="242" t="str">
        <f>AA368</f>
        <v/>
      </c>
      <c r="AA368" s="300" t="str">
        <f>IF(C368&lt;D368,"Beneficiarios MAI no puede ser mayor al TOTAL","")</f>
        <v/>
      </c>
      <c r="AB368" s="300">
        <f>IF(C368&lt;D368,1,0)</f>
        <v>0</v>
      </c>
    </row>
    <row r="369" spans="1:28" ht="15" customHeight="1" x14ac:dyDescent="0.15">
      <c r="A369" s="787" t="s">
        <v>503</v>
      </c>
      <c r="B369" s="302" t="s">
        <v>504</v>
      </c>
      <c r="C369" s="576">
        <f>SUM(E369,F369)</f>
        <v>253</v>
      </c>
      <c r="D369" s="577">
        <v>242</v>
      </c>
      <c r="E369" s="578">
        <f>SUM([13]B!Y1141,[13]B!Y1276,[13]B!Y1416,[13]B!Y1480,[13]B!Y1549,[13]B!Y1594,[13]B!Y1785,[13]B!Y1797,[13]B!Y1867,[13]B!Y2028,[13]B!Y2066,[13]B!Y2185,[13]B!Y2218,[13]B!Y2253,[13]B!Y2264,[13]B!Y2501,[13]B!Y2506,[13]B!Y2651,[13]B!Y2677)</f>
        <v>26</v>
      </c>
      <c r="F369" s="578">
        <f>SUM([13]B!Z1141,[13]B!Z1276,[13]B!Z1416,[13]B!Z1480,[13]B!Z1549,[13]B!Z1594,[13]B!Z1785,[13]B!Z1797,[13]B!Z1867,[13]B!Z2028,[13]B!Z2066,[13]B!Z2185,[13]B!Z2218,[13]B!Z2253,[13]B!Z2264,[13]B!Z2501,[13]B!Z2506,[13]B!Z2651,[13]B!Z2677)</f>
        <v>227</v>
      </c>
      <c r="G369" s="577"/>
      <c r="H369" s="579"/>
      <c r="I369" s="579"/>
      <c r="J369" s="579"/>
      <c r="K369" s="242" t="str">
        <f>AA369</f>
        <v/>
      </c>
      <c r="AA369" s="300" t="str">
        <f>IF(C369&lt;D369,"Beneficiarios MAI no puede ser mayor al TOTAL","")</f>
        <v/>
      </c>
      <c r="AB369" s="300">
        <f>IF(C369&lt;D369,1,0)</f>
        <v>0</v>
      </c>
    </row>
    <row r="370" spans="1:28" ht="15" customHeight="1" x14ac:dyDescent="0.15">
      <c r="A370" s="788"/>
      <c r="B370" s="303" t="s">
        <v>505</v>
      </c>
      <c r="C370" s="585">
        <f>SUM(E370,F370)</f>
        <v>0</v>
      </c>
      <c r="D370" s="586"/>
      <c r="E370" s="587">
        <f>SUM([13]B!V1141,[13]B!V1276,[13]B!V1416,[13]B!V1480,[13]B!V1549,[13]B!V1594,[13]B!V1785,[13]B!V1797,[13]B!V1867,[13]B!V2028,[13]B!V2066,[13]B!V2185,[13]B!V2218,[13]B!V2253,[13]B!V2264,[13]B!V2501,[13]B!V2506,[13]B!V2651,[13]B!V2677)</f>
        <v>0</v>
      </c>
      <c r="F370" s="587">
        <f>SUM([13]B!W1141,[13]B!W1276,[13]B!W1416,[13]B!W1480,[13]B!W1549,[13]B!W1594,[13]B!W1785,[13]B!W1797,[13]B!W1867,[13]B!W2028,[13]B!W2066,[13]B!W2185,[13]B!W2218,[13]B!W2253,[13]B!W2264,[13]B!W2501,[13]B!W2506,[13]B!W2651,[13]B!W2677)</f>
        <v>0</v>
      </c>
      <c r="G370" s="586"/>
      <c r="H370" s="588"/>
      <c r="I370" s="588"/>
      <c r="J370" s="588"/>
      <c r="K370" s="242" t="str">
        <f>AA370</f>
        <v/>
      </c>
      <c r="AA370" s="300" t="str">
        <f>IF(C370&lt;D370,"Beneficiarios MAI no puede ser mayor al TOTAL","")</f>
        <v/>
      </c>
      <c r="AB370" s="300">
        <f>IF(C370&lt;D370,1,0)</f>
        <v>0</v>
      </c>
    </row>
    <row r="371" spans="1:28" ht="24.95" customHeight="1" x14ac:dyDescent="0.15">
      <c r="A371" s="789" t="s">
        <v>506</v>
      </c>
      <c r="B371" s="789"/>
      <c r="C371" s="305"/>
      <c r="D371" s="305"/>
      <c r="E371" s="2"/>
      <c r="F371" s="2"/>
      <c r="G371" s="502"/>
      <c r="H371" s="502"/>
      <c r="I371" s="502"/>
      <c r="J371" s="502"/>
      <c r="K371" s="502"/>
      <c r="L371" s="502"/>
      <c r="M371" s="502"/>
      <c r="N371" s="502"/>
      <c r="O371" s="502"/>
      <c r="P371" s="502"/>
      <c r="Q371" s="502"/>
      <c r="R371" s="502"/>
      <c r="S371" s="502"/>
      <c r="T371" s="502"/>
      <c r="U371" s="170"/>
    </row>
    <row r="372" spans="1:28" ht="29.25" customHeight="1" x14ac:dyDescent="0.15">
      <c r="A372" s="731" t="s">
        <v>507</v>
      </c>
      <c r="B372" s="732"/>
      <c r="C372" s="689" t="s">
        <v>6</v>
      </c>
      <c r="D372" s="773" t="s">
        <v>7</v>
      </c>
      <c r="E372" s="502"/>
      <c r="F372" s="502"/>
      <c r="G372" s="502"/>
      <c r="H372" s="502"/>
      <c r="I372" s="502"/>
      <c r="J372" s="502"/>
      <c r="K372" s="502"/>
      <c r="L372" s="502"/>
      <c r="M372" s="502"/>
      <c r="N372" s="502"/>
      <c r="O372" s="502"/>
      <c r="P372" s="170"/>
    </row>
    <row r="373" spans="1:28" ht="20.25" customHeight="1" x14ac:dyDescent="0.15">
      <c r="A373" s="733"/>
      <c r="B373" s="734"/>
      <c r="C373" s="780"/>
      <c r="D373" s="774"/>
      <c r="E373" s="502"/>
      <c r="F373" s="502"/>
      <c r="G373" s="502"/>
      <c r="H373" s="502"/>
      <c r="I373" s="502"/>
      <c r="J373" s="502"/>
      <c r="K373" s="502"/>
      <c r="L373" s="502"/>
      <c r="M373" s="502"/>
      <c r="N373" s="502"/>
      <c r="O373" s="502"/>
      <c r="P373" s="170"/>
    </row>
    <row r="374" spans="1:28" ht="15" customHeight="1" x14ac:dyDescent="0.15">
      <c r="A374" s="775" t="s">
        <v>508</v>
      </c>
      <c r="B374" s="776"/>
      <c r="C374" s="589">
        <f>[13]B!C2498</f>
        <v>4</v>
      </c>
      <c r="D374" s="590">
        <f>[13]B!H2498</f>
        <v>3</v>
      </c>
      <c r="E374" s="502"/>
      <c r="F374" s="502"/>
      <c r="G374" s="502"/>
      <c r="H374" s="502"/>
      <c r="I374" s="502"/>
      <c r="J374" s="502"/>
      <c r="K374" s="502"/>
      <c r="L374" s="502"/>
      <c r="M374" s="502"/>
      <c r="N374" s="502"/>
      <c r="O374" s="502"/>
      <c r="P374" s="170"/>
    </row>
    <row r="375" spans="1:28" ht="15" customHeight="1" x14ac:dyDescent="0.15">
      <c r="A375" s="777" t="s">
        <v>509</v>
      </c>
      <c r="B375" s="777"/>
      <c r="C375" s="591">
        <f>[13]B!C2499+[13]B!C2497</f>
        <v>4</v>
      </c>
      <c r="D375" s="592">
        <f>[13]B!H2499+[13]B!H2497</f>
        <v>4</v>
      </c>
      <c r="E375" s="502"/>
      <c r="F375" s="502"/>
      <c r="G375" s="502"/>
      <c r="H375" s="502"/>
      <c r="I375" s="502"/>
      <c r="J375" s="502"/>
      <c r="K375" s="502"/>
      <c r="L375" s="502"/>
      <c r="M375" s="502"/>
      <c r="N375" s="502"/>
      <c r="O375" s="502"/>
      <c r="P375" s="170"/>
    </row>
    <row r="376" spans="1:28" ht="24.95" customHeight="1" x14ac:dyDescent="0.15">
      <c r="A376" s="778" t="s">
        <v>510</v>
      </c>
      <c r="B376" s="778"/>
      <c r="C376" s="306"/>
      <c r="D376" s="593"/>
      <c r="E376" s="593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170"/>
    </row>
    <row r="377" spans="1:28" ht="15" customHeight="1" x14ac:dyDescent="0.15">
      <c r="A377" s="779" t="s">
        <v>438</v>
      </c>
      <c r="B377" s="779"/>
      <c r="C377" s="689" t="s">
        <v>416</v>
      </c>
      <c r="D377" s="781" t="s">
        <v>439</v>
      </c>
      <c r="E377" s="782"/>
      <c r="F377" s="782"/>
      <c r="G377" s="782"/>
      <c r="H377" s="751" t="s">
        <v>418</v>
      </c>
      <c r="I377" s="752"/>
      <c r="J377" s="753"/>
      <c r="K377" s="754" t="s">
        <v>419</v>
      </c>
      <c r="L377" s="755"/>
      <c r="M377" s="755"/>
      <c r="N377" s="756" t="s">
        <v>420</v>
      </c>
      <c r="O377" s="865" t="s">
        <v>421</v>
      </c>
      <c r="P377" s="866"/>
      <c r="Q377" s="761" t="s">
        <v>422</v>
      </c>
    </row>
    <row r="378" spans="1:28" s="93" customFormat="1" ht="32.25" customHeight="1" x14ac:dyDescent="0.15">
      <c r="A378" s="779"/>
      <c r="B378" s="779"/>
      <c r="C378" s="690"/>
      <c r="D378" s="764" t="s">
        <v>423</v>
      </c>
      <c r="E378" s="766" t="s">
        <v>424</v>
      </c>
      <c r="F378" s="766"/>
      <c r="G378" s="767" t="s">
        <v>454</v>
      </c>
      <c r="H378" s="769" t="s">
        <v>426</v>
      </c>
      <c r="I378" s="771" t="s">
        <v>427</v>
      </c>
      <c r="J378" s="744" t="s">
        <v>428</v>
      </c>
      <c r="K378" s="746" t="s">
        <v>511</v>
      </c>
      <c r="L378" s="747" t="s">
        <v>430</v>
      </c>
      <c r="M378" s="748" t="s">
        <v>431</v>
      </c>
      <c r="N378" s="757"/>
      <c r="O378" s="863" t="s">
        <v>432</v>
      </c>
      <c r="P378" s="864" t="s">
        <v>433</v>
      </c>
      <c r="Q378" s="762"/>
    </row>
    <row r="379" spans="1:28" s="93" customFormat="1" ht="20.25" customHeight="1" x14ac:dyDescent="0.15">
      <c r="A379" s="779"/>
      <c r="B379" s="779"/>
      <c r="C379" s="780"/>
      <c r="D379" s="765"/>
      <c r="E379" s="196" t="s">
        <v>434</v>
      </c>
      <c r="F379" s="197" t="s">
        <v>435</v>
      </c>
      <c r="G379" s="768"/>
      <c r="H379" s="770"/>
      <c r="I379" s="772"/>
      <c r="J379" s="745"/>
      <c r="K379" s="746"/>
      <c r="L379" s="747"/>
      <c r="M379" s="748"/>
      <c r="N379" s="758"/>
      <c r="O379" s="863"/>
      <c r="P379" s="864"/>
      <c r="Q379" s="763"/>
    </row>
    <row r="380" spans="1:28" ht="15" customHeight="1" x14ac:dyDescent="0.15">
      <c r="A380" s="714" t="s">
        <v>512</v>
      </c>
      <c r="B380" s="308" t="s">
        <v>513</v>
      </c>
      <c r="C380" s="309">
        <f>[13]B!C1018</f>
        <v>18</v>
      </c>
      <c r="D380" s="594">
        <f>[13]B!D1018</f>
        <v>18</v>
      </c>
      <c r="E380" s="594">
        <f>[13]B!E1018</f>
        <v>18</v>
      </c>
      <c r="F380" s="594">
        <f>[13]B!F1018</f>
        <v>0</v>
      </c>
      <c r="G380" s="594">
        <f>[13]B!G1018</f>
        <v>0</v>
      </c>
      <c r="H380" s="595">
        <f>[13]B!AA1018</f>
        <v>6</v>
      </c>
      <c r="I380" s="595">
        <f>[13]B!AB1018</f>
        <v>12</v>
      </c>
      <c r="J380" s="595">
        <f>[13]B!AC1018</f>
        <v>0</v>
      </c>
      <c r="K380" s="595">
        <f>[13]B!AD1018</f>
        <v>0</v>
      </c>
      <c r="L380" s="595">
        <f>[13]B!AE1018</f>
        <v>0</v>
      </c>
      <c r="M380" s="595">
        <f>[13]B!AF1018</f>
        <v>0</v>
      </c>
      <c r="N380" s="595">
        <f>[13]B!AG1018</f>
        <v>0</v>
      </c>
      <c r="O380" s="595">
        <f>[13]B!AH1018</f>
        <v>0</v>
      </c>
      <c r="P380" s="595">
        <f>[13]B!AI1018</f>
        <v>0</v>
      </c>
      <c r="Q380" s="595">
        <f>[13]B!AJ1018</f>
        <v>0</v>
      </c>
    </row>
    <row r="381" spans="1:28" ht="15" customHeight="1" x14ac:dyDescent="0.15">
      <c r="A381" s="742"/>
      <c r="B381" s="310" t="s">
        <v>514</v>
      </c>
      <c r="C381" s="596">
        <f>[13]B!C1070</f>
        <v>4</v>
      </c>
      <c r="D381" s="596">
        <f>[13]B!D1070</f>
        <v>4</v>
      </c>
      <c r="E381" s="596">
        <f>[13]B!E1070</f>
        <v>4</v>
      </c>
      <c r="F381" s="596">
        <f>[13]B!F1070</f>
        <v>0</v>
      </c>
      <c r="G381" s="596">
        <f>[13]B!G1070</f>
        <v>0</v>
      </c>
      <c r="H381" s="597">
        <f>[13]B!AA1070</f>
        <v>4</v>
      </c>
      <c r="I381" s="597">
        <f>[13]B!AB1070</f>
        <v>0</v>
      </c>
      <c r="J381" s="597">
        <f>[13]B!AC1070</f>
        <v>0</v>
      </c>
      <c r="K381" s="597">
        <f>[13]B!AD1070</f>
        <v>0</v>
      </c>
      <c r="L381" s="597">
        <f>[13]B!AE1070</f>
        <v>0</v>
      </c>
      <c r="M381" s="597">
        <f>[13]B!AF1070</f>
        <v>0</v>
      </c>
      <c r="N381" s="597">
        <f>[13]B!AG1070</f>
        <v>0</v>
      </c>
      <c r="O381" s="597">
        <f>[13]B!AH1070</f>
        <v>0</v>
      </c>
      <c r="P381" s="597">
        <f>[13]B!AI1070</f>
        <v>0</v>
      </c>
      <c r="Q381" s="597">
        <f>[13]B!AJ1070</f>
        <v>0</v>
      </c>
    </row>
    <row r="382" spans="1:28" ht="15" customHeight="1" x14ac:dyDescent="0.15">
      <c r="A382" s="715"/>
      <c r="B382" s="672" t="s">
        <v>416</v>
      </c>
      <c r="C382" s="313">
        <f>SUM(C380:C381)</f>
        <v>22</v>
      </c>
      <c r="D382" s="598">
        <f>SUM(D380:D381)</f>
        <v>22</v>
      </c>
      <c r="E382" s="599">
        <f t="shared" ref="E382:Q382" si="11">SUM(E380:E381)</f>
        <v>22</v>
      </c>
      <c r="F382" s="600">
        <f t="shared" si="11"/>
        <v>0</v>
      </c>
      <c r="G382" s="601">
        <f t="shared" si="11"/>
        <v>0</v>
      </c>
      <c r="H382" s="602">
        <f t="shared" si="11"/>
        <v>10</v>
      </c>
      <c r="I382" s="603">
        <f t="shared" si="11"/>
        <v>12</v>
      </c>
      <c r="J382" s="600">
        <f t="shared" si="11"/>
        <v>0</v>
      </c>
      <c r="K382" s="599">
        <f t="shared" si="11"/>
        <v>0</v>
      </c>
      <c r="L382" s="603">
        <f t="shared" si="11"/>
        <v>0</v>
      </c>
      <c r="M382" s="600">
        <f t="shared" si="11"/>
        <v>0</v>
      </c>
      <c r="N382" s="600">
        <f t="shared" si="11"/>
        <v>0</v>
      </c>
      <c r="O382" s="599">
        <f t="shared" si="11"/>
        <v>0</v>
      </c>
      <c r="P382" s="600">
        <f t="shared" si="11"/>
        <v>0</v>
      </c>
      <c r="Q382" s="604">
        <f t="shared" si="11"/>
        <v>0</v>
      </c>
    </row>
    <row r="383" spans="1:28" ht="15" customHeight="1" x14ac:dyDescent="0.15">
      <c r="A383" s="714" t="s">
        <v>515</v>
      </c>
      <c r="B383" s="321" t="s">
        <v>513</v>
      </c>
      <c r="C383" s="322">
        <f>[13]B!C1143</f>
        <v>0</v>
      </c>
      <c r="D383" s="671">
        <f>[13]B!D1143</f>
        <v>0</v>
      </c>
      <c r="E383" s="671">
        <f>[13]B!E1143</f>
        <v>0</v>
      </c>
      <c r="F383" s="671">
        <f>[13]B!F1143</f>
        <v>0</v>
      </c>
      <c r="G383" s="671">
        <f>[13]B!G1143</f>
        <v>0</v>
      </c>
      <c r="H383" s="671">
        <f>[13]B!H1143</f>
        <v>0</v>
      </c>
      <c r="I383" s="671">
        <f>[13]B!I1143</f>
        <v>0</v>
      </c>
      <c r="J383" s="671">
        <f>[13]B!J1143</f>
        <v>0</v>
      </c>
      <c r="K383" s="671">
        <f>[13]B!K1143</f>
        <v>0</v>
      </c>
      <c r="L383" s="671">
        <f>[13]B!L1143</f>
        <v>0</v>
      </c>
      <c r="M383" s="671">
        <f>[13]B!M1143</f>
        <v>0</v>
      </c>
      <c r="N383" s="671">
        <f>[13]B!N1143</f>
        <v>0</v>
      </c>
      <c r="O383" s="671">
        <f>[13]B!O1143</f>
        <v>0</v>
      </c>
      <c r="P383" s="671">
        <f>[13]B!P1143</f>
        <v>0</v>
      </c>
      <c r="Q383" s="323">
        <f>[13]B!Q1143</f>
        <v>0</v>
      </c>
    </row>
    <row r="384" spans="1:28" ht="15" customHeight="1" x14ac:dyDescent="0.15">
      <c r="A384" s="742"/>
      <c r="B384" s="324" t="s">
        <v>514</v>
      </c>
      <c r="C384" s="605">
        <f>[13]B!C1196</f>
        <v>1776</v>
      </c>
      <c r="D384" s="605">
        <f>[13]B!D1196</f>
        <v>1775</v>
      </c>
      <c r="E384" s="605">
        <f>[13]B!E1196</f>
        <v>1775</v>
      </c>
      <c r="F384" s="605">
        <f>[13]B!F1196</f>
        <v>0</v>
      </c>
      <c r="G384" s="605">
        <f>[13]B!G1196</f>
        <v>1</v>
      </c>
      <c r="H384" s="606">
        <f>[13]B!AA1196</f>
        <v>20</v>
      </c>
      <c r="I384" s="606">
        <f>[13]B!AB1196</f>
        <v>1756</v>
      </c>
      <c r="J384" s="606">
        <f>[13]B!AC1196</f>
        <v>0</v>
      </c>
      <c r="K384" s="606">
        <f>[13]B!AD1196</f>
        <v>0</v>
      </c>
      <c r="L384" s="606">
        <f>[13]B!AE1196</f>
        <v>0</v>
      </c>
      <c r="M384" s="606">
        <f>[13]B!AF1196</f>
        <v>0</v>
      </c>
      <c r="N384" s="606">
        <f>[13]B!AG1196</f>
        <v>0</v>
      </c>
      <c r="O384" s="606">
        <f>[13]B!AH1196</f>
        <v>0</v>
      </c>
      <c r="P384" s="606">
        <f>[13]B!AI1196</f>
        <v>1</v>
      </c>
      <c r="Q384" s="606">
        <f>[13]B!AJ1196</f>
        <v>0</v>
      </c>
    </row>
    <row r="385" spans="1:17" ht="15" customHeight="1" x14ac:dyDescent="0.15">
      <c r="A385" s="715"/>
      <c r="B385" s="672" t="s">
        <v>416</v>
      </c>
      <c r="C385" s="605">
        <f>SUM(C383:C384)</f>
        <v>1776</v>
      </c>
      <c r="D385" s="605">
        <f t="shared" ref="D385:Q385" si="12">SUM(D383:D384)</f>
        <v>1775</v>
      </c>
      <c r="E385" s="605">
        <f t="shared" si="12"/>
        <v>1775</v>
      </c>
      <c r="F385" s="605">
        <f t="shared" si="12"/>
        <v>0</v>
      </c>
      <c r="G385" s="605">
        <f t="shared" si="12"/>
        <v>1</v>
      </c>
      <c r="H385" s="605">
        <f t="shared" si="12"/>
        <v>20</v>
      </c>
      <c r="I385" s="605">
        <f t="shared" si="12"/>
        <v>1756</v>
      </c>
      <c r="J385" s="605">
        <f t="shared" si="12"/>
        <v>0</v>
      </c>
      <c r="K385" s="605">
        <f t="shared" si="12"/>
        <v>0</v>
      </c>
      <c r="L385" s="605">
        <f t="shared" si="12"/>
        <v>0</v>
      </c>
      <c r="M385" s="605">
        <f t="shared" si="12"/>
        <v>0</v>
      </c>
      <c r="N385" s="605">
        <f t="shared" si="12"/>
        <v>0</v>
      </c>
      <c r="O385" s="605">
        <f t="shared" si="12"/>
        <v>0</v>
      </c>
      <c r="P385" s="605">
        <f t="shared" si="12"/>
        <v>1</v>
      </c>
      <c r="Q385" s="607">
        <f t="shared" si="12"/>
        <v>0</v>
      </c>
    </row>
    <row r="386" spans="1:17" ht="33" customHeight="1" x14ac:dyDescent="0.15">
      <c r="A386" s="670" t="s">
        <v>516</v>
      </c>
      <c r="B386" s="324" t="s">
        <v>514</v>
      </c>
      <c r="C386" s="605">
        <f>[13]B!C1339</f>
        <v>305</v>
      </c>
      <c r="D386" s="605">
        <f>[13]B!D1339</f>
        <v>305</v>
      </c>
      <c r="E386" s="605">
        <f>[13]B!E1339</f>
        <v>304</v>
      </c>
      <c r="F386" s="605">
        <f>[13]B!F1339</f>
        <v>1</v>
      </c>
      <c r="G386" s="605">
        <f>[13]B!G1339</f>
        <v>0</v>
      </c>
      <c r="H386" s="606">
        <f>[13]B!AA1339</f>
        <v>11</v>
      </c>
      <c r="I386" s="606">
        <f>[13]B!AB1339</f>
        <v>290</v>
      </c>
      <c r="J386" s="606">
        <f>[13]B!AC1339</f>
        <v>4</v>
      </c>
      <c r="K386" s="606">
        <f>[13]B!AD1339</f>
        <v>0</v>
      </c>
      <c r="L386" s="606">
        <f>[13]B!AE1339</f>
        <v>0</v>
      </c>
      <c r="M386" s="606">
        <f>[13]B!AF1339</f>
        <v>0</v>
      </c>
      <c r="N386" s="606">
        <f>[13]B!AG1339</f>
        <v>0</v>
      </c>
      <c r="O386" s="606">
        <f>[13]B!AH1339</f>
        <v>0</v>
      </c>
      <c r="P386" s="606">
        <f>[13]B!AI1339</f>
        <v>0</v>
      </c>
      <c r="Q386" s="606">
        <f>[13]B!AJ1339</f>
        <v>1</v>
      </c>
    </row>
    <row r="387" spans="1:17" ht="24.75" customHeight="1" x14ac:dyDescent="0.15">
      <c r="A387" s="670" t="s">
        <v>517</v>
      </c>
      <c r="B387" s="323" t="s">
        <v>513</v>
      </c>
      <c r="C387" s="605">
        <f>[13]B!C1419</f>
        <v>0</v>
      </c>
      <c r="D387" s="605">
        <f>[13]B!D1419</f>
        <v>0</v>
      </c>
      <c r="E387" s="605">
        <f>[13]B!E1419</f>
        <v>0</v>
      </c>
      <c r="F387" s="605">
        <f>[13]B!F1419</f>
        <v>0</v>
      </c>
      <c r="G387" s="605">
        <f>[13]B!G1419</f>
        <v>0</v>
      </c>
      <c r="H387" s="606">
        <f>[13]B!AA1419</f>
        <v>0</v>
      </c>
      <c r="I387" s="606">
        <f>[13]B!AB1419</f>
        <v>0</v>
      </c>
      <c r="J387" s="606">
        <f>[13]B!AC1419</f>
        <v>0</v>
      </c>
      <c r="K387" s="606">
        <f>[13]B!AD1419</f>
        <v>0</v>
      </c>
      <c r="L387" s="606">
        <f>[13]B!AE1419</f>
        <v>0</v>
      </c>
      <c r="M387" s="606">
        <f>[13]B!AF1419</f>
        <v>0</v>
      </c>
      <c r="N387" s="606">
        <f>[13]B!AG1419</f>
        <v>0</v>
      </c>
      <c r="O387" s="606">
        <f>[13]B!AH1419</f>
        <v>0</v>
      </c>
      <c r="P387" s="606">
        <f>[13]B!AI1419</f>
        <v>0</v>
      </c>
      <c r="Q387" s="606">
        <f>[13]B!AJ1419</f>
        <v>0</v>
      </c>
    </row>
    <row r="388" spans="1:17" ht="33" customHeight="1" x14ac:dyDescent="0.15">
      <c r="A388" s="327" t="s">
        <v>518</v>
      </c>
      <c r="B388" s="324" t="s">
        <v>514</v>
      </c>
      <c r="C388" s="605">
        <f>[13]B!C1567</f>
        <v>1841</v>
      </c>
      <c r="D388" s="605">
        <f>[13]B!D1567</f>
        <v>1841</v>
      </c>
      <c r="E388" s="605">
        <f>[13]B!E1567</f>
        <v>1841</v>
      </c>
      <c r="F388" s="605">
        <f>[13]B!F1567</f>
        <v>0</v>
      </c>
      <c r="G388" s="605">
        <f>[13]B!G1567</f>
        <v>0</v>
      </c>
      <c r="H388" s="606">
        <f>[13]B!AA1567</f>
        <v>1841</v>
      </c>
      <c r="I388" s="606">
        <f>[13]B!AB1567</f>
        <v>0</v>
      </c>
      <c r="J388" s="606">
        <f>[13]B!AC1567</f>
        <v>0</v>
      </c>
      <c r="K388" s="606">
        <f>[13]B!AD1567</f>
        <v>0</v>
      </c>
      <c r="L388" s="606">
        <f>[13]B!AE1567</f>
        <v>0</v>
      </c>
      <c r="M388" s="606">
        <f>[13]B!AF1567</f>
        <v>0</v>
      </c>
      <c r="N388" s="606">
        <f>[13]B!AG1567</f>
        <v>0</v>
      </c>
      <c r="O388" s="606">
        <f>[13]B!AH1567</f>
        <v>0</v>
      </c>
      <c r="P388" s="606">
        <f>[13]B!AI1567</f>
        <v>0</v>
      </c>
      <c r="Q388" s="606">
        <f>[13]B!AJ1567</f>
        <v>0</v>
      </c>
    </row>
    <row r="389" spans="1:17" ht="15" customHeight="1" x14ac:dyDescent="0.15">
      <c r="A389" s="714" t="s">
        <v>519</v>
      </c>
      <c r="B389" s="328" t="s">
        <v>513</v>
      </c>
      <c r="C389" s="608">
        <f>[13]B!C1715</f>
        <v>1318</v>
      </c>
      <c r="D389" s="608">
        <f>[13]B!D1715</f>
        <v>1318</v>
      </c>
      <c r="E389" s="608">
        <f>[13]B!E1715</f>
        <v>1317</v>
      </c>
      <c r="F389" s="608">
        <f>[13]B!F1715</f>
        <v>1</v>
      </c>
      <c r="G389" s="608">
        <f>[13]B!G1715</f>
        <v>0</v>
      </c>
      <c r="H389" s="609">
        <f>[13]B!AA1715</f>
        <v>668</v>
      </c>
      <c r="I389" s="609">
        <f>[13]B!AB1715</f>
        <v>448</v>
      </c>
      <c r="J389" s="609">
        <f>[13]B!AC1715</f>
        <v>202</v>
      </c>
      <c r="K389" s="609">
        <f>[13]B!AD1715</f>
        <v>0</v>
      </c>
      <c r="L389" s="609">
        <f>[13]B!AE1715</f>
        <v>0</v>
      </c>
      <c r="M389" s="609">
        <f>[13]B!AF1715</f>
        <v>0</v>
      </c>
      <c r="N389" s="609">
        <f>[13]B!AG1715</f>
        <v>0</v>
      </c>
      <c r="O389" s="609">
        <f>[13]B!AH1715</f>
        <v>0</v>
      </c>
      <c r="P389" s="609">
        <f>[13]B!AI1715</f>
        <v>0</v>
      </c>
      <c r="Q389" s="609">
        <f>[13]B!AJ1715</f>
        <v>0</v>
      </c>
    </row>
    <row r="390" spans="1:17" ht="15" customHeight="1" x14ac:dyDescent="0.15">
      <c r="A390" s="742"/>
      <c r="B390" s="310" t="s">
        <v>514</v>
      </c>
      <c r="C390" s="610">
        <f>[13]B!C1689+[13]B!C1717</f>
        <v>30523</v>
      </c>
      <c r="D390" s="610">
        <f>[13]B!D1689+[13]B!D1717</f>
        <v>30523</v>
      </c>
      <c r="E390" s="610">
        <f>[13]B!E1689+[13]B!E1717</f>
        <v>30201</v>
      </c>
      <c r="F390" s="610">
        <f>[13]B!F1689+[13]B!F1717</f>
        <v>322</v>
      </c>
      <c r="G390" s="610">
        <f>[13]B!G1689+[13]B!G1717</f>
        <v>0</v>
      </c>
      <c r="H390" s="597">
        <f>[13]B!AA1689+[13]B!AA1717</f>
        <v>28783</v>
      </c>
      <c r="I390" s="597">
        <f>[13]B!AB1689+[13]B!AB1717</f>
        <v>349</v>
      </c>
      <c r="J390" s="597">
        <f>[13]B!AC1689+[13]B!AC1717</f>
        <v>1391</v>
      </c>
      <c r="K390" s="597">
        <f>[13]B!AD1689+[13]B!AD1717</f>
        <v>0</v>
      </c>
      <c r="L390" s="597">
        <f>[13]B!AE1689+[13]B!AE1717</f>
        <v>0</v>
      </c>
      <c r="M390" s="597">
        <f>[13]B!AF1689+[13]B!AF1717</f>
        <v>0</v>
      </c>
      <c r="N390" s="597">
        <f>[13]B!AG1689+[13]B!AG1717</f>
        <v>0</v>
      </c>
      <c r="O390" s="597">
        <f>[13]B!AH1689+[13]B!AH1717</f>
        <v>0</v>
      </c>
      <c r="P390" s="597">
        <f>[13]B!AI1689+[13]B!AI1717</f>
        <v>0</v>
      </c>
      <c r="Q390" s="597">
        <f>[13]B!AJ1689+[13]B!AJ1717</f>
        <v>0</v>
      </c>
    </row>
    <row r="391" spans="1:17" ht="15" customHeight="1" x14ac:dyDescent="0.15">
      <c r="A391" s="715"/>
      <c r="B391" s="672" t="s">
        <v>416</v>
      </c>
      <c r="C391" s="313">
        <f t="shared" ref="C391:Q391" si="13">SUM(C389:C390)</f>
        <v>31841</v>
      </c>
      <c r="D391" s="598">
        <f t="shared" si="13"/>
        <v>31841</v>
      </c>
      <c r="E391" s="599">
        <f t="shared" si="13"/>
        <v>31518</v>
      </c>
      <c r="F391" s="600">
        <f t="shared" si="13"/>
        <v>323</v>
      </c>
      <c r="G391" s="601">
        <f t="shared" si="13"/>
        <v>0</v>
      </c>
      <c r="H391" s="602">
        <f t="shared" si="13"/>
        <v>29451</v>
      </c>
      <c r="I391" s="603">
        <f t="shared" si="13"/>
        <v>797</v>
      </c>
      <c r="J391" s="600">
        <f t="shared" si="13"/>
        <v>1593</v>
      </c>
      <c r="K391" s="599">
        <f t="shared" si="13"/>
        <v>0</v>
      </c>
      <c r="L391" s="603">
        <f t="shared" si="13"/>
        <v>0</v>
      </c>
      <c r="M391" s="600">
        <f t="shared" si="13"/>
        <v>0</v>
      </c>
      <c r="N391" s="600">
        <f>SUM(N389:N390)</f>
        <v>0</v>
      </c>
      <c r="O391" s="599">
        <f t="shared" si="13"/>
        <v>0</v>
      </c>
      <c r="P391" s="600">
        <f t="shared" si="13"/>
        <v>0</v>
      </c>
      <c r="Q391" s="604">
        <f t="shared" si="13"/>
        <v>0</v>
      </c>
    </row>
    <row r="392" spans="1:17" ht="15" customHeight="1" x14ac:dyDescent="0.15">
      <c r="A392" s="742" t="s">
        <v>520</v>
      </c>
      <c r="B392" s="328" t="s">
        <v>513</v>
      </c>
      <c r="C392" s="611">
        <f>[13]B!C1936</f>
        <v>92</v>
      </c>
      <c r="D392" s="611">
        <f>[13]B!D1936</f>
        <v>92</v>
      </c>
      <c r="E392" s="611">
        <f>[13]B!E1936</f>
        <v>82</v>
      </c>
      <c r="F392" s="611">
        <f>[13]B!F1936</f>
        <v>10</v>
      </c>
      <c r="G392" s="611">
        <f>[13]B!G1936</f>
        <v>0</v>
      </c>
      <c r="H392" s="595">
        <f>[13]B!AA1936</f>
        <v>17</v>
      </c>
      <c r="I392" s="595">
        <f>[13]B!AB1936</f>
        <v>75</v>
      </c>
      <c r="J392" s="595">
        <f>[13]B!AC1936</f>
        <v>0</v>
      </c>
      <c r="K392" s="595">
        <f>[13]B!AD1936</f>
        <v>0</v>
      </c>
      <c r="L392" s="595">
        <f>[13]B!AE1936</f>
        <v>0</v>
      </c>
      <c r="M392" s="595">
        <f>[13]B!AF1936</f>
        <v>0</v>
      </c>
      <c r="N392" s="595">
        <f>[13]B!AG1936</f>
        <v>0</v>
      </c>
      <c r="O392" s="595">
        <f>[13]B!AH1936</f>
        <v>0</v>
      </c>
      <c r="P392" s="595">
        <f>[13]B!AI1936</f>
        <v>11</v>
      </c>
      <c r="Q392" s="595">
        <f>[13]B!AJ1936</f>
        <v>0</v>
      </c>
    </row>
    <row r="393" spans="1:17" ht="15" customHeight="1" x14ac:dyDescent="0.15">
      <c r="A393" s="742"/>
      <c r="B393" s="310" t="s">
        <v>514</v>
      </c>
      <c r="C393" s="610">
        <f>[13]B!C1930</f>
        <v>291</v>
      </c>
      <c r="D393" s="610">
        <f>[13]B!D1930</f>
        <v>291</v>
      </c>
      <c r="E393" s="610">
        <f>[13]B!E1930</f>
        <v>286</v>
      </c>
      <c r="F393" s="610">
        <f>[13]B!F1930</f>
        <v>5</v>
      </c>
      <c r="G393" s="610">
        <f>[13]B!G1930</f>
        <v>0</v>
      </c>
      <c r="H393" s="597">
        <f>[13]B!AA1930</f>
        <v>190</v>
      </c>
      <c r="I393" s="597">
        <f>[13]B!AB1930</f>
        <v>72</v>
      </c>
      <c r="J393" s="597">
        <f>[13]B!AC1930</f>
        <v>29</v>
      </c>
      <c r="K393" s="597">
        <f>[13]B!AD1930</f>
        <v>0</v>
      </c>
      <c r="L393" s="597">
        <f>[13]B!AE1930</f>
        <v>0</v>
      </c>
      <c r="M393" s="597">
        <f>[13]B!AF1930</f>
        <v>0</v>
      </c>
      <c r="N393" s="597">
        <f>[13]B!AG1930</f>
        <v>0</v>
      </c>
      <c r="O393" s="597">
        <f>[13]B!AH1930</f>
        <v>0</v>
      </c>
      <c r="P393" s="597">
        <f>[13]B!AI1930</f>
        <v>8</v>
      </c>
      <c r="Q393" s="597">
        <f>[13]B!AJ1930</f>
        <v>0</v>
      </c>
    </row>
    <row r="394" spans="1:17" ht="15" customHeight="1" x14ac:dyDescent="0.15">
      <c r="A394" s="742"/>
      <c r="B394" s="672" t="s">
        <v>416</v>
      </c>
      <c r="C394" s="313">
        <f t="shared" ref="C394:Q394" si="14">SUM(C392:C393)</f>
        <v>383</v>
      </c>
      <c r="D394" s="598">
        <f t="shared" si="14"/>
        <v>383</v>
      </c>
      <c r="E394" s="599">
        <f t="shared" si="14"/>
        <v>368</v>
      </c>
      <c r="F394" s="600">
        <f t="shared" si="14"/>
        <v>15</v>
      </c>
      <c r="G394" s="601">
        <f t="shared" si="14"/>
        <v>0</v>
      </c>
      <c r="H394" s="602">
        <f t="shared" si="14"/>
        <v>207</v>
      </c>
      <c r="I394" s="603">
        <f t="shared" si="14"/>
        <v>147</v>
      </c>
      <c r="J394" s="600">
        <f t="shared" si="14"/>
        <v>29</v>
      </c>
      <c r="K394" s="599">
        <f t="shared" si="14"/>
        <v>0</v>
      </c>
      <c r="L394" s="603">
        <f t="shared" si="14"/>
        <v>0</v>
      </c>
      <c r="M394" s="600">
        <f t="shared" si="14"/>
        <v>0</v>
      </c>
      <c r="N394" s="600">
        <f t="shared" si="14"/>
        <v>0</v>
      </c>
      <c r="O394" s="599">
        <f t="shared" si="14"/>
        <v>0</v>
      </c>
      <c r="P394" s="600">
        <f t="shared" si="14"/>
        <v>19</v>
      </c>
      <c r="Q394" s="604">
        <f t="shared" si="14"/>
        <v>0</v>
      </c>
    </row>
    <row r="395" spans="1:17" ht="24" customHeight="1" x14ac:dyDescent="0.15">
      <c r="A395" s="331" t="s">
        <v>521</v>
      </c>
      <c r="B395" s="310" t="s">
        <v>514</v>
      </c>
      <c r="C395" s="605">
        <f>[13]B!C2092</f>
        <v>282</v>
      </c>
      <c r="D395" s="605">
        <f>[13]B!D2092</f>
        <v>282</v>
      </c>
      <c r="E395" s="605">
        <f>[13]B!E2092</f>
        <v>275</v>
      </c>
      <c r="F395" s="605">
        <f>[13]B!F2092</f>
        <v>7</v>
      </c>
      <c r="G395" s="605">
        <f>[13]B!G2092</f>
        <v>0</v>
      </c>
      <c r="H395" s="606">
        <f>[13]B!AA2092</f>
        <v>83</v>
      </c>
      <c r="I395" s="606">
        <f>[13]B!AB2092</f>
        <v>15</v>
      </c>
      <c r="J395" s="606">
        <f>[13]B!AC2092</f>
        <v>184</v>
      </c>
      <c r="K395" s="606">
        <f>[13]B!AD2092</f>
        <v>0</v>
      </c>
      <c r="L395" s="606">
        <f>[13]B!AE2092</f>
        <v>0</v>
      </c>
      <c r="M395" s="606">
        <f>[13]B!AF2092</f>
        <v>0</v>
      </c>
      <c r="N395" s="606">
        <f>[13]B!AG2092</f>
        <v>0</v>
      </c>
      <c r="O395" s="606">
        <f>[13]B!AH2092</f>
        <v>0</v>
      </c>
      <c r="P395" s="606">
        <f>[13]B!AI2092</f>
        <v>0</v>
      </c>
      <c r="Q395" s="606">
        <f>[13]B!AJ2092</f>
        <v>0</v>
      </c>
    </row>
    <row r="396" spans="1:17" ht="15" customHeight="1" x14ac:dyDescent="0.15">
      <c r="A396" s="731" t="s">
        <v>522</v>
      </c>
      <c r="B396" s="323" t="s">
        <v>523</v>
      </c>
      <c r="C396" s="608">
        <f>[13]B!C2204+[13]B!C2255+[13]B!C2256</f>
        <v>859</v>
      </c>
      <c r="D396" s="608">
        <f>[13]B!D2204+[13]B!D2255+[13]B!D2256</f>
        <v>859</v>
      </c>
      <c r="E396" s="608">
        <f>[13]B!E2204+[13]B!E2255+[13]B!E2256</f>
        <v>859</v>
      </c>
      <c r="F396" s="608">
        <f>[13]B!F2204+[13]B!F2255+[13]B!F2256</f>
        <v>0</v>
      </c>
      <c r="G396" s="608">
        <f>[13]B!G2204+[13]B!G2255+[13]B!G2256</f>
        <v>0</v>
      </c>
      <c r="H396" s="609">
        <f>[13]B!AA2204+[13]B!AA2255+[13]B!AA2256</f>
        <v>776</v>
      </c>
      <c r="I396" s="609">
        <f>[13]B!AB2204+[13]B!AB2255+[13]B!AB2256</f>
        <v>40</v>
      </c>
      <c r="J396" s="609">
        <f>[13]B!AC2204+[13]B!AC2255+[13]B!AC2256</f>
        <v>43</v>
      </c>
      <c r="K396" s="609">
        <f>[13]B!AD2204+[13]B!AD2255+[13]B!AD2256</f>
        <v>0</v>
      </c>
      <c r="L396" s="609">
        <f>[13]B!AE2204+[13]B!AE2255+[13]B!AE2256</f>
        <v>0</v>
      </c>
      <c r="M396" s="609">
        <f>[13]B!AF2204+[13]B!AF2255+[13]B!AF2256</f>
        <v>0</v>
      </c>
      <c r="N396" s="609">
        <f>[13]B!AG2204+[13]B!AG2255+[13]B!AG2256</f>
        <v>0</v>
      </c>
      <c r="O396" s="609">
        <f>[13]B!AH2204+[13]B!AH2255+[13]B!AH2256</f>
        <v>0</v>
      </c>
      <c r="P396" s="609">
        <f>[13]B!AI2204+[13]B!AI2255+[13]B!AI2256</f>
        <v>0</v>
      </c>
      <c r="Q396" s="609">
        <f>[13]B!AJ2204+[13]B!AJ2255+[13]B!AJ2256</f>
        <v>0</v>
      </c>
    </row>
    <row r="397" spans="1:17" ht="15" customHeight="1" x14ac:dyDescent="0.15">
      <c r="A397" s="743"/>
      <c r="B397" s="332" t="s">
        <v>514</v>
      </c>
      <c r="C397" s="612">
        <f>[13]B!C2211</f>
        <v>0</v>
      </c>
      <c r="D397" s="612">
        <f>[13]B!D2211</f>
        <v>0</v>
      </c>
      <c r="E397" s="612">
        <f>[13]B!E2211</f>
        <v>0</v>
      </c>
      <c r="F397" s="612">
        <f>[13]B!F2211</f>
        <v>0</v>
      </c>
      <c r="G397" s="612">
        <f>[13]B!G2211</f>
        <v>0</v>
      </c>
      <c r="H397" s="612">
        <f>[13]B!AA2211</f>
        <v>0</v>
      </c>
      <c r="I397" s="612">
        <f>[13]B!AB2211</f>
        <v>0</v>
      </c>
      <c r="J397" s="612">
        <f>[13]B!AC2211</f>
        <v>0</v>
      </c>
      <c r="K397" s="612">
        <f>[13]B!AD2211</f>
        <v>0</v>
      </c>
      <c r="L397" s="612">
        <f>[13]B!AE2211</f>
        <v>0</v>
      </c>
      <c r="M397" s="612">
        <f>[13]B!AF2211</f>
        <v>0</v>
      </c>
      <c r="N397" s="612">
        <f>[13]B!AG2211</f>
        <v>0</v>
      </c>
      <c r="O397" s="612">
        <f>[13]B!AH2211</f>
        <v>0</v>
      </c>
      <c r="P397" s="612">
        <f>[13]B!AI2211</f>
        <v>0</v>
      </c>
      <c r="Q397" s="596">
        <f>[13]B!AJ2211</f>
        <v>0</v>
      </c>
    </row>
    <row r="398" spans="1:17" ht="15" customHeight="1" x14ac:dyDescent="0.15">
      <c r="A398" s="733"/>
      <c r="B398" s="672" t="s">
        <v>416</v>
      </c>
      <c r="C398" s="613">
        <f>SUM(C396:C397)</f>
        <v>859</v>
      </c>
      <c r="D398" s="613">
        <f t="shared" ref="D398:Q398" si="15">SUM(D396:D397)</f>
        <v>859</v>
      </c>
      <c r="E398" s="613">
        <f t="shared" si="15"/>
        <v>859</v>
      </c>
      <c r="F398" s="613">
        <f t="shared" si="15"/>
        <v>0</v>
      </c>
      <c r="G398" s="613">
        <f t="shared" si="15"/>
        <v>0</v>
      </c>
      <c r="H398" s="613">
        <f t="shared" si="15"/>
        <v>776</v>
      </c>
      <c r="I398" s="613">
        <f t="shared" si="15"/>
        <v>40</v>
      </c>
      <c r="J398" s="613">
        <f t="shared" si="15"/>
        <v>43</v>
      </c>
      <c r="K398" s="613">
        <f t="shared" si="15"/>
        <v>0</v>
      </c>
      <c r="L398" s="613">
        <f t="shared" si="15"/>
        <v>0</v>
      </c>
      <c r="M398" s="613">
        <f t="shared" si="15"/>
        <v>0</v>
      </c>
      <c r="N398" s="613">
        <f t="shared" si="15"/>
        <v>0</v>
      </c>
      <c r="O398" s="613">
        <f t="shared" si="15"/>
        <v>0</v>
      </c>
      <c r="P398" s="613">
        <f t="shared" si="15"/>
        <v>0</v>
      </c>
      <c r="Q398" s="598">
        <f t="shared" si="15"/>
        <v>0</v>
      </c>
    </row>
    <row r="399" spans="1:17" ht="15" customHeight="1" x14ac:dyDescent="0.15">
      <c r="A399" s="714" t="s">
        <v>524</v>
      </c>
      <c r="B399" s="328" t="s">
        <v>513</v>
      </c>
      <c r="C399" s="608">
        <f>[13]B!C2518</f>
        <v>5</v>
      </c>
      <c r="D399" s="608">
        <f>[13]B!D2518</f>
        <v>5</v>
      </c>
      <c r="E399" s="608">
        <f>[13]B!E2518</f>
        <v>5</v>
      </c>
      <c r="F399" s="608">
        <f>[13]B!F2518</f>
        <v>0</v>
      </c>
      <c r="G399" s="608">
        <f>[13]B!G2518</f>
        <v>0</v>
      </c>
      <c r="H399" s="609">
        <f>[13]B!AA2518</f>
        <v>5</v>
      </c>
      <c r="I399" s="609">
        <f>[13]B!AB2518</f>
        <v>0</v>
      </c>
      <c r="J399" s="609">
        <f>[13]B!AC2518</f>
        <v>0</v>
      </c>
      <c r="K399" s="609">
        <f>[13]B!AD2518</f>
        <v>0</v>
      </c>
      <c r="L399" s="609">
        <f>[13]B!AE2518</f>
        <v>0</v>
      </c>
      <c r="M399" s="609">
        <f>[13]B!AF2518</f>
        <v>0</v>
      </c>
      <c r="N399" s="609">
        <f>[13]B!AG2518</f>
        <v>0</v>
      </c>
      <c r="O399" s="609">
        <f>[13]B!AH2518</f>
        <v>0</v>
      </c>
      <c r="P399" s="609">
        <f>[13]B!AI2518</f>
        <v>0</v>
      </c>
      <c r="Q399" s="609">
        <f>[13]B!AJ2518</f>
        <v>0</v>
      </c>
    </row>
    <row r="400" spans="1:17" ht="15" customHeight="1" x14ac:dyDescent="0.15">
      <c r="A400" s="742"/>
      <c r="B400" s="310" t="s">
        <v>514</v>
      </c>
      <c r="C400" s="610">
        <f>[13]B!C2287</f>
        <v>160</v>
      </c>
      <c r="D400" s="610">
        <f>[13]B!D2287</f>
        <v>160</v>
      </c>
      <c r="E400" s="610">
        <f>[13]B!E2287</f>
        <v>160</v>
      </c>
      <c r="F400" s="610">
        <f>[13]B!F2287</f>
        <v>0</v>
      </c>
      <c r="G400" s="610">
        <f>[13]B!G2287</f>
        <v>0</v>
      </c>
      <c r="H400" s="597">
        <f>[13]B!AA2287</f>
        <v>0</v>
      </c>
      <c r="I400" s="597">
        <f>[13]B!AB2287</f>
        <v>127</v>
      </c>
      <c r="J400" s="597">
        <f>[13]B!AC2287</f>
        <v>33</v>
      </c>
      <c r="K400" s="597">
        <f>[13]B!AD2287</f>
        <v>0</v>
      </c>
      <c r="L400" s="597">
        <f>[13]B!AE2287</f>
        <v>0</v>
      </c>
      <c r="M400" s="597">
        <f>[13]B!AF2287</f>
        <v>0</v>
      </c>
      <c r="N400" s="597">
        <f>[13]B!AG2287</f>
        <v>0</v>
      </c>
      <c r="O400" s="597">
        <f>[13]B!AH2287</f>
        <v>0</v>
      </c>
      <c r="P400" s="597">
        <f>[13]B!AI2287</f>
        <v>0</v>
      </c>
      <c r="Q400" s="597">
        <f>[13]B!AJ2287</f>
        <v>0</v>
      </c>
    </row>
    <row r="401" spans="1:19" ht="15" customHeight="1" x14ac:dyDescent="0.15">
      <c r="A401" s="715"/>
      <c r="B401" s="672" t="s">
        <v>416</v>
      </c>
      <c r="C401" s="313">
        <f t="shared" ref="C401:Q401" si="16">SUM(C399:C400)</f>
        <v>165</v>
      </c>
      <c r="D401" s="598">
        <f t="shared" si="16"/>
        <v>165</v>
      </c>
      <c r="E401" s="599">
        <f t="shared" si="16"/>
        <v>165</v>
      </c>
      <c r="F401" s="600">
        <f t="shared" si="16"/>
        <v>0</v>
      </c>
      <c r="G401" s="601">
        <f t="shared" si="16"/>
        <v>0</v>
      </c>
      <c r="H401" s="602">
        <f t="shared" si="16"/>
        <v>5</v>
      </c>
      <c r="I401" s="603">
        <f t="shared" si="16"/>
        <v>127</v>
      </c>
      <c r="J401" s="600">
        <f t="shared" si="16"/>
        <v>33</v>
      </c>
      <c r="K401" s="599">
        <f t="shared" si="16"/>
        <v>0</v>
      </c>
      <c r="L401" s="603">
        <f t="shared" si="16"/>
        <v>0</v>
      </c>
      <c r="M401" s="600">
        <f t="shared" si="16"/>
        <v>0</v>
      </c>
      <c r="N401" s="600">
        <f t="shared" si="16"/>
        <v>0</v>
      </c>
      <c r="O401" s="599">
        <f t="shared" si="16"/>
        <v>0</v>
      </c>
      <c r="P401" s="600">
        <f t="shared" si="16"/>
        <v>0</v>
      </c>
      <c r="Q401" s="604">
        <f t="shared" si="16"/>
        <v>0</v>
      </c>
    </row>
    <row r="402" spans="1:19" ht="26.25" customHeight="1" x14ac:dyDescent="0.15">
      <c r="A402" s="334" t="s">
        <v>525</v>
      </c>
      <c r="B402" s="310" t="s">
        <v>514</v>
      </c>
      <c r="C402" s="605">
        <f>[13]B!C940</f>
        <v>4977</v>
      </c>
      <c r="D402" s="605">
        <f>[13]B!D940</f>
        <v>4977</v>
      </c>
      <c r="E402" s="605">
        <f>[13]B!E940</f>
        <v>4977</v>
      </c>
      <c r="F402" s="605">
        <f>[13]B!F940</f>
        <v>0</v>
      </c>
      <c r="G402" s="605">
        <f>[13]B!G940</f>
        <v>0</v>
      </c>
      <c r="H402" s="594">
        <f>[13]B!AA940</f>
        <v>2136</v>
      </c>
      <c r="I402" s="594">
        <f>[13]B!AB940</f>
        <v>2841</v>
      </c>
      <c r="J402" s="594">
        <f>[13]B!AC940</f>
        <v>0</v>
      </c>
      <c r="K402" s="594">
        <f>[13]B!AD940</f>
        <v>0</v>
      </c>
      <c r="L402" s="594">
        <f>[13]B!AE940</f>
        <v>0</v>
      </c>
      <c r="M402" s="594">
        <f>[13]B!AF940</f>
        <v>0</v>
      </c>
      <c r="N402" s="594">
        <f>[13]B!AG940</f>
        <v>0</v>
      </c>
      <c r="O402" s="594">
        <f>[13]B!AH940</f>
        <v>0</v>
      </c>
      <c r="P402" s="594">
        <f>[13]B!AI940</f>
        <v>0</v>
      </c>
      <c r="Q402" s="594">
        <f>[13]B!AJ940</f>
        <v>0</v>
      </c>
    </row>
    <row r="403" spans="1:19" ht="15" customHeight="1" x14ac:dyDescent="0.15">
      <c r="A403" s="737" t="s">
        <v>526</v>
      </c>
      <c r="B403" s="335" t="s">
        <v>513</v>
      </c>
      <c r="C403" s="336">
        <f>D403+G403</f>
        <v>2292</v>
      </c>
      <c r="D403" s="611">
        <f>+D380+D387+D389+D392+D396+D399</f>
        <v>2292</v>
      </c>
      <c r="E403" s="611">
        <f>+E380+E387+E389+E392+E396+E399</f>
        <v>2281</v>
      </c>
      <c r="F403" s="611">
        <f>+F380+F387+F389+F392+F396+F399</f>
        <v>11</v>
      </c>
      <c r="G403" s="611">
        <f>+G380+G387+G389+G392+G396+G399</f>
        <v>0</v>
      </c>
      <c r="H403" s="611">
        <f t="shared" ref="H403:Q403" si="17">+H380+H387+H389+H392+H396+H399</f>
        <v>1472</v>
      </c>
      <c r="I403" s="611">
        <f t="shared" si="17"/>
        <v>575</v>
      </c>
      <c r="J403" s="611">
        <f t="shared" si="17"/>
        <v>245</v>
      </c>
      <c r="K403" s="611">
        <f t="shared" si="17"/>
        <v>0</v>
      </c>
      <c r="L403" s="611">
        <f t="shared" si="17"/>
        <v>0</v>
      </c>
      <c r="M403" s="611">
        <f t="shared" si="17"/>
        <v>0</v>
      </c>
      <c r="N403" s="611">
        <f t="shared" si="17"/>
        <v>0</v>
      </c>
      <c r="O403" s="611">
        <f t="shared" si="17"/>
        <v>0</v>
      </c>
      <c r="P403" s="611">
        <f t="shared" si="17"/>
        <v>11</v>
      </c>
      <c r="Q403" s="614">
        <f t="shared" si="17"/>
        <v>0</v>
      </c>
    </row>
    <row r="404" spans="1:19" ht="15" customHeight="1" x14ac:dyDescent="0.15">
      <c r="A404" s="737"/>
      <c r="B404" s="338" t="s">
        <v>514</v>
      </c>
      <c r="C404" s="338">
        <f>D404+G404</f>
        <v>40159</v>
      </c>
      <c r="D404" s="610">
        <f>+D381+D384+D386+D388+D390+D393+D395+D400+D402</f>
        <v>40158</v>
      </c>
      <c r="E404" s="610">
        <f>+E381+E384+E386+E388+E390+E393+E395+E400+E402</f>
        <v>39823</v>
      </c>
      <c r="F404" s="610">
        <f>+F381+F384+F386+F388+F390+F393+F395+F400+F402</f>
        <v>335</v>
      </c>
      <c r="G404" s="610">
        <f>+G381+G384+G386+G388+G390+G393+G395+G400+G402</f>
        <v>1</v>
      </c>
      <c r="H404" s="610">
        <f t="shared" ref="H404:Q404" si="18">+H381+H384+H386+H388+H390+H393+H395+H400+H402</f>
        <v>33068</v>
      </c>
      <c r="I404" s="610">
        <f t="shared" si="18"/>
        <v>5450</v>
      </c>
      <c r="J404" s="610">
        <f t="shared" si="18"/>
        <v>1641</v>
      </c>
      <c r="K404" s="610">
        <f t="shared" si="18"/>
        <v>0</v>
      </c>
      <c r="L404" s="610">
        <f t="shared" si="18"/>
        <v>0</v>
      </c>
      <c r="M404" s="610">
        <f t="shared" si="18"/>
        <v>0</v>
      </c>
      <c r="N404" s="610">
        <f t="shared" si="18"/>
        <v>0</v>
      </c>
      <c r="O404" s="610">
        <f t="shared" si="18"/>
        <v>0</v>
      </c>
      <c r="P404" s="610">
        <f t="shared" si="18"/>
        <v>9</v>
      </c>
      <c r="Q404" s="596">
        <f t="shared" si="18"/>
        <v>1</v>
      </c>
    </row>
    <row r="405" spans="1:19" ht="15" customHeight="1" x14ac:dyDescent="0.15">
      <c r="A405" s="737"/>
      <c r="B405" s="339" t="s">
        <v>527</v>
      </c>
      <c r="C405" s="313">
        <f>SUM(C403:C404)</f>
        <v>42451</v>
      </c>
      <c r="D405" s="598">
        <f>SUM(D403:D404)</f>
        <v>42450</v>
      </c>
      <c r="E405" s="599">
        <f>SUM(E403:E404)</f>
        <v>42104</v>
      </c>
      <c r="F405" s="600">
        <f>SUM(F403:F404)</f>
        <v>346</v>
      </c>
      <c r="G405" s="601">
        <f>SUM(G403:G404)</f>
        <v>1</v>
      </c>
      <c r="H405" s="601">
        <f t="shared" ref="H405:Q405" si="19">SUM(H403:H404)</f>
        <v>34540</v>
      </c>
      <c r="I405" s="601">
        <f t="shared" si="19"/>
        <v>6025</v>
      </c>
      <c r="J405" s="601">
        <f t="shared" si="19"/>
        <v>1886</v>
      </c>
      <c r="K405" s="601">
        <f t="shared" si="19"/>
        <v>0</v>
      </c>
      <c r="L405" s="601">
        <f t="shared" si="19"/>
        <v>0</v>
      </c>
      <c r="M405" s="601">
        <f t="shared" si="19"/>
        <v>0</v>
      </c>
      <c r="N405" s="601">
        <f>SUM(N403:N404)</f>
        <v>0</v>
      </c>
      <c r="O405" s="601">
        <f t="shared" si="19"/>
        <v>0</v>
      </c>
      <c r="P405" s="601">
        <f t="shared" si="19"/>
        <v>20</v>
      </c>
      <c r="Q405" s="615">
        <f t="shared" si="19"/>
        <v>1</v>
      </c>
    </row>
    <row r="406" spans="1:19" ht="27.75" customHeight="1" x14ac:dyDescent="0.15">
      <c r="A406" s="341" t="s">
        <v>528</v>
      </c>
      <c r="B406" s="675"/>
      <c r="E406" s="275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616"/>
      <c r="Q406" s="616"/>
      <c r="R406" s="616"/>
      <c r="S406" s="343"/>
    </row>
    <row r="407" spans="1:19" ht="39.75" customHeight="1" x14ac:dyDescent="0.15">
      <c r="A407" s="738" t="s">
        <v>529</v>
      </c>
      <c r="B407" s="739"/>
      <c r="C407" s="669" t="s">
        <v>416</v>
      </c>
      <c r="D407" s="673" t="s">
        <v>7</v>
      </c>
      <c r="E407" s="67" t="s">
        <v>8</v>
      </c>
      <c r="F407" s="343"/>
      <c r="G407" s="343"/>
      <c r="H407" s="343"/>
      <c r="I407" s="343"/>
      <c r="J407" s="343"/>
      <c r="K407" s="343"/>
      <c r="L407" s="343"/>
      <c r="M407" s="616"/>
      <c r="N407" s="616"/>
      <c r="O407" s="616"/>
    </row>
    <row r="408" spans="1:19" ht="15" customHeight="1" x14ac:dyDescent="0.2">
      <c r="A408" s="740" t="s">
        <v>530</v>
      </c>
      <c r="B408" s="741"/>
      <c r="C408" s="617">
        <f>[13]B!C1000</f>
        <v>1</v>
      </c>
      <c r="D408" s="376">
        <f>[13]B!E1000</f>
        <v>1</v>
      </c>
      <c r="E408" s="347"/>
      <c r="F408" s="343"/>
      <c r="G408" s="343"/>
      <c r="H408" s="343"/>
      <c r="I408" s="343"/>
      <c r="J408" s="343"/>
      <c r="K408" s="343"/>
      <c r="L408" s="343"/>
      <c r="M408" s="616"/>
      <c r="N408" s="616"/>
      <c r="O408" s="616"/>
    </row>
    <row r="409" spans="1:19" ht="15" customHeight="1" x14ac:dyDescent="0.2">
      <c r="A409" s="735" t="s">
        <v>531</v>
      </c>
      <c r="B409" s="736"/>
      <c r="C409" s="617">
        <f>[13]B!C2576</f>
        <v>37</v>
      </c>
      <c r="D409" s="376">
        <f>[13]B!E2576</f>
        <v>29</v>
      </c>
      <c r="E409" s="179">
        <f>[13]B!AL2576</f>
        <v>943950</v>
      </c>
      <c r="F409" s="343"/>
      <c r="G409" s="343"/>
      <c r="H409" s="343"/>
      <c r="I409" s="343"/>
      <c r="J409" s="343"/>
      <c r="K409" s="343"/>
      <c r="L409" s="343"/>
      <c r="M409" s="616"/>
      <c r="N409" s="616"/>
      <c r="O409" s="616"/>
    </row>
    <row r="410" spans="1:19" ht="15" customHeight="1" x14ac:dyDescent="0.2">
      <c r="A410" s="735" t="s">
        <v>532</v>
      </c>
      <c r="B410" s="736"/>
      <c r="C410" s="617">
        <f>[13]B!C2585</f>
        <v>108</v>
      </c>
      <c r="D410" s="376">
        <f>[13]B!E2585</f>
        <v>37</v>
      </c>
      <c r="E410" s="348"/>
      <c r="F410" s="343"/>
      <c r="G410" s="343"/>
      <c r="H410" s="343"/>
      <c r="I410" s="343"/>
      <c r="J410" s="343"/>
      <c r="K410" s="343"/>
      <c r="L410" s="343"/>
      <c r="M410" s="616"/>
      <c r="N410" s="616"/>
      <c r="O410" s="616"/>
    </row>
    <row r="411" spans="1:19" ht="15" customHeight="1" x14ac:dyDescent="0.2">
      <c r="A411" s="735" t="s">
        <v>533</v>
      </c>
      <c r="B411" s="736"/>
      <c r="C411" s="617">
        <f>[13]B!C67</f>
        <v>404</v>
      </c>
      <c r="D411" s="376">
        <f>[13]B!E67</f>
        <v>403</v>
      </c>
      <c r="E411" s="179">
        <f>[13]B!AL67</f>
        <v>310310</v>
      </c>
      <c r="F411" s="343"/>
      <c r="G411" s="343"/>
      <c r="H411" s="343"/>
      <c r="I411" s="343"/>
      <c r="J411" s="343"/>
      <c r="K411" s="343"/>
      <c r="L411" s="343"/>
      <c r="M411" s="616"/>
      <c r="N411" s="616"/>
      <c r="O411" s="616"/>
    </row>
    <row r="412" spans="1:19" ht="15" customHeight="1" x14ac:dyDescent="0.2">
      <c r="A412" s="735" t="s">
        <v>534</v>
      </c>
      <c r="B412" s="736"/>
      <c r="C412" s="617">
        <f>[13]B!C73</f>
        <v>0</v>
      </c>
      <c r="D412" s="376">
        <f>[13]B!E73</f>
        <v>0</v>
      </c>
      <c r="E412" s="348"/>
      <c r="F412" s="343"/>
      <c r="G412" s="343"/>
      <c r="H412" s="343"/>
      <c r="I412" s="343"/>
      <c r="J412" s="343"/>
      <c r="K412" s="343"/>
      <c r="L412" s="343"/>
      <c r="M412" s="616"/>
      <c r="N412" s="616"/>
      <c r="O412" s="616"/>
    </row>
    <row r="413" spans="1:19" ht="15" customHeight="1" x14ac:dyDescent="0.2">
      <c r="A413" s="735" t="s">
        <v>535</v>
      </c>
      <c r="B413" s="736"/>
      <c r="C413" s="618">
        <f>[13]B!C68</f>
        <v>472</v>
      </c>
      <c r="D413" s="376">
        <f>[13]B!E68</f>
        <v>472</v>
      </c>
      <c r="E413" s="179">
        <f>[13]B!AL68</f>
        <v>8255280</v>
      </c>
      <c r="F413" s="343"/>
      <c r="G413" s="343"/>
      <c r="H413" s="343"/>
      <c r="I413" s="343"/>
      <c r="J413" s="343"/>
      <c r="K413" s="343"/>
      <c r="L413" s="343"/>
      <c r="M413" s="616"/>
      <c r="N413" s="616"/>
      <c r="O413" s="616"/>
    </row>
    <row r="414" spans="1:19" ht="15" customHeight="1" x14ac:dyDescent="0.2">
      <c r="A414" s="735" t="s">
        <v>536</v>
      </c>
      <c r="B414" s="736"/>
      <c r="C414" s="617">
        <f>[13]B!C69</f>
        <v>109</v>
      </c>
      <c r="D414" s="376">
        <f>[13]B!E69</f>
        <v>105</v>
      </c>
      <c r="E414" s="179">
        <f>[13]B!AL69</f>
        <v>4217850</v>
      </c>
      <c r="F414" s="343"/>
      <c r="G414" s="343"/>
      <c r="H414" s="343"/>
      <c r="I414" s="343"/>
      <c r="J414" s="343"/>
      <c r="K414" s="343"/>
      <c r="L414" s="343"/>
      <c r="M414" s="616"/>
      <c r="N414" s="616"/>
      <c r="O414" s="616"/>
    </row>
    <row r="415" spans="1:19" ht="15" customHeight="1" x14ac:dyDescent="0.2">
      <c r="A415" s="735" t="s">
        <v>537</v>
      </c>
      <c r="B415" s="736"/>
      <c r="C415" s="617">
        <f>[13]B!C71</f>
        <v>0</v>
      </c>
      <c r="D415" s="376">
        <f>[13]B!E71</f>
        <v>0</v>
      </c>
      <c r="E415" s="179">
        <f>[13]B!AL71</f>
        <v>0</v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9" ht="15" customHeight="1" x14ac:dyDescent="0.2">
      <c r="A416" s="735" t="s">
        <v>538</v>
      </c>
      <c r="B416" s="736"/>
      <c r="C416" s="618">
        <f>[13]B!C70</f>
        <v>5097</v>
      </c>
      <c r="D416" s="376">
        <f>[13]B!E70</f>
        <v>5097</v>
      </c>
      <c r="E416" s="179">
        <f>[13]B!AL70</f>
        <v>11876010</v>
      </c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</row>
    <row r="417" spans="1:28" ht="15" customHeight="1" x14ac:dyDescent="0.2">
      <c r="A417" s="735" t="s">
        <v>539</v>
      </c>
      <c r="B417" s="736"/>
      <c r="C417" s="617">
        <f>[13]B!C2573</f>
        <v>0</v>
      </c>
      <c r="D417" s="376">
        <f>[13]B!E2573</f>
        <v>0</v>
      </c>
      <c r="E417" s="348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</row>
    <row r="418" spans="1:28" ht="15" customHeight="1" x14ac:dyDescent="0.15">
      <c r="A418" s="722" t="s">
        <v>540</v>
      </c>
      <c r="B418" s="723"/>
      <c r="C418" s="619">
        <f>SUM(C408:C417)</f>
        <v>6228</v>
      </c>
      <c r="D418" s="620">
        <f>SUM(D408:D417)</f>
        <v>6144</v>
      </c>
      <c r="E418" s="621">
        <f>SUM(E408:E417)</f>
        <v>25603400</v>
      </c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</row>
    <row r="419" spans="1:28" s="355" customFormat="1" ht="24.95" customHeight="1" x14ac:dyDescent="0.15">
      <c r="A419" s="341" t="s">
        <v>541</v>
      </c>
      <c r="B419" s="354"/>
      <c r="F419" s="5"/>
      <c r="N419" s="356"/>
      <c r="O419" s="356"/>
      <c r="P419" s="356"/>
      <c r="Q419" s="356"/>
      <c r="R419" s="356"/>
      <c r="S419" s="356"/>
      <c r="T419" s="357"/>
      <c r="U419" s="356"/>
      <c r="V419" s="356"/>
      <c r="W419" s="356"/>
    </row>
    <row r="420" spans="1:28" ht="24.75" customHeight="1" x14ac:dyDescent="0.15">
      <c r="A420" s="724" t="s">
        <v>542</v>
      </c>
      <c r="B420" s="725"/>
      <c r="C420" s="669" t="s">
        <v>416</v>
      </c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</row>
    <row r="421" spans="1:28" ht="14.1" customHeight="1" x14ac:dyDescent="0.15">
      <c r="A421" s="726" t="s">
        <v>543</v>
      </c>
      <c r="B421" s="727"/>
      <c r="C421" s="358">
        <v>12760</v>
      </c>
      <c r="D421" s="275"/>
      <c r="E421" s="195"/>
      <c r="H421" s="354"/>
      <c r="I421" s="354"/>
      <c r="J421" s="354"/>
      <c r="K421" s="354"/>
      <c r="L421" s="354"/>
      <c r="M421" s="354"/>
      <c r="N421" s="359"/>
      <c r="O421" s="359"/>
      <c r="P421" s="356"/>
      <c r="Q421" s="357"/>
      <c r="R421" s="357"/>
      <c r="S421" s="357"/>
      <c r="T421" s="357"/>
      <c r="U421" s="357"/>
      <c r="V421" s="357"/>
      <c r="W421" s="357"/>
    </row>
    <row r="422" spans="1:28" ht="24.95" customHeight="1" x14ac:dyDescent="0.15">
      <c r="A422" s="360" t="s">
        <v>544</v>
      </c>
      <c r="B422" s="361"/>
      <c r="C422" s="362"/>
      <c r="D422" s="593"/>
      <c r="E422" s="593"/>
      <c r="F422" s="593"/>
      <c r="G422" s="343"/>
      <c r="H422" s="343"/>
      <c r="I422" s="343"/>
      <c r="J422" s="343"/>
      <c r="K422" s="343"/>
      <c r="L422" s="343"/>
      <c r="M422" s="343"/>
      <c r="N422" s="350"/>
      <c r="O422" s="350"/>
      <c r="P422" s="357"/>
      <c r="Q422" s="357"/>
      <c r="R422" s="357"/>
      <c r="S422" s="357"/>
      <c r="T422" s="357"/>
      <c r="U422" s="357"/>
      <c r="V422" s="357"/>
      <c r="W422" s="357"/>
    </row>
    <row r="423" spans="1:28" ht="21.75" customHeight="1" x14ac:dyDescent="0.15">
      <c r="A423" s="363"/>
      <c r="B423" s="364"/>
      <c r="C423" s="622" t="s">
        <v>416</v>
      </c>
      <c r="D423" s="593"/>
      <c r="E423" s="593"/>
      <c r="F423" s="593"/>
      <c r="G423" s="343"/>
      <c r="H423" s="343"/>
      <c r="I423" s="343"/>
      <c r="J423" s="343"/>
      <c r="K423" s="343"/>
      <c r="L423" s="343"/>
      <c r="M423" s="343"/>
      <c r="N423" s="343"/>
      <c r="O423" s="343"/>
    </row>
    <row r="424" spans="1:28" ht="15" customHeight="1" x14ac:dyDescent="0.15">
      <c r="A424" s="728" t="s">
        <v>545</v>
      </c>
      <c r="B424" s="328" t="s">
        <v>546</v>
      </c>
      <c r="C424" s="623"/>
      <c r="D424" s="624"/>
      <c r="E424" s="593"/>
      <c r="F424" s="593"/>
      <c r="G424" s="343"/>
      <c r="H424" s="343"/>
      <c r="I424" s="343"/>
      <c r="J424" s="343"/>
      <c r="K424" s="343"/>
      <c r="L424" s="343"/>
      <c r="M424" s="343"/>
      <c r="N424" s="343"/>
      <c r="O424" s="343"/>
    </row>
    <row r="425" spans="1:28" ht="15" customHeight="1" x14ac:dyDescent="0.15">
      <c r="A425" s="728"/>
      <c r="B425" s="332" t="s">
        <v>547</v>
      </c>
      <c r="C425" s="625">
        <v>1267</v>
      </c>
      <c r="D425" s="624"/>
      <c r="E425" s="593"/>
      <c r="F425" s="593"/>
      <c r="G425" s="343"/>
      <c r="H425" s="343"/>
      <c r="I425" s="343"/>
      <c r="J425" s="343"/>
      <c r="K425" s="343"/>
      <c r="L425" s="343"/>
      <c r="M425" s="343"/>
      <c r="N425" s="343"/>
      <c r="O425" s="343"/>
    </row>
    <row r="426" spans="1:28" ht="15" customHeight="1" x14ac:dyDescent="0.15">
      <c r="A426" s="729" t="s">
        <v>548</v>
      </c>
      <c r="B426" s="730"/>
      <c r="C426" s="626">
        <v>32434</v>
      </c>
      <c r="D426" s="624"/>
      <c r="E426" s="593"/>
      <c r="F426" s="593"/>
      <c r="G426" s="343"/>
      <c r="H426" s="343"/>
      <c r="I426" s="343"/>
      <c r="J426" s="343"/>
      <c r="K426" s="343"/>
      <c r="L426" s="343"/>
      <c r="M426" s="343"/>
      <c r="N426" s="343"/>
      <c r="O426" s="343"/>
    </row>
    <row r="427" spans="1:28" s="228" customFormat="1" ht="24.95" customHeight="1" x14ac:dyDescent="0.15">
      <c r="A427" s="258" t="s">
        <v>549</v>
      </c>
      <c r="B427" s="227"/>
    </row>
    <row r="428" spans="1:28" ht="12.75" customHeight="1" x14ac:dyDescent="0.15">
      <c r="A428" s="731" t="s">
        <v>550</v>
      </c>
      <c r="B428" s="732"/>
      <c r="C428" s="709" t="s">
        <v>105</v>
      </c>
      <c r="D428" s="711" t="s">
        <v>551</v>
      </c>
      <c r="E428" s="712"/>
      <c r="F428" s="712"/>
      <c r="G428" s="712"/>
      <c r="H428" s="712"/>
      <c r="I428" s="713"/>
      <c r="J428" s="714" t="s">
        <v>424</v>
      </c>
    </row>
    <row r="429" spans="1:28" ht="22.5" customHeight="1" x14ac:dyDescent="0.15">
      <c r="A429" s="733"/>
      <c r="B429" s="734"/>
      <c r="C429" s="710"/>
      <c r="D429" s="367" t="s">
        <v>552</v>
      </c>
      <c r="E429" s="368" t="s">
        <v>553</v>
      </c>
      <c r="F429" s="369" t="s">
        <v>554</v>
      </c>
      <c r="G429" s="369" t="s">
        <v>555</v>
      </c>
      <c r="H429" s="369" t="s">
        <v>556</v>
      </c>
      <c r="I429" s="370" t="s">
        <v>557</v>
      </c>
      <c r="J429" s="715"/>
    </row>
    <row r="430" spans="1:28" ht="15" customHeight="1" x14ac:dyDescent="0.15">
      <c r="A430" s="716" t="s">
        <v>558</v>
      </c>
      <c r="B430" s="717"/>
      <c r="C430" s="371">
        <f>SUM(D430:I430)</f>
        <v>0</v>
      </c>
      <c r="D430" s="372"/>
      <c r="E430" s="373"/>
      <c r="F430" s="373"/>
      <c r="G430" s="373"/>
      <c r="H430" s="373"/>
      <c r="I430" s="374"/>
      <c r="J430" s="375"/>
      <c r="K430" s="245" t="str">
        <f>AA430</f>
        <v/>
      </c>
      <c r="L430" s="343"/>
      <c r="M430" s="343"/>
      <c r="N430" s="343"/>
      <c r="O430" s="343"/>
      <c r="P430" s="616"/>
      <c r="Q430" s="616"/>
      <c r="R430" s="616"/>
      <c r="AA430" s="300" t="str">
        <f>IF(J430&gt;C430,"Error: Las actividades totales son menores que las realizadas en beneficiarios","")</f>
        <v/>
      </c>
      <c r="AB430" s="300">
        <f>IF(J430&gt;C430,1,0)</f>
        <v>0</v>
      </c>
    </row>
    <row r="431" spans="1:28" ht="15" customHeight="1" x14ac:dyDescent="0.15">
      <c r="A431" s="718" t="s">
        <v>559</v>
      </c>
      <c r="B431" s="719"/>
      <c r="C431" s="376">
        <f>SUM(D431:I431)</f>
        <v>0</v>
      </c>
      <c r="D431" s="377"/>
      <c r="E431" s="378"/>
      <c r="F431" s="378"/>
      <c r="G431" s="378"/>
      <c r="H431" s="378"/>
      <c r="I431" s="379"/>
      <c r="J431" s="380"/>
      <c r="K431" s="245" t="str">
        <f>AA431</f>
        <v/>
      </c>
      <c r="AA431" s="300" t="str">
        <f>IF(J431&gt;C431,"Error: Las actividades totales son menores que las realizadas en beneficiarios","")</f>
        <v/>
      </c>
      <c r="AB431" s="300">
        <f>IF(J431&gt;C431,1,0)</f>
        <v>0</v>
      </c>
    </row>
    <row r="432" spans="1:28" ht="15" customHeight="1" x14ac:dyDescent="0.15">
      <c r="A432" s="720" t="s">
        <v>560</v>
      </c>
      <c r="B432" s="721"/>
      <c r="C432" s="381">
        <f>SUM(D432:E432)</f>
        <v>0</v>
      </c>
      <c r="D432" s="382"/>
      <c r="E432" s="383"/>
      <c r="F432" s="384"/>
      <c r="G432" s="384"/>
      <c r="H432" s="384"/>
      <c r="I432" s="385"/>
      <c r="J432" s="386"/>
      <c r="K432" s="245" t="str">
        <f>AA432</f>
        <v/>
      </c>
      <c r="AA432" s="300" t="str">
        <f>IF(J432&gt;C432,"Error: Las actividades totales son menores que las realizadas en beneficiarios","")</f>
        <v/>
      </c>
      <c r="AB432" s="300">
        <f>IF(J432&gt;C432,1,0)</f>
        <v>0</v>
      </c>
    </row>
    <row r="433" spans="1:28" ht="24.95" customHeight="1" x14ac:dyDescent="0.15">
      <c r="A433" s="258" t="s">
        <v>561</v>
      </c>
      <c r="B433" s="387"/>
      <c r="C433" s="627"/>
      <c r="D433" s="627"/>
      <c r="E433" s="627"/>
      <c r="F433" s="627"/>
      <c r="G433" s="627"/>
      <c r="H433" s="627"/>
      <c r="I433" s="627"/>
      <c r="J433" s="627"/>
      <c r="K433" s="627"/>
    </row>
    <row r="434" spans="1:28" ht="39.950000000000003" customHeight="1" x14ac:dyDescent="0.15">
      <c r="A434" s="694" t="s">
        <v>562</v>
      </c>
      <c r="B434" s="695"/>
      <c r="C434" s="389" t="s">
        <v>416</v>
      </c>
      <c r="D434" s="670" t="s">
        <v>563</v>
      </c>
      <c r="E434" s="390" t="s">
        <v>564</v>
      </c>
      <c r="L434" s="5" t="s">
        <v>565</v>
      </c>
    </row>
    <row r="435" spans="1:28" ht="15" customHeight="1" x14ac:dyDescent="0.15">
      <c r="A435" s="696" t="s">
        <v>566</v>
      </c>
      <c r="B435" s="391" t="s">
        <v>567</v>
      </c>
      <c r="C435" s="392">
        <v>232</v>
      </c>
      <c r="D435" s="393">
        <v>228</v>
      </c>
      <c r="E435" s="393"/>
      <c r="F435" s="195" t="str">
        <f>AA435</f>
        <v/>
      </c>
      <c r="AA435" s="300" t="str">
        <f>IF(D435&gt;C435,"Error: Las actividades totales son menores que las realizadas en beneficiarios","")</f>
        <v/>
      </c>
      <c r="AB435" s="300">
        <f>IF(D435&gt;C435,1,0)</f>
        <v>0</v>
      </c>
    </row>
    <row r="436" spans="1:28" ht="15" customHeight="1" x14ac:dyDescent="0.15">
      <c r="A436" s="697"/>
      <c r="B436" s="394" t="s">
        <v>568</v>
      </c>
      <c r="C436" s="395"/>
      <c r="D436" s="396"/>
      <c r="E436" s="396"/>
      <c r="F436" s="195" t="str">
        <f>AA436</f>
        <v/>
      </c>
      <c r="AA436" s="300" t="str">
        <f>IF(D436&gt;C436,"Error: Las actividades totales son menores que las realizadas en beneficiarios","")</f>
        <v/>
      </c>
      <c r="AB436" s="300">
        <f>IF(D436&gt;C436,1,0)</f>
        <v>0</v>
      </c>
    </row>
    <row r="437" spans="1:28" ht="15" customHeight="1" x14ac:dyDescent="0.15">
      <c r="A437" s="698"/>
      <c r="B437" s="397" t="s">
        <v>569</v>
      </c>
      <c r="C437" s="398"/>
      <c r="D437" s="399"/>
      <c r="E437" s="399"/>
      <c r="F437" s="195" t="str">
        <f>AA437</f>
        <v/>
      </c>
      <c r="AA437" s="300" t="str">
        <f>IF(D437&gt;C437,"Error: Las actividades totales son menores que las realizadas en beneficiarios","")</f>
        <v/>
      </c>
      <c r="AB437" s="300">
        <f>IF(D437&gt;C437,1,0)</f>
        <v>0</v>
      </c>
    </row>
    <row r="438" spans="1:28" ht="24.95" customHeight="1" x14ac:dyDescent="0.15">
      <c r="A438" s="400" t="s">
        <v>570</v>
      </c>
      <c r="B438" s="401"/>
      <c r="C438" s="402"/>
      <c r="D438" s="403"/>
      <c r="E438" s="403"/>
    </row>
    <row r="439" spans="1:28" ht="18.75" customHeight="1" x14ac:dyDescent="0.15">
      <c r="A439" s="699" t="s">
        <v>571</v>
      </c>
      <c r="B439" s="700"/>
      <c r="C439" s="404" t="s">
        <v>105</v>
      </c>
    </row>
    <row r="440" spans="1:28" ht="15" customHeight="1" x14ac:dyDescent="0.15">
      <c r="A440" s="701" t="s">
        <v>572</v>
      </c>
      <c r="B440" s="702"/>
      <c r="C440" s="628">
        <f>[13]B!C2750</f>
        <v>0</v>
      </c>
    </row>
    <row r="441" spans="1:28" ht="15" customHeight="1" x14ac:dyDescent="0.15">
      <c r="A441" s="703" t="s">
        <v>573</v>
      </c>
      <c r="B441" s="704"/>
      <c r="C441" s="629">
        <f>[13]B!C2751</f>
        <v>0</v>
      </c>
    </row>
    <row r="444" spans="1:28" ht="12.75" x14ac:dyDescent="0.2">
      <c r="A444" s="406" t="s">
        <v>574</v>
      </c>
      <c r="B444" s="407"/>
    </row>
    <row r="445" spans="1:28" ht="50.25" customHeight="1" x14ac:dyDescent="0.15">
      <c r="A445" s="705" t="s">
        <v>494</v>
      </c>
      <c r="B445" s="706"/>
      <c r="C445" s="689" t="s">
        <v>416</v>
      </c>
      <c r="D445" s="689" t="s">
        <v>495</v>
      </c>
      <c r="E445" s="691" t="s">
        <v>575</v>
      </c>
      <c r="F445" s="692"/>
      <c r="G445" s="691" t="s">
        <v>576</v>
      </c>
      <c r="H445" s="693"/>
      <c r="I445" s="692"/>
      <c r="J445" s="565" t="s">
        <v>498</v>
      </c>
      <c r="K445" s="565" t="s">
        <v>499</v>
      </c>
      <c r="L445" s="565" t="s">
        <v>500</v>
      </c>
      <c r="M445" s="573" t="s">
        <v>500</v>
      </c>
    </row>
    <row r="446" spans="1:28" ht="54.75" customHeight="1" x14ac:dyDescent="0.15">
      <c r="A446" s="707"/>
      <c r="B446" s="708"/>
      <c r="C446" s="690"/>
      <c r="D446" s="690"/>
      <c r="E446" s="408" t="s">
        <v>577</v>
      </c>
      <c r="F446" s="408" t="s">
        <v>578</v>
      </c>
      <c r="G446" s="630" t="s">
        <v>579</v>
      </c>
      <c r="H446" s="630" t="s">
        <v>580</v>
      </c>
      <c r="I446" s="631" t="s">
        <v>581</v>
      </c>
      <c r="J446" s="408" t="s">
        <v>577</v>
      </c>
      <c r="K446" s="408" t="s">
        <v>578</v>
      </c>
      <c r="L446" s="408" t="s">
        <v>577</v>
      </c>
      <c r="M446" s="408" t="s">
        <v>578</v>
      </c>
    </row>
    <row r="447" spans="1:28" ht="15" customHeight="1" x14ac:dyDescent="0.15">
      <c r="A447" s="687" t="s">
        <v>194</v>
      </c>
      <c r="B447" s="688" t="s">
        <v>194</v>
      </c>
      <c r="C447" s="632">
        <f>SUM(E447:F447)</f>
        <v>0</v>
      </c>
      <c r="D447" s="633"/>
      <c r="E447" s="633"/>
      <c r="F447" s="633"/>
      <c r="G447" s="633"/>
      <c r="H447" s="633"/>
      <c r="I447" s="633"/>
      <c r="J447" s="633"/>
      <c r="K447" s="633"/>
      <c r="L447" s="633"/>
      <c r="M447" s="633"/>
    </row>
    <row r="448" spans="1:28" ht="15" customHeight="1" x14ac:dyDescent="0.15">
      <c r="A448" s="687" t="s">
        <v>196</v>
      </c>
      <c r="B448" s="688" t="s">
        <v>196</v>
      </c>
      <c r="C448" s="632">
        <f>SUM(E448:F448)</f>
        <v>0</v>
      </c>
      <c r="D448" s="633"/>
      <c r="E448" s="633"/>
      <c r="F448" s="633"/>
      <c r="G448" s="633"/>
      <c r="H448" s="633"/>
      <c r="I448" s="633"/>
      <c r="J448" s="633"/>
      <c r="K448" s="633"/>
      <c r="L448" s="633"/>
      <c r="M448" s="633"/>
    </row>
    <row r="449" spans="1:13" ht="15" customHeight="1" x14ac:dyDescent="0.15">
      <c r="A449" s="687" t="s">
        <v>200</v>
      </c>
      <c r="B449" s="688"/>
      <c r="C449" s="632">
        <f>SUM(E449:F449)</f>
        <v>0</v>
      </c>
      <c r="D449" s="633"/>
      <c r="E449" s="633"/>
      <c r="F449" s="633"/>
      <c r="G449" s="633"/>
      <c r="H449" s="633"/>
      <c r="I449" s="633"/>
      <c r="J449" s="633"/>
      <c r="K449" s="633"/>
      <c r="L449" s="633"/>
      <c r="M449" s="633"/>
    </row>
    <row r="450" spans="1:13" ht="15" customHeight="1" x14ac:dyDescent="0.15">
      <c r="A450" s="687" t="s">
        <v>206</v>
      </c>
      <c r="B450" s="688"/>
      <c r="C450" s="632">
        <f>SUM(E450:F450)</f>
        <v>0</v>
      </c>
      <c r="D450" s="633"/>
      <c r="E450" s="633"/>
      <c r="F450" s="633"/>
      <c r="G450" s="633"/>
      <c r="H450" s="633"/>
      <c r="I450" s="633"/>
      <c r="J450" s="633"/>
      <c r="K450" s="633"/>
      <c r="L450" s="633"/>
      <c r="M450" s="633"/>
    </row>
    <row r="451" spans="1:13" ht="15" customHeight="1" x14ac:dyDescent="0.15">
      <c r="A451" s="687" t="s">
        <v>226</v>
      </c>
      <c r="B451" s="688"/>
      <c r="C451" s="632">
        <f>SUM(E451:F451)</f>
        <v>0</v>
      </c>
      <c r="D451" s="633"/>
      <c r="E451" s="633"/>
      <c r="F451" s="633"/>
      <c r="G451" s="633"/>
      <c r="H451" s="633"/>
      <c r="I451" s="633"/>
      <c r="J451" s="633"/>
      <c r="K451" s="633"/>
      <c r="L451" s="633"/>
      <c r="M451" s="633"/>
    </row>
    <row r="452" spans="1:13" ht="15" customHeight="1" x14ac:dyDescent="0.15">
      <c r="A452" s="668"/>
      <c r="B452" s="667" t="s">
        <v>582</v>
      </c>
      <c r="C452" s="632">
        <f t="shared" ref="C452:I452" si="20">SUM(C447:C451)</f>
        <v>0</v>
      </c>
      <c r="D452" s="632">
        <f t="shared" si="20"/>
        <v>0</v>
      </c>
      <c r="E452" s="632">
        <f t="shared" si="20"/>
        <v>0</v>
      </c>
      <c r="F452" s="632">
        <f t="shared" si="20"/>
        <v>0</v>
      </c>
      <c r="G452" s="632">
        <f t="shared" si="20"/>
        <v>0</v>
      </c>
      <c r="H452" s="632">
        <f t="shared" si="20"/>
        <v>0</v>
      </c>
      <c r="I452" s="632">
        <f t="shared" si="20"/>
        <v>0</v>
      </c>
      <c r="J452" s="632">
        <f>SUM(J447:J451)</f>
        <v>0</v>
      </c>
      <c r="K452" s="632">
        <f t="shared" ref="K452" si="21">SUM(K447:K451)</f>
        <v>0</v>
      </c>
      <c r="L452" s="632">
        <f>SUM(L447:L451)</f>
        <v>0</v>
      </c>
      <c r="M452" s="632">
        <f t="shared" ref="M452" si="22">SUM(M447:M451)</f>
        <v>0</v>
      </c>
    </row>
    <row r="453" spans="1:13" ht="24" customHeight="1" x14ac:dyDescent="0.15">
      <c r="A453" s="677" t="s">
        <v>583</v>
      </c>
      <c r="B453" s="678"/>
      <c r="C453" s="632">
        <f>SUM(E453:F453)</f>
        <v>0</v>
      </c>
      <c r="D453" s="633"/>
      <c r="E453" s="633"/>
      <c r="F453" s="633"/>
      <c r="G453" s="633"/>
      <c r="H453" s="633"/>
      <c r="I453" s="633"/>
      <c r="J453" s="633"/>
      <c r="K453" s="633"/>
      <c r="L453" s="633"/>
      <c r="M453" s="633"/>
    </row>
    <row r="454" spans="1:13" ht="15" customHeight="1" x14ac:dyDescent="0.15">
      <c r="A454" s="677" t="s">
        <v>584</v>
      </c>
      <c r="B454" s="678"/>
      <c r="C454" s="632">
        <f>SUM(E454:F454)</f>
        <v>0</v>
      </c>
      <c r="D454" s="633"/>
      <c r="E454" s="633"/>
      <c r="F454" s="633"/>
      <c r="G454" s="633"/>
      <c r="H454" s="633"/>
      <c r="I454" s="633"/>
      <c r="J454" s="633"/>
      <c r="K454" s="633"/>
      <c r="L454" s="633"/>
      <c r="M454" s="633"/>
    </row>
    <row r="455" spans="1:13" ht="15" customHeight="1" x14ac:dyDescent="0.15">
      <c r="A455" s="677" t="s">
        <v>585</v>
      </c>
      <c r="B455" s="678"/>
      <c r="C455" s="414"/>
      <c r="D455" s="414"/>
      <c r="E455" s="414"/>
      <c r="F455" s="414"/>
      <c r="G455" s="414"/>
      <c r="H455" s="414"/>
      <c r="I455" s="414"/>
      <c r="J455" s="414"/>
      <c r="K455" s="414"/>
      <c r="L455" s="414"/>
      <c r="M455" s="414"/>
    </row>
    <row r="456" spans="1:13" ht="15" customHeight="1" x14ac:dyDescent="0.15">
      <c r="A456" s="677" t="s">
        <v>586</v>
      </c>
      <c r="B456" s="678"/>
      <c r="C456" s="632">
        <f>SUM(E456:F456)</f>
        <v>0</v>
      </c>
      <c r="D456" s="633"/>
      <c r="E456" s="633"/>
      <c r="F456" s="633"/>
      <c r="G456" s="633"/>
      <c r="H456" s="633"/>
      <c r="I456" s="633"/>
      <c r="J456" s="633"/>
      <c r="K456" s="633"/>
      <c r="L456" s="633"/>
      <c r="M456" s="633"/>
    </row>
    <row r="457" spans="1:13" ht="15" customHeight="1" x14ac:dyDescent="0.15">
      <c r="A457" s="685" t="s">
        <v>587</v>
      </c>
      <c r="B457" s="686"/>
      <c r="C457" s="632">
        <f t="shared" ref="C457:M457" si="23">SUM(C453:C456)</f>
        <v>0</v>
      </c>
      <c r="D457" s="632">
        <f t="shared" si="23"/>
        <v>0</v>
      </c>
      <c r="E457" s="632">
        <f t="shared" si="23"/>
        <v>0</v>
      </c>
      <c r="F457" s="632">
        <f t="shared" si="23"/>
        <v>0</v>
      </c>
      <c r="G457" s="632">
        <f t="shared" si="23"/>
        <v>0</v>
      </c>
      <c r="H457" s="632">
        <f t="shared" si="23"/>
        <v>0</v>
      </c>
      <c r="I457" s="632">
        <f t="shared" si="23"/>
        <v>0</v>
      </c>
      <c r="J457" s="632">
        <f t="shared" si="23"/>
        <v>0</v>
      </c>
      <c r="K457" s="632">
        <f t="shared" si="23"/>
        <v>0</v>
      </c>
      <c r="L457" s="632">
        <f t="shared" si="23"/>
        <v>0</v>
      </c>
      <c r="M457" s="632">
        <f t="shared" si="23"/>
        <v>0</v>
      </c>
    </row>
    <row r="458" spans="1:13" ht="15" customHeight="1" x14ac:dyDescent="0.15">
      <c r="A458" s="677" t="s">
        <v>588</v>
      </c>
      <c r="B458" s="678"/>
      <c r="C458" s="632">
        <f t="shared" ref="C458" si="24">SUM(E458:F458)</f>
        <v>0</v>
      </c>
      <c r="D458" s="633"/>
      <c r="E458" s="633"/>
      <c r="F458" s="633"/>
      <c r="G458" s="633"/>
      <c r="H458" s="633"/>
      <c r="I458" s="633"/>
      <c r="J458" s="633"/>
      <c r="K458" s="633"/>
      <c r="L458" s="633"/>
      <c r="M458" s="633"/>
    </row>
    <row r="459" spans="1:13" ht="15" customHeight="1" x14ac:dyDescent="0.15">
      <c r="A459" s="677" t="s">
        <v>589</v>
      </c>
      <c r="B459" s="678"/>
      <c r="C459" s="632">
        <f>SUM(E459:F459)</f>
        <v>0</v>
      </c>
      <c r="D459" s="633"/>
      <c r="E459" s="633"/>
      <c r="F459" s="633"/>
      <c r="G459" s="633"/>
      <c r="H459" s="633"/>
      <c r="I459" s="633"/>
      <c r="J459" s="633"/>
      <c r="K459" s="633"/>
      <c r="L459" s="633"/>
      <c r="M459" s="633"/>
    </row>
    <row r="460" spans="1:13" ht="15" customHeight="1" x14ac:dyDescent="0.15">
      <c r="A460" s="677" t="s">
        <v>590</v>
      </c>
      <c r="B460" s="678"/>
      <c r="C460" s="632">
        <f>SUM(E460:F460)</f>
        <v>0</v>
      </c>
      <c r="D460" s="633"/>
      <c r="E460" s="633"/>
      <c r="F460" s="633"/>
      <c r="G460" s="633"/>
      <c r="H460" s="633"/>
      <c r="I460" s="633"/>
      <c r="J460" s="633"/>
      <c r="K460" s="633"/>
      <c r="L460" s="633"/>
      <c r="M460" s="633"/>
    </row>
    <row r="461" spans="1:13" ht="15" customHeight="1" x14ac:dyDescent="0.15">
      <c r="A461" s="668"/>
      <c r="B461" s="415" t="s">
        <v>591</v>
      </c>
      <c r="C461" s="632">
        <f t="shared" ref="C461:M461" si="25">SUM(C458:C460)</f>
        <v>0</v>
      </c>
      <c r="D461" s="632">
        <f t="shared" si="25"/>
        <v>0</v>
      </c>
      <c r="E461" s="632">
        <f t="shared" si="25"/>
        <v>0</v>
      </c>
      <c r="F461" s="632">
        <f t="shared" si="25"/>
        <v>0</v>
      </c>
      <c r="G461" s="632">
        <f t="shared" si="25"/>
        <v>0</v>
      </c>
      <c r="H461" s="632">
        <f t="shared" si="25"/>
        <v>0</v>
      </c>
      <c r="I461" s="632">
        <f t="shared" si="25"/>
        <v>0</v>
      </c>
      <c r="J461" s="632">
        <f t="shared" si="25"/>
        <v>0</v>
      </c>
      <c r="K461" s="632">
        <f t="shared" si="25"/>
        <v>0</v>
      </c>
      <c r="L461" s="632">
        <f t="shared" si="25"/>
        <v>0</v>
      </c>
      <c r="M461" s="632">
        <f t="shared" si="25"/>
        <v>0</v>
      </c>
    </row>
    <row r="462" spans="1:13" ht="15" customHeight="1" x14ac:dyDescent="0.15">
      <c r="A462" s="677" t="s">
        <v>592</v>
      </c>
      <c r="B462" s="678"/>
      <c r="C462" s="632">
        <f>SUM(E462:F462)</f>
        <v>0</v>
      </c>
      <c r="D462" s="633"/>
      <c r="E462" s="633"/>
      <c r="F462" s="633"/>
      <c r="G462" s="633"/>
      <c r="H462" s="633"/>
      <c r="I462" s="633"/>
      <c r="J462" s="633"/>
      <c r="K462" s="633"/>
      <c r="L462" s="633"/>
      <c r="M462" s="633"/>
    </row>
    <row r="463" spans="1:13" ht="15" customHeight="1" x14ac:dyDescent="0.15">
      <c r="A463" s="679" t="s">
        <v>593</v>
      </c>
      <c r="B463" s="680"/>
      <c r="C463" s="632">
        <f>SUM(E463:F463)</f>
        <v>0</v>
      </c>
      <c r="D463" s="633"/>
      <c r="E463" s="633"/>
      <c r="F463" s="633"/>
      <c r="G463" s="633"/>
      <c r="H463" s="633"/>
      <c r="I463" s="633"/>
      <c r="J463" s="633"/>
      <c r="K463" s="633"/>
      <c r="L463" s="633"/>
      <c r="M463" s="633"/>
    </row>
    <row r="464" spans="1:13" ht="15" customHeight="1" x14ac:dyDescent="0.15">
      <c r="A464" s="677" t="s">
        <v>594</v>
      </c>
      <c r="B464" s="678"/>
      <c r="C464" s="632">
        <f>SUM(E464:F464)</f>
        <v>0</v>
      </c>
      <c r="D464" s="633"/>
      <c r="E464" s="633"/>
      <c r="F464" s="633"/>
      <c r="G464" s="633"/>
      <c r="H464" s="633"/>
      <c r="I464" s="633"/>
      <c r="J464" s="633"/>
      <c r="K464" s="633"/>
      <c r="L464" s="633"/>
      <c r="M464" s="633"/>
    </row>
    <row r="465" spans="1:13" ht="15" customHeight="1" x14ac:dyDescent="0.15">
      <c r="A465" s="668"/>
      <c r="B465" s="415" t="s">
        <v>595</v>
      </c>
      <c r="C465" s="632">
        <f>SUM(C462:C464)</f>
        <v>0</v>
      </c>
      <c r="D465" s="632">
        <f t="shared" ref="D465:F465" si="26">SUM(D462:D464)</f>
        <v>0</v>
      </c>
      <c r="E465" s="632">
        <f t="shared" si="26"/>
        <v>0</v>
      </c>
      <c r="F465" s="632">
        <f t="shared" si="26"/>
        <v>0</v>
      </c>
      <c r="G465" s="632">
        <f>SUM(G462:G464)</f>
        <v>0</v>
      </c>
      <c r="H465" s="632">
        <f>SUM(H462:H464)</f>
        <v>0</v>
      </c>
      <c r="I465" s="632">
        <f>SUM(I462:I464)</f>
        <v>0</v>
      </c>
      <c r="J465" s="632">
        <f t="shared" ref="J465:M465" si="27">SUM(J462:J464)</f>
        <v>0</v>
      </c>
      <c r="K465" s="632">
        <f t="shared" si="27"/>
        <v>0</v>
      </c>
      <c r="L465" s="632">
        <f t="shared" si="27"/>
        <v>0</v>
      </c>
      <c r="M465" s="632">
        <f t="shared" si="27"/>
        <v>0</v>
      </c>
    </row>
    <row r="466" spans="1:13" ht="15" customHeight="1" x14ac:dyDescent="0.15">
      <c r="A466" s="683" t="s">
        <v>596</v>
      </c>
      <c r="B466" s="684" t="s">
        <v>47</v>
      </c>
      <c r="C466" s="632">
        <f t="shared" ref="C466:C473" si="28">SUM(E466:F466)</f>
        <v>0</v>
      </c>
      <c r="D466" s="633"/>
      <c r="E466" s="633"/>
      <c r="F466" s="633"/>
      <c r="G466" s="633"/>
      <c r="H466" s="633"/>
      <c r="I466" s="633"/>
      <c r="J466" s="633"/>
      <c r="K466" s="633"/>
      <c r="L466" s="633"/>
      <c r="M466" s="633"/>
    </row>
    <row r="467" spans="1:13" ht="15" customHeight="1" x14ac:dyDescent="0.15">
      <c r="A467" s="683" t="s">
        <v>597</v>
      </c>
      <c r="B467" s="684" t="s">
        <v>597</v>
      </c>
      <c r="C467" s="632">
        <f t="shared" si="28"/>
        <v>0</v>
      </c>
      <c r="D467" s="633"/>
      <c r="E467" s="633"/>
      <c r="F467" s="633"/>
      <c r="G467" s="633"/>
      <c r="H467" s="633"/>
      <c r="I467" s="633"/>
      <c r="J467" s="633"/>
      <c r="K467" s="633"/>
      <c r="L467" s="633"/>
      <c r="M467" s="633"/>
    </row>
    <row r="468" spans="1:13" ht="15" customHeight="1" x14ac:dyDescent="0.15">
      <c r="A468" s="683" t="s">
        <v>598</v>
      </c>
      <c r="B468" s="684" t="s">
        <v>598</v>
      </c>
      <c r="C468" s="632">
        <f t="shared" si="28"/>
        <v>0</v>
      </c>
      <c r="D468" s="633"/>
      <c r="E468" s="633"/>
      <c r="F468" s="633"/>
      <c r="G468" s="633"/>
      <c r="H468" s="633"/>
      <c r="I468" s="633"/>
      <c r="J468" s="633"/>
      <c r="K468" s="633"/>
      <c r="L468" s="633"/>
      <c r="M468" s="633"/>
    </row>
    <row r="469" spans="1:13" ht="15" customHeight="1" x14ac:dyDescent="0.15">
      <c r="A469" s="681" t="s">
        <v>50</v>
      </c>
      <c r="B469" s="682"/>
      <c r="C469" s="632">
        <f t="shared" si="28"/>
        <v>0</v>
      </c>
      <c r="D469" s="633"/>
      <c r="E469" s="633"/>
      <c r="F469" s="633"/>
      <c r="G469" s="633"/>
      <c r="H469" s="633"/>
      <c r="I469" s="633"/>
      <c r="J469" s="633"/>
      <c r="K469" s="633"/>
      <c r="L469" s="633"/>
      <c r="M469" s="633"/>
    </row>
    <row r="470" spans="1:13" ht="15" customHeight="1" x14ac:dyDescent="0.15">
      <c r="A470" s="681" t="s">
        <v>90</v>
      </c>
      <c r="B470" s="682" t="s">
        <v>90</v>
      </c>
      <c r="C470" s="632">
        <f t="shared" si="28"/>
        <v>0</v>
      </c>
      <c r="D470" s="633"/>
      <c r="E470" s="633"/>
      <c r="F470" s="633"/>
      <c r="G470" s="633"/>
      <c r="H470" s="633"/>
      <c r="I470" s="633"/>
      <c r="J470" s="633"/>
      <c r="K470" s="633"/>
      <c r="L470" s="633"/>
      <c r="M470" s="633"/>
    </row>
    <row r="471" spans="1:13" ht="15" customHeight="1" x14ac:dyDescent="0.15">
      <c r="A471" s="677" t="s">
        <v>72</v>
      </c>
      <c r="B471" s="678"/>
      <c r="C471" s="632">
        <f t="shared" si="28"/>
        <v>0</v>
      </c>
      <c r="D471" s="633"/>
      <c r="E471" s="633"/>
      <c r="F471" s="633"/>
      <c r="G471" s="633"/>
      <c r="H471" s="633"/>
      <c r="I471" s="633"/>
      <c r="J471" s="633"/>
      <c r="K471" s="633"/>
      <c r="L471" s="633"/>
      <c r="M471" s="633"/>
    </row>
    <row r="472" spans="1:13" ht="24" customHeight="1" x14ac:dyDescent="0.15">
      <c r="A472" s="681" t="s">
        <v>599</v>
      </c>
      <c r="B472" s="682" t="s">
        <v>599</v>
      </c>
      <c r="C472" s="632">
        <f t="shared" si="28"/>
        <v>0</v>
      </c>
      <c r="D472" s="633"/>
      <c r="E472" s="633"/>
      <c r="F472" s="633"/>
      <c r="G472" s="633"/>
      <c r="H472" s="633"/>
      <c r="I472" s="633"/>
      <c r="J472" s="633"/>
      <c r="K472" s="633"/>
      <c r="L472" s="633"/>
      <c r="M472" s="633"/>
    </row>
    <row r="473" spans="1:13" ht="15" customHeight="1" x14ac:dyDescent="0.15">
      <c r="A473" s="681" t="s">
        <v>68</v>
      </c>
      <c r="B473" s="682" t="s">
        <v>68</v>
      </c>
      <c r="C473" s="632">
        <f t="shared" si="28"/>
        <v>0</v>
      </c>
      <c r="D473" s="633"/>
      <c r="E473" s="633"/>
      <c r="F473" s="633"/>
      <c r="G473" s="633"/>
      <c r="H473" s="633"/>
      <c r="I473" s="633"/>
      <c r="J473" s="633"/>
      <c r="K473" s="633"/>
      <c r="L473" s="633"/>
      <c r="M473" s="633"/>
    </row>
    <row r="474" spans="1:13" ht="15" customHeight="1" x14ac:dyDescent="0.15">
      <c r="A474" s="666"/>
      <c r="B474" s="415" t="s">
        <v>600</v>
      </c>
      <c r="C474" s="632">
        <f>SUM(C466:C473)</f>
        <v>0</v>
      </c>
      <c r="D474" s="632">
        <f>SUM(D466:D473)</f>
        <v>0</v>
      </c>
      <c r="E474" s="632">
        <f t="shared" ref="E474:M474" si="29">SUM(E466:E473)</f>
        <v>0</v>
      </c>
      <c r="F474" s="632">
        <f t="shared" si="29"/>
        <v>0</v>
      </c>
      <c r="G474" s="632">
        <f t="shared" si="29"/>
        <v>0</v>
      </c>
      <c r="H474" s="632">
        <f t="shared" si="29"/>
        <v>0</v>
      </c>
      <c r="I474" s="632">
        <f t="shared" si="29"/>
        <v>0</v>
      </c>
      <c r="J474" s="632">
        <f t="shared" si="29"/>
        <v>0</v>
      </c>
      <c r="K474" s="632">
        <f t="shared" si="29"/>
        <v>0</v>
      </c>
      <c r="L474" s="632">
        <f t="shared" si="29"/>
        <v>0</v>
      </c>
      <c r="M474" s="632">
        <f t="shared" si="29"/>
        <v>0</v>
      </c>
    </row>
    <row r="475" spans="1:13" ht="15" customHeight="1" x14ac:dyDescent="0.15">
      <c r="A475" s="679" t="s">
        <v>601</v>
      </c>
      <c r="B475" s="680"/>
      <c r="C475" s="632">
        <f t="shared" ref="C475:C480" si="30">SUM(E475:F475)</f>
        <v>0</v>
      </c>
      <c r="D475" s="633"/>
      <c r="E475" s="633"/>
      <c r="F475" s="633"/>
      <c r="G475" s="633"/>
      <c r="H475" s="633"/>
      <c r="I475" s="633"/>
      <c r="J475" s="633"/>
      <c r="K475" s="633"/>
      <c r="L475" s="633"/>
      <c r="M475" s="633"/>
    </row>
    <row r="476" spans="1:13" ht="15" customHeight="1" x14ac:dyDescent="0.15">
      <c r="A476" s="679" t="s">
        <v>602</v>
      </c>
      <c r="B476" s="680"/>
      <c r="C476" s="632">
        <f t="shared" si="30"/>
        <v>0</v>
      </c>
      <c r="D476" s="633"/>
      <c r="E476" s="633"/>
      <c r="F476" s="633"/>
      <c r="G476" s="633"/>
      <c r="H476" s="633"/>
      <c r="I476" s="633"/>
      <c r="J476" s="633"/>
      <c r="K476" s="633"/>
      <c r="L476" s="633"/>
      <c r="M476" s="633"/>
    </row>
    <row r="477" spans="1:13" ht="15" customHeight="1" x14ac:dyDescent="0.15">
      <c r="A477" s="679" t="s">
        <v>603</v>
      </c>
      <c r="B477" s="680"/>
      <c r="C477" s="632">
        <f t="shared" si="30"/>
        <v>0</v>
      </c>
      <c r="D477" s="633"/>
      <c r="E477" s="633"/>
      <c r="F477" s="633"/>
      <c r="G477" s="633"/>
      <c r="H477" s="633"/>
      <c r="I477" s="633"/>
      <c r="J477" s="633"/>
      <c r="K477" s="633"/>
      <c r="L477" s="633"/>
      <c r="M477" s="633"/>
    </row>
    <row r="478" spans="1:13" ht="15" customHeight="1" x14ac:dyDescent="0.15">
      <c r="A478" s="677" t="s">
        <v>604</v>
      </c>
      <c r="B478" s="678"/>
      <c r="C478" s="632">
        <f t="shared" si="30"/>
        <v>0</v>
      </c>
      <c r="D478" s="633"/>
      <c r="E478" s="633"/>
      <c r="F478" s="633"/>
      <c r="G478" s="633"/>
      <c r="H478" s="633"/>
      <c r="I478" s="633"/>
      <c r="J478" s="633"/>
      <c r="K478" s="633"/>
      <c r="L478" s="633"/>
      <c r="M478" s="633"/>
    </row>
    <row r="479" spans="1:13" ht="15" customHeight="1" x14ac:dyDescent="0.15">
      <c r="A479" s="677" t="s">
        <v>605</v>
      </c>
      <c r="B479" s="678"/>
      <c r="C479" s="632">
        <f t="shared" si="30"/>
        <v>0</v>
      </c>
      <c r="D479" s="633"/>
      <c r="E479" s="633"/>
      <c r="F479" s="633"/>
      <c r="G479" s="633"/>
      <c r="H479" s="633"/>
      <c r="I479" s="633"/>
      <c r="J479" s="633"/>
      <c r="K479" s="633"/>
      <c r="L479" s="633"/>
      <c r="M479" s="633"/>
    </row>
    <row r="480" spans="1:13" ht="15" customHeight="1" x14ac:dyDescent="0.15">
      <c r="A480" s="677" t="s">
        <v>606</v>
      </c>
      <c r="B480" s="678"/>
      <c r="C480" s="632">
        <f t="shared" si="30"/>
        <v>0</v>
      </c>
      <c r="D480" s="633"/>
      <c r="E480" s="633"/>
      <c r="F480" s="633"/>
      <c r="G480" s="633"/>
      <c r="H480" s="633"/>
      <c r="I480" s="633"/>
      <c r="J480" s="633"/>
      <c r="K480" s="633"/>
      <c r="L480" s="633"/>
      <c r="M480" s="633"/>
    </row>
    <row r="481" spans="1:13" ht="15" customHeight="1" x14ac:dyDescent="0.15">
      <c r="A481" s="666"/>
      <c r="B481" s="415" t="s">
        <v>450</v>
      </c>
      <c r="C481" s="632">
        <f>SUM(C475:C480)</f>
        <v>0</v>
      </c>
      <c r="D481" s="632">
        <f>SUM(D475:D480)</f>
        <v>0</v>
      </c>
      <c r="E481" s="632">
        <f t="shared" ref="E481:M481" si="31">SUM(E475:E480)</f>
        <v>0</v>
      </c>
      <c r="F481" s="632">
        <f t="shared" si="31"/>
        <v>0</v>
      </c>
      <c r="G481" s="632">
        <f t="shared" si="31"/>
        <v>0</v>
      </c>
      <c r="H481" s="632">
        <f t="shared" si="31"/>
        <v>0</v>
      </c>
      <c r="I481" s="632">
        <f t="shared" si="31"/>
        <v>0</v>
      </c>
      <c r="J481" s="632">
        <f t="shared" si="31"/>
        <v>0</v>
      </c>
      <c r="K481" s="632">
        <f t="shared" si="31"/>
        <v>0</v>
      </c>
      <c r="L481" s="632">
        <f t="shared" si="31"/>
        <v>0</v>
      </c>
      <c r="M481" s="632">
        <f t="shared" si="31"/>
        <v>0</v>
      </c>
    </row>
    <row r="482" spans="1:13" ht="15" customHeight="1" x14ac:dyDescent="0.15">
      <c r="A482" s="677" t="s">
        <v>358</v>
      </c>
      <c r="B482" s="678" t="s">
        <v>358</v>
      </c>
      <c r="C482" s="632">
        <f>SUM(E482:F482)</f>
        <v>0</v>
      </c>
      <c r="D482" s="634"/>
      <c r="E482" s="633"/>
      <c r="F482" s="633"/>
      <c r="G482" s="633"/>
      <c r="H482" s="633"/>
      <c r="I482" s="633"/>
      <c r="J482" s="633"/>
      <c r="K482" s="633"/>
      <c r="L482" s="633"/>
      <c r="M482" s="633"/>
    </row>
    <row r="483" spans="1:13" ht="15" customHeight="1" x14ac:dyDescent="0.15">
      <c r="A483" s="677" t="s">
        <v>360</v>
      </c>
      <c r="B483" s="678" t="s">
        <v>360</v>
      </c>
      <c r="C483" s="632">
        <f>SUM(E483:F483)</f>
        <v>0</v>
      </c>
      <c r="D483" s="634"/>
      <c r="E483" s="633"/>
      <c r="F483" s="633"/>
      <c r="G483" s="633"/>
      <c r="H483" s="633"/>
      <c r="I483" s="633"/>
      <c r="J483" s="633"/>
      <c r="K483" s="633"/>
      <c r="L483" s="633"/>
      <c r="M483" s="633"/>
    </row>
    <row r="484" spans="1:13" ht="24" customHeight="1" x14ac:dyDescent="0.15">
      <c r="A484" s="677" t="s">
        <v>607</v>
      </c>
      <c r="B484" s="678"/>
      <c r="C484" s="632">
        <f>SUM(E484:F484)</f>
        <v>0</v>
      </c>
      <c r="D484" s="634"/>
      <c r="E484" s="634"/>
      <c r="F484" s="634"/>
      <c r="G484" s="634"/>
      <c r="H484" s="634"/>
      <c r="I484" s="634"/>
      <c r="J484" s="634"/>
      <c r="K484" s="634"/>
      <c r="L484" s="634"/>
      <c r="M484" s="634"/>
    </row>
    <row r="485" spans="1:13" ht="15" customHeight="1" x14ac:dyDescent="0.15">
      <c r="A485" s="677" t="s">
        <v>184</v>
      </c>
      <c r="B485" s="678"/>
      <c r="C485" s="632">
        <f t="shared" ref="C485:C486" si="32">SUM(E485:F485)</f>
        <v>0</v>
      </c>
      <c r="D485" s="634"/>
      <c r="E485" s="634"/>
      <c r="F485" s="634"/>
      <c r="G485" s="634"/>
      <c r="H485" s="634"/>
      <c r="I485" s="634"/>
      <c r="J485" s="634"/>
      <c r="K485" s="634"/>
      <c r="L485" s="634"/>
      <c r="M485" s="634"/>
    </row>
    <row r="486" spans="1:13" ht="15" customHeight="1" x14ac:dyDescent="0.15">
      <c r="A486" s="677" t="s">
        <v>185</v>
      </c>
      <c r="B486" s="678"/>
      <c r="C486" s="632">
        <f t="shared" si="32"/>
        <v>0</v>
      </c>
      <c r="D486" s="634"/>
      <c r="E486" s="634"/>
      <c r="F486" s="634"/>
      <c r="G486" s="634"/>
      <c r="H486" s="634"/>
      <c r="I486" s="634"/>
      <c r="J486" s="634"/>
      <c r="K486" s="634"/>
      <c r="L486" s="634"/>
      <c r="M486" s="634"/>
    </row>
    <row r="487" spans="1:13" ht="15" customHeight="1" x14ac:dyDescent="0.15">
      <c r="A487" s="677" t="s">
        <v>608</v>
      </c>
      <c r="B487" s="678"/>
      <c r="C487" s="384"/>
      <c r="D487" s="384"/>
      <c r="E487" s="384"/>
      <c r="F487" s="384"/>
      <c r="G487" s="384"/>
      <c r="H487" s="384"/>
      <c r="I487" s="384"/>
      <c r="J487" s="384"/>
      <c r="K487" s="384"/>
      <c r="L487" s="384"/>
      <c r="M487" s="384"/>
    </row>
    <row r="488" spans="1:13" ht="15" customHeight="1" x14ac:dyDescent="0.15">
      <c r="A488" s="417"/>
      <c r="B488" s="418" t="s">
        <v>609</v>
      </c>
      <c r="C488" s="632">
        <f>SUM(C482:C484)+C487</f>
        <v>0</v>
      </c>
      <c r="D488" s="632">
        <f>SUM(D482:D486)</f>
        <v>0</v>
      </c>
      <c r="E488" s="632">
        <f t="shared" ref="E488:M488" si="33">SUM(E482:E486)</f>
        <v>0</v>
      </c>
      <c r="F488" s="632">
        <f t="shared" si="33"/>
        <v>0</v>
      </c>
      <c r="G488" s="632">
        <f t="shared" si="33"/>
        <v>0</v>
      </c>
      <c r="H488" s="632">
        <f t="shared" si="33"/>
        <v>0</v>
      </c>
      <c r="I488" s="632">
        <f t="shared" si="33"/>
        <v>0</v>
      </c>
      <c r="J488" s="632">
        <f t="shared" si="33"/>
        <v>0</v>
      </c>
      <c r="K488" s="632">
        <f t="shared" si="33"/>
        <v>0</v>
      </c>
      <c r="L488" s="632">
        <f t="shared" si="33"/>
        <v>0</v>
      </c>
      <c r="M488" s="632">
        <f t="shared" si="33"/>
        <v>0</v>
      </c>
    </row>
    <row r="489" spans="1:13" ht="15" customHeight="1" x14ac:dyDescent="0.15">
      <c r="A489" s="419"/>
      <c r="B489" s="418" t="s">
        <v>416</v>
      </c>
      <c r="C489" s="420">
        <f>SUM(C452+C457+C461+C465+C474+C481+C488)</f>
        <v>0</v>
      </c>
      <c r="D489" s="420">
        <f>SUM(D452+D457+D461+D465+D474+D481+D488)</f>
        <v>0</v>
      </c>
      <c r="E489" s="420">
        <f t="shared" ref="E489:M489" si="34">SUM(E452+E457+E461+E465+E474+E481+E488)</f>
        <v>0</v>
      </c>
      <c r="F489" s="420">
        <f t="shared" si="34"/>
        <v>0</v>
      </c>
      <c r="G489" s="420">
        <f t="shared" si="34"/>
        <v>0</v>
      </c>
      <c r="H489" s="420">
        <f t="shared" si="34"/>
        <v>0</v>
      </c>
      <c r="I489" s="420">
        <f t="shared" si="34"/>
        <v>0</v>
      </c>
      <c r="J489" s="420">
        <f t="shared" si="34"/>
        <v>0</v>
      </c>
      <c r="K489" s="420">
        <f t="shared" si="34"/>
        <v>0</v>
      </c>
      <c r="L489" s="420">
        <f t="shared" si="34"/>
        <v>0</v>
      </c>
      <c r="M489" s="420">
        <f t="shared" si="34"/>
        <v>0</v>
      </c>
    </row>
  </sheetData>
  <mergeCells count="208">
    <mergeCell ref="A97:E97"/>
    <mergeCell ref="A125:B125"/>
    <mergeCell ref="A220:B220"/>
    <mergeCell ref="A230:B230"/>
    <mergeCell ref="A236:B236"/>
    <mergeCell ref="A243:B243"/>
    <mergeCell ref="A8:C8"/>
    <mergeCell ref="A72:B72"/>
    <mergeCell ref="A73:B73"/>
    <mergeCell ref="A79:A82"/>
    <mergeCell ref="A86:B86"/>
    <mergeCell ref="A90:A93"/>
    <mergeCell ref="Q283:Q285"/>
    <mergeCell ref="D284:D285"/>
    <mergeCell ref="E284:F284"/>
    <mergeCell ref="G284:G285"/>
    <mergeCell ref="H284:H285"/>
    <mergeCell ref="I284:I285"/>
    <mergeCell ref="J284:J285"/>
    <mergeCell ref="K284:K285"/>
    <mergeCell ref="A255:B255"/>
    <mergeCell ref="A283:B285"/>
    <mergeCell ref="C283:C285"/>
    <mergeCell ref="D283:G283"/>
    <mergeCell ref="H283:J283"/>
    <mergeCell ref="K283:M283"/>
    <mergeCell ref="L284:L285"/>
    <mergeCell ref="M284:M285"/>
    <mergeCell ref="A309:B309"/>
    <mergeCell ref="A310:B310"/>
    <mergeCell ref="A312:B314"/>
    <mergeCell ref="C312:C314"/>
    <mergeCell ref="D312:G312"/>
    <mergeCell ref="H312:J312"/>
    <mergeCell ref="O284:O285"/>
    <mergeCell ref="P284:P285"/>
    <mergeCell ref="A286:B286"/>
    <mergeCell ref="A292:A295"/>
    <mergeCell ref="A299:B299"/>
    <mergeCell ref="A303:A306"/>
    <mergeCell ref="N283:N285"/>
    <mergeCell ref="O283:P283"/>
    <mergeCell ref="O313:O314"/>
    <mergeCell ref="P313:P314"/>
    <mergeCell ref="K312:M312"/>
    <mergeCell ref="N312:N314"/>
    <mergeCell ref="O312:P312"/>
    <mergeCell ref="Q312:Q314"/>
    <mergeCell ref="D313:D314"/>
    <mergeCell ref="E313:F313"/>
    <mergeCell ref="G313:G314"/>
    <mergeCell ref="H313:H314"/>
    <mergeCell ref="I313:I314"/>
    <mergeCell ref="J313:J314"/>
    <mergeCell ref="A318:B318"/>
    <mergeCell ref="A320:B320"/>
    <mergeCell ref="A322:B322"/>
    <mergeCell ref="A323:B323"/>
    <mergeCell ref="A324:B324"/>
    <mergeCell ref="A325:B325"/>
    <mergeCell ref="K313:K314"/>
    <mergeCell ref="L313:L314"/>
    <mergeCell ref="M313:M314"/>
    <mergeCell ref="A317:B317"/>
    <mergeCell ref="O327:P327"/>
    <mergeCell ref="Q327:Q329"/>
    <mergeCell ref="D328:D329"/>
    <mergeCell ref="E328:F328"/>
    <mergeCell ref="G328:G329"/>
    <mergeCell ref="H328:H329"/>
    <mergeCell ref="I328:I329"/>
    <mergeCell ref="J328:J329"/>
    <mergeCell ref="K328:K329"/>
    <mergeCell ref="L328:L329"/>
    <mergeCell ref="D327:G327"/>
    <mergeCell ref="H327:J327"/>
    <mergeCell ref="K327:M327"/>
    <mergeCell ref="N327:N329"/>
    <mergeCell ref="M328:M329"/>
    <mergeCell ref="O328:O329"/>
    <mergeCell ref="P328:P329"/>
    <mergeCell ref="A338:B338"/>
    <mergeCell ref="A339:B339"/>
    <mergeCell ref="A340:B342"/>
    <mergeCell ref="C340:C342"/>
    <mergeCell ref="D340:D342"/>
    <mergeCell ref="E340:J340"/>
    <mergeCell ref="K340:K342"/>
    <mergeCell ref="L340:N341"/>
    <mergeCell ref="A327:B329"/>
    <mergeCell ref="C327:C329"/>
    <mergeCell ref="A364:F364"/>
    <mergeCell ref="A365:B366"/>
    <mergeCell ref="C365:C366"/>
    <mergeCell ref="D365:D366"/>
    <mergeCell ref="E365:E366"/>
    <mergeCell ref="F365:F366"/>
    <mergeCell ref="O340:O342"/>
    <mergeCell ref="P340:Q341"/>
    <mergeCell ref="R340:R342"/>
    <mergeCell ref="E341:G341"/>
    <mergeCell ref="H341:J341"/>
    <mergeCell ref="A363:B363"/>
    <mergeCell ref="D372:D373"/>
    <mergeCell ref="A374:B374"/>
    <mergeCell ref="A375:B375"/>
    <mergeCell ref="A376:B376"/>
    <mergeCell ref="A377:B379"/>
    <mergeCell ref="C377:C379"/>
    <mergeCell ref="D377:G377"/>
    <mergeCell ref="A367:B367"/>
    <mergeCell ref="A368:B368"/>
    <mergeCell ref="A369:A370"/>
    <mergeCell ref="A371:B371"/>
    <mergeCell ref="A372:B373"/>
    <mergeCell ref="C372:C373"/>
    <mergeCell ref="M378:M379"/>
    <mergeCell ref="O378:O379"/>
    <mergeCell ref="P378:P379"/>
    <mergeCell ref="H377:J377"/>
    <mergeCell ref="K377:M377"/>
    <mergeCell ref="N377:N379"/>
    <mergeCell ref="O377:P377"/>
    <mergeCell ref="Q377:Q379"/>
    <mergeCell ref="D378:D379"/>
    <mergeCell ref="E378:F378"/>
    <mergeCell ref="G378:G379"/>
    <mergeCell ref="H378:H379"/>
    <mergeCell ref="I378:I379"/>
    <mergeCell ref="A380:A382"/>
    <mergeCell ref="A383:A385"/>
    <mergeCell ref="A389:A391"/>
    <mergeCell ref="A392:A394"/>
    <mergeCell ref="A396:A398"/>
    <mergeCell ref="A399:A401"/>
    <mergeCell ref="J378:J379"/>
    <mergeCell ref="K378:K379"/>
    <mergeCell ref="L378:L379"/>
    <mergeCell ref="A412:B412"/>
    <mergeCell ref="A413:B413"/>
    <mergeCell ref="A414:B414"/>
    <mergeCell ref="A415:B415"/>
    <mergeCell ref="A416:B416"/>
    <mergeCell ref="A417:B417"/>
    <mergeCell ref="A403:A405"/>
    <mergeCell ref="A407:B407"/>
    <mergeCell ref="A408:B408"/>
    <mergeCell ref="A409:B409"/>
    <mergeCell ref="A410:B410"/>
    <mergeCell ref="A411:B411"/>
    <mergeCell ref="C428:C429"/>
    <mergeCell ref="D428:I428"/>
    <mergeCell ref="J428:J429"/>
    <mergeCell ref="A430:B430"/>
    <mergeCell ref="A431:B431"/>
    <mergeCell ref="A432:B432"/>
    <mergeCell ref="A418:B418"/>
    <mergeCell ref="A420:B420"/>
    <mergeCell ref="A421:B421"/>
    <mergeCell ref="A424:A425"/>
    <mergeCell ref="A426:B426"/>
    <mergeCell ref="A428:B429"/>
    <mergeCell ref="C445:C446"/>
    <mergeCell ref="D445:D446"/>
    <mergeCell ref="E445:F445"/>
    <mergeCell ref="G445:I445"/>
    <mergeCell ref="A447:B447"/>
    <mergeCell ref="A448:B448"/>
    <mergeCell ref="A434:B434"/>
    <mergeCell ref="A435:A437"/>
    <mergeCell ref="A439:B439"/>
    <mergeCell ref="A440:B440"/>
    <mergeCell ref="A441:B441"/>
    <mergeCell ref="A445:B446"/>
    <mergeCell ref="A456:B456"/>
    <mergeCell ref="A457:B457"/>
    <mergeCell ref="A458:B458"/>
    <mergeCell ref="A459:B459"/>
    <mergeCell ref="A460:B460"/>
    <mergeCell ref="A462:B462"/>
    <mergeCell ref="A449:B449"/>
    <mergeCell ref="A450:B450"/>
    <mergeCell ref="A451:B451"/>
    <mergeCell ref="A453:B453"/>
    <mergeCell ref="A454:B454"/>
    <mergeCell ref="A455:B455"/>
    <mergeCell ref="A470:B470"/>
    <mergeCell ref="A471:B471"/>
    <mergeCell ref="A472:B472"/>
    <mergeCell ref="A473:B473"/>
    <mergeCell ref="A475:B475"/>
    <mergeCell ref="A476:B476"/>
    <mergeCell ref="A463:B463"/>
    <mergeCell ref="A464:B464"/>
    <mergeCell ref="A466:B466"/>
    <mergeCell ref="A467:B467"/>
    <mergeCell ref="A468:B468"/>
    <mergeCell ref="A469:B469"/>
    <mergeCell ref="A484:B484"/>
    <mergeCell ref="A485:B485"/>
    <mergeCell ref="A486:B486"/>
    <mergeCell ref="A487:B487"/>
    <mergeCell ref="A477:B477"/>
    <mergeCell ref="A478:B478"/>
    <mergeCell ref="A479:B479"/>
    <mergeCell ref="A480:B480"/>
    <mergeCell ref="A482:B482"/>
    <mergeCell ref="A483:B483"/>
  </mergeCells>
  <dataValidations count="1">
    <dataValidation allowBlank="1" showInputMessage="1" showErrorMessage="1" errorTitle="ERROR" error="Por favor ingrese solo Números." sqref="B466:B467 H446:I452 B489 A484:A488 A457 A461 A465:A474 A481 C453:XFD457 N458:XFD1048576 A490:M1048576 B310:B338 B408:B419 E446:F452 B280:B308 B421:B446 F325:J356 C458:M488 A399:A452 E324:E356 B340:B406 A386:A396 C280:C452 H357:I444 E357:F444 D324:D452 G357:G452 K325:Q452 J357:J452 A1:A383 B1:E202 B203:C279 R1:XFD452 D203:E323 F1:Q32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Natalia Franchesca   Riquelme Martinez</cp:lastModifiedBy>
  <dcterms:created xsi:type="dcterms:W3CDTF">2019-03-20T19:37:19Z</dcterms:created>
  <dcterms:modified xsi:type="dcterms:W3CDTF">2020-01-30T17:07:30Z</dcterms:modified>
</cp:coreProperties>
</file>