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ALIA\CONSOLIDADOS AÑO 2020\REM A\"/>
    </mc:Choice>
  </mc:AlternateContent>
  <bookViews>
    <workbookView xWindow="0" yWindow="0" windowWidth="24000" windowHeight="9135" tabRatio="819" activeTab="12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52511"/>
</workbook>
</file>

<file path=xl/calcChain.xml><?xml version="1.0" encoding="utf-8"?>
<calcChain xmlns="http://schemas.openxmlformats.org/spreadsheetml/2006/main">
  <c r="CH69" i="13" l="1"/>
  <c r="CG69" i="13"/>
  <c r="CB69" i="13"/>
  <c r="CA69" i="13"/>
  <c r="E69" i="13" s="1"/>
  <c r="CH68" i="13"/>
  <c r="CG68" i="13"/>
  <c r="CA68" i="13" s="1"/>
  <c r="E68" i="13" s="1"/>
  <c r="CB68" i="13"/>
  <c r="CH67" i="13"/>
  <c r="CB67" i="13" s="1"/>
  <c r="CG67" i="13"/>
  <c r="CA67" i="13" s="1"/>
  <c r="E67" i="13" s="1"/>
  <c r="CH64" i="13"/>
  <c r="CB64" i="13" s="1"/>
  <c r="E64" i="13"/>
  <c r="D64" i="13"/>
  <c r="C64" i="13"/>
  <c r="CG64" i="13" s="1"/>
  <c r="CA64" i="13" s="1"/>
  <c r="CH63" i="13"/>
  <c r="CB63" i="13" s="1"/>
  <c r="E63" i="13"/>
  <c r="D63" i="13"/>
  <c r="C63" i="13"/>
  <c r="CG63" i="13" s="1"/>
  <c r="CA63" i="13" s="1"/>
  <c r="CH62" i="13"/>
  <c r="CB62" i="13" s="1"/>
  <c r="E62" i="13"/>
  <c r="D62" i="13"/>
  <c r="C62" i="13"/>
  <c r="CG62" i="13" s="1"/>
  <c r="CA62" i="13" s="1"/>
  <c r="CH61" i="13"/>
  <c r="CB61" i="13" s="1"/>
  <c r="E61" i="13"/>
  <c r="D61" i="13"/>
  <c r="C61" i="13"/>
  <c r="CG61" i="13" s="1"/>
  <c r="CA61" i="13" s="1"/>
  <c r="CH55" i="13"/>
  <c r="CG55" i="13"/>
  <c r="CB55" i="13"/>
  <c r="CA55" i="13"/>
  <c r="D55" i="13"/>
  <c r="B51" i="13"/>
  <c r="B50" i="13"/>
  <c r="CG43" i="13"/>
  <c r="CA43" i="13"/>
  <c r="C43" i="13" s="1"/>
  <c r="B38" i="13"/>
  <c r="B37" i="13"/>
  <c r="CG42" i="13" s="1"/>
  <c r="CA42" i="13" s="1"/>
  <c r="C42" i="13" s="1"/>
  <c r="CB32" i="13"/>
  <c r="CA32" i="13"/>
  <c r="CH31" i="13"/>
  <c r="CG31" i="13"/>
  <c r="CB31" i="13"/>
  <c r="CA31" i="13"/>
  <c r="CI28" i="13"/>
  <c r="CC28" i="13" s="1"/>
  <c r="CH28" i="13"/>
  <c r="CB28" i="13" s="1"/>
  <c r="CG28" i="13"/>
  <c r="CA28" i="13" s="1"/>
  <c r="U28" i="13" s="1"/>
  <c r="B28" i="13"/>
  <c r="CI27" i="13"/>
  <c r="CC27" i="13" s="1"/>
  <c r="CH27" i="13"/>
  <c r="CB27" i="13" s="1"/>
  <c r="CG27" i="13"/>
  <c r="CA27" i="13" s="1"/>
  <c r="U27" i="13" s="1"/>
  <c r="B27" i="13"/>
  <c r="CI26" i="13"/>
  <c r="CC26" i="13" s="1"/>
  <c r="CH26" i="13"/>
  <c r="CB26" i="13" s="1"/>
  <c r="CG26" i="13"/>
  <c r="CA26" i="13" s="1"/>
  <c r="U26" i="13" s="1"/>
  <c r="B26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U20" i="13"/>
  <c r="U19" i="13"/>
  <c r="CL18" i="13"/>
  <c r="CF18" i="13"/>
  <c r="U18" i="13" s="1"/>
  <c r="U17" i="13"/>
  <c r="CK16" i="13"/>
  <c r="CE16" i="13"/>
  <c r="U16" i="13" s="1"/>
  <c r="M16" i="13"/>
  <c r="H16" i="13"/>
  <c r="CL15" i="13"/>
  <c r="CK15" i="13"/>
  <c r="CJ15" i="13"/>
  <c r="CI15" i="13"/>
  <c r="CH15" i="13"/>
  <c r="CG15" i="13"/>
  <c r="CF15" i="13"/>
  <c r="CE15" i="13"/>
  <c r="CD15" i="13"/>
  <c r="CC15" i="13"/>
  <c r="CB15" i="13"/>
  <c r="CA15" i="13"/>
  <c r="U15" i="13"/>
  <c r="M15" i="13"/>
  <c r="H15" i="13"/>
  <c r="CL14" i="13"/>
  <c r="CK14" i="13"/>
  <c r="CJ14" i="13"/>
  <c r="CI14" i="13"/>
  <c r="CH14" i="13"/>
  <c r="CG14" i="13"/>
  <c r="CF14" i="13"/>
  <c r="CE14" i="13"/>
  <c r="CD14" i="13"/>
  <c r="CC14" i="13"/>
  <c r="U14" i="13" s="1"/>
  <c r="CB14" i="13"/>
  <c r="CA14" i="13"/>
  <c r="M14" i="13"/>
  <c r="M11" i="13" s="1"/>
  <c r="H14" i="13"/>
  <c r="CL13" i="13"/>
  <c r="CK13" i="13"/>
  <c r="CJ13" i="13"/>
  <c r="CI13" i="13"/>
  <c r="CH13" i="13"/>
  <c r="CG13" i="13"/>
  <c r="CF13" i="13"/>
  <c r="CE13" i="13"/>
  <c r="CD13" i="13"/>
  <c r="CC13" i="13"/>
  <c r="CB13" i="13"/>
  <c r="U13" i="13" s="1"/>
  <c r="CA13" i="13"/>
  <c r="M13" i="13"/>
  <c r="H13" i="13"/>
  <c r="CL12" i="13"/>
  <c r="CK12" i="13"/>
  <c r="CJ12" i="13"/>
  <c r="CI12" i="13"/>
  <c r="B200" i="13" s="1"/>
  <c r="CH12" i="13"/>
  <c r="CG12" i="13"/>
  <c r="CF12" i="13"/>
  <c r="CE12" i="13"/>
  <c r="CD12" i="13"/>
  <c r="CC12" i="13"/>
  <c r="CB12" i="13"/>
  <c r="CA12" i="13"/>
  <c r="U12" i="13" s="1"/>
  <c r="M12" i="13"/>
  <c r="H12" i="13"/>
  <c r="T11" i="13"/>
  <c r="S11" i="13"/>
  <c r="R11" i="13"/>
  <c r="Q11" i="13"/>
  <c r="CG37" i="13" s="1"/>
  <c r="CA37" i="13" s="1"/>
  <c r="P11" i="13"/>
  <c r="CH37" i="13" s="1"/>
  <c r="CB37" i="13" s="1"/>
  <c r="O11" i="13"/>
  <c r="N11" i="13"/>
  <c r="L11" i="13"/>
  <c r="K11" i="13"/>
  <c r="J11" i="13"/>
  <c r="I11" i="13"/>
  <c r="H11" i="13"/>
  <c r="G11" i="13"/>
  <c r="F11" i="13"/>
  <c r="E11" i="13"/>
  <c r="D11" i="13"/>
  <c r="C11" i="13"/>
  <c r="B11" i="13"/>
  <c r="A5" i="13"/>
  <c r="A4" i="13"/>
  <c r="A3" i="13"/>
  <c r="A2" i="13"/>
  <c r="R61" i="13" l="1"/>
  <c r="R62" i="13"/>
  <c r="R63" i="13"/>
  <c r="R64" i="13"/>
  <c r="A200" i="13"/>
  <c r="M37" i="13"/>
  <c r="CH69" i="4"/>
  <c r="CB69" i="4" s="1"/>
  <c r="CG69" i="4"/>
  <c r="CA69" i="4" s="1"/>
  <c r="CH68" i="4"/>
  <c r="CB68" i="4" s="1"/>
  <c r="E68" i="4" s="1"/>
  <c r="CG68" i="4"/>
  <c r="CA68" i="4"/>
  <c r="CH67" i="4"/>
  <c r="CG67" i="4"/>
  <c r="CB67" i="4"/>
  <c r="CA67" i="4"/>
  <c r="E67" i="4" s="1"/>
  <c r="E64" i="4"/>
  <c r="D64" i="4"/>
  <c r="C64" i="4" s="1"/>
  <c r="E63" i="4"/>
  <c r="D63" i="4"/>
  <c r="C63" i="4" s="1"/>
  <c r="E62" i="4"/>
  <c r="D62" i="4"/>
  <c r="C62" i="4" s="1"/>
  <c r="E61" i="4"/>
  <c r="D61" i="4"/>
  <c r="C61" i="4"/>
  <c r="CH61" i="4" s="1"/>
  <c r="CB61" i="4" s="1"/>
  <c r="CH55" i="4"/>
  <c r="CG55" i="4"/>
  <c r="CB55" i="4"/>
  <c r="CA55" i="4"/>
  <c r="D55" i="4" s="1"/>
  <c r="B51" i="4"/>
  <c r="B50" i="4"/>
  <c r="CG43" i="4"/>
  <c r="CA43" i="4" s="1"/>
  <c r="C43" i="4" s="1"/>
  <c r="B38" i="4"/>
  <c r="CH37" i="4"/>
  <c r="CB37" i="4" s="1"/>
  <c r="B37" i="4"/>
  <c r="CG42" i="4" s="1"/>
  <c r="CA42" i="4" s="1"/>
  <c r="C42" i="4" s="1"/>
  <c r="CB32" i="4"/>
  <c r="CA32" i="4"/>
  <c r="CH31" i="4"/>
  <c r="CG31" i="4"/>
  <c r="CB31" i="4"/>
  <c r="CA31" i="4"/>
  <c r="CI28" i="4"/>
  <c r="CC28" i="4" s="1"/>
  <c r="CH28" i="4"/>
  <c r="CB28" i="4" s="1"/>
  <c r="B28" i="4"/>
  <c r="CG28" i="4" s="1"/>
  <c r="CA28" i="4" s="1"/>
  <c r="U28" i="4" s="1"/>
  <c r="CI27" i="4"/>
  <c r="CC27" i="4" s="1"/>
  <c r="CH27" i="4"/>
  <c r="CB27" i="4" s="1"/>
  <c r="B27" i="4"/>
  <c r="CG27" i="4" s="1"/>
  <c r="CA27" i="4" s="1"/>
  <c r="U27" i="4" s="1"/>
  <c r="CI26" i="4"/>
  <c r="CC26" i="4" s="1"/>
  <c r="CH26" i="4"/>
  <c r="CB26" i="4" s="1"/>
  <c r="B26" i="4"/>
  <c r="CG26" i="4" s="1"/>
  <c r="CA26" i="4" s="1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U20" i="4"/>
  <c r="U19" i="4"/>
  <c r="CL18" i="4"/>
  <c r="CF18" i="4"/>
  <c r="U18" i="4"/>
  <c r="U17" i="4"/>
  <c r="CK16" i="4"/>
  <c r="CE16" i="4"/>
  <c r="U16" i="4"/>
  <c r="M16" i="4"/>
  <c r="H16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U15" i="4" s="1"/>
  <c r="M15" i="4"/>
  <c r="H15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U14" i="4"/>
  <c r="M14" i="4"/>
  <c r="H14" i="4"/>
  <c r="CL13" i="4"/>
  <c r="CK13" i="4"/>
  <c r="CJ13" i="4"/>
  <c r="CI13" i="4"/>
  <c r="CH13" i="4"/>
  <c r="CG13" i="4"/>
  <c r="CF13" i="4"/>
  <c r="CE13" i="4"/>
  <c r="CD13" i="4"/>
  <c r="CC13" i="4"/>
  <c r="U13" i="4" s="1"/>
  <c r="CB13" i="4"/>
  <c r="CA13" i="4"/>
  <c r="M13" i="4"/>
  <c r="H13" i="4"/>
  <c r="CL12" i="4"/>
  <c r="CK12" i="4"/>
  <c r="CJ12" i="4"/>
  <c r="CI12" i="4"/>
  <c r="CH12" i="4"/>
  <c r="CG12" i="4"/>
  <c r="CF12" i="4"/>
  <c r="CE12" i="4"/>
  <c r="CD12" i="4"/>
  <c r="CC12" i="4"/>
  <c r="CB12" i="4"/>
  <c r="U12" i="4" s="1"/>
  <c r="CA12" i="4"/>
  <c r="M12" i="4"/>
  <c r="H12" i="4"/>
  <c r="H11" i="4" s="1"/>
  <c r="T11" i="4"/>
  <c r="S11" i="4"/>
  <c r="R11" i="4"/>
  <c r="Q11" i="4"/>
  <c r="CG37" i="4" s="1"/>
  <c r="CA37" i="4" s="1"/>
  <c r="M37" i="4" s="1"/>
  <c r="P11" i="4"/>
  <c r="O11" i="4"/>
  <c r="N11" i="4"/>
  <c r="M11" i="4"/>
  <c r="L11" i="4"/>
  <c r="K11" i="4"/>
  <c r="J11" i="4"/>
  <c r="I11" i="4"/>
  <c r="G11" i="4"/>
  <c r="F11" i="4"/>
  <c r="E11" i="4"/>
  <c r="D11" i="4"/>
  <c r="C11" i="4"/>
  <c r="B11" i="4"/>
  <c r="A5" i="4"/>
  <c r="A4" i="4"/>
  <c r="A3" i="4"/>
  <c r="A2" i="4"/>
  <c r="CH63" i="4" l="1"/>
  <c r="CB63" i="4" s="1"/>
  <c r="CG63" i="4"/>
  <c r="CA63" i="4" s="1"/>
  <c r="R63" i="4" s="1"/>
  <c r="A200" i="4"/>
  <c r="U26" i="4"/>
  <c r="CH62" i="4"/>
  <c r="CB62" i="4" s="1"/>
  <c r="CG62" i="4"/>
  <c r="CA62" i="4" s="1"/>
  <c r="R62" i="4" s="1"/>
  <c r="CH64" i="4"/>
  <c r="CB64" i="4" s="1"/>
  <c r="CG64" i="4"/>
  <c r="CA64" i="4" s="1"/>
  <c r="R64" i="4" s="1"/>
  <c r="E69" i="4"/>
  <c r="CG61" i="4"/>
  <c r="CA61" i="4" s="1"/>
  <c r="R61" i="4" s="1"/>
  <c r="B25" i="4"/>
  <c r="B200" i="4" l="1"/>
  <c r="CH69" i="5" l="1"/>
  <c r="CG69" i="5"/>
  <c r="CA69" i="5" s="1"/>
  <c r="E69" i="5" s="1"/>
  <c r="CB69" i="5"/>
  <c r="CH68" i="5"/>
  <c r="CB68" i="5" s="1"/>
  <c r="CG68" i="5"/>
  <c r="CA68" i="5" s="1"/>
  <c r="E68" i="5" s="1"/>
  <c r="CH67" i="5"/>
  <c r="CB67" i="5" s="1"/>
  <c r="E67" i="5" s="1"/>
  <c r="CG67" i="5"/>
  <c r="CA67" i="5"/>
  <c r="E64" i="5"/>
  <c r="D64" i="5"/>
  <c r="C64" i="5"/>
  <c r="CH64" i="5" s="1"/>
  <c r="CB64" i="5" s="1"/>
  <c r="E63" i="5"/>
  <c r="D63" i="5"/>
  <c r="C63" i="5"/>
  <c r="CH63" i="5" s="1"/>
  <c r="CB63" i="5" s="1"/>
  <c r="E62" i="5"/>
  <c r="D62" i="5"/>
  <c r="C62" i="5"/>
  <c r="CH62" i="5" s="1"/>
  <c r="CB62" i="5" s="1"/>
  <c r="E61" i="5"/>
  <c r="D61" i="5"/>
  <c r="C61" i="5"/>
  <c r="CH61" i="5" s="1"/>
  <c r="CB61" i="5" s="1"/>
  <c r="CH55" i="5"/>
  <c r="CG55" i="5"/>
  <c r="CB55" i="5"/>
  <c r="CA55" i="5"/>
  <c r="D55" i="5" s="1"/>
  <c r="B51" i="5"/>
  <c r="B50" i="5"/>
  <c r="CG43" i="5"/>
  <c r="CA43" i="5" s="1"/>
  <c r="C43" i="5" s="1"/>
  <c r="B38" i="5"/>
  <c r="CH37" i="5"/>
  <c r="CB37" i="5" s="1"/>
  <c r="B37" i="5"/>
  <c r="CG42" i="5" s="1"/>
  <c r="CA42" i="5" s="1"/>
  <c r="C42" i="5" s="1"/>
  <c r="CB32" i="5"/>
  <c r="CA32" i="5"/>
  <c r="CH31" i="5"/>
  <c r="CG31" i="5"/>
  <c r="CB31" i="5"/>
  <c r="CA31" i="5"/>
  <c r="CI28" i="5"/>
  <c r="CC28" i="5" s="1"/>
  <c r="CH28" i="5"/>
  <c r="CB28" i="5" s="1"/>
  <c r="B28" i="5"/>
  <c r="CG28" i="5" s="1"/>
  <c r="CA28" i="5" s="1"/>
  <c r="CI27" i="5"/>
  <c r="CC27" i="5" s="1"/>
  <c r="CH27" i="5"/>
  <c r="CB27" i="5" s="1"/>
  <c r="B27" i="5"/>
  <c r="CG27" i="5" s="1"/>
  <c r="CA27" i="5" s="1"/>
  <c r="CI26" i="5"/>
  <c r="CC26" i="5" s="1"/>
  <c r="CH26" i="5"/>
  <c r="CB26" i="5" s="1"/>
  <c r="B26" i="5"/>
  <c r="CG26" i="5" s="1"/>
  <c r="CA26" i="5" s="1"/>
  <c r="U26" i="5" s="1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U20" i="5"/>
  <c r="U19" i="5"/>
  <c r="CL18" i="5"/>
  <c r="CF18" i="5"/>
  <c r="U18" i="5"/>
  <c r="U17" i="5"/>
  <c r="CK16" i="5"/>
  <c r="CE16" i="5"/>
  <c r="U16" i="5"/>
  <c r="M16" i="5"/>
  <c r="H16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U15" i="5" s="1"/>
  <c r="M15" i="5"/>
  <c r="H15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U14" i="5"/>
  <c r="M14" i="5"/>
  <c r="H14" i="5"/>
  <c r="CL13" i="5"/>
  <c r="CK13" i="5"/>
  <c r="CJ13" i="5"/>
  <c r="CI13" i="5"/>
  <c r="CH13" i="5"/>
  <c r="CG13" i="5"/>
  <c r="CF13" i="5"/>
  <c r="CE13" i="5"/>
  <c r="CD13" i="5"/>
  <c r="CC13" i="5"/>
  <c r="U13" i="5" s="1"/>
  <c r="CB13" i="5"/>
  <c r="CA13" i="5"/>
  <c r="M13" i="5"/>
  <c r="H13" i="5"/>
  <c r="CL12" i="5"/>
  <c r="CK12" i="5"/>
  <c r="CJ12" i="5"/>
  <c r="CI12" i="5"/>
  <c r="CH12" i="5"/>
  <c r="CG12" i="5"/>
  <c r="CF12" i="5"/>
  <c r="CE12" i="5"/>
  <c r="CD12" i="5"/>
  <c r="CC12" i="5"/>
  <c r="CB12" i="5"/>
  <c r="U12" i="5" s="1"/>
  <c r="CA12" i="5"/>
  <c r="M12" i="5"/>
  <c r="H12" i="5"/>
  <c r="H11" i="5" s="1"/>
  <c r="T11" i="5"/>
  <c r="S11" i="5"/>
  <c r="R11" i="5"/>
  <c r="Q11" i="5"/>
  <c r="CG37" i="5" s="1"/>
  <c r="CA37" i="5" s="1"/>
  <c r="P11" i="5"/>
  <c r="O11" i="5"/>
  <c r="N11" i="5"/>
  <c r="M11" i="5"/>
  <c r="L11" i="5"/>
  <c r="K11" i="5"/>
  <c r="J11" i="5"/>
  <c r="I11" i="5"/>
  <c r="G11" i="5"/>
  <c r="F11" i="5"/>
  <c r="E11" i="5"/>
  <c r="D11" i="5"/>
  <c r="C11" i="5"/>
  <c r="B11" i="5"/>
  <c r="A200" i="5" s="1"/>
  <c r="A5" i="5"/>
  <c r="A4" i="5"/>
  <c r="A3" i="5"/>
  <c r="A2" i="5"/>
  <c r="M37" i="5" l="1"/>
  <c r="U28" i="5"/>
  <c r="U27" i="5"/>
  <c r="CG61" i="5"/>
  <c r="CA61" i="5" s="1"/>
  <c r="R61" i="5" s="1"/>
  <c r="CG62" i="5"/>
  <c r="CA62" i="5" s="1"/>
  <c r="R62" i="5" s="1"/>
  <c r="CG63" i="5"/>
  <c r="CA63" i="5" s="1"/>
  <c r="R63" i="5" s="1"/>
  <c r="CG64" i="5"/>
  <c r="CA64" i="5" s="1"/>
  <c r="R64" i="5" s="1"/>
  <c r="B25" i="5"/>
  <c r="B200" i="5" l="1"/>
  <c r="CH69" i="6" l="1"/>
  <c r="CG69" i="6"/>
  <c r="CA69" i="6" s="1"/>
  <c r="E69" i="6" s="1"/>
  <c r="CB69" i="6"/>
  <c r="CH68" i="6"/>
  <c r="CB68" i="6" s="1"/>
  <c r="CG68" i="6"/>
  <c r="CA68" i="6" s="1"/>
  <c r="E68" i="6" s="1"/>
  <c r="CH67" i="6"/>
  <c r="CB67" i="6" s="1"/>
  <c r="E67" i="6" s="1"/>
  <c r="CG67" i="6"/>
  <c r="CA67" i="6"/>
  <c r="E64" i="6"/>
  <c r="D64" i="6"/>
  <c r="C64" i="6"/>
  <c r="CH64" i="6" s="1"/>
  <c r="CB64" i="6" s="1"/>
  <c r="E63" i="6"/>
  <c r="D63" i="6"/>
  <c r="C63" i="6"/>
  <c r="CH63" i="6" s="1"/>
  <c r="CB63" i="6" s="1"/>
  <c r="E62" i="6"/>
  <c r="D62" i="6"/>
  <c r="C62" i="6"/>
  <c r="CH62" i="6" s="1"/>
  <c r="CB62" i="6" s="1"/>
  <c r="E61" i="6"/>
  <c r="D61" i="6"/>
  <c r="C61" i="6"/>
  <c r="CH61" i="6" s="1"/>
  <c r="CB61" i="6" s="1"/>
  <c r="CH55" i="6"/>
  <c r="CG55" i="6"/>
  <c r="CB55" i="6"/>
  <c r="CA55" i="6"/>
  <c r="D55" i="6" s="1"/>
  <c r="B51" i="6"/>
  <c r="B50" i="6"/>
  <c r="CG43" i="6"/>
  <c r="CA43" i="6" s="1"/>
  <c r="C43" i="6" s="1"/>
  <c r="B38" i="6"/>
  <c r="CH37" i="6"/>
  <c r="CB37" i="6" s="1"/>
  <c r="B37" i="6"/>
  <c r="CG42" i="6" s="1"/>
  <c r="CA42" i="6" s="1"/>
  <c r="C42" i="6" s="1"/>
  <c r="CB32" i="6"/>
  <c r="CA32" i="6"/>
  <c r="CH31" i="6"/>
  <c r="CG31" i="6"/>
  <c r="CB31" i="6"/>
  <c r="CA31" i="6"/>
  <c r="CI28" i="6"/>
  <c r="CC28" i="6" s="1"/>
  <c r="CH28" i="6"/>
  <c r="CB28" i="6" s="1"/>
  <c r="B28" i="6"/>
  <c r="CG28" i="6" s="1"/>
  <c r="CA28" i="6" s="1"/>
  <c r="CI27" i="6"/>
  <c r="CC27" i="6" s="1"/>
  <c r="CH27" i="6"/>
  <c r="CB27" i="6" s="1"/>
  <c r="B27" i="6"/>
  <c r="CG27" i="6" s="1"/>
  <c r="CA27" i="6" s="1"/>
  <c r="CI26" i="6"/>
  <c r="CC26" i="6" s="1"/>
  <c r="CH26" i="6"/>
  <c r="CB26" i="6" s="1"/>
  <c r="B26" i="6"/>
  <c r="CG26" i="6" s="1"/>
  <c r="CA26" i="6" s="1"/>
  <c r="U26" i="6" s="1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U20" i="6"/>
  <c r="U19" i="6"/>
  <c r="CL18" i="6"/>
  <c r="CF18" i="6"/>
  <c r="U18" i="6"/>
  <c r="U17" i="6"/>
  <c r="CK16" i="6"/>
  <c r="CE16" i="6"/>
  <c r="U16" i="6"/>
  <c r="M16" i="6"/>
  <c r="H16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U15" i="6" s="1"/>
  <c r="M15" i="6"/>
  <c r="H15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U14" i="6"/>
  <c r="M14" i="6"/>
  <c r="H14" i="6"/>
  <c r="CL13" i="6"/>
  <c r="CK13" i="6"/>
  <c r="CJ13" i="6"/>
  <c r="CI13" i="6"/>
  <c r="CH13" i="6"/>
  <c r="CG13" i="6"/>
  <c r="CF13" i="6"/>
  <c r="CE13" i="6"/>
  <c r="CD13" i="6"/>
  <c r="CC13" i="6"/>
  <c r="U13" i="6" s="1"/>
  <c r="CB13" i="6"/>
  <c r="CA13" i="6"/>
  <c r="M13" i="6"/>
  <c r="H13" i="6"/>
  <c r="CL12" i="6"/>
  <c r="CK12" i="6"/>
  <c r="CJ12" i="6"/>
  <c r="CI12" i="6"/>
  <c r="CH12" i="6"/>
  <c r="CG12" i="6"/>
  <c r="CF12" i="6"/>
  <c r="CE12" i="6"/>
  <c r="CD12" i="6"/>
  <c r="CC12" i="6"/>
  <c r="CB12" i="6"/>
  <c r="U12" i="6" s="1"/>
  <c r="CA12" i="6"/>
  <c r="M12" i="6"/>
  <c r="H12" i="6"/>
  <c r="H11" i="6" s="1"/>
  <c r="T11" i="6"/>
  <c r="S11" i="6"/>
  <c r="R11" i="6"/>
  <c r="Q11" i="6"/>
  <c r="CG37" i="6" s="1"/>
  <c r="CA37" i="6" s="1"/>
  <c r="P11" i="6"/>
  <c r="O11" i="6"/>
  <c r="N11" i="6"/>
  <c r="M11" i="6"/>
  <c r="L11" i="6"/>
  <c r="K11" i="6"/>
  <c r="J11" i="6"/>
  <c r="I11" i="6"/>
  <c r="G11" i="6"/>
  <c r="F11" i="6"/>
  <c r="E11" i="6"/>
  <c r="D11" i="6"/>
  <c r="C11" i="6"/>
  <c r="B11" i="6"/>
  <c r="A200" i="6" s="1"/>
  <c r="A5" i="6"/>
  <c r="A4" i="6"/>
  <c r="A3" i="6"/>
  <c r="A2" i="6"/>
  <c r="M37" i="6" l="1"/>
  <c r="U28" i="6"/>
  <c r="U27" i="6"/>
  <c r="CG61" i="6"/>
  <c r="CA61" i="6" s="1"/>
  <c r="R61" i="6" s="1"/>
  <c r="CG62" i="6"/>
  <c r="CA62" i="6" s="1"/>
  <c r="R62" i="6" s="1"/>
  <c r="CG63" i="6"/>
  <c r="CA63" i="6" s="1"/>
  <c r="R63" i="6" s="1"/>
  <c r="CG64" i="6"/>
  <c r="CA64" i="6" s="1"/>
  <c r="R64" i="6" s="1"/>
  <c r="B25" i="6"/>
  <c r="B200" i="6" l="1"/>
  <c r="CH69" i="7" l="1"/>
  <c r="CB69" i="7" s="1"/>
  <c r="CG69" i="7"/>
  <c r="CA69" i="7" s="1"/>
  <c r="E69" i="7" s="1"/>
  <c r="CH68" i="7"/>
  <c r="CB68" i="7" s="1"/>
  <c r="E68" i="7" s="1"/>
  <c r="CG68" i="7"/>
  <c r="CA68" i="7"/>
  <c r="CH67" i="7"/>
  <c r="CG67" i="7"/>
  <c r="CB67" i="7"/>
  <c r="CA67" i="7"/>
  <c r="E67" i="7" s="1"/>
  <c r="E64" i="7"/>
  <c r="D64" i="7"/>
  <c r="C64" i="7" s="1"/>
  <c r="E63" i="7"/>
  <c r="D63" i="7"/>
  <c r="C63" i="7" s="1"/>
  <c r="E62" i="7"/>
  <c r="D62" i="7"/>
  <c r="C62" i="7" s="1"/>
  <c r="E61" i="7"/>
  <c r="D61" i="7"/>
  <c r="C61" i="7" s="1"/>
  <c r="CH55" i="7"/>
  <c r="CG55" i="7"/>
  <c r="CB55" i="7"/>
  <c r="D55" i="7" s="1"/>
  <c r="CA55" i="7"/>
  <c r="B51" i="7"/>
  <c r="B50" i="7"/>
  <c r="CG42" i="7"/>
  <c r="CA42" i="7" s="1"/>
  <c r="C42" i="7" s="1"/>
  <c r="B38" i="7"/>
  <c r="CG43" i="7" s="1"/>
  <c r="CA43" i="7" s="1"/>
  <c r="C43" i="7" s="1"/>
  <c r="CH37" i="7"/>
  <c r="CB37" i="7" s="1"/>
  <c r="B37" i="7"/>
  <c r="CB32" i="7"/>
  <c r="CA32" i="7"/>
  <c r="CH31" i="7"/>
  <c r="CG31" i="7"/>
  <c r="CB31" i="7"/>
  <c r="CA31" i="7"/>
  <c r="CI28" i="7"/>
  <c r="CC28" i="7" s="1"/>
  <c r="B28" i="7"/>
  <c r="CH28" i="7" s="1"/>
  <c r="CB28" i="7" s="1"/>
  <c r="CI27" i="7"/>
  <c r="CC27" i="7" s="1"/>
  <c r="B27" i="7"/>
  <c r="CH27" i="7" s="1"/>
  <c r="CB27" i="7" s="1"/>
  <c r="CI26" i="7"/>
  <c r="CC26" i="7" s="1"/>
  <c r="B26" i="7"/>
  <c r="CH26" i="7" s="1"/>
  <c r="CB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U20" i="7"/>
  <c r="U19" i="7"/>
  <c r="CL18" i="7"/>
  <c r="CF18" i="7"/>
  <c r="U18" i="7"/>
  <c r="U17" i="7"/>
  <c r="CK16" i="7"/>
  <c r="CE16" i="7"/>
  <c r="U16" i="7"/>
  <c r="M16" i="7"/>
  <c r="H16" i="7"/>
  <c r="CL15" i="7"/>
  <c r="CK15" i="7"/>
  <c r="CJ15" i="7"/>
  <c r="CI15" i="7"/>
  <c r="CH15" i="7"/>
  <c r="CG15" i="7"/>
  <c r="CF15" i="7"/>
  <c r="CE15" i="7"/>
  <c r="CD15" i="7"/>
  <c r="CC15" i="7"/>
  <c r="CB15" i="7"/>
  <c r="U15" i="7" s="1"/>
  <c r="CA15" i="7"/>
  <c r="M15" i="7"/>
  <c r="H15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U14" i="7" s="1"/>
  <c r="M14" i="7"/>
  <c r="H14" i="7"/>
  <c r="H11" i="7" s="1"/>
  <c r="CL13" i="7"/>
  <c r="CK13" i="7"/>
  <c r="CJ13" i="7"/>
  <c r="CI13" i="7"/>
  <c r="CH13" i="7"/>
  <c r="CG13" i="7"/>
  <c r="CF13" i="7"/>
  <c r="CE13" i="7"/>
  <c r="CD13" i="7"/>
  <c r="CC13" i="7"/>
  <c r="CB13" i="7"/>
  <c r="CA13" i="7"/>
  <c r="U13" i="7"/>
  <c r="M13" i="7"/>
  <c r="H13" i="7"/>
  <c r="CL12" i="7"/>
  <c r="CK12" i="7"/>
  <c r="CJ12" i="7"/>
  <c r="CI12" i="7"/>
  <c r="CH12" i="7"/>
  <c r="CG12" i="7"/>
  <c r="CF12" i="7"/>
  <c r="CE12" i="7"/>
  <c r="CD12" i="7"/>
  <c r="CC12" i="7"/>
  <c r="U12" i="7" s="1"/>
  <c r="CB12" i="7"/>
  <c r="CA12" i="7"/>
  <c r="M12" i="7"/>
  <c r="M11" i="7" s="1"/>
  <c r="H12" i="7"/>
  <c r="T11" i="7"/>
  <c r="S11" i="7"/>
  <c r="R11" i="7"/>
  <c r="Q11" i="7"/>
  <c r="CG37" i="7" s="1"/>
  <c r="CA37" i="7" s="1"/>
  <c r="P11" i="7"/>
  <c r="O11" i="7"/>
  <c r="N11" i="7"/>
  <c r="L11" i="7"/>
  <c r="K11" i="7"/>
  <c r="J11" i="7"/>
  <c r="I11" i="7"/>
  <c r="G11" i="7"/>
  <c r="F11" i="7"/>
  <c r="E11" i="7"/>
  <c r="D11" i="7"/>
  <c r="C11" i="7"/>
  <c r="B11" i="7"/>
  <c r="A5" i="7"/>
  <c r="A4" i="7"/>
  <c r="A3" i="7"/>
  <c r="A2" i="7"/>
  <c r="CH62" i="7" l="1"/>
  <c r="CB62" i="7" s="1"/>
  <c r="CG62" i="7"/>
  <c r="CA62" i="7" s="1"/>
  <c r="R62" i="7" s="1"/>
  <c r="CH64" i="7"/>
  <c r="CB64" i="7" s="1"/>
  <c r="CG64" i="7"/>
  <c r="CA64" i="7" s="1"/>
  <c r="R64" i="7" s="1"/>
  <c r="A200" i="7"/>
  <c r="M37" i="7"/>
  <c r="CH61" i="7"/>
  <c r="CB61" i="7" s="1"/>
  <c r="CG61" i="7"/>
  <c r="CA61" i="7" s="1"/>
  <c r="CH63" i="7"/>
  <c r="CB63" i="7" s="1"/>
  <c r="CG63" i="7"/>
  <c r="CA63" i="7" s="1"/>
  <c r="R63" i="7" s="1"/>
  <c r="B25" i="7"/>
  <c r="CG26" i="7"/>
  <c r="CA26" i="7" s="1"/>
  <c r="U26" i="7" s="1"/>
  <c r="CG27" i="7"/>
  <c r="CA27" i="7" s="1"/>
  <c r="U27" i="7" s="1"/>
  <c r="CG28" i="7"/>
  <c r="CA28" i="7" s="1"/>
  <c r="U28" i="7" s="1"/>
  <c r="B200" i="7" l="1"/>
  <c r="R61" i="7"/>
  <c r="CH69" i="8" l="1"/>
  <c r="CB69" i="8" s="1"/>
  <c r="CG69" i="8"/>
  <c r="CA69" i="8" s="1"/>
  <c r="E69" i="8" s="1"/>
  <c r="CH68" i="8"/>
  <c r="CB68" i="8" s="1"/>
  <c r="E68" i="8" s="1"/>
  <c r="CG68" i="8"/>
  <c r="CA68" i="8"/>
  <c r="CH67" i="8"/>
  <c r="CG67" i="8"/>
  <c r="CB67" i="8"/>
  <c r="CA67" i="8"/>
  <c r="E67" i="8" s="1"/>
  <c r="E64" i="8"/>
  <c r="D64" i="8"/>
  <c r="C64" i="8" s="1"/>
  <c r="E63" i="8"/>
  <c r="D63" i="8"/>
  <c r="C63" i="8" s="1"/>
  <c r="E62" i="8"/>
  <c r="D62" i="8"/>
  <c r="C62" i="8" s="1"/>
  <c r="E61" i="8"/>
  <c r="D61" i="8"/>
  <c r="C61" i="8" s="1"/>
  <c r="CH55" i="8"/>
  <c r="CG55" i="8"/>
  <c r="CB55" i="8"/>
  <c r="D55" i="8" s="1"/>
  <c r="CA55" i="8"/>
  <c r="B51" i="8"/>
  <c r="B50" i="8"/>
  <c r="CG42" i="8"/>
  <c r="CA42" i="8" s="1"/>
  <c r="C42" i="8" s="1"/>
  <c r="B38" i="8"/>
  <c r="CG43" i="8" s="1"/>
  <c r="CA43" i="8" s="1"/>
  <c r="C43" i="8" s="1"/>
  <c r="CH37" i="8"/>
  <c r="CB37" i="8" s="1"/>
  <c r="B37" i="8"/>
  <c r="CB32" i="8"/>
  <c r="CA32" i="8"/>
  <c r="CH31" i="8"/>
  <c r="CG31" i="8"/>
  <c r="CB31" i="8"/>
  <c r="CA31" i="8"/>
  <c r="CI28" i="8"/>
  <c r="CC28" i="8" s="1"/>
  <c r="B28" i="8"/>
  <c r="CH28" i="8" s="1"/>
  <c r="CB28" i="8" s="1"/>
  <c r="CI27" i="8"/>
  <c r="CC27" i="8" s="1"/>
  <c r="B27" i="8"/>
  <c r="CH27" i="8" s="1"/>
  <c r="CB27" i="8" s="1"/>
  <c r="CI26" i="8"/>
  <c r="CC26" i="8" s="1"/>
  <c r="B26" i="8"/>
  <c r="CH26" i="8" s="1"/>
  <c r="CB26" i="8" s="1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U20" i="8"/>
  <c r="U19" i="8"/>
  <c r="CL18" i="8"/>
  <c r="CF18" i="8"/>
  <c r="U18" i="8"/>
  <c r="U17" i="8"/>
  <c r="CK16" i="8"/>
  <c r="CE16" i="8"/>
  <c r="U16" i="8"/>
  <c r="M16" i="8"/>
  <c r="H16" i="8"/>
  <c r="CL15" i="8"/>
  <c r="CK15" i="8"/>
  <c r="CJ15" i="8"/>
  <c r="CI15" i="8"/>
  <c r="CH15" i="8"/>
  <c r="CG15" i="8"/>
  <c r="CF15" i="8"/>
  <c r="CE15" i="8"/>
  <c r="CD15" i="8"/>
  <c r="CC15" i="8"/>
  <c r="CB15" i="8"/>
  <c r="U15" i="8" s="1"/>
  <c r="CA15" i="8"/>
  <c r="M15" i="8"/>
  <c r="H15" i="8"/>
  <c r="CL14" i="8"/>
  <c r="CK14" i="8"/>
  <c r="CJ14" i="8"/>
  <c r="CI14" i="8"/>
  <c r="CH14" i="8"/>
  <c r="CG14" i="8"/>
  <c r="CF14" i="8"/>
  <c r="CE14" i="8"/>
  <c r="CD14" i="8"/>
  <c r="CC14" i="8"/>
  <c r="CB14" i="8"/>
  <c r="CA14" i="8"/>
  <c r="U14" i="8" s="1"/>
  <c r="M14" i="8"/>
  <c r="H14" i="8"/>
  <c r="H11" i="8" s="1"/>
  <c r="CL13" i="8"/>
  <c r="CK13" i="8"/>
  <c r="CJ13" i="8"/>
  <c r="CI13" i="8"/>
  <c r="CH13" i="8"/>
  <c r="CG13" i="8"/>
  <c r="CF13" i="8"/>
  <c r="CE13" i="8"/>
  <c r="CD13" i="8"/>
  <c r="CC13" i="8"/>
  <c r="CB13" i="8"/>
  <c r="CA13" i="8"/>
  <c r="U13" i="8"/>
  <c r="M13" i="8"/>
  <c r="H13" i="8"/>
  <c r="CL12" i="8"/>
  <c r="CK12" i="8"/>
  <c r="CJ12" i="8"/>
  <c r="CI12" i="8"/>
  <c r="CH12" i="8"/>
  <c r="CG12" i="8"/>
  <c r="CF12" i="8"/>
  <c r="CE12" i="8"/>
  <c r="CD12" i="8"/>
  <c r="CC12" i="8"/>
  <c r="U12" i="8" s="1"/>
  <c r="CB12" i="8"/>
  <c r="CA12" i="8"/>
  <c r="M12" i="8"/>
  <c r="M11" i="8" s="1"/>
  <c r="H12" i="8"/>
  <c r="T11" i="8"/>
  <c r="S11" i="8"/>
  <c r="R11" i="8"/>
  <c r="Q11" i="8"/>
  <c r="CG37" i="8" s="1"/>
  <c r="CA37" i="8" s="1"/>
  <c r="P11" i="8"/>
  <c r="O11" i="8"/>
  <c r="N11" i="8"/>
  <c r="L11" i="8"/>
  <c r="K11" i="8"/>
  <c r="J11" i="8"/>
  <c r="I11" i="8"/>
  <c r="G11" i="8"/>
  <c r="F11" i="8"/>
  <c r="E11" i="8"/>
  <c r="D11" i="8"/>
  <c r="C11" i="8"/>
  <c r="B11" i="8"/>
  <c r="A5" i="8"/>
  <c r="A4" i="8"/>
  <c r="A3" i="8"/>
  <c r="A2" i="8"/>
  <c r="CH62" i="8" l="1"/>
  <c r="CB62" i="8" s="1"/>
  <c r="CG62" i="8"/>
  <c r="CA62" i="8" s="1"/>
  <c r="R62" i="8" s="1"/>
  <c r="CH64" i="8"/>
  <c r="CB64" i="8" s="1"/>
  <c r="CG64" i="8"/>
  <c r="CA64" i="8" s="1"/>
  <c r="R64" i="8" s="1"/>
  <c r="A200" i="8"/>
  <c r="M37" i="8"/>
  <c r="CH61" i="8"/>
  <c r="CB61" i="8" s="1"/>
  <c r="CG61" i="8"/>
  <c r="CA61" i="8" s="1"/>
  <c r="CH63" i="8"/>
  <c r="CB63" i="8" s="1"/>
  <c r="CG63" i="8"/>
  <c r="CA63" i="8" s="1"/>
  <c r="R63" i="8" s="1"/>
  <c r="B25" i="8"/>
  <c r="CG26" i="8"/>
  <c r="CA26" i="8" s="1"/>
  <c r="U26" i="8" s="1"/>
  <c r="CG27" i="8"/>
  <c r="CA27" i="8" s="1"/>
  <c r="U27" i="8" s="1"/>
  <c r="CG28" i="8"/>
  <c r="CA28" i="8" s="1"/>
  <c r="U28" i="8" s="1"/>
  <c r="B200" i="8" l="1"/>
  <c r="R61" i="8"/>
  <c r="CH69" i="9" l="1"/>
  <c r="CG69" i="9"/>
  <c r="CA69" i="9" s="1"/>
  <c r="E69" i="9" s="1"/>
  <c r="CB69" i="9"/>
  <c r="CH68" i="9"/>
  <c r="CB68" i="9" s="1"/>
  <c r="CG68" i="9"/>
  <c r="CA68" i="9" s="1"/>
  <c r="CH67" i="9"/>
  <c r="CB67" i="9" s="1"/>
  <c r="E67" i="9" s="1"/>
  <c r="CG67" i="9"/>
  <c r="CA67" i="9"/>
  <c r="E64" i="9"/>
  <c r="D64" i="9"/>
  <c r="C64" i="9"/>
  <c r="CH64" i="9" s="1"/>
  <c r="CB64" i="9" s="1"/>
  <c r="E63" i="9"/>
  <c r="D63" i="9"/>
  <c r="C63" i="9"/>
  <c r="CH63" i="9" s="1"/>
  <c r="CB63" i="9" s="1"/>
  <c r="E62" i="9"/>
  <c r="D62" i="9"/>
  <c r="C62" i="9"/>
  <c r="CH62" i="9" s="1"/>
  <c r="CB62" i="9" s="1"/>
  <c r="E61" i="9"/>
  <c r="D61" i="9"/>
  <c r="C61" i="9"/>
  <c r="CH61" i="9" s="1"/>
  <c r="CB61" i="9" s="1"/>
  <c r="CH55" i="9"/>
  <c r="CG55" i="9"/>
  <c r="CB55" i="9"/>
  <c r="CA55" i="9"/>
  <c r="D55" i="9" s="1"/>
  <c r="B51" i="9"/>
  <c r="B50" i="9"/>
  <c r="CG43" i="9"/>
  <c r="CA43" i="9" s="1"/>
  <c r="C43" i="9" s="1"/>
  <c r="B38" i="9"/>
  <c r="CH37" i="9"/>
  <c r="CB37" i="9" s="1"/>
  <c r="B37" i="9"/>
  <c r="CG42" i="9" s="1"/>
  <c r="CA42" i="9" s="1"/>
  <c r="C42" i="9" s="1"/>
  <c r="CB32" i="9"/>
  <c r="CA32" i="9"/>
  <c r="CH31" i="9"/>
  <c r="CG31" i="9"/>
  <c r="CB31" i="9"/>
  <c r="CA31" i="9"/>
  <c r="CI28" i="9"/>
  <c r="CC28" i="9" s="1"/>
  <c r="CH28" i="9"/>
  <c r="CB28" i="9" s="1"/>
  <c r="B28" i="9"/>
  <c r="CG28" i="9" s="1"/>
  <c r="CA28" i="9" s="1"/>
  <c r="U28" i="9" s="1"/>
  <c r="CI27" i="9"/>
  <c r="CC27" i="9" s="1"/>
  <c r="CH27" i="9"/>
  <c r="CB27" i="9" s="1"/>
  <c r="B27" i="9"/>
  <c r="CG27" i="9" s="1"/>
  <c r="CA27" i="9" s="1"/>
  <c r="CI26" i="9"/>
  <c r="CC26" i="9" s="1"/>
  <c r="CH26" i="9"/>
  <c r="CB26" i="9" s="1"/>
  <c r="B26" i="9"/>
  <c r="CG26" i="9" s="1"/>
  <c r="CA26" i="9" s="1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U20" i="9"/>
  <c r="U19" i="9"/>
  <c r="CL18" i="9"/>
  <c r="CF18" i="9"/>
  <c r="U18" i="9"/>
  <c r="U17" i="9"/>
  <c r="CK16" i="9"/>
  <c r="CE16" i="9"/>
  <c r="U16" i="9"/>
  <c r="M16" i="9"/>
  <c r="H16" i="9"/>
  <c r="CL15" i="9"/>
  <c r="CK15" i="9"/>
  <c r="CJ15" i="9"/>
  <c r="CI15" i="9"/>
  <c r="CH15" i="9"/>
  <c r="CG15" i="9"/>
  <c r="CF15" i="9"/>
  <c r="CE15" i="9"/>
  <c r="CD15" i="9"/>
  <c r="CC15" i="9"/>
  <c r="CB15" i="9"/>
  <c r="CA15" i="9"/>
  <c r="U15" i="9" s="1"/>
  <c r="M15" i="9"/>
  <c r="H15" i="9"/>
  <c r="CL14" i="9"/>
  <c r="CK14" i="9"/>
  <c r="CJ14" i="9"/>
  <c r="CI14" i="9"/>
  <c r="CH14" i="9"/>
  <c r="CG14" i="9"/>
  <c r="CF14" i="9"/>
  <c r="CE14" i="9"/>
  <c r="CD14" i="9"/>
  <c r="CC14" i="9"/>
  <c r="CB14" i="9"/>
  <c r="CA14" i="9"/>
  <c r="U14" i="9"/>
  <c r="M14" i="9"/>
  <c r="H14" i="9"/>
  <c r="CL13" i="9"/>
  <c r="CK13" i="9"/>
  <c r="CJ13" i="9"/>
  <c r="CI13" i="9"/>
  <c r="CH13" i="9"/>
  <c r="CG13" i="9"/>
  <c r="CF13" i="9"/>
  <c r="CE13" i="9"/>
  <c r="CD13" i="9"/>
  <c r="CC13" i="9"/>
  <c r="U13" i="9" s="1"/>
  <c r="CB13" i="9"/>
  <c r="CA13" i="9"/>
  <c r="M13" i="9"/>
  <c r="H13" i="9"/>
  <c r="CL12" i="9"/>
  <c r="CK12" i="9"/>
  <c r="CJ12" i="9"/>
  <c r="CI12" i="9"/>
  <c r="CH12" i="9"/>
  <c r="CG12" i="9"/>
  <c r="CF12" i="9"/>
  <c r="CE12" i="9"/>
  <c r="CD12" i="9"/>
  <c r="CC12" i="9"/>
  <c r="CB12" i="9"/>
  <c r="U12" i="9" s="1"/>
  <c r="CA12" i="9"/>
  <c r="M12" i="9"/>
  <c r="H12" i="9"/>
  <c r="H11" i="9" s="1"/>
  <c r="T11" i="9"/>
  <c r="S11" i="9"/>
  <c r="R11" i="9"/>
  <c r="Q11" i="9"/>
  <c r="CG37" i="9" s="1"/>
  <c r="CA37" i="9" s="1"/>
  <c r="M37" i="9" s="1"/>
  <c r="P11" i="9"/>
  <c r="O11" i="9"/>
  <c r="N11" i="9"/>
  <c r="M11" i="9"/>
  <c r="L11" i="9"/>
  <c r="K11" i="9"/>
  <c r="J11" i="9"/>
  <c r="I11" i="9"/>
  <c r="G11" i="9"/>
  <c r="F11" i="9"/>
  <c r="E11" i="9"/>
  <c r="D11" i="9"/>
  <c r="C11" i="9"/>
  <c r="B11" i="9"/>
  <c r="A5" i="9"/>
  <c r="A4" i="9"/>
  <c r="A3" i="9"/>
  <c r="A2" i="9"/>
  <c r="U27" i="9" l="1"/>
  <c r="A200" i="9"/>
  <c r="U26" i="9"/>
  <c r="E68" i="9"/>
  <c r="CG61" i="9"/>
  <c r="CA61" i="9" s="1"/>
  <c r="R61" i="9" s="1"/>
  <c r="CG62" i="9"/>
  <c r="CA62" i="9" s="1"/>
  <c r="R62" i="9" s="1"/>
  <c r="CG63" i="9"/>
  <c r="CA63" i="9" s="1"/>
  <c r="R63" i="9" s="1"/>
  <c r="CG64" i="9"/>
  <c r="CA64" i="9" s="1"/>
  <c r="R64" i="9" s="1"/>
  <c r="B25" i="9"/>
  <c r="B200" i="9" l="1"/>
  <c r="CH69" i="10" l="1"/>
  <c r="CB69" i="10" s="1"/>
  <c r="E69" i="10" s="1"/>
  <c r="CG69" i="10"/>
  <c r="CA69" i="10"/>
  <c r="CH68" i="10"/>
  <c r="CG68" i="10"/>
  <c r="CB68" i="10"/>
  <c r="CA68" i="10"/>
  <c r="E68" i="10" s="1"/>
  <c r="CH67" i="10"/>
  <c r="CG67" i="10"/>
  <c r="CA67" i="10" s="1"/>
  <c r="E67" i="10" s="1"/>
  <c r="CB67" i="10"/>
  <c r="E64" i="10"/>
  <c r="D64" i="10"/>
  <c r="C64" i="10" s="1"/>
  <c r="E63" i="10"/>
  <c r="D63" i="10"/>
  <c r="C63" i="10" s="1"/>
  <c r="E62" i="10"/>
  <c r="D62" i="10"/>
  <c r="C62" i="10" s="1"/>
  <c r="E61" i="10"/>
  <c r="D61" i="10"/>
  <c r="C61" i="10" s="1"/>
  <c r="CH55" i="10"/>
  <c r="CG55" i="10"/>
  <c r="CB55" i="10"/>
  <c r="CA55" i="10"/>
  <c r="D55" i="10"/>
  <c r="B51" i="10"/>
  <c r="B50" i="10"/>
  <c r="CG42" i="10"/>
  <c r="CA42" i="10" s="1"/>
  <c r="C42" i="10" s="1"/>
  <c r="B38" i="10"/>
  <c r="CG43" i="10" s="1"/>
  <c r="CA43" i="10" s="1"/>
  <c r="C43" i="10" s="1"/>
  <c r="B37" i="10"/>
  <c r="CB32" i="10"/>
  <c r="CA32" i="10"/>
  <c r="CH31" i="10"/>
  <c r="CG31" i="10"/>
  <c r="CB31" i="10"/>
  <c r="CA31" i="10"/>
  <c r="B28" i="10"/>
  <c r="CH28" i="10" s="1"/>
  <c r="CB28" i="10" s="1"/>
  <c r="B27" i="10"/>
  <c r="CH27" i="10" s="1"/>
  <c r="CB27" i="10" s="1"/>
  <c r="B26" i="10"/>
  <c r="CH26" i="10" s="1"/>
  <c r="CB26" i="10" s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0" i="10"/>
  <c r="U19" i="10"/>
  <c r="CL18" i="10"/>
  <c r="CF18" i="10"/>
  <c r="U18" i="10"/>
  <c r="U17" i="10"/>
  <c r="CK16" i="10"/>
  <c r="CE16" i="10"/>
  <c r="U16" i="10"/>
  <c r="M16" i="10"/>
  <c r="H16" i="10"/>
  <c r="CL15" i="10"/>
  <c r="CK15" i="10"/>
  <c r="CJ15" i="10"/>
  <c r="CI15" i="10"/>
  <c r="CH15" i="10"/>
  <c r="CG15" i="10"/>
  <c r="CF15" i="10"/>
  <c r="CE15" i="10"/>
  <c r="CD15" i="10"/>
  <c r="CC15" i="10"/>
  <c r="U15" i="10" s="1"/>
  <c r="CB15" i="10"/>
  <c r="CA15" i="10"/>
  <c r="M15" i="10"/>
  <c r="H15" i="10"/>
  <c r="CL14" i="10"/>
  <c r="CK14" i="10"/>
  <c r="CJ14" i="10"/>
  <c r="CI14" i="10"/>
  <c r="CH14" i="10"/>
  <c r="CG14" i="10"/>
  <c r="CF14" i="10"/>
  <c r="CE14" i="10"/>
  <c r="CD14" i="10"/>
  <c r="CC14" i="10"/>
  <c r="CB14" i="10"/>
  <c r="CA14" i="10"/>
  <c r="U14" i="10" s="1"/>
  <c r="M14" i="10"/>
  <c r="H14" i="10"/>
  <c r="H11" i="10" s="1"/>
  <c r="CL13" i="10"/>
  <c r="CK13" i="10"/>
  <c r="CJ13" i="10"/>
  <c r="CI13" i="10"/>
  <c r="CH13" i="10"/>
  <c r="CG13" i="10"/>
  <c r="CF13" i="10"/>
  <c r="CE13" i="10"/>
  <c r="CD13" i="10"/>
  <c r="CC13" i="10"/>
  <c r="CB13" i="10"/>
  <c r="CA13" i="10"/>
  <c r="U13" i="10" s="1"/>
  <c r="M13" i="10"/>
  <c r="H13" i="10"/>
  <c r="CL12" i="10"/>
  <c r="CK12" i="10"/>
  <c r="CJ12" i="10"/>
  <c r="CI12" i="10"/>
  <c r="CH12" i="10"/>
  <c r="CG12" i="10"/>
  <c r="CF12" i="10"/>
  <c r="CE12" i="10"/>
  <c r="CD12" i="10"/>
  <c r="CC12" i="10"/>
  <c r="CB12" i="10"/>
  <c r="CA12" i="10"/>
  <c r="U12" i="10"/>
  <c r="M12" i="10"/>
  <c r="M11" i="10" s="1"/>
  <c r="H12" i="10"/>
  <c r="T11" i="10"/>
  <c r="S11" i="10"/>
  <c r="R11" i="10"/>
  <c r="Q11" i="10"/>
  <c r="CG37" i="10" s="1"/>
  <c r="CA37" i="10" s="1"/>
  <c r="P11" i="10"/>
  <c r="CH37" i="10" s="1"/>
  <c r="CB37" i="10" s="1"/>
  <c r="O11" i="10"/>
  <c r="N11" i="10"/>
  <c r="L11" i="10"/>
  <c r="K11" i="10"/>
  <c r="J11" i="10"/>
  <c r="I11" i="10"/>
  <c r="G11" i="10"/>
  <c r="F11" i="10"/>
  <c r="E11" i="10"/>
  <c r="D11" i="10"/>
  <c r="C11" i="10"/>
  <c r="B11" i="10"/>
  <c r="A5" i="10"/>
  <c r="A4" i="10"/>
  <c r="A3" i="10"/>
  <c r="A2" i="10"/>
  <c r="CG62" i="10" l="1"/>
  <c r="CA62" i="10" s="1"/>
  <c r="CH62" i="10"/>
  <c r="CB62" i="10" s="1"/>
  <c r="CG64" i="10"/>
  <c r="CA64" i="10" s="1"/>
  <c r="CH64" i="10"/>
  <c r="CB64" i="10" s="1"/>
  <c r="A200" i="10"/>
  <c r="M37" i="10"/>
  <c r="CG61" i="10"/>
  <c r="CA61" i="10" s="1"/>
  <c r="R61" i="10" s="1"/>
  <c r="CH61" i="10"/>
  <c r="CB61" i="10" s="1"/>
  <c r="CG63" i="10"/>
  <c r="CA63" i="10" s="1"/>
  <c r="R63" i="10" s="1"/>
  <c r="CH63" i="10"/>
  <c r="CB63" i="10" s="1"/>
  <c r="CI26" i="10"/>
  <c r="CC26" i="10" s="1"/>
  <c r="CI27" i="10"/>
  <c r="CC27" i="10" s="1"/>
  <c r="CI28" i="10"/>
  <c r="CC28" i="10" s="1"/>
  <c r="B25" i="10"/>
  <c r="CG26" i="10"/>
  <c r="CA26" i="10" s="1"/>
  <c r="CG27" i="10"/>
  <c r="CA27" i="10" s="1"/>
  <c r="U27" i="10" s="1"/>
  <c r="CG28" i="10"/>
  <c r="CA28" i="10" s="1"/>
  <c r="U28" i="10" s="1"/>
  <c r="U26" i="10" l="1"/>
  <c r="B200" i="10"/>
  <c r="R64" i="10"/>
  <c r="R62" i="10"/>
  <c r="CH69" i="11" l="1"/>
  <c r="CB69" i="11" s="1"/>
  <c r="CG69" i="11"/>
  <c r="CA69" i="11"/>
  <c r="CH68" i="11"/>
  <c r="CG68" i="11"/>
  <c r="CB68" i="11"/>
  <c r="CA68" i="11"/>
  <c r="E68" i="11" s="1"/>
  <c r="CH67" i="11"/>
  <c r="CG67" i="11"/>
  <c r="CA67" i="11" s="1"/>
  <c r="E67" i="11" s="1"/>
  <c r="CB67" i="11"/>
  <c r="E64" i="11"/>
  <c r="D64" i="11"/>
  <c r="C64" i="11" s="1"/>
  <c r="E63" i="11"/>
  <c r="D63" i="11"/>
  <c r="C63" i="11" s="1"/>
  <c r="E62" i="11"/>
  <c r="D62" i="11"/>
  <c r="C62" i="11" s="1"/>
  <c r="E61" i="11"/>
  <c r="D61" i="11"/>
  <c r="C61" i="11" s="1"/>
  <c r="CH55" i="11"/>
  <c r="CG55" i="11"/>
  <c r="CB55" i="11"/>
  <c r="CA55" i="11"/>
  <c r="D55" i="11"/>
  <c r="B51" i="11"/>
  <c r="B50" i="11"/>
  <c r="CG42" i="11"/>
  <c r="CA42" i="11" s="1"/>
  <c r="C42" i="11" s="1"/>
  <c r="B38" i="11"/>
  <c r="CG43" i="11" s="1"/>
  <c r="CA43" i="11" s="1"/>
  <c r="C43" i="11" s="1"/>
  <c r="B37" i="11"/>
  <c r="CB32" i="11"/>
  <c r="CA32" i="11"/>
  <c r="CH31" i="11"/>
  <c r="CG31" i="11"/>
  <c r="CB31" i="11"/>
  <c r="CA31" i="11"/>
  <c r="CG28" i="11"/>
  <c r="CA28" i="11" s="1"/>
  <c r="B28" i="11"/>
  <c r="CH28" i="11" s="1"/>
  <c r="CB28" i="11" s="1"/>
  <c r="CG27" i="11"/>
  <c r="CA27" i="11" s="1"/>
  <c r="B27" i="11"/>
  <c r="CH27" i="11" s="1"/>
  <c r="CB27" i="11" s="1"/>
  <c r="CG26" i="11"/>
  <c r="CA26" i="11" s="1"/>
  <c r="B26" i="11"/>
  <c r="CH26" i="11" s="1"/>
  <c r="CB26" i="11" s="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U20" i="11"/>
  <c r="U19" i="11"/>
  <c r="CL18" i="11"/>
  <c r="CF18" i="11"/>
  <c r="U18" i="11" s="1"/>
  <c r="U17" i="11"/>
  <c r="CK16" i="11"/>
  <c r="CE16" i="11"/>
  <c r="U16" i="11" s="1"/>
  <c r="M16" i="11"/>
  <c r="H16" i="11"/>
  <c r="CL15" i="11"/>
  <c r="CK15" i="11"/>
  <c r="CJ15" i="11"/>
  <c r="CI15" i="11"/>
  <c r="CH15" i="11"/>
  <c r="CG15" i="11"/>
  <c r="CF15" i="11"/>
  <c r="CE15" i="11"/>
  <c r="CD15" i="11"/>
  <c r="CC15" i="11"/>
  <c r="CB15" i="11"/>
  <c r="CA15" i="11"/>
  <c r="U15" i="11"/>
  <c r="M15" i="11"/>
  <c r="H15" i="11"/>
  <c r="CL14" i="11"/>
  <c r="CK14" i="11"/>
  <c r="CJ14" i="11"/>
  <c r="CI14" i="11"/>
  <c r="CH14" i="11"/>
  <c r="CG14" i="11"/>
  <c r="CF14" i="11"/>
  <c r="CE14" i="11"/>
  <c r="CD14" i="11"/>
  <c r="CC14" i="11"/>
  <c r="CB14" i="11"/>
  <c r="CA14" i="11"/>
  <c r="U14" i="11" s="1"/>
  <c r="M14" i="11"/>
  <c r="H14" i="11"/>
  <c r="CL13" i="11"/>
  <c r="CK13" i="11"/>
  <c r="CJ13" i="11"/>
  <c r="CI13" i="11"/>
  <c r="CH13" i="11"/>
  <c r="CG13" i="11"/>
  <c r="CF13" i="11"/>
  <c r="CE13" i="11"/>
  <c r="CD13" i="11"/>
  <c r="CC13" i="11"/>
  <c r="CB13" i="11"/>
  <c r="U13" i="11" s="1"/>
  <c r="CA13" i="11"/>
  <c r="M13" i="11"/>
  <c r="H13" i="11"/>
  <c r="CL12" i="11"/>
  <c r="CK12" i="11"/>
  <c r="CJ12" i="11"/>
  <c r="CI12" i="11"/>
  <c r="CH12" i="11"/>
  <c r="CG12" i="11"/>
  <c r="CF12" i="11"/>
  <c r="CE12" i="11"/>
  <c r="CD12" i="11"/>
  <c r="CC12" i="11"/>
  <c r="CB12" i="11"/>
  <c r="CA12" i="11"/>
  <c r="U12" i="11" s="1"/>
  <c r="M12" i="11"/>
  <c r="M11" i="11" s="1"/>
  <c r="H12" i="11"/>
  <c r="T11" i="11"/>
  <c r="S11" i="11"/>
  <c r="R11" i="11"/>
  <c r="Q11" i="11"/>
  <c r="CG37" i="11" s="1"/>
  <c r="CA37" i="11" s="1"/>
  <c r="P11" i="11"/>
  <c r="CH37" i="11" s="1"/>
  <c r="CB37" i="11" s="1"/>
  <c r="O11" i="11"/>
  <c r="N11" i="11"/>
  <c r="L11" i="11"/>
  <c r="K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CH61" i="11" l="1"/>
  <c r="CB61" i="11" s="1"/>
  <c r="CG61" i="11"/>
  <c r="CA61" i="11" s="1"/>
  <c r="R61" i="11" s="1"/>
  <c r="CH63" i="11"/>
  <c r="CB63" i="11" s="1"/>
  <c r="CG63" i="11"/>
  <c r="CA63" i="11" s="1"/>
  <c r="R63" i="11" s="1"/>
  <c r="M37" i="11"/>
  <c r="CH62" i="11"/>
  <c r="CB62" i="11" s="1"/>
  <c r="CG62" i="11"/>
  <c r="CA62" i="11" s="1"/>
  <c r="R62" i="11" s="1"/>
  <c r="CH64" i="11"/>
  <c r="CB64" i="11" s="1"/>
  <c r="CG64" i="11"/>
  <c r="CA64" i="11" s="1"/>
  <c r="A200" i="11"/>
  <c r="U26" i="11"/>
  <c r="E69" i="11"/>
  <c r="CI26" i="11"/>
  <c r="CC26" i="11" s="1"/>
  <c r="CI27" i="11"/>
  <c r="CC27" i="11" s="1"/>
  <c r="U27" i="11" s="1"/>
  <c r="CI28" i="11"/>
  <c r="CC28" i="11" s="1"/>
  <c r="U28" i="11" s="1"/>
  <c r="R64" i="11" l="1"/>
  <c r="B200" i="11"/>
  <c r="CH69" i="12" l="1"/>
  <c r="CG69" i="12"/>
  <c r="CA69" i="12" s="1"/>
  <c r="E69" i="12" s="1"/>
  <c r="CB69" i="12"/>
  <c r="CH68" i="12"/>
  <c r="CB68" i="12" s="1"/>
  <c r="CG68" i="12"/>
  <c r="CA68" i="12" s="1"/>
  <c r="CH67" i="12"/>
  <c r="CB67" i="12" s="1"/>
  <c r="E67" i="12" s="1"/>
  <c r="CG67" i="12"/>
  <c r="CA67" i="12"/>
  <c r="E64" i="12"/>
  <c r="D64" i="12"/>
  <c r="C64" i="12"/>
  <c r="CH64" i="12" s="1"/>
  <c r="CB64" i="12" s="1"/>
  <c r="E63" i="12"/>
  <c r="D63" i="12"/>
  <c r="C63" i="12"/>
  <c r="CH63" i="12" s="1"/>
  <c r="CB63" i="12" s="1"/>
  <c r="E62" i="12"/>
  <c r="D62" i="12"/>
  <c r="C62" i="12"/>
  <c r="CH62" i="12" s="1"/>
  <c r="CB62" i="12" s="1"/>
  <c r="E61" i="12"/>
  <c r="D61" i="12"/>
  <c r="C61" i="12"/>
  <c r="CH61" i="12" s="1"/>
  <c r="CB61" i="12" s="1"/>
  <c r="CH55" i="12"/>
  <c r="CG55" i="12"/>
  <c r="CB55" i="12"/>
  <c r="CA55" i="12"/>
  <c r="D55" i="12" s="1"/>
  <c r="B51" i="12"/>
  <c r="B50" i="12"/>
  <c r="CG43" i="12"/>
  <c r="CA43" i="12" s="1"/>
  <c r="C43" i="12" s="1"/>
  <c r="B38" i="12"/>
  <c r="CH37" i="12"/>
  <c r="CB37" i="12" s="1"/>
  <c r="B37" i="12"/>
  <c r="CG42" i="12" s="1"/>
  <c r="CA42" i="12" s="1"/>
  <c r="C42" i="12" s="1"/>
  <c r="CB32" i="12"/>
  <c r="CA32" i="12"/>
  <c r="CH31" i="12"/>
  <c r="CG31" i="12"/>
  <c r="CB31" i="12"/>
  <c r="CA31" i="12"/>
  <c r="CI28" i="12"/>
  <c r="CC28" i="12" s="1"/>
  <c r="CH28" i="12"/>
  <c r="CB28" i="12" s="1"/>
  <c r="B28" i="12"/>
  <c r="CG28" i="12" s="1"/>
  <c r="CA28" i="12" s="1"/>
  <c r="U28" i="12" s="1"/>
  <c r="CI27" i="12"/>
  <c r="CC27" i="12" s="1"/>
  <c r="CH27" i="12"/>
  <c r="CB27" i="12" s="1"/>
  <c r="B27" i="12"/>
  <c r="CG27" i="12" s="1"/>
  <c r="CA27" i="12" s="1"/>
  <c r="CI26" i="12"/>
  <c r="CC26" i="12" s="1"/>
  <c r="CH26" i="12"/>
  <c r="CB26" i="12" s="1"/>
  <c r="B26" i="12"/>
  <c r="CG26" i="12" s="1"/>
  <c r="CA26" i="12" s="1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U20" i="12"/>
  <c r="U19" i="12"/>
  <c r="CL18" i="12"/>
  <c r="CF18" i="12"/>
  <c r="U18" i="12"/>
  <c r="U17" i="12"/>
  <c r="CK16" i="12"/>
  <c r="CE16" i="12"/>
  <c r="U16" i="12"/>
  <c r="M16" i="12"/>
  <c r="H16" i="12"/>
  <c r="CL15" i="12"/>
  <c r="CK15" i="12"/>
  <c r="CJ15" i="12"/>
  <c r="CI15" i="12"/>
  <c r="CH15" i="12"/>
  <c r="CG15" i="12"/>
  <c r="CF15" i="12"/>
  <c r="CE15" i="12"/>
  <c r="CD15" i="12"/>
  <c r="CC15" i="12"/>
  <c r="CB15" i="12"/>
  <c r="CA15" i="12"/>
  <c r="U15" i="12" s="1"/>
  <c r="M15" i="12"/>
  <c r="H15" i="12"/>
  <c r="CL14" i="12"/>
  <c r="CK14" i="12"/>
  <c r="CJ14" i="12"/>
  <c r="CI14" i="12"/>
  <c r="CH14" i="12"/>
  <c r="CG14" i="12"/>
  <c r="CF14" i="12"/>
  <c r="CE14" i="12"/>
  <c r="CD14" i="12"/>
  <c r="CC14" i="12"/>
  <c r="CB14" i="12"/>
  <c r="CA14" i="12"/>
  <c r="U14" i="12"/>
  <c r="M14" i="12"/>
  <c r="H14" i="12"/>
  <c r="CL13" i="12"/>
  <c r="CK13" i="12"/>
  <c r="CJ13" i="12"/>
  <c r="CI13" i="12"/>
  <c r="CH13" i="12"/>
  <c r="CG13" i="12"/>
  <c r="CF13" i="12"/>
  <c r="CE13" i="12"/>
  <c r="CD13" i="12"/>
  <c r="CC13" i="12"/>
  <c r="U13" i="12" s="1"/>
  <c r="CB13" i="12"/>
  <c r="CA13" i="12"/>
  <c r="M13" i="12"/>
  <c r="H13" i="12"/>
  <c r="CL12" i="12"/>
  <c r="CK12" i="12"/>
  <c r="CJ12" i="12"/>
  <c r="CI12" i="12"/>
  <c r="CH12" i="12"/>
  <c r="CG12" i="12"/>
  <c r="CF12" i="12"/>
  <c r="CE12" i="12"/>
  <c r="CD12" i="12"/>
  <c r="CC12" i="12"/>
  <c r="CB12" i="12"/>
  <c r="U12" i="12" s="1"/>
  <c r="CA12" i="12"/>
  <c r="M12" i="12"/>
  <c r="H12" i="12"/>
  <c r="H11" i="12" s="1"/>
  <c r="T11" i="12"/>
  <c r="S11" i="12"/>
  <c r="R11" i="12"/>
  <c r="Q11" i="12"/>
  <c r="CG37" i="12" s="1"/>
  <c r="CA37" i="12" s="1"/>
  <c r="M37" i="12" s="1"/>
  <c r="P11" i="12"/>
  <c r="O11" i="12"/>
  <c r="N11" i="12"/>
  <c r="M11" i="12"/>
  <c r="L11" i="12"/>
  <c r="K11" i="12"/>
  <c r="J11" i="12"/>
  <c r="I11" i="12"/>
  <c r="G11" i="12"/>
  <c r="F11" i="12"/>
  <c r="E11" i="12"/>
  <c r="D11" i="12"/>
  <c r="C11" i="12"/>
  <c r="B11" i="12"/>
  <c r="A5" i="12"/>
  <c r="A4" i="12"/>
  <c r="A3" i="12"/>
  <c r="A2" i="12"/>
  <c r="U27" i="12" l="1"/>
  <c r="A200" i="12"/>
  <c r="U26" i="12"/>
  <c r="E68" i="12"/>
  <c r="CG61" i="12"/>
  <c r="CA61" i="12" s="1"/>
  <c r="R61" i="12" s="1"/>
  <c r="CG62" i="12"/>
  <c r="CA62" i="12" s="1"/>
  <c r="R62" i="12" s="1"/>
  <c r="CG63" i="12"/>
  <c r="CA63" i="12" s="1"/>
  <c r="R63" i="12" s="1"/>
  <c r="CG64" i="12"/>
  <c r="CA64" i="12" s="1"/>
  <c r="R64" i="12" s="1"/>
  <c r="B25" i="12"/>
  <c r="B200" i="12" l="1"/>
  <c r="D69" i="1" l="1"/>
  <c r="C69" i="1"/>
  <c r="B69" i="1"/>
  <c r="D68" i="1"/>
  <c r="C68" i="1"/>
  <c r="B68" i="1"/>
  <c r="D67" i="1"/>
  <c r="C67" i="1"/>
  <c r="B67" i="1"/>
  <c r="Q64" i="1"/>
  <c r="P64" i="1"/>
  <c r="O64" i="1"/>
  <c r="N64" i="1"/>
  <c r="M64" i="1"/>
  <c r="L64" i="1"/>
  <c r="K64" i="1"/>
  <c r="J64" i="1"/>
  <c r="Q63" i="1"/>
  <c r="P63" i="1"/>
  <c r="O63" i="1"/>
  <c r="N63" i="1"/>
  <c r="M63" i="1"/>
  <c r="L63" i="1"/>
  <c r="K63" i="1"/>
  <c r="J63" i="1"/>
  <c r="Q62" i="1"/>
  <c r="P62" i="1"/>
  <c r="O62" i="1"/>
  <c r="N62" i="1"/>
  <c r="M62" i="1"/>
  <c r="L62" i="1"/>
  <c r="K62" i="1"/>
  <c r="J62" i="1"/>
  <c r="Q61" i="1"/>
  <c r="P61" i="1"/>
  <c r="O61" i="1"/>
  <c r="N61" i="1"/>
  <c r="M61" i="1"/>
  <c r="L61" i="1"/>
  <c r="K61" i="1"/>
  <c r="J61" i="1"/>
  <c r="I63" i="1"/>
  <c r="H63" i="1"/>
  <c r="G63" i="1"/>
  <c r="F63" i="1"/>
  <c r="I62" i="1"/>
  <c r="H62" i="1"/>
  <c r="G62" i="1"/>
  <c r="F62" i="1"/>
  <c r="I61" i="1"/>
  <c r="H61" i="1"/>
  <c r="G61" i="1"/>
  <c r="F61" i="1"/>
  <c r="C55" i="1"/>
  <c r="B55" i="1"/>
  <c r="C54" i="1"/>
  <c r="B54" i="1"/>
  <c r="E51" i="1"/>
  <c r="D51" i="1"/>
  <c r="C51" i="1"/>
  <c r="E50" i="1"/>
  <c r="D50" i="1"/>
  <c r="C50" i="1"/>
  <c r="C46" i="1"/>
  <c r="B46" i="1"/>
  <c r="B43" i="1"/>
  <c r="B42" i="1"/>
  <c r="L37" i="1"/>
  <c r="K37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C32" i="1"/>
  <c r="B32" i="1"/>
  <c r="C31" i="1"/>
  <c r="B31" i="1"/>
  <c r="T28" i="1"/>
  <c r="S28" i="1"/>
  <c r="R28" i="1"/>
  <c r="T27" i="1"/>
  <c r="S27" i="1"/>
  <c r="R27" i="1"/>
  <c r="Q27" i="1"/>
  <c r="P27" i="1"/>
  <c r="O27" i="1"/>
  <c r="T26" i="1"/>
  <c r="S26" i="1"/>
  <c r="R26" i="1"/>
  <c r="Q26" i="1"/>
  <c r="P26" i="1"/>
  <c r="O26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T18" i="1"/>
  <c r="S18" i="1"/>
  <c r="T15" i="1"/>
  <c r="S15" i="1"/>
  <c r="R15" i="1"/>
  <c r="Q15" i="1"/>
  <c r="P15" i="1"/>
  <c r="T14" i="1"/>
  <c r="S14" i="1"/>
  <c r="R14" i="1"/>
  <c r="Q14" i="1"/>
  <c r="P14" i="1"/>
  <c r="T13" i="1"/>
  <c r="S13" i="1"/>
  <c r="R13" i="1"/>
  <c r="Q13" i="1"/>
  <c r="P13" i="1"/>
  <c r="T12" i="1"/>
  <c r="S12" i="1"/>
  <c r="R12" i="1"/>
  <c r="Q12" i="1"/>
  <c r="P12" i="1"/>
  <c r="O16" i="1"/>
  <c r="N16" i="1"/>
  <c r="O15" i="1"/>
  <c r="N15" i="1"/>
  <c r="O14" i="1"/>
  <c r="N14" i="1"/>
  <c r="O13" i="1"/>
  <c r="N13" i="1"/>
  <c r="O12" i="1"/>
  <c r="N12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B20" i="1"/>
  <c r="B19" i="1"/>
  <c r="B18" i="1"/>
  <c r="B17" i="1"/>
  <c r="B16" i="1"/>
  <c r="B15" i="1"/>
  <c r="B14" i="1"/>
  <c r="B13" i="1"/>
  <c r="B12" i="1"/>
  <c r="CH69" i="3" l="1"/>
  <c r="CB69" i="3" s="1"/>
  <c r="CG69" i="3"/>
  <c r="CA69" i="3" s="1"/>
  <c r="CH68" i="3"/>
  <c r="CB68" i="3" s="1"/>
  <c r="E68" i="3" s="1"/>
  <c r="CG68" i="3"/>
  <c r="CA68" i="3"/>
  <c r="CH67" i="3"/>
  <c r="CB67" i="3" s="1"/>
  <c r="CG67" i="3"/>
  <c r="CA67" i="3" s="1"/>
  <c r="E64" i="3"/>
  <c r="D64" i="3"/>
  <c r="C64" i="3" s="1"/>
  <c r="E63" i="3"/>
  <c r="D63" i="3"/>
  <c r="C63" i="3" s="1"/>
  <c r="E62" i="3"/>
  <c r="D62" i="3"/>
  <c r="C62" i="3" s="1"/>
  <c r="E61" i="3"/>
  <c r="D61" i="3"/>
  <c r="C61" i="3" s="1"/>
  <c r="CH55" i="3"/>
  <c r="CG55" i="3"/>
  <c r="CB55" i="3"/>
  <c r="CA55" i="3"/>
  <c r="D55" i="3" s="1"/>
  <c r="B51" i="3"/>
  <c r="B50" i="3"/>
  <c r="B38" i="3"/>
  <c r="CG43" i="3" s="1"/>
  <c r="CA43" i="3" s="1"/>
  <c r="C43" i="3" s="1"/>
  <c r="B37" i="3"/>
  <c r="CG42" i="3" s="1"/>
  <c r="CA42" i="3" s="1"/>
  <c r="C42" i="3" s="1"/>
  <c r="CB32" i="3"/>
  <c r="CA32" i="3"/>
  <c r="CH31" i="3"/>
  <c r="CG31" i="3"/>
  <c r="CB31" i="3"/>
  <c r="CA31" i="3"/>
  <c r="B28" i="3"/>
  <c r="CH28" i="3" s="1"/>
  <c r="CB28" i="3" s="1"/>
  <c r="B27" i="3"/>
  <c r="CH27" i="3" s="1"/>
  <c r="CB27" i="3" s="1"/>
  <c r="B26" i="3"/>
  <c r="CH26" i="3" s="1"/>
  <c r="CB26" i="3" s="1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U20" i="3"/>
  <c r="U19" i="3"/>
  <c r="CL18" i="3"/>
  <c r="CF18" i="3"/>
  <c r="U18" i="3"/>
  <c r="U17" i="3"/>
  <c r="CK16" i="3"/>
  <c r="CE16" i="3"/>
  <c r="U16" i="3"/>
  <c r="M16" i="3"/>
  <c r="H16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M15" i="3"/>
  <c r="H15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M14" i="3"/>
  <c r="H14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M13" i="3"/>
  <c r="H13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M12" i="3"/>
  <c r="H12" i="3"/>
  <c r="T11" i="3"/>
  <c r="S11" i="3"/>
  <c r="R11" i="3"/>
  <c r="Q11" i="3"/>
  <c r="CG37" i="3" s="1"/>
  <c r="CA37" i="3" s="1"/>
  <c r="P11" i="3"/>
  <c r="CH37" i="3" s="1"/>
  <c r="CB37" i="3" s="1"/>
  <c r="O11" i="3"/>
  <c r="N11" i="3"/>
  <c r="L11" i="3"/>
  <c r="K11" i="3"/>
  <c r="J11" i="3"/>
  <c r="I11" i="3"/>
  <c r="G11" i="3"/>
  <c r="F11" i="3"/>
  <c r="E11" i="3"/>
  <c r="D11" i="3"/>
  <c r="C11" i="3"/>
  <c r="B11" i="3"/>
  <c r="A5" i="3"/>
  <c r="A4" i="3"/>
  <c r="A3" i="3"/>
  <c r="A2" i="3"/>
  <c r="CH69" i="2"/>
  <c r="CG69" i="2"/>
  <c r="CB69" i="2"/>
  <c r="CA69" i="2"/>
  <c r="CH68" i="2"/>
  <c r="CG68" i="2"/>
  <c r="CA68" i="2" s="1"/>
  <c r="CB68" i="2"/>
  <c r="CH67" i="2"/>
  <c r="CG67" i="2"/>
  <c r="CA67" i="2" s="1"/>
  <c r="E67" i="2" s="1"/>
  <c r="CB67" i="2"/>
  <c r="E64" i="2"/>
  <c r="D64" i="2"/>
  <c r="E63" i="2"/>
  <c r="D63" i="2"/>
  <c r="C63" i="2"/>
  <c r="CG63" i="2" s="1"/>
  <c r="CA63" i="2" s="1"/>
  <c r="E62" i="2"/>
  <c r="D62" i="2"/>
  <c r="C62" i="2" s="1"/>
  <c r="CG62" i="2" s="1"/>
  <c r="CA62" i="2" s="1"/>
  <c r="E61" i="2"/>
  <c r="C61" i="2" s="1"/>
  <c r="CG61" i="2" s="1"/>
  <c r="CA61" i="2" s="1"/>
  <c r="D61" i="2"/>
  <c r="CH55" i="2"/>
  <c r="CG55" i="2"/>
  <c r="CB55" i="2"/>
  <c r="CA55" i="2"/>
  <c r="B51" i="2"/>
  <c r="B50" i="2"/>
  <c r="B38" i="2"/>
  <c r="CG43" i="2" s="1"/>
  <c r="CA43" i="2" s="1"/>
  <c r="C43" i="2" s="1"/>
  <c r="B37" i="2"/>
  <c r="CG42" i="2" s="1"/>
  <c r="CA42" i="2" s="1"/>
  <c r="C42" i="2" s="1"/>
  <c r="CB32" i="2"/>
  <c r="CA32" i="2"/>
  <c r="CH31" i="2"/>
  <c r="CG31" i="2"/>
  <c r="CB31" i="2"/>
  <c r="CA31" i="2"/>
  <c r="B28" i="2"/>
  <c r="CH28" i="2" s="1"/>
  <c r="CB28" i="2" s="1"/>
  <c r="B27" i="2"/>
  <c r="CH27" i="2" s="1"/>
  <c r="CB27" i="2" s="1"/>
  <c r="B26" i="2"/>
  <c r="CH26" i="2" s="1"/>
  <c r="CB26" i="2" s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U20" i="2"/>
  <c r="U19" i="2"/>
  <c r="CL18" i="2"/>
  <c r="CF18" i="2"/>
  <c r="U18" i="2" s="1"/>
  <c r="U17" i="2"/>
  <c r="CK16" i="2"/>
  <c r="CE16" i="2"/>
  <c r="U16" i="2" s="1"/>
  <c r="M16" i="2"/>
  <c r="H16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M15" i="2"/>
  <c r="H15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M14" i="2"/>
  <c r="H14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M13" i="2"/>
  <c r="H13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M12" i="2"/>
  <c r="M11" i="2" s="1"/>
  <c r="H12" i="2"/>
  <c r="T11" i="2"/>
  <c r="S11" i="2"/>
  <c r="R11" i="2"/>
  <c r="Q11" i="2"/>
  <c r="CG37" i="2" s="1"/>
  <c r="CA37" i="2" s="1"/>
  <c r="P11" i="2"/>
  <c r="CH37" i="2" s="1"/>
  <c r="CB37" i="2" s="1"/>
  <c r="O11" i="2"/>
  <c r="N11" i="2"/>
  <c r="L11" i="2"/>
  <c r="K11" i="2"/>
  <c r="J11" i="2"/>
  <c r="I11" i="2"/>
  <c r="G11" i="2"/>
  <c r="F11" i="2"/>
  <c r="E11" i="2"/>
  <c r="D11" i="2"/>
  <c r="C11" i="2"/>
  <c r="B11" i="2"/>
  <c r="A5" i="2"/>
  <c r="A4" i="2"/>
  <c r="A3" i="2"/>
  <c r="A2" i="2"/>
  <c r="E67" i="3" l="1"/>
  <c r="U14" i="2"/>
  <c r="U12" i="2"/>
  <c r="D55" i="2"/>
  <c r="C64" i="2"/>
  <c r="CG64" i="2" s="1"/>
  <c r="CA64" i="2" s="1"/>
  <c r="E69" i="2"/>
  <c r="U14" i="3"/>
  <c r="U15" i="3"/>
  <c r="E68" i="2"/>
  <c r="U12" i="3"/>
  <c r="M11" i="3"/>
  <c r="A200" i="3"/>
  <c r="M37" i="2"/>
  <c r="E69" i="3"/>
  <c r="U13" i="2"/>
  <c r="B25" i="2"/>
  <c r="M37" i="3"/>
  <c r="H11" i="3"/>
  <c r="H11" i="2"/>
  <c r="A200" i="2"/>
  <c r="U15" i="2"/>
  <c r="U13" i="3"/>
  <c r="B25" i="3"/>
  <c r="CG61" i="3"/>
  <c r="CA61" i="3" s="1"/>
  <c r="CH61" i="3"/>
  <c r="CB61" i="3" s="1"/>
  <c r="CG62" i="3"/>
  <c r="CA62" i="3" s="1"/>
  <c r="CH62" i="3"/>
  <c r="CB62" i="3" s="1"/>
  <c r="CG63" i="3"/>
  <c r="CA63" i="3" s="1"/>
  <c r="CH63" i="3"/>
  <c r="CB63" i="3" s="1"/>
  <c r="CG64" i="3"/>
  <c r="CA64" i="3" s="1"/>
  <c r="CH64" i="3"/>
  <c r="CB64" i="3" s="1"/>
  <c r="CG26" i="3"/>
  <c r="CA26" i="3" s="1"/>
  <c r="CI26" i="3"/>
  <c r="CC26" i="3" s="1"/>
  <c r="CG27" i="3"/>
  <c r="CA27" i="3" s="1"/>
  <c r="CI27" i="3"/>
  <c r="CC27" i="3" s="1"/>
  <c r="CG28" i="3"/>
  <c r="CA28" i="3" s="1"/>
  <c r="CI28" i="3"/>
  <c r="CC28" i="3" s="1"/>
  <c r="CG26" i="2"/>
  <c r="CA26" i="2" s="1"/>
  <c r="CI26" i="2"/>
  <c r="CC26" i="2" s="1"/>
  <c r="CG27" i="2"/>
  <c r="CA27" i="2" s="1"/>
  <c r="CI27" i="2"/>
  <c r="CC27" i="2" s="1"/>
  <c r="CG28" i="2"/>
  <c r="CA28" i="2" s="1"/>
  <c r="CI28" i="2"/>
  <c r="CC28" i="2" s="1"/>
  <c r="CH61" i="2"/>
  <c r="CB61" i="2" s="1"/>
  <c r="R61" i="2" s="1"/>
  <c r="CH62" i="2"/>
  <c r="CB62" i="2" s="1"/>
  <c r="R62" i="2" s="1"/>
  <c r="CH63" i="2"/>
  <c r="CB63" i="2" s="1"/>
  <c r="R63" i="2" s="1"/>
  <c r="CH64" i="2"/>
  <c r="CB64" i="2" s="1"/>
  <c r="R64" i="2" s="1"/>
  <c r="CH69" i="1"/>
  <c r="CB69" i="1" s="1"/>
  <c r="CG69" i="1"/>
  <c r="CA69" i="1" s="1"/>
  <c r="CH68" i="1"/>
  <c r="CB68" i="1" s="1"/>
  <c r="CG68" i="1"/>
  <c r="CA68" i="1" s="1"/>
  <c r="CH67" i="1"/>
  <c r="CB67" i="1" s="1"/>
  <c r="CG67" i="1"/>
  <c r="CA67" i="1" s="1"/>
  <c r="E64" i="1"/>
  <c r="D64" i="1"/>
  <c r="E63" i="1"/>
  <c r="D63" i="1"/>
  <c r="E62" i="1"/>
  <c r="D62" i="1"/>
  <c r="E61" i="1"/>
  <c r="D61" i="1"/>
  <c r="CH55" i="1"/>
  <c r="CG55" i="1"/>
  <c r="CB55" i="1"/>
  <c r="CA55" i="1"/>
  <c r="B51" i="1"/>
  <c r="B50" i="1"/>
  <c r="B38" i="1"/>
  <c r="CG43" i="1" s="1"/>
  <c r="CA43" i="1" s="1"/>
  <c r="C43" i="1" s="1"/>
  <c r="B37" i="1"/>
  <c r="CG42" i="1" s="1"/>
  <c r="CA42" i="1" s="1"/>
  <c r="C42" i="1" s="1"/>
  <c r="CB32" i="1"/>
  <c r="CA32" i="1"/>
  <c r="CH31" i="1"/>
  <c r="CG31" i="1"/>
  <c r="CB31" i="1"/>
  <c r="CA31" i="1"/>
  <c r="B28" i="1"/>
  <c r="CH28" i="1" s="1"/>
  <c r="CB28" i="1" s="1"/>
  <c r="B27" i="1"/>
  <c r="CH27" i="1" s="1"/>
  <c r="CB27" i="1" s="1"/>
  <c r="B26" i="1"/>
  <c r="CG26" i="1" s="1"/>
  <c r="CA26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U20" i="1"/>
  <c r="U19" i="1"/>
  <c r="CL18" i="1"/>
  <c r="CF18" i="1"/>
  <c r="U18" i="1" s="1"/>
  <c r="U17" i="1"/>
  <c r="CK16" i="1"/>
  <c r="CE16" i="1"/>
  <c r="U16" i="1" s="1"/>
  <c r="M16" i="1"/>
  <c r="H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M15" i="1"/>
  <c r="H15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M14" i="1"/>
  <c r="H14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M13" i="1"/>
  <c r="H13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M12" i="1"/>
  <c r="H12" i="1"/>
  <c r="T11" i="1"/>
  <c r="S11" i="1"/>
  <c r="R11" i="1"/>
  <c r="Q11" i="1"/>
  <c r="CG37" i="1" s="1"/>
  <c r="CA37" i="1" s="1"/>
  <c r="P11" i="1"/>
  <c r="CH37" i="1" s="1"/>
  <c r="CB37" i="1" s="1"/>
  <c r="O11" i="1"/>
  <c r="N11" i="1"/>
  <c r="L11" i="1"/>
  <c r="K11" i="1"/>
  <c r="J11" i="1"/>
  <c r="I11" i="1"/>
  <c r="G11" i="1"/>
  <c r="F11" i="1"/>
  <c r="E11" i="1"/>
  <c r="D11" i="1"/>
  <c r="C11" i="1"/>
  <c r="B11" i="1"/>
  <c r="A5" i="1"/>
  <c r="A4" i="1"/>
  <c r="A3" i="1"/>
  <c r="A2" i="1"/>
  <c r="E68" i="1" l="1"/>
  <c r="E69" i="1"/>
  <c r="CG27" i="1"/>
  <c r="CA27" i="1" s="1"/>
  <c r="CI27" i="1"/>
  <c r="CC27" i="1" s="1"/>
  <c r="D55" i="1"/>
  <c r="C61" i="1"/>
  <c r="CG61" i="1" s="1"/>
  <c r="CA61" i="1" s="1"/>
  <c r="C63" i="1"/>
  <c r="CG63" i="1" s="1"/>
  <c r="CA63" i="1" s="1"/>
  <c r="B25" i="1"/>
  <c r="CI28" i="1"/>
  <c r="CC28" i="1" s="1"/>
  <c r="U12" i="1"/>
  <c r="U14" i="1"/>
  <c r="H11" i="1"/>
  <c r="U13" i="1"/>
  <c r="E67" i="1"/>
  <c r="U15" i="1"/>
  <c r="CH26" i="1"/>
  <c r="CB26" i="1" s="1"/>
  <c r="CI26" i="1"/>
  <c r="CC26" i="1" s="1"/>
  <c r="M11" i="1"/>
  <c r="CG28" i="1"/>
  <c r="CA28" i="1" s="1"/>
  <c r="C62" i="1"/>
  <c r="CG62" i="1" s="1"/>
  <c r="CA62" i="1" s="1"/>
  <c r="C64" i="1"/>
  <c r="CG64" i="1" s="1"/>
  <c r="CA64" i="1" s="1"/>
  <c r="U28" i="3"/>
  <c r="U27" i="3"/>
  <c r="U26" i="3"/>
  <c r="R64" i="3"/>
  <c r="R63" i="3"/>
  <c r="R62" i="3"/>
  <c r="R61" i="3"/>
  <c r="B200" i="3"/>
  <c r="U28" i="2"/>
  <c r="U27" i="2"/>
  <c r="U26" i="2"/>
  <c r="B200" i="2"/>
  <c r="M37" i="1"/>
  <c r="CH63" i="1" l="1"/>
  <c r="CB63" i="1" s="1"/>
  <c r="R63" i="1" s="1"/>
  <c r="CH61" i="1"/>
  <c r="CB61" i="1" s="1"/>
  <c r="R61" i="1" s="1"/>
  <c r="U27" i="1"/>
  <c r="U28" i="1"/>
  <c r="CH64" i="1"/>
  <c r="CB64" i="1" s="1"/>
  <c r="R64" i="1" s="1"/>
  <c r="CH62" i="1"/>
  <c r="CB62" i="1" s="1"/>
  <c r="R62" i="1" s="1"/>
  <c r="U26" i="1"/>
  <c r="A200" i="1"/>
  <c r="B200" i="1" l="1"/>
</calcChain>
</file>

<file path=xl/sharedStrings.xml><?xml version="1.0" encoding="utf-8"?>
<sst xmlns="http://schemas.openxmlformats.org/spreadsheetml/2006/main" count="2028" uniqueCount="128">
  <si>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</si>
  <si>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</si>
  <si>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</si>
  <si>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</si>
  <si>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</si>
  <si>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</si>
  <si>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</si>
  <si>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</si>
  <si>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</si>
  <si>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</si>
  <si>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</si>
  <si>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</si>
  <si>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</si>
  <si>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24 semanas</t>
  </si>
  <si>
    <t>Partos prematuros de 24 a 28 semanas</t>
  </si>
  <si>
    <t>Partos prematuros de 29 a 32 semanas</t>
  </si>
  <si>
    <t>Partos prematuros de 33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</si>
  <si>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</si>
  <si>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</si>
  <si>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</si>
  <si>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</si>
  <si>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</si>
  <si>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</si>
  <si>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</si>
  <si>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</si>
  <si>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</si>
  <si>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</si>
  <si>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Lactancia materna en los primeros  60 minutos de vida  (RN con peso de 2.500 grs. o más)</t>
  </si>
  <si>
    <t>TOTAL PARTOS</t>
  </si>
  <si>
    <t>NORMAL/VAGINAL</t>
  </si>
  <si>
    <t>DISTÓCICO VAGINAL</t>
  </si>
  <si>
    <t>CESÁREA ELECTIVA</t>
  </si>
  <si>
    <t>CESÁREA URGENCIA</t>
  </si>
  <si>
    <t>ABORTOS</t>
  </si>
  <si>
    <t>PARTO NORMAL VERTICAL (*)</t>
  </si>
  <si>
    <t>ENTREGA DE PLACENTA A SOLICITUD DE LA MUJER</t>
  </si>
  <si>
    <t>PARTO FUERA ESTABLECIMIENTO DE SALUD</t>
  </si>
  <si>
    <t>EMBARAZO NO CONTROLADO</t>
  </si>
  <si>
    <t>(*) Incluido en Parto Normal</t>
  </si>
  <si>
    <t>(**) Partos de Término y Pre-Término</t>
  </si>
  <si>
    <t>SECCIÓN A.1: INTERRUPCIÓN VOLUNTARIA DEL EMBARAZO</t>
  </si>
  <si>
    <t>CAUSALES</t>
  </si>
  <si>
    <t xml:space="preserve">TOTAL      </t>
  </si>
  <si>
    <t>Grupos de edad en años</t>
  </si>
  <si>
    <t>Abortos</t>
  </si>
  <si>
    <t xml:space="preserve">Partos </t>
  </si>
  <si>
    <t>Beneficiarias</t>
  </si>
  <si>
    <t>Menor de 14 años</t>
  </si>
  <si>
    <t>14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</si>
  <si>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</si>
  <si>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</si>
  <si>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</si>
  <si>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</si>
  <si>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</si>
  <si>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</si>
  <si>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</si>
  <si>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y más años</t>
  </si>
  <si>
    <t>Hasta 12 semanas y cero días</t>
  </si>
  <si>
    <t>12 semanas y un día hasta 14 semanas y cero días</t>
  </si>
  <si>
    <t>de 14 hasta 21 semanas y 6 días</t>
  </si>
  <si>
    <t>Partos vaginales inducidos</t>
  </si>
  <si>
    <t>Cesáreas</t>
  </si>
  <si>
    <t xml:space="preserve">CAUSAL N° 1: MUJER EMBARAZADA CON RIESGO VITAL </t>
  </si>
  <si>
    <t>CAUSAL N° 2: INVIABILIDAD FETAL DE CARÁCTER LETAL</t>
  </si>
  <si>
    <t>CAUSAL N° 3: POR VIOLACIÓN</t>
  </si>
  <si>
    <t>SECCIÓN B: ACOMPAÑAMIENTO EN EL PROCESO REPRODUCTIVO</t>
  </si>
  <si>
    <t>EVENTO</t>
  </si>
  <si>
    <t>TOTAL</t>
  </si>
  <si>
    <t xml:space="preserve">BENEFICIARIAS </t>
  </si>
  <si>
    <t xml:space="preserve"> </t>
  </si>
  <si>
    <t>SOLO EN EL PARTO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</si>
  <si>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</si>
  <si>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</si>
  <si>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</si>
  <si>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</si>
  <si>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</si>
  <si>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CONGÉNITO (HC)</t>
  </si>
  <si>
    <t>Menos de 500</t>
  </si>
  <si>
    <t>500 a 999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</si>
  <si>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</si>
  <si>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</si>
  <si>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</si>
  <si>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</si>
  <si>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</si>
  <si>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</si>
  <si>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</si>
  <si>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</si>
  <si>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</si>
  <si>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</si>
  <si>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</si>
  <si>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</si>
  <si>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</si>
  <si>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</si>
  <si>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/>
  </si>
  <si>
    <t>SECCIÓN D: ESTERILIZACIONES SEGÚN SEXO</t>
  </si>
  <si>
    <t>SEXO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</si>
  <si>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</si>
  <si>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</si>
  <si>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</si>
  <si>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</si>
  <si>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</si>
  <si>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</si>
  <si>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</si>
  <si>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</si>
  <si>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</si>
  <si>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</si>
  <si>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</si>
  <si>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</si>
  <si>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</si>
  <si>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</si>
  <si>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</si>
  <si>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</si>
  <si>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</si>
  <si>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</si>
  <si>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</si>
  <si>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</si>
  <si>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</si>
  <si>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</si>
  <si>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</si>
  <si>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</si>
  <si>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</si>
  <si>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</si>
  <si>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SECCIÓN G:  TAMIZAJE AUDITIVO</t>
  </si>
  <si>
    <t>EVALUACIÓN</t>
  </si>
  <si>
    <t>Menores de 1 año</t>
  </si>
  <si>
    <t>RECIEN NACIDOS CON FACTORES DE RIESGO CON TAMIZAJE AUDITIVO</t>
  </si>
  <si>
    <t>RECIEN NACIDOS CON TAMIZAJE AUDITIVO</t>
  </si>
  <si>
    <t>RECIEN NACIDOS CON TAMIZAJE AUDITIVO ALTERADO (referido)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</si>
</sst>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7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/>
      <diagonal/>
    </border>
    <border>
      <left style="thin">
        <color indexed="22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1" applyNumberFormat="0" applyFont="0" applyAlignment="0" applyProtection="0"/>
  </cellStyleXfs>
  <cellXfs count="417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1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/>
    <xf numFmtId="1" fontId="3" fillId="3" borderId="0" xfId="0" applyNumberFormat="1" applyFont="1" applyFill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" fontId="4" fillId="0" borderId="10" xfId="0" applyNumberFormat="1" applyFont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2" fillId="4" borderId="16" xfId="0" applyNumberFormat="1" applyFont="1" applyFill="1" applyBorder="1"/>
    <xf numFmtId="1" fontId="2" fillId="6" borderId="0" xfId="0" applyNumberFormat="1" applyFont="1" applyFill="1" applyProtection="1">
      <protection locked="0"/>
    </xf>
    <xf numFmtId="1" fontId="4" fillId="0" borderId="17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wrapText="1"/>
    </xf>
    <xf numFmtId="1" fontId="4" fillId="0" borderId="11" xfId="0" applyNumberFormat="1" applyFont="1" applyBorder="1" applyAlignment="1">
      <alignment wrapText="1"/>
    </xf>
    <xf numFmtId="1" fontId="4" fillId="0" borderId="6" xfId="0" applyNumberFormat="1" applyFont="1" applyBorder="1" applyAlignment="1">
      <alignment wrapText="1"/>
    </xf>
    <xf numFmtId="1" fontId="4" fillId="0" borderId="13" xfId="0" applyNumberFormat="1" applyFont="1" applyBorder="1" applyAlignment="1">
      <alignment wrapText="1"/>
    </xf>
    <xf numFmtId="1" fontId="4" fillId="0" borderId="10" xfId="0" applyNumberFormat="1" applyFont="1" applyBorder="1" applyAlignment="1">
      <alignment wrapText="1"/>
    </xf>
    <xf numFmtId="1" fontId="4" fillId="0" borderId="5" xfId="0" applyNumberFormat="1" applyFont="1" applyBorder="1" applyAlignment="1">
      <alignment wrapText="1"/>
    </xf>
    <xf numFmtId="1" fontId="4" fillId="0" borderId="18" xfId="0" applyNumberFormat="1" applyFont="1" applyBorder="1" applyAlignment="1">
      <alignment horizontal="left"/>
    </xf>
    <xf numFmtId="1" fontId="4" fillId="7" borderId="19" xfId="0" applyNumberFormat="1" applyFont="1" applyFill="1" applyBorder="1" applyProtection="1">
      <protection locked="0"/>
    </xf>
    <xf numFmtId="1" fontId="4" fillId="7" borderId="20" xfId="0" applyNumberFormat="1" applyFont="1" applyFill="1" applyBorder="1" applyProtection="1">
      <protection locked="0"/>
    </xf>
    <xf numFmtId="1" fontId="4" fillId="7" borderId="21" xfId="0" applyNumberFormat="1" applyFont="1" applyFill="1" applyBorder="1" applyProtection="1">
      <protection locked="0"/>
    </xf>
    <xf numFmtId="1" fontId="4" fillId="7" borderId="22" xfId="0" applyNumberFormat="1" applyFont="1" applyFill="1" applyBorder="1" applyProtection="1">
      <protection locked="0"/>
    </xf>
    <xf numFmtId="1" fontId="4" fillId="7" borderId="23" xfId="0" applyNumberFormat="1" applyFont="1" applyFill="1" applyBorder="1" applyProtection="1">
      <protection locked="0"/>
    </xf>
    <xf numFmtId="1" fontId="4" fillId="7" borderId="24" xfId="0" applyNumberFormat="1" applyFont="1" applyFill="1" applyBorder="1" applyProtection="1">
      <protection locked="0"/>
    </xf>
    <xf numFmtId="1" fontId="4" fillId="0" borderId="23" xfId="0" applyNumberFormat="1" applyFont="1" applyBorder="1"/>
    <xf numFmtId="1" fontId="4" fillId="7" borderId="25" xfId="0" applyNumberFormat="1" applyFont="1" applyFill="1" applyBorder="1" applyProtection="1">
      <protection locked="0"/>
    </xf>
    <xf numFmtId="1" fontId="4" fillId="0" borderId="25" xfId="0" applyNumberFormat="1" applyFont="1" applyBorder="1"/>
    <xf numFmtId="1" fontId="4" fillId="7" borderId="26" xfId="0" applyNumberFormat="1" applyFont="1" applyFill="1" applyBorder="1" applyProtection="1">
      <protection locked="0"/>
    </xf>
    <xf numFmtId="1" fontId="4" fillId="4" borderId="16" xfId="0" applyNumberFormat="1" applyFont="1" applyFill="1" applyBorder="1" applyAlignment="1">
      <alignment vertical="center"/>
    </xf>
    <xf numFmtId="1" fontId="4" fillId="4" borderId="0" xfId="0" applyNumberFormat="1" applyFont="1" applyFill="1" applyAlignment="1">
      <alignment vertical="top" wrapText="1"/>
    </xf>
    <xf numFmtId="1" fontId="2" fillId="5" borderId="0" xfId="0" applyNumberFormat="1" applyFont="1" applyFill="1"/>
    <xf numFmtId="1" fontId="2" fillId="6" borderId="0" xfId="0" applyNumberFormat="1" applyFont="1" applyFill="1"/>
    <xf numFmtId="1" fontId="4" fillId="0" borderId="27" xfId="0" applyNumberFormat="1" applyFont="1" applyBorder="1" applyAlignment="1">
      <alignment horizontal="left"/>
    </xf>
    <xf numFmtId="1" fontId="4" fillId="7" borderId="28" xfId="0" applyNumberFormat="1" applyFont="1" applyFill="1" applyBorder="1" applyProtection="1">
      <protection locked="0"/>
    </xf>
    <xf numFmtId="1" fontId="4" fillId="7" borderId="29" xfId="0" applyNumberFormat="1" applyFont="1" applyFill="1" applyBorder="1" applyProtection="1">
      <protection locked="0"/>
    </xf>
    <xf numFmtId="1" fontId="4" fillId="7" borderId="30" xfId="0" applyNumberFormat="1" applyFont="1" applyFill="1" applyBorder="1" applyProtection="1">
      <protection locked="0"/>
    </xf>
    <xf numFmtId="1" fontId="4" fillId="7" borderId="31" xfId="0" applyNumberFormat="1" applyFont="1" applyFill="1" applyBorder="1" applyProtection="1">
      <protection locked="0"/>
    </xf>
    <xf numFmtId="1" fontId="4" fillId="0" borderId="31" xfId="0" applyNumberFormat="1" applyFont="1" applyBorder="1"/>
    <xf numFmtId="1" fontId="4" fillId="0" borderId="30" xfId="0" applyNumberFormat="1" applyFont="1" applyBorder="1"/>
    <xf numFmtId="1" fontId="4" fillId="0" borderId="32" xfId="0" applyNumberFormat="1" applyFont="1" applyBorder="1" applyAlignment="1">
      <alignment horizontal="left"/>
    </xf>
    <xf numFmtId="1" fontId="4" fillId="7" borderId="33" xfId="0" applyNumberFormat="1" applyFont="1" applyFill="1" applyBorder="1" applyProtection="1">
      <protection locked="0"/>
    </xf>
    <xf numFmtId="1" fontId="4" fillId="7" borderId="34" xfId="0" applyNumberFormat="1" applyFont="1" applyFill="1" applyBorder="1" applyProtection="1">
      <protection locked="0"/>
    </xf>
    <xf numFmtId="1" fontId="4" fillId="7" borderId="35" xfId="0" applyNumberFormat="1" applyFont="1" applyFill="1" applyBorder="1" applyProtection="1">
      <protection locked="0"/>
    </xf>
    <xf numFmtId="1" fontId="4" fillId="7" borderId="36" xfId="0" applyNumberFormat="1" applyFont="1" applyFill="1" applyBorder="1" applyProtection="1">
      <protection locked="0"/>
    </xf>
    <xf numFmtId="1" fontId="4" fillId="0" borderId="36" xfId="0" applyNumberFormat="1" applyFont="1" applyBorder="1"/>
    <xf numFmtId="1" fontId="4" fillId="0" borderId="35" xfId="0" applyNumberFormat="1" applyFont="1" applyBorder="1"/>
    <xf numFmtId="1" fontId="4" fillId="0" borderId="37" xfId="0" applyNumberFormat="1" applyFont="1" applyBorder="1" applyAlignment="1">
      <alignment horizontal="left"/>
    </xf>
    <xf numFmtId="1" fontId="4" fillId="7" borderId="38" xfId="0" applyNumberFormat="1" applyFont="1" applyFill="1" applyBorder="1" applyProtection="1">
      <protection locked="0"/>
    </xf>
    <xf numFmtId="1" fontId="4" fillId="7" borderId="39" xfId="0" applyNumberFormat="1" applyFont="1" applyFill="1" applyBorder="1" applyProtection="1">
      <protection locked="0"/>
    </xf>
    <xf numFmtId="1" fontId="4" fillId="8" borderId="40" xfId="0" applyNumberFormat="1" applyFont="1" applyFill="1" applyBorder="1"/>
    <xf numFmtId="1" fontId="4" fillId="8" borderId="41" xfId="0" applyNumberFormat="1" applyFont="1" applyFill="1" applyBorder="1"/>
    <xf numFmtId="1" fontId="4" fillId="8" borderId="42" xfId="0" applyNumberFormat="1" applyFont="1" applyFill="1" applyBorder="1"/>
    <xf numFmtId="1" fontId="4" fillId="8" borderId="43" xfId="0" applyNumberFormat="1" applyFont="1" applyFill="1" applyBorder="1"/>
    <xf numFmtId="1" fontId="4" fillId="0" borderId="42" xfId="0" applyNumberFormat="1" applyFont="1" applyBorder="1"/>
    <xf numFmtId="1" fontId="4" fillId="7" borderId="44" xfId="0" applyNumberFormat="1" applyFont="1" applyFill="1" applyBorder="1" applyProtection="1">
      <protection locked="0"/>
    </xf>
    <xf numFmtId="1" fontId="4" fillId="0" borderId="44" xfId="0" applyNumberFormat="1" applyFont="1" applyBorder="1"/>
    <xf numFmtId="1" fontId="4" fillId="7" borderId="41" xfId="0" applyNumberFormat="1" applyFont="1" applyFill="1" applyBorder="1" applyProtection="1">
      <protection locked="0"/>
    </xf>
    <xf numFmtId="1" fontId="4" fillId="7" borderId="45" xfId="0" applyNumberFormat="1" applyFont="1" applyFill="1" applyBorder="1" applyProtection="1">
      <protection locked="0"/>
    </xf>
    <xf numFmtId="1" fontId="4" fillId="8" borderId="46" xfId="0" applyNumberFormat="1" applyFont="1" applyFill="1" applyBorder="1"/>
    <xf numFmtId="1" fontId="4" fillId="8" borderId="44" xfId="0" applyNumberFormat="1" applyFont="1" applyFill="1" applyBorder="1"/>
    <xf numFmtId="1" fontId="4" fillId="0" borderId="47" xfId="0" applyNumberFormat="1" applyFont="1" applyBorder="1" applyAlignment="1">
      <alignment horizontal="left"/>
    </xf>
    <xf numFmtId="1" fontId="4" fillId="7" borderId="48" xfId="0" applyNumberFormat="1" applyFont="1" applyFill="1" applyBorder="1" applyProtection="1">
      <protection locked="0"/>
    </xf>
    <xf numFmtId="1" fontId="4" fillId="8" borderId="49" xfId="0" applyNumberFormat="1" applyFont="1" applyFill="1" applyBorder="1"/>
    <xf numFmtId="1" fontId="4" fillId="8" borderId="50" xfId="0" applyNumberFormat="1" applyFont="1" applyFill="1" applyBorder="1"/>
    <xf numFmtId="1" fontId="4" fillId="8" borderId="51" xfId="0" applyNumberFormat="1" applyFont="1" applyFill="1" applyBorder="1"/>
    <xf numFmtId="1" fontId="4" fillId="8" borderId="48" xfId="0" applyNumberFormat="1" applyFont="1" applyFill="1" applyBorder="1"/>
    <xf numFmtId="1" fontId="4" fillId="8" borderId="52" xfId="0" applyNumberFormat="1" applyFont="1" applyFill="1" applyBorder="1"/>
    <xf numFmtId="1" fontId="4" fillId="3" borderId="27" xfId="0" applyNumberFormat="1" applyFont="1" applyFill="1" applyBorder="1" applyAlignment="1">
      <alignment horizontal="left" wrapText="1"/>
    </xf>
    <xf numFmtId="1" fontId="4" fillId="8" borderId="29" xfId="0" applyNumberFormat="1" applyFont="1" applyFill="1" applyBorder="1"/>
    <xf numFmtId="1" fontId="4" fillId="8" borderId="28" xfId="0" applyNumberFormat="1" applyFont="1" applyFill="1" applyBorder="1"/>
    <xf numFmtId="1" fontId="4" fillId="8" borderId="30" xfId="0" applyNumberFormat="1" applyFont="1" applyFill="1" applyBorder="1"/>
    <xf numFmtId="1" fontId="4" fillId="8" borderId="31" xfId="0" applyNumberFormat="1" applyFont="1" applyFill="1" applyBorder="1"/>
    <xf numFmtId="1" fontId="4" fillId="8" borderId="53" xfId="0" applyNumberFormat="1" applyFont="1" applyFill="1" applyBorder="1"/>
    <xf numFmtId="1" fontId="4" fillId="7" borderId="53" xfId="0" applyNumberFormat="1" applyFont="1" applyFill="1" applyBorder="1" applyProtection="1">
      <protection locked="0"/>
    </xf>
    <xf numFmtId="1" fontId="4" fillId="0" borderId="27" xfId="0" applyNumberFormat="1" applyFont="1" applyBorder="1" applyAlignment="1">
      <alignment wrapText="1"/>
    </xf>
    <xf numFmtId="1" fontId="4" fillId="0" borderId="54" xfId="0" applyNumberFormat="1" applyFont="1" applyBorder="1" applyAlignment="1">
      <alignment horizontal="left"/>
    </xf>
    <xf numFmtId="1" fontId="4" fillId="7" borderId="55" xfId="0" applyNumberFormat="1" applyFont="1" applyFill="1" applyBorder="1" applyProtection="1">
      <protection locked="0"/>
    </xf>
    <xf numFmtId="1" fontId="4" fillId="8" borderId="56" xfId="0" applyNumberFormat="1" applyFont="1" applyFill="1" applyBorder="1"/>
    <xf numFmtId="1" fontId="4" fillId="8" borderId="57" xfId="0" applyNumberFormat="1" applyFont="1" applyFill="1" applyBorder="1"/>
    <xf numFmtId="1" fontId="4" fillId="8" borderId="58" xfId="0" applyNumberFormat="1" applyFont="1" applyFill="1" applyBorder="1"/>
    <xf numFmtId="1" fontId="4" fillId="8" borderId="55" xfId="0" applyNumberFormat="1" applyFont="1" applyFill="1" applyBorder="1"/>
    <xf numFmtId="1" fontId="4" fillId="8" borderId="59" xfId="0" applyNumberFormat="1" applyFont="1" applyFill="1" applyBorder="1"/>
    <xf numFmtId="1" fontId="1" fillId="3" borderId="0" xfId="0" applyNumberFormat="1" applyFont="1" applyFill="1" applyAlignment="1">
      <alignment horizontal="left" vertical="center"/>
    </xf>
    <xf numFmtId="1" fontId="7" fillId="3" borderId="0" xfId="0" applyNumberFormat="1" applyFont="1" applyFill="1" applyAlignment="1" applyProtection="1">
      <alignment horizontal="right"/>
      <protection locked="0"/>
    </xf>
    <xf numFmtId="1" fontId="7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vertical="center"/>
    </xf>
    <xf numFmtId="1" fontId="4" fillId="3" borderId="0" xfId="0" applyNumberFormat="1" applyFont="1" applyFill="1" applyAlignment="1">
      <alignment horizontal="left" vertical="center"/>
    </xf>
    <xf numFmtId="1" fontId="4" fillId="4" borderId="0" xfId="0" applyNumberFormat="1" applyFont="1" applyFill="1"/>
    <xf numFmtId="1" fontId="4" fillId="0" borderId="5" xfId="0" applyNumberFormat="1" applyFont="1" applyBorder="1" applyAlignment="1">
      <alignment horizontal="center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60" xfId="0" applyNumberFormat="1" applyFont="1" applyBorder="1" applyAlignment="1">
      <alignment horizontal="right" vertical="center" wrapText="1"/>
    </xf>
    <xf numFmtId="1" fontId="4" fillId="0" borderId="10" xfId="0" applyNumberFormat="1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62" xfId="0" applyNumberFormat="1" applyFont="1" applyBorder="1" applyAlignment="1">
      <alignment horizontal="left"/>
    </xf>
    <xf numFmtId="1" fontId="4" fillId="3" borderId="62" xfId="0" applyNumberFormat="1" applyFont="1" applyFill="1" applyBorder="1" applyAlignment="1">
      <alignment horizontal="right" vertical="center"/>
    </xf>
    <xf numFmtId="1" fontId="4" fillId="7" borderId="63" xfId="0" applyNumberFormat="1" applyFont="1" applyFill="1" applyBorder="1" applyProtection="1">
      <protection locked="0"/>
    </xf>
    <xf numFmtId="1" fontId="4" fillId="7" borderId="62" xfId="0" applyNumberFormat="1" applyFont="1" applyFill="1" applyBorder="1" applyProtection="1">
      <protection locked="0"/>
    </xf>
    <xf numFmtId="1" fontId="4" fillId="3" borderId="27" xfId="0" applyNumberFormat="1" applyFont="1" applyFill="1" applyBorder="1" applyAlignment="1">
      <alignment horizontal="right" vertical="center"/>
    </xf>
    <xf numFmtId="1" fontId="4" fillId="7" borderId="27" xfId="0" applyNumberFormat="1" applyFont="1" applyFill="1" applyBorder="1" applyProtection="1">
      <protection locked="0"/>
    </xf>
    <xf numFmtId="1" fontId="4" fillId="0" borderId="9" xfId="0" applyNumberFormat="1" applyFont="1" applyBorder="1" applyAlignment="1">
      <alignment horizontal="left"/>
    </xf>
    <xf numFmtId="1" fontId="4" fillId="3" borderId="54" xfId="0" applyNumberFormat="1" applyFont="1" applyFill="1" applyBorder="1" applyAlignment="1">
      <alignment horizontal="right" vertical="center"/>
    </xf>
    <xf numFmtId="1" fontId="4" fillId="7" borderId="57" xfId="0" applyNumberFormat="1" applyFont="1" applyFill="1" applyBorder="1" applyProtection="1">
      <protection locked="0"/>
    </xf>
    <xf numFmtId="1" fontId="4" fillId="7" borderId="58" xfId="0" applyNumberFormat="1" applyFont="1" applyFill="1" applyBorder="1" applyProtection="1">
      <protection locked="0"/>
    </xf>
    <xf numFmtId="1" fontId="4" fillId="7" borderId="56" xfId="0" applyNumberFormat="1" applyFont="1" applyFill="1" applyBorder="1" applyProtection="1">
      <protection locked="0"/>
    </xf>
    <xf numFmtId="1" fontId="4" fillId="7" borderId="64" xfId="0" applyNumberFormat="1" applyFont="1" applyFill="1" applyBorder="1" applyProtection="1">
      <protection locked="0"/>
    </xf>
    <xf numFmtId="1" fontId="4" fillId="7" borderId="65" xfId="0" applyNumberFormat="1" applyFont="1" applyFill="1" applyBorder="1" applyProtection="1">
      <protection locked="0"/>
    </xf>
    <xf numFmtId="1" fontId="4" fillId="9" borderId="56" xfId="0" applyNumberFormat="1" applyFont="1" applyFill="1" applyBorder="1"/>
    <xf numFmtId="1" fontId="4" fillId="9" borderId="55" xfId="0" applyNumberFormat="1" applyFont="1" applyFill="1" applyBorder="1"/>
    <xf numFmtId="1" fontId="4" fillId="9" borderId="59" xfId="0" applyNumberFormat="1" applyFont="1" applyFill="1" applyBorder="1"/>
    <xf numFmtId="1" fontId="4" fillId="7" borderId="54" xfId="0" applyNumberFormat="1" applyFont="1" applyFill="1" applyBorder="1" applyProtection="1">
      <protection locked="0"/>
    </xf>
    <xf numFmtId="1" fontId="4" fillId="7" borderId="59" xfId="0" applyNumberFormat="1" applyFont="1" applyFill="1" applyBorder="1" applyProtection="1">
      <protection locked="0"/>
    </xf>
    <xf numFmtId="1" fontId="4" fillId="0" borderId="17" xfId="0" applyNumberFormat="1" applyFont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vertical="center"/>
    </xf>
    <xf numFmtId="1" fontId="4" fillId="4" borderId="0" xfId="0" applyNumberFormat="1" applyFont="1" applyFill="1" applyAlignment="1">
      <alignment horizontal="left" vertical="center"/>
    </xf>
    <xf numFmtId="1" fontId="7" fillId="7" borderId="62" xfId="0" applyNumberFormat="1" applyFont="1" applyFill="1" applyBorder="1" applyProtection="1">
      <protection locked="0"/>
    </xf>
    <xf numFmtId="1" fontId="4" fillId="4" borderId="16" xfId="0" applyNumberFormat="1" applyFont="1" applyFill="1" applyBorder="1" applyAlignment="1" applyProtection="1">
      <alignment vertical="center"/>
      <protection locked="0"/>
    </xf>
    <xf numFmtId="1" fontId="7" fillId="7" borderId="9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left" wrapText="1"/>
    </xf>
    <xf numFmtId="1" fontId="5" fillId="4" borderId="0" xfId="0" applyNumberFormat="1" applyFont="1" applyFill="1"/>
    <xf numFmtId="1" fontId="1" fillId="4" borderId="0" xfId="0" applyNumberFormat="1" applyFont="1" applyFill="1"/>
    <xf numFmtId="1" fontId="4" fillId="0" borderId="62" xfId="0" applyNumberFormat="1" applyFont="1" applyBorder="1" applyAlignment="1">
      <alignment horizontal="left" wrapText="1"/>
    </xf>
    <xf numFmtId="1" fontId="4" fillId="0" borderId="62" xfId="0" applyNumberFormat="1" applyFont="1" applyBorder="1" applyAlignment="1">
      <alignment wrapText="1"/>
    </xf>
    <xf numFmtId="1" fontId="4" fillId="0" borderId="9" xfId="0" applyNumberFormat="1" applyFont="1" applyBorder="1" applyAlignment="1">
      <alignment horizontal="left" wrapText="1"/>
    </xf>
    <xf numFmtId="1" fontId="4" fillId="0" borderId="9" xfId="0" applyNumberFormat="1" applyFont="1" applyBorder="1" applyAlignment="1">
      <alignment wrapText="1"/>
    </xf>
    <xf numFmtId="1" fontId="4" fillId="7" borderId="14" xfId="0" applyNumberFormat="1" applyFont="1" applyFill="1" applyBorder="1" applyProtection="1">
      <protection locked="0"/>
    </xf>
    <xf numFmtId="1" fontId="4" fillId="7" borderId="67" xfId="0" applyNumberFormat="1" applyFont="1" applyFill="1" applyBorder="1" applyProtection="1">
      <protection locked="0"/>
    </xf>
    <xf numFmtId="1" fontId="4" fillId="8" borderId="67" xfId="0" applyNumberFormat="1" applyFont="1" applyFill="1" applyBorder="1"/>
    <xf numFmtId="1" fontId="4" fillId="8" borderId="65" xfId="0" applyNumberFormat="1" applyFont="1" applyFill="1" applyBorder="1"/>
    <xf numFmtId="1" fontId="5" fillId="3" borderId="68" xfId="0" applyNumberFormat="1" applyFont="1" applyFill="1" applyBorder="1"/>
    <xf numFmtId="1" fontId="5" fillId="3" borderId="69" xfId="0" applyNumberFormat="1" applyFont="1" applyFill="1" applyBorder="1"/>
    <xf numFmtId="1" fontId="4" fillId="0" borderId="70" xfId="0" applyNumberFormat="1" applyFont="1" applyBorder="1" applyAlignment="1">
      <alignment horizontal="left" wrapText="1"/>
    </xf>
    <xf numFmtId="1" fontId="7" fillId="7" borderId="54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left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left" wrapText="1"/>
    </xf>
    <xf numFmtId="1" fontId="7" fillId="7" borderId="5" xfId="0" applyNumberFormat="1" applyFont="1" applyFill="1" applyBorder="1" applyProtection="1">
      <protection locked="0"/>
    </xf>
    <xf numFmtId="1" fontId="5" fillId="3" borderId="0" xfId="0" applyNumberFormat="1" applyFont="1" applyFill="1"/>
    <xf numFmtId="1" fontId="2" fillId="3" borderId="61" xfId="0" applyNumberFormat="1" applyFont="1" applyFill="1" applyBorder="1"/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3" borderId="16" xfId="0" applyNumberFormat="1" applyFont="1" applyFill="1" applyBorder="1"/>
    <xf numFmtId="1" fontId="1" fillId="3" borderId="0" xfId="0" applyNumberFormat="1" applyFont="1" applyFill="1" applyAlignment="1">
      <alignment vertical="center"/>
    </xf>
    <xf numFmtId="1" fontId="4" fillId="0" borderId="62" xfId="0" applyNumberFormat="1" applyFont="1" applyBorder="1"/>
    <xf numFmtId="1" fontId="4" fillId="0" borderId="54" xfId="0" applyNumberFormat="1" applyFont="1" applyBorder="1"/>
    <xf numFmtId="1" fontId="8" fillId="3" borderId="0" xfId="0" applyNumberFormat="1" applyFont="1" applyFill="1"/>
    <xf numFmtId="1" fontId="4" fillId="0" borderId="62" xfId="0" applyNumberFormat="1" applyFont="1" applyBorder="1" applyAlignment="1">
      <alignment vertical="center"/>
    </xf>
    <xf numFmtId="1" fontId="4" fillId="10" borderId="62" xfId="0" applyNumberFormat="1" applyFont="1" applyFill="1" applyBorder="1" applyProtection="1">
      <protection locked="0"/>
    </xf>
    <xf numFmtId="1" fontId="4" fillId="0" borderId="71" xfId="0" applyNumberFormat="1" applyFont="1" applyBorder="1" applyAlignment="1">
      <alignment wrapText="1"/>
    </xf>
    <xf numFmtId="1" fontId="4" fillId="4" borderId="0" xfId="0" applyNumberFormat="1" applyFont="1" applyFill="1" applyAlignment="1">
      <alignment wrapText="1"/>
    </xf>
    <xf numFmtId="1" fontId="8" fillId="4" borderId="0" xfId="0" applyNumberFormat="1" applyFont="1" applyFill="1"/>
    <xf numFmtId="1" fontId="4" fillId="0" borderId="61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62" xfId="0" applyNumberFormat="1" applyFont="1" applyBorder="1" applyAlignment="1">
      <alignment horizontal="right" wrapText="1"/>
    </xf>
    <xf numFmtId="1" fontId="4" fillId="0" borderId="26" xfId="0" applyNumberFormat="1" applyFont="1" applyBorder="1" applyAlignment="1">
      <alignment horizontal="right" wrapText="1"/>
    </xf>
    <xf numFmtId="1" fontId="4" fillId="7" borderId="81" xfId="0" applyNumberFormat="1" applyFont="1" applyFill="1" applyBorder="1" applyProtection="1">
      <protection locked="0"/>
    </xf>
    <xf numFmtId="1" fontId="4" fillId="0" borderId="82" xfId="0" applyNumberFormat="1" applyFont="1" applyBorder="1" applyAlignment="1">
      <alignment horizontal="right" wrapText="1"/>
    </xf>
    <xf numFmtId="1" fontId="4" fillId="0" borderId="83" xfId="0" applyNumberFormat="1" applyFont="1" applyBorder="1" applyAlignment="1">
      <alignment horizontal="right" wrapText="1"/>
    </xf>
    <xf numFmtId="1" fontId="4" fillId="7" borderId="84" xfId="0" applyNumberFormat="1" applyFont="1" applyFill="1" applyBorder="1" applyProtection="1">
      <protection locked="0"/>
    </xf>
    <xf numFmtId="1" fontId="4" fillId="7" borderId="85" xfId="0" applyNumberFormat="1" applyFont="1" applyFill="1" applyBorder="1" applyProtection="1">
      <protection locked="0"/>
    </xf>
    <xf numFmtId="1" fontId="4" fillId="7" borderId="86" xfId="0" applyNumberFormat="1" applyFont="1" applyFill="1" applyBorder="1" applyProtection="1">
      <protection locked="0"/>
    </xf>
    <xf numFmtId="1" fontId="4" fillId="0" borderId="27" xfId="0" applyNumberFormat="1" applyFont="1" applyBorder="1" applyAlignment="1">
      <alignment horizontal="right" wrapText="1"/>
    </xf>
    <xf numFmtId="1" fontId="4" fillId="0" borderId="53" xfId="0" applyNumberFormat="1" applyFont="1" applyBorder="1" applyAlignment="1">
      <alignment horizontal="right" wrapText="1"/>
    </xf>
    <xf numFmtId="1" fontId="4" fillId="2" borderId="84" xfId="1" applyNumberFormat="1" applyFont="1" applyBorder="1" applyProtection="1">
      <protection locked="0"/>
    </xf>
    <xf numFmtId="1" fontId="4" fillId="2" borderId="87" xfId="1" applyNumberFormat="1" applyFont="1" applyBorder="1" applyProtection="1">
      <protection locked="0"/>
    </xf>
    <xf numFmtId="1" fontId="4" fillId="2" borderId="88" xfId="1" applyNumberFormat="1" applyFont="1" applyBorder="1" applyProtection="1">
      <protection locked="0"/>
    </xf>
    <xf numFmtId="1" fontId="4" fillId="2" borderId="28" xfId="1" applyNumberFormat="1" applyFont="1" applyBorder="1" applyProtection="1">
      <protection locked="0"/>
    </xf>
    <xf numFmtId="1" fontId="4" fillId="2" borderId="29" xfId="1" applyNumberFormat="1" applyFont="1" applyBorder="1" applyProtection="1">
      <protection locked="0"/>
    </xf>
    <xf numFmtId="1" fontId="4" fillId="0" borderId="54" xfId="0" applyNumberFormat="1" applyFont="1" applyBorder="1" applyAlignment="1">
      <alignment horizontal="right" wrapText="1"/>
    </xf>
    <xf numFmtId="1" fontId="4" fillId="0" borderId="59" xfId="0" applyNumberFormat="1" applyFont="1" applyBorder="1" applyAlignment="1">
      <alignment horizontal="right" wrapText="1"/>
    </xf>
    <xf numFmtId="1" fontId="4" fillId="8" borderId="89" xfId="0" applyNumberFormat="1" applyFont="1" applyFill="1" applyBorder="1"/>
    <xf numFmtId="1" fontId="4" fillId="2" borderId="57" xfId="1" applyNumberFormat="1" applyFont="1" applyBorder="1" applyProtection="1">
      <protection locked="0"/>
    </xf>
    <xf numFmtId="1" fontId="4" fillId="2" borderId="56" xfId="1" applyNumberFormat="1" applyFont="1" applyBorder="1" applyProtection="1">
      <protection locked="0"/>
    </xf>
    <xf numFmtId="1" fontId="4" fillId="7" borderId="90" xfId="0" applyNumberFormat="1" applyFont="1" applyFill="1" applyBorder="1" applyProtection="1">
      <protection locked="0"/>
    </xf>
    <xf numFmtId="1" fontId="4" fillId="0" borderId="91" xfId="0" applyNumberFormat="1" applyFont="1" applyBorder="1" applyAlignment="1">
      <alignment horizontal="center" vertical="center"/>
    </xf>
    <xf numFmtId="1" fontId="4" fillId="0" borderId="91" xfId="0" applyNumberFormat="1" applyFont="1" applyBorder="1" applyAlignment="1">
      <alignment horizontal="center" vertical="center" wrapText="1"/>
    </xf>
    <xf numFmtId="1" fontId="4" fillId="0" borderId="62" xfId="0" applyNumberFormat="1" applyFont="1" applyBorder="1" applyAlignment="1">
      <alignment horizontal="left" vertical="center" wrapText="1"/>
    </xf>
    <xf numFmtId="1" fontId="4" fillId="0" borderId="27" xfId="0" applyNumberFormat="1" applyFont="1" applyBorder="1" applyAlignment="1">
      <alignment horizontal="left" vertical="center" wrapText="1"/>
    </xf>
    <xf numFmtId="1" fontId="4" fillId="0" borderId="54" xfId="0" applyNumberFormat="1" applyFont="1" applyBorder="1" applyAlignment="1">
      <alignment horizontal="left" vertical="center" wrapText="1"/>
    </xf>
    <xf numFmtId="1" fontId="4" fillId="10" borderId="54" xfId="0" applyNumberFormat="1" applyFont="1" applyFill="1" applyBorder="1" applyProtection="1">
      <protection locked="0"/>
    </xf>
    <xf numFmtId="1" fontId="2" fillId="11" borderId="0" xfId="0" applyNumberFormat="1" applyFont="1" applyFill="1"/>
    <xf numFmtId="1" fontId="2" fillId="11" borderId="0" xfId="0" applyNumberFormat="1" applyFont="1" applyFill="1" applyProtection="1">
      <protection locked="0"/>
    </xf>
    <xf numFmtId="1" fontId="4" fillId="0" borderId="92" xfId="0" applyNumberFormat="1" applyFont="1" applyBorder="1" applyAlignment="1">
      <alignment horizontal="center" vertical="center"/>
    </xf>
    <xf numFmtId="1" fontId="4" fillId="0" borderId="92" xfId="0" applyNumberFormat="1" applyFont="1" applyBorder="1" applyAlignment="1">
      <alignment horizontal="center" vertical="center" wrapText="1"/>
    </xf>
    <xf numFmtId="1" fontId="4" fillId="0" borderId="93" xfId="0" applyNumberFormat="1" applyFont="1" applyBorder="1" applyAlignment="1">
      <alignment horizontal="center" vertical="center"/>
    </xf>
    <xf numFmtId="1" fontId="4" fillId="0" borderId="93" xfId="0" applyNumberFormat="1" applyFont="1" applyBorder="1" applyAlignment="1">
      <alignment horizontal="center" vertical="center" wrapText="1"/>
    </xf>
    <xf numFmtId="1" fontId="6" fillId="0" borderId="93" xfId="0" applyNumberFormat="1" applyFont="1" applyBorder="1" applyAlignment="1">
      <alignment horizontal="center" vertical="center" wrapText="1"/>
    </xf>
    <xf numFmtId="1" fontId="4" fillId="0" borderId="93" xfId="0" applyNumberFormat="1" applyFont="1" applyBorder="1" applyAlignment="1">
      <alignment wrapText="1"/>
    </xf>
    <xf numFmtId="1" fontId="4" fillId="0" borderId="93" xfId="0" applyNumberFormat="1" applyFont="1" applyBorder="1" applyAlignment="1">
      <alignment horizontal="right" vertical="center" wrapText="1"/>
    </xf>
    <xf numFmtId="1" fontId="4" fillId="3" borderId="92" xfId="0" applyNumberFormat="1" applyFont="1" applyFill="1" applyBorder="1" applyAlignment="1">
      <alignment horizontal="center" vertical="center" wrapText="1"/>
    </xf>
    <xf numFmtId="1" fontId="4" fillId="0" borderId="92" xfId="0" applyNumberFormat="1" applyFont="1" applyBorder="1" applyAlignment="1">
      <alignment horizontal="left" wrapText="1"/>
    </xf>
    <xf numFmtId="1" fontId="7" fillId="7" borderId="92" xfId="0" applyNumberFormat="1" applyFont="1" applyFill="1" applyBorder="1" applyProtection="1">
      <protection locked="0"/>
    </xf>
    <xf numFmtId="1" fontId="4" fillId="7" borderId="94" xfId="0" applyNumberFormat="1" applyFont="1" applyFill="1" applyBorder="1" applyProtection="1">
      <protection locked="0"/>
    </xf>
    <xf numFmtId="1" fontId="4" fillId="0" borderId="95" xfId="0" applyNumberFormat="1" applyFont="1" applyBorder="1" applyAlignment="1">
      <alignment horizontal="center" vertical="center"/>
    </xf>
    <xf numFmtId="1" fontId="4" fillId="0" borderId="96" xfId="0" applyNumberFormat="1" applyFont="1" applyBorder="1" applyAlignment="1">
      <alignment horizontal="center" vertical="center"/>
    </xf>
    <xf numFmtId="1" fontId="4" fillId="10" borderId="94" xfId="0" applyNumberFormat="1" applyFont="1" applyFill="1" applyBorder="1" applyProtection="1">
      <protection locked="0"/>
    </xf>
    <xf numFmtId="1" fontId="4" fillId="2" borderId="97" xfId="1" applyNumberFormat="1" applyFont="1" applyBorder="1" applyProtection="1">
      <protection locked="0"/>
    </xf>
    <xf numFmtId="1" fontId="4" fillId="0" borderId="98" xfId="0" applyNumberFormat="1" applyFont="1" applyBorder="1" applyAlignment="1">
      <alignment horizontal="center" vertical="center"/>
    </xf>
    <xf numFmtId="1" fontId="4" fillId="0" borderId="98" xfId="0" applyNumberFormat="1" applyFont="1" applyBorder="1" applyAlignment="1">
      <alignment horizontal="center" vertical="center" wrapText="1"/>
    </xf>
    <xf numFmtId="1" fontId="4" fillId="3" borderId="96" xfId="0" applyNumberFormat="1" applyFont="1" applyFill="1" applyBorder="1" applyAlignment="1">
      <alignment horizontal="center" vertical="center" wrapText="1"/>
    </xf>
    <xf numFmtId="1" fontId="4" fillId="3" borderId="95" xfId="0" applyNumberFormat="1" applyFont="1" applyFill="1" applyBorder="1" applyAlignment="1">
      <alignment horizontal="center" vertical="center" wrapText="1"/>
    </xf>
    <xf numFmtId="1" fontId="4" fillId="0" borderId="95" xfId="0" applyNumberFormat="1" applyFont="1" applyBorder="1" applyAlignment="1">
      <alignment horizontal="center" vertical="center" wrapText="1"/>
    </xf>
    <xf numFmtId="1" fontId="4" fillId="0" borderId="96" xfId="0" applyNumberFormat="1" applyFont="1" applyBorder="1" applyAlignment="1">
      <alignment horizontal="center" vertical="center" wrapText="1"/>
    </xf>
    <xf numFmtId="1" fontId="6" fillId="0" borderId="95" xfId="0" applyNumberFormat="1" applyFont="1" applyBorder="1" applyAlignment="1">
      <alignment horizontal="center" vertical="center" wrapText="1"/>
    </xf>
    <xf numFmtId="1" fontId="4" fillId="0" borderId="95" xfId="0" applyNumberFormat="1" applyFont="1" applyBorder="1" applyAlignment="1">
      <alignment wrapText="1"/>
    </xf>
    <xf numFmtId="1" fontId="4" fillId="0" borderId="96" xfId="0" applyNumberFormat="1" applyFont="1" applyBorder="1" applyAlignment="1">
      <alignment wrapText="1"/>
    </xf>
    <xf numFmtId="1" fontId="4" fillId="0" borderId="95" xfId="0" applyNumberFormat="1" applyFont="1" applyBorder="1" applyAlignment="1">
      <alignment horizontal="right" vertical="center" wrapText="1"/>
    </xf>
    <xf numFmtId="1" fontId="4" fillId="0" borderId="96" xfId="0" applyNumberFormat="1" applyFont="1" applyBorder="1" applyAlignment="1">
      <alignment horizontal="right" vertical="center" wrapText="1"/>
    </xf>
    <xf numFmtId="1" fontId="4" fillId="7" borderId="99" xfId="0" applyNumberFormat="1" applyFont="1" applyFill="1" applyBorder="1" applyProtection="1">
      <protection locked="0"/>
    </xf>
    <xf numFmtId="1" fontId="4" fillId="3" borderId="98" xfId="0" applyNumberFormat="1" applyFont="1" applyFill="1" applyBorder="1" applyAlignment="1">
      <alignment horizontal="center" vertical="center" wrapText="1"/>
    </xf>
    <xf numFmtId="1" fontId="4" fillId="0" borderId="100" xfId="0" applyNumberFormat="1" applyFont="1" applyBorder="1" applyAlignment="1">
      <alignment horizontal="center" vertical="center" wrapText="1"/>
    </xf>
    <xf numFmtId="1" fontId="4" fillId="0" borderId="101" xfId="0" applyNumberFormat="1" applyFont="1" applyBorder="1" applyAlignment="1">
      <alignment horizontal="center" vertical="center" wrapText="1"/>
    </xf>
    <xf numFmtId="1" fontId="4" fillId="0" borderId="102" xfId="0" applyNumberFormat="1" applyFont="1" applyBorder="1" applyAlignment="1">
      <alignment horizontal="center" vertical="center" wrapText="1"/>
    </xf>
    <xf numFmtId="1" fontId="4" fillId="0" borderId="98" xfId="0" applyNumberFormat="1" applyFont="1" applyBorder="1" applyAlignment="1">
      <alignment horizontal="left" wrapText="1"/>
    </xf>
    <xf numFmtId="1" fontId="7" fillId="7" borderId="98" xfId="0" applyNumberFormat="1" applyFont="1" applyFill="1" applyBorder="1" applyProtection="1">
      <protection locked="0"/>
    </xf>
    <xf numFmtId="1" fontId="4" fillId="0" borderId="101" xfId="0" applyNumberFormat="1" applyFont="1" applyBorder="1" applyAlignment="1">
      <alignment horizontal="center" vertical="center"/>
    </xf>
    <xf numFmtId="1" fontId="4" fillId="0" borderId="102" xfId="0" applyNumberFormat="1" applyFont="1" applyBorder="1" applyAlignment="1">
      <alignment horizontal="center" vertical="center"/>
    </xf>
    <xf numFmtId="1" fontId="4" fillId="10" borderId="99" xfId="0" applyNumberFormat="1" applyFont="1" applyFill="1" applyBorder="1" applyProtection="1">
      <protection locked="0"/>
    </xf>
    <xf numFmtId="1" fontId="4" fillId="2" borderId="103" xfId="1" applyNumberFormat="1" applyFont="1" applyBorder="1" applyProtection="1">
      <protection locked="0"/>
    </xf>
    <xf numFmtId="1" fontId="4" fillId="0" borderId="104" xfId="0" applyNumberFormat="1" applyFont="1" applyBorder="1" applyAlignment="1">
      <alignment horizontal="center" vertical="center"/>
    </xf>
    <xf numFmtId="1" fontId="4" fillId="0" borderId="104" xfId="0" applyNumberFormat="1" applyFont="1" applyBorder="1" applyAlignment="1">
      <alignment horizontal="center" vertical="center" wrapText="1"/>
    </xf>
    <xf numFmtId="1" fontId="4" fillId="7" borderId="62" xfId="0" applyNumberFormat="1" applyFont="1" applyFill="1" applyBorder="1" applyAlignment="1" applyProtection="1">
      <protection locked="0"/>
    </xf>
    <xf numFmtId="1" fontId="4" fillId="0" borderId="27" xfId="0" applyNumberFormat="1" applyFont="1" applyBorder="1" applyAlignment="1">
      <alignment horizontal="left" vertical="center" wrapText="1"/>
    </xf>
    <xf numFmtId="1" fontId="4" fillId="0" borderId="54" xfId="0" applyNumberFormat="1" applyFont="1" applyBorder="1" applyAlignment="1">
      <alignment horizontal="left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105" xfId="0" applyNumberFormat="1" applyFont="1" applyBorder="1" applyAlignment="1">
      <alignment horizontal="center" vertical="center"/>
    </xf>
    <xf numFmtId="1" fontId="4" fillId="0" borderId="105" xfId="0" applyNumberFormat="1" applyFont="1" applyBorder="1" applyAlignment="1">
      <alignment horizontal="center" vertical="center" wrapText="1"/>
    </xf>
    <xf numFmtId="1" fontId="4" fillId="3" borderId="105" xfId="0" applyNumberFormat="1" applyFont="1" applyFill="1" applyBorder="1" applyAlignment="1">
      <alignment horizontal="center" vertical="center" wrapText="1"/>
    </xf>
    <xf numFmtId="1" fontId="4" fillId="0" borderId="106" xfId="0" applyNumberFormat="1" applyFont="1" applyBorder="1" applyAlignment="1">
      <alignment horizontal="center" vertical="center" wrapText="1"/>
    </xf>
    <xf numFmtId="1" fontId="4" fillId="0" borderId="107" xfId="0" applyNumberFormat="1" applyFont="1" applyBorder="1" applyAlignment="1">
      <alignment horizontal="center" vertical="center" wrapText="1"/>
    </xf>
    <xf numFmtId="1" fontId="4" fillId="0" borderId="105" xfId="0" applyNumberFormat="1" applyFont="1" applyBorder="1" applyAlignment="1">
      <alignment horizontal="left" wrapText="1"/>
    </xf>
    <xf numFmtId="1" fontId="7" fillId="7" borderId="105" xfId="0" applyNumberFormat="1" applyFont="1" applyFill="1" applyBorder="1" applyProtection="1">
      <protection locked="0"/>
    </xf>
    <xf numFmtId="1" fontId="4" fillId="0" borderId="107" xfId="0" applyNumberFormat="1" applyFont="1" applyBorder="1" applyAlignment="1">
      <alignment horizontal="center" vertical="center"/>
    </xf>
    <xf numFmtId="1" fontId="4" fillId="0" borderId="106" xfId="0" applyNumberFormat="1" applyFont="1" applyBorder="1" applyAlignment="1">
      <alignment horizontal="center" vertical="center"/>
    </xf>
    <xf numFmtId="1" fontId="4" fillId="3" borderId="107" xfId="0" applyNumberFormat="1" applyFont="1" applyFill="1" applyBorder="1" applyAlignment="1">
      <alignment horizontal="center" vertical="center" wrapText="1"/>
    </xf>
    <xf numFmtId="1" fontId="6" fillId="0" borderId="106" xfId="0" applyNumberFormat="1" applyFont="1" applyBorder="1" applyAlignment="1">
      <alignment horizontal="center" vertical="center" wrapText="1"/>
    </xf>
    <xf numFmtId="1" fontId="4" fillId="0" borderId="107" xfId="0" applyNumberFormat="1" applyFont="1" applyBorder="1" applyAlignment="1">
      <alignment wrapText="1"/>
    </xf>
    <xf numFmtId="1" fontId="4" fillId="0" borderId="106" xfId="0" applyNumberFormat="1" applyFont="1" applyBorder="1" applyAlignment="1">
      <alignment wrapText="1"/>
    </xf>
    <xf numFmtId="1" fontId="4" fillId="0" borderId="106" xfId="0" applyNumberFormat="1" applyFont="1" applyBorder="1" applyAlignment="1">
      <alignment horizontal="right" vertical="center" wrapText="1"/>
    </xf>
    <xf numFmtId="1" fontId="4" fillId="0" borderId="107" xfId="0" applyNumberFormat="1" applyFont="1" applyBorder="1" applyAlignment="1">
      <alignment horizontal="right" vertical="center" wrapText="1"/>
    </xf>
    <xf numFmtId="1" fontId="4" fillId="3" borderId="108" xfId="0" applyNumberFormat="1" applyFont="1" applyFill="1" applyBorder="1" applyAlignment="1">
      <alignment horizontal="center" vertical="center" wrapText="1"/>
    </xf>
    <xf numFmtId="1" fontId="4" fillId="0" borderId="108" xfId="0" applyNumberFormat="1" applyFont="1" applyBorder="1" applyAlignment="1">
      <alignment horizontal="center" vertical="center" wrapText="1"/>
    </xf>
    <xf numFmtId="1" fontId="6" fillId="0" borderId="108" xfId="0" applyNumberFormat="1" applyFont="1" applyBorder="1" applyAlignment="1">
      <alignment horizontal="center" vertical="center" wrapText="1"/>
    </xf>
    <xf numFmtId="1" fontId="4" fillId="0" borderId="108" xfId="0" applyNumberFormat="1" applyFont="1" applyBorder="1" applyAlignment="1">
      <alignment wrapText="1"/>
    </xf>
    <xf numFmtId="1" fontId="4" fillId="0" borderId="108" xfId="0" applyNumberFormat="1" applyFont="1" applyBorder="1" applyAlignment="1">
      <alignment horizontal="right" vertical="center" wrapText="1"/>
    </xf>
    <xf numFmtId="1" fontId="4" fillId="0" borderId="108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left" vertical="center" wrapText="1"/>
    </xf>
    <xf numFmtId="1" fontId="4" fillId="0" borderId="54" xfId="0" applyNumberFormat="1" applyFont="1" applyBorder="1" applyAlignment="1">
      <alignment horizontal="left" vertical="center" wrapText="1"/>
    </xf>
    <xf numFmtId="1" fontId="4" fillId="7" borderId="109" xfId="0" applyNumberFormat="1" applyFont="1" applyFill="1" applyBorder="1" applyProtection="1">
      <protection locked="0"/>
    </xf>
    <xf numFmtId="1" fontId="4" fillId="10" borderId="109" xfId="0" applyNumberFormat="1" applyFont="1" applyFill="1" applyBorder="1" applyProtection="1">
      <protection locked="0"/>
    </xf>
    <xf numFmtId="1" fontId="4" fillId="2" borderId="110" xfId="1" applyNumberFormat="1" applyFont="1" applyBorder="1" applyProtection="1">
      <protection locked="0"/>
    </xf>
    <xf numFmtId="1" fontId="4" fillId="0" borderId="111" xfId="0" applyNumberFormat="1" applyFont="1" applyBorder="1" applyAlignment="1">
      <alignment horizontal="center" vertical="center"/>
    </xf>
    <xf numFmtId="1" fontId="4" fillId="0" borderId="111" xfId="0" applyNumberFormat="1" applyFont="1" applyBorder="1" applyAlignment="1">
      <alignment horizontal="center" vertical="center" wrapText="1"/>
    </xf>
    <xf numFmtId="1" fontId="4" fillId="7" borderId="112" xfId="0" applyNumberFormat="1" applyFont="1" applyFill="1" applyBorder="1" applyProtection="1">
      <protection locked="0"/>
    </xf>
    <xf numFmtId="1" fontId="4" fillId="3" borderId="111" xfId="0" applyNumberFormat="1" applyFont="1" applyFill="1" applyBorder="1" applyAlignment="1">
      <alignment horizontal="center" vertical="center" wrapText="1"/>
    </xf>
    <xf numFmtId="1" fontId="4" fillId="0" borderId="113" xfId="0" applyNumberFormat="1" applyFont="1" applyBorder="1" applyAlignment="1">
      <alignment horizontal="center" vertical="center" wrapText="1"/>
    </xf>
    <xf numFmtId="1" fontId="4" fillId="0" borderId="114" xfId="0" applyNumberFormat="1" applyFont="1" applyBorder="1" applyAlignment="1">
      <alignment horizontal="center" vertical="center" wrapText="1"/>
    </xf>
    <xf numFmtId="1" fontId="4" fillId="0" borderId="115" xfId="0" applyNumberFormat="1" applyFont="1" applyBorder="1" applyAlignment="1">
      <alignment horizontal="center" vertical="center" wrapText="1"/>
    </xf>
    <xf numFmtId="1" fontId="4" fillId="0" borderId="111" xfId="0" applyNumberFormat="1" applyFont="1" applyBorder="1" applyAlignment="1">
      <alignment horizontal="left" wrapText="1"/>
    </xf>
    <xf numFmtId="1" fontId="7" fillId="7" borderId="111" xfId="0" applyNumberFormat="1" applyFont="1" applyFill="1" applyBorder="1" applyProtection="1">
      <protection locked="0"/>
    </xf>
    <xf numFmtId="1" fontId="4" fillId="0" borderId="114" xfId="0" applyNumberFormat="1" applyFont="1" applyBorder="1" applyAlignment="1">
      <alignment horizontal="center" vertical="center"/>
    </xf>
    <xf numFmtId="1" fontId="4" fillId="0" borderId="115" xfId="0" applyNumberFormat="1" applyFont="1" applyBorder="1" applyAlignment="1">
      <alignment horizontal="center" vertical="center"/>
    </xf>
    <xf numFmtId="1" fontId="4" fillId="10" borderId="112" xfId="0" applyNumberFormat="1" applyFont="1" applyFill="1" applyBorder="1" applyProtection="1">
      <protection locked="0"/>
    </xf>
    <xf numFmtId="1" fontId="4" fillId="2" borderId="116" xfId="1" applyNumberFormat="1" applyFont="1" applyBorder="1" applyProtection="1">
      <protection locked="0"/>
    </xf>
    <xf numFmtId="1" fontId="4" fillId="0" borderId="117" xfId="0" applyNumberFormat="1" applyFont="1" applyBorder="1" applyAlignment="1">
      <alignment horizontal="center" vertical="center"/>
    </xf>
    <xf numFmtId="1" fontId="4" fillId="0" borderId="117" xfId="0" applyNumberFormat="1" applyFont="1" applyBorder="1" applyAlignment="1">
      <alignment horizontal="center" vertical="center" wrapText="1"/>
    </xf>
    <xf numFmtId="1" fontId="4" fillId="0" borderId="113" xfId="0" applyNumberFormat="1" applyFont="1" applyBorder="1" applyAlignment="1">
      <alignment horizontal="center" vertical="center"/>
    </xf>
    <xf numFmtId="1" fontId="4" fillId="3" borderId="115" xfId="0" applyNumberFormat="1" applyFont="1" applyFill="1" applyBorder="1" applyAlignment="1">
      <alignment horizontal="center" vertical="center" wrapText="1"/>
    </xf>
    <xf numFmtId="1" fontId="4" fillId="3" borderId="114" xfId="0" applyNumberFormat="1" applyFont="1" applyFill="1" applyBorder="1" applyAlignment="1">
      <alignment horizontal="center" vertical="center" wrapText="1"/>
    </xf>
    <xf numFmtId="1" fontId="6" fillId="0" borderId="113" xfId="0" applyNumberFormat="1" applyFont="1" applyBorder="1" applyAlignment="1">
      <alignment horizontal="center" vertical="center" wrapText="1"/>
    </xf>
    <xf numFmtId="1" fontId="6" fillId="0" borderId="114" xfId="0" applyNumberFormat="1" applyFont="1" applyBorder="1" applyAlignment="1">
      <alignment horizontal="center" vertical="center" wrapText="1"/>
    </xf>
    <xf numFmtId="1" fontId="4" fillId="0" borderId="114" xfId="0" applyNumberFormat="1" applyFont="1" applyBorder="1" applyAlignment="1">
      <alignment wrapText="1"/>
    </xf>
    <xf numFmtId="1" fontId="4" fillId="0" borderId="115" xfId="0" applyNumberFormat="1" applyFont="1" applyBorder="1" applyAlignment="1">
      <alignment wrapText="1"/>
    </xf>
    <xf numFmtId="1" fontId="4" fillId="0" borderId="113" xfId="0" applyNumberFormat="1" applyFont="1" applyBorder="1" applyAlignment="1">
      <alignment wrapText="1"/>
    </xf>
    <xf numFmtId="1" fontId="4" fillId="0" borderId="113" xfId="0" applyNumberFormat="1" applyFont="1" applyBorder="1" applyAlignment="1">
      <alignment horizontal="right" vertical="center" wrapText="1"/>
    </xf>
    <xf numFmtId="1" fontId="4" fillId="0" borderId="114" xfId="0" applyNumberFormat="1" applyFont="1" applyBorder="1" applyAlignment="1">
      <alignment horizontal="right" vertical="center" wrapText="1"/>
    </xf>
    <xf numFmtId="1" fontId="4" fillId="0" borderId="115" xfId="0" applyNumberFormat="1" applyFont="1" applyBorder="1" applyAlignment="1">
      <alignment horizontal="right" vertical="center" wrapText="1"/>
    </xf>
    <xf numFmtId="1" fontId="4" fillId="0" borderId="118" xfId="0" applyNumberFormat="1" applyFont="1" applyBorder="1" applyAlignment="1">
      <alignment horizontal="center" vertical="center"/>
    </xf>
    <xf numFmtId="1" fontId="4" fillId="3" borderId="119" xfId="0" applyNumberFormat="1" applyFont="1" applyFill="1" applyBorder="1" applyAlignment="1">
      <alignment horizontal="center" vertical="center" wrapText="1"/>
    </xf>
    <xf numFmtId="1" fontId="4" fillId="3" borderId="120" xfId="0" applyNumberFormat="1" applyFont="1" applyFill="1" applyBorder="1" applyAlignment="1">
      <alignment horizontal="center" vertical="center" wrapText="1"/>
    </xf>
    <xf numFmtId="1" fontId="4" fillId="0" borderId="120" xfId="0" applyNumberFormat="1" applyFont="1" applyBorder="1" applyAlignment="1">
      <alignment horizontal="center" vertical="center" wrapText="1"/>
    </xf>
    <xf numFmtId="1" fontId="4" fillId="0" borderId="119" xfId="0" applyNumberFormat="1" applyFont="1" applyBorder="1" applyAlignment="1">
      <alignment horizontal="center" vertical="center" wrapText="1"/>
    </xf>
    <xf numFmtId="1" fontId="4" fillId="0" borderId="118" xfId="0" applyNumberFormat="1" applyFont="1" applyBorder="1" applyAlignment="1">
      <alignment horizontal="center" vertical="center" wrapText="1"/>
    </xf>
    <xf numFmtId="1" fontId="6" fillId="0" borderId="118" xfId="0" applyNumberFormat="1" applyFont="1" applyBorder="1" applyAlignment="1">
      <alignment horizontal="center" vertical="center" wrapText="1"/>
    </xf>
    <xf numFmtId="1" fontId="6" fillId="0" borderId="120" xfId="0" applyNumberFormat="1" applyFont="1" applyBorder="1" applyAlignment="1">
      <alignment horizontal="center" vertical="center" wrapText="1"/>
    </xf>
    <xf numFmtId="1" fontId="4" fillId="0" borderId="120" xfId="0" applyNumberFormat="1" applyFont="1" applyBorder="1" applyAlignment="1">
      <alignment wrapText="1"/>
    </xf>
    <xf numFmtId="1" fontId="4" fillId="0" borderId="119" xfId="0" applyNumberFormat="1" applyFont="1" applyBorder="1" applyAlignment="1">
      <alignment wrapText="1"/>
    </xf>
    <xf numFmtId="1" fontId="4" fillId="0" borderId="118" xfId="0" applyNumberFormat="1" applyFont="1" applyBorder="1" applyAlignment="1">
      <alignment wrapText="1"/>
    </xf>
    <xf numFmtId="1" fontId="4" fillId="0" borderId="118" xfId="0" applyNumberFormat="1" applyFont="1" applyBorder="1" applyAlignment="1">
      <alignment horizontal="right" vertical="center" wrapText="1"/>
    </xf>
    <xf numFmtId="1" fontId="4" fillId="0" borderId="120" xfId="0" applyNumberFormat="1" applyFont="1" applyBorder="1" applyAlignment="1">
      <alignment horizontal="right" vertical="center" wrapText="1"/>
    </xf>
    <xf numFmtId="1" fontId="4" fillId="0" borderId="119" xfId="0" applyNumberFormat="1" applyFont="1" applyBorder="1" applyAlignment="1">
      <alignment horizontal="right" vertical="center" wrapText="1"/>
    </xf>
    <xf numFmtId="1" fontId="4" fillId="7" borderId="121" xfId="0" applyNumberFormat="1" applyFont="1" applyFill="1" applyBorder="1" applyProtection="1">
      <protection locked="0"/>
    </xf>
    <xf numFmtId="1" fontId="4" fillId="3" borderId="117" xfId="0" applyNumberFormat="1" applyFont="1" applyFill="1" applyBorder="1" applyAlignment="1">
      <alignment horizontal="center" vertical="center" wrapText="1"/>
    </xf>
    <xf numFmtId="1" fontId="4" fillId="0" borderId="117" xfId="0" applyNumberFormat="1" applyFont="1" applyBorder="1" applyAlignment="1">
      <alignment horizontal="left" wrapText="1"/>
    </xf>
    <xf numFmtId="1" fontId="7" fillId="7" borderId="117" xfId="0" applyNumberFormat="1" applyFont="1" applyFill="1" applyBorder="1" applyProtection="1">
      <protection locked="0"/>
    </xf>
    <xf numFmtId="1" fontId="4" fillId="0" borderId="120" xfId="0" applyNumberFormat="1" applyFont="1" applyBorder="1" applyAlignment="1">
      <alignment horizontal="center" vertical="center"/>
    </xf>
    <xf numFmtId="1" fontId="4" fillId="0" borderId="119" xfId="0" applyNumberFormat="1" applyFont="1" applyBorder="1" applyAlignment="1">
      <alignment horizontal="center" vertical="center"/>
    </xf>
    <xf numFmtId="1" fontId="4" fillId="10" borderId="121" xfId="0" applyNumberFormat="1" applyFont="1" applyFill="1" applyBorder="1" applyProtection="1">
      <protection locked="0"/>
    </xf>
    <xf numFmtId="1" fontId="4" fillId="2" borderId="122" xfId="1" applyNumberFormat="1" applyFont="1" applyBorder="1" applyProtection="1">
      <protection locked="0"/>
    </xf>
    <xf numFmtId="1" fontId="4" fillId="0" borderId="123" xfId="0" applyNumberFormat="1" applyFont="1" applyBorder="1" applyAlignment="1">
      <alignment horizontal="center" vertical="center"/>
    </xf>
    <xf numFmtId="1" fontId="4" fillId="0" borderId="123" xfId="0" applyNumberFormat="1" applyFont="1" applyBorder="1" applyAlignment="1">
      <alignment horizontal="center" vertical="center" wrapText="1"/>
    </xf>
    <xf numFmtId="1" fontId="4" fillId="7" borderId="124" xfId="0" applyNumberFormat="1" applyFont="1" applyFill="1" applyBorder="1" applyProtection="1">
      <protection locked="0"/>
    </xf>
    <xf numFmtId="1" fontId="4" fillId="3" borderId="123" xfId="0" applyNumberFormat="1" applyFont="1" applyFill="1" applyBorder="1" applyAlignment="1">
      <alignment horizontal="center" vertical="center" wrapText="1"/>
    </xf>
    <xf numFmtId="1" fontId="4" fillId="0" borderId="125" xfId="0" applyNumberFormat="1" applyFont="1" applyBorder="1" applyAlignment="1">
      <alignment horizontal="center" vertical="center" wrapText="1"/>
    </xf>
    <xf numFmtId="1" fontId="4" fillId="0" borderId="126" xfId="0" applyNumberFormat="1" applyFont="1" applyBorder="1" applyAlignment="1">
      <alignment horizontal="center" vertical="center" wrapText="1"/>
    </xf>
    <xf numFmtId="1" fontId="4" fillId="0" borderId="127" xfId="0" applyNumberFormat="1" applyFont="1" applyBorder="1" applyAlignment="1">
      <alignment horizontal="center" vertical="center" wrapText="1"/>
    </xf>
    <xf numFmtId="1" fontId="4" fillId="0" borderId="123" xfId="0" applyNumberFormat="1" applyFont="1" applyBorder="1" applyAlignment="1">
      <alignment horizontal="left" wrapText="1"/>
    </xf>
    <xf numFmtId="1" fontId="7" fillId="7" borderId="123" xfId="0" applyNumberFormat="1" applyFont="1" applyFill="1" applyBorder="1" applyProtection="1">
      <protection locked="0"/>
    </xf>
    <xf numFmtId="1" fontId="4" fillId="0" borderId="126" xfId="0" applyNumberFormat="1" applyFont="1" applyBorder="1" applyAlignment="1">
      <alignment horizontal="center" vertical="center"/>
    </xf>
    <xf numFmtId="1" fontId="4" fillId="0" borderId="127" xfId="0" applyNumberFormat="1" applyFont="1" applyBorder="1" applyAlignment="1">
      <alignment horizontal="center" vertical="center"/>
    </xf>
    <xf numFmtId="1" fontId="4" fillId="10" borderId="124" xfId="0" applyNumberFormat="1" applyFont="1" applyFill="1" applyBorder="1" applyProtection="1">
      <protection locked="0"/>
    </xf>
    <xf numFmtId="1" fontId="4" fillId="2" borderId="128" xfId="1" applyNumberFormat="1" applyFont="1" applyBorder="1" applyProtection="1">
      <protection locked="0"/>
    </xf>
    <xf numFmtId="1" fontId="4" fillId="0" borderId="129" xfId="0" applyNumberFormat="1" applyFont="1" applyBorder="1" applyAlignment="1">
      <alignment horizontal="center" vertical="center"/>
    </xf>
    <xf numFmtId="1" fontId="4" fillId="0" borderId="129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left" vertical="center" wrapText="1"/>
    </xf>
    <xf numFmtId="1" fontId="4" fillId="0" borderId="80" xfId="0" applyNumberFormat="1" applyFont="1" applyBorder="1" applyAlignment="1">
      <alignment horizontal="left" vertical="center" wrapText="1"/>
    </xf>
    <xf numFmtId="1" fontId="4" fillId="0" borderId="80" xfId="0" applyNumberFormat="1" applyFont="1" applyBorder="1" applyAlignment="1">
      <alignment horizontal="left" wrapText="1"/>
    </xf>
    <xf numFmtId="1" fontId="4" fillId="0" borderId="53" xfId="0" applyNumberFormat="1" applyFont="1" applyBorder="1" applyAlignment="1">
      <alignment horizontal="left" wrapText="1"/>
    </xf>
    <xf numFmtId="1" fontId="4" fillId="0" borderId="54" xfId="0" applyNumberFormat="1" applyFont="1" applyBorder="1" applyAlignment="1">
      <alignment horizontal="left" vertical="center" wrapText="1"/>
    </xf>
    <xf numFmtId="1" fontId="4" fillId="0" borderId="72" xfId="0" applyNumberFormat="1" applyFont="1" applyBorder="1" applyAlignment="1">
      <alignment horizontal="center" vertical="center" wrapText="1"/>
    </xf>
    <xf numFmtId="1" fontId="4" fillId="0" borderId="69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75" xfId="0" applyNumberFormat="1" applyFont="1" applyBorder="1" applyAlignment="1">
      <alignment horizontal="center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74" xfId="0" applyNumberFormat="1" applyFont="1" applyBorder="1" applyAlignment="1">
      <alignment horizontal="center" vertical="center" wrapText="1"/>
    </xf>
    <xf numFmtId="1" fontId="4" fillId="0" borderId="77" xfId="0" applyNumberFormat="1" applyFont="1" applyBorder="1" applyAlignment="1">
      <alignment horizontal="center" vertical="center" wrapText="1"/>
    </xf>
    <xf numFmtId="1" fontId="4" fillId="0" borderId="79" xfId="0" applyNumberFormat="1" applyFont="1" applyBorder="1" applyAlignment="1">
      <alignment horizontal="center" vertical="center" wrapText="1"/>
    </xf>
    <xf numFmtId="1" fontId="4" fillId="0" borderId="78" xfId="0" applyNumberFormat="1" applyFont="1" applyBorder="1" applyAlignment="1">
      <alignment horizontal="center" vertical="center" wrapText="1"/>
    </xf>
    <xf numFmtId="1" fontId="4" fillId="0" borderId="72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76" xfId="0" applyNumberFormat="1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 wrapText="1"/>
    </xf>
    <xf numFmtId="1" fontId="5" fillId="3" borderId="0" xfId="0" applyNumberFormat="1" applyFont="1" applyFill="1" applyAlignment="1">
      <alignment horizontal="left" wrapText="1"/>
    </xf>
    <xf numFmtId="1" fontId="5" fillId="3" borderId="66" xfId="0" applyNumberFormat="1" applyFont="1" applyFill="1" applyBorder="1" applyAlignment="1">
      <alignment horizontal="left" wrapText="1"/>
    </xf>
    <xf numFmtId="1" fontId="5" fillId="3" borderId="61" xfId="0" applyNumberFormat="1" applyFont="1" applyFill="1" applyBorder="1" applyAlignment="1">
      <alignment horizontal="left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60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5" xfId="0" applyNumberFormat="1" applyFont="1" applyBorder="1"/>
    <xf numFmtId="1" fontId="4" fillId="3" borderId="126" xfId="0" applyNumberFormat="1" applyFont="1" applyFill="1" applyBorder="1" applyAlignment="1">
      <alignment horizontal="center" vertical="center" wrapText="1"/>
    </xf>
    <xf numFmtId="1" fontId="6" fillId="0" borderId="126" xfId="0" applyNumberFormat="1" applyFont="1" applyBorder="1" applyAlignment="1">
      <alignment horizontal="center" vertical="center" wrapText="1"/>
    </xf>
    <xf numFmtId="1" fontId="4" fillId="0" borderId="126" xfId="0" applyNumberFormat="1" applyFont="1" applyBorder="1" applyAlignment="1">
      <alignment wrapText="1"/>
    </xf>
    <xf numFmtId="1" fontId="4" fillId="0" borderId="126" xfId="0" applyNumberFormat="1" applyFont="1" applyBorder="1" applyAlignment="1">
      <alignment horizontal="right" vertical="center" wrapText="1"/>
    </xf>
    <xf numFmtId="1" fontId="4" fillId="7" borderId="130" xfId="0" applyNumberFormat="1" applyFont="1" applyFill="1" applyBorder="1" applyProtection="1">
      <protection locked="0"/>
    </xf>
    <xf numFmtId="1" fontId="4" fillId="3" borderId="129" xfId="0" applyNumberFormat="1" applyFont="1" applyFill="1" applyBorder="1" applyAlignment="1">
      <alignment horizontal="center" vertical="center" wrapText="1"/>
    </xf>
    <xf numFmtId="1" fontId="4" fillId="0" borderId="91" xfId="0" applyNumberFormat="1" applyFont="1" applyBorder="1" applyAlignment="1">
      <alignment horizontal="left" wrapText="1"/>
    </xf>
    <xf numFmtId="1" fontId="7" fillId="7" borderId="91" xfId="0" applyNumberFormat="1" applyFont="1" applyFill="1" applyBorder="1" applyProtection="1">
      <protection locked="0"/>
    </xf>
    <xf numFmtId="1" fontId="4" fillId="0" borderId="131" xfId="0" applyNumberFormat="1" applyFont="1" applyBorder="1" applyAlignment="1">
      <alignment horizontal="center" vertical="center"/>
    </xf>
    <xf numFmtId="1" fontId="4" fillId="0" borderId="132" xfId="0" applyNumberFormat="1" applyFont="1" applyBorder="1" applyAlignment="1">
      <alignment horizontal="center" vertical="center"/>
    </xf>
    <xf numFmtId="1" fontId="4" fillId="10" borderId="130" xfId="0" applyNumberFormat="1" applyFont="1" applyFill="1" applyBorder="1" applyProtection="1">
      <protection locked="0"/>
    </xf>
    <xf numFmtId="1" fontId="4" fillId="2" borderId="133" xfId="1" applyNumberFormat="1" applyFont="1" applyBorder="1" applyProtection="1">
      <protection locked="0"/>
    </xf>
    <xf numFmtId="1" fontId="4" fillId="0" borderId="134" xfId="0" applyNumberFormat="1" applyFont="1" applyBorder="1" applyAlignment="1">
      <alignment horizontal="center" vertical="center"/>
    </xf>
    <xf numFmtId="1" fontId="4" fillId="0" borderId="134" xfId="0" applyNumberFormat="1" applyFont="1" applyBorder="1" applyAlignment="1">
      <alignment horizontal="center" vertical="center" wrapText="1"/>
    </xf>
  </cellXfs>
  <cellStyles count="2">
    <cellStyle name="Normal" xfId="0" builtinId="0"/>
    <cellStyle name="Notas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ULTIMA%20VERSION%20SA_20_V1.2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0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ENERO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FEBRERO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activeCell="A21" sqref="A21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s="2" customFormat="1" x14ac:dyDescent="0.2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90" s="2" customFormat="1" x14ac:dyDescent="0.2">
      <c r="A2" s="1" t="str">
        <f>CONCATENATE("COMUNA: ",[1]NOMBRE!B2," - ","( ",[1]NOMBRE!C2,[1]NOMBRE!D2,[1]NOMBRE!E2,[1]NOMBRE!F2,[1]NOMBRE!G2," )")</f>
        <v>COMUNA:  - (  )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s="2" customForma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4"/>
      <c r="BZ3" s="4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s="2" customFormat="1" x14ac:dyDescent="0.2">
      <c r="A4" s="1" t="str">
        <f>CONCATENATE("MES: ",[1]NOMBRE!B6," - ","( ",[1]NOMBRE!C6,[1]NOMBRE!D6," )")</f>
        <v>MES:  - (  )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4"/>
      <c r="BZ4" s="4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s="2" customFormat="1" x14ac:dyDescent="0.2">
      <c r="A5" s="1" t="str">
        <f>CONCATENATE("AÑO: ",[1]NOMBRE!B7)</f>
        <v>AÑO: 2020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4"/>
      <c r="BZ5" s="4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s="2" customFormat="1" ht="15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4"/>
      <c r="BZ6" s="4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/>
      <c r="N7" s="1"/>
      <c r="O7" s="7"/>
      <c r="P7" s="7"/>
      <c r="Q7" s="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4"/>
      <c r="BZ7" s="4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s="2" customForma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/>
      <c r="BZ8" s="4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s="2" customForma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s="2" customFormat="1" ht="45" x14ac:dyDescent="0.2">
      <c r="A10" s="379"/>
      <c r="B10" s="12" t="s">
        <v>11</v>
      </c>
      <c r="C10" s="13" t="s">
        <v>12</v>
      </c>
      <c r="D10" s="14" t="s">
        <v>13</v>
      </c>
      <c r="E10" s="15" t="s">
        <v>14</v>
      </c>
      <c r="F10" s="16" t="s">
        <v>15</v>
      </c>
      <c r="G10" s="13" t="s">
        <v>16</v>
      </c>
      <c r="H10" s="17" t="s">
        <v>17</v>
      </c>
      <c r="I10" s="18" t="s">
        <v>18</v>
      </c>
      <c r="J10" s="18" t="s">
        <v>19</v>
      </c>
      <c r="K10" s="18" t="s">
        <v>20</v>
      </c>
      <c r="L10" s="19" t="s">
        <v>21</v>
      </c>
      <c r="M10" s="20" t="s">
        <v>22</v>
      </c>
      <c r="N10" s="18" t="s">
        <v>23</v>
      </c>
      <c r="O10" s="19" t="s">
        <v>24</v>
      </c>
      <c r="P10" s="21" t="s">
        <v>25</v>
      </c>
      <c r="Q10" s="22" t="s">
        <v>26</v>
      </c>
      <c r="R10" s="22" t="s">
        <v>27</v>
      </c>
      <c r="S10" s="391"/>
      <c r="T10" s="393"/>
      <c r="U10" s="2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5"/>
      <c r="CB10" s="5"/>
      <c r="CC10" s="5"/>
      <c r="CD10" s="5"/>
      <c r="CE10" s="5"/>
      <c r="CF10" s="5"/>
      <c r="CG10" s="24"/>
      <c r="CH10" s="24"/>
      <c r="CI10" s="24"/>
      <c r="CJ10" s="24"/>
      <c r="CK10" s="24"/>
      <c r="CL10" s="24"/>
    </row>
    <row r="11" spans="1:90" s="2" customFormat="1" x14ac:dyDescent="0.2">
      <c r="A11" s="25" t="s">
        <v>28</v>
      </c>
      <c r="B11" s="26">
        <f t="shared" ref="B11:T11" si="0">SUM(B12:B15)</f>
        <v>1843</v>
      </c>
      <c r="C11" s="27">
        <f t="shared" si="0"/>
        <v>967</v>
      </c>
      <c r="D11" s="28">
        <f t="shared" si="0"/>
        <v>0</v>
      </c>
      <c r="E11" s="29">
        <f t="shared" si="0"/>
        <v>6</v>
      </c>
      <c r="F11" s="29">
        <f t="shared" si="0"/>
        <v>10</v>
      </c>
      <c r="G11" s="27">
        <f t="shared" si="0"/>
        <v>81</v>
      </c>
      <c r="H11" s="29">
        <f t="shared" si="0"/>
        <v>1440</v>
      </c>
      <c r="I11" s="26">
        <f t="shared" si="0"/>
        <v>318</v>
      </c>
      <c r="J11" s="26">
        <f t="shared" si="0"/>
        <v>1096</v>
      </c>
      <c r="K11" s="26">
        <f t="shared" si="0"/>
        <v>26</v>
      </c>
      <c r="L11" s="27">
        <f t="shared" si="0"/>
        <v>0</v>
      </c>
      <c r="M11" s="30">
        <f t="shared" si="0"/>
        <v>334</v>
      </c>
      <c r="N11" s="26">
        <f t="shared" si="0"/>
        <v>251</v>
      </c>
      <c r="O11" s="27">
        <f t="shared" si="0"/>
        <v>83</v>
      </c>
      <c r="P11" s="30">
        <f t="shared" si="0"/>
        <v>41</v>
      </c>
      <c r="Q11" s="26">
        <f t="shared" si="0"/>
        <v>1602</v>
      </c>
      <c r="R11" s="31">
        <f t="shared" si="0"/>
        <v>578</v>
      </c>
      <c r="S11" s="30">
        <f t="shared" si="0"/>
        <v>11</v>
      </c>
      <c r="T11" s="31">
        <f t="shared" si="0"/>
        <v>99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5"/>
      <c r="CB11" s="5"/>
      <c r="CC11" s="5"/>
      <c r="CD11" s="5"/>
      <c r="CE11" s="5"/>
      <c r="CF11" s="5"/>
      <c r="CG11" s="24"/>
      <c r="CH11" s="24"/>
      <c r="CI11" s="24"/>
      <c r="CJ11" s="24"/>
      <c r="CK11" s="24"/>
      <c r="CL11" s="24"/>
    </row>
    <row r="12" spans="1:90" s="2" customFormat="1" x14ac:dyDescent="0.2">
      <c r="A12" s="32" t="s">
        <v>29</v>
      </c>
      <c r="B12" s="245">
        <f>SUM(ENERO:DICIEMBRE!B12)</f>
        <v>715</v>
      </c>
      <c r="C12" s="245">
        <f>SUM(ENERO:DICIEMBRE!C12)</f>
        <v>632</v>
      </c>
      <c r="D12" s="245">
        <f>SUM(ENERO:DICIEMBRE!D12)</f>
        <v>0</v>
      </c>
      <c r="E12" s="245">
        <f>SUM(ENERO:DICIEMBRE!E12)</f>
        <v>4</v>
      </c>
      <c r="F12" s="245">
        <f>SUM(ENERO:DICIEMBRE!F12)</f>
        <v>7</v>
      </c>
      <c r="G12" s="245">
        <f>SUM(ENERO:DICIEMBRE!G12)</f>
        <v>39</v>
      </c>
      <c r="H12" s="39">
        <f>SUM(I12:L12)</f>
        <v>316</v>
      </c>
      <c r="I12" s="245">
        <f>SUM(ENERO:DICIEMBRE!I12)</f>
        <v>308</v>
      </c>
      <c r="J12" s="245">
        <f>SUM(ENERO:DICIEMBRE!J12)</f>
        <v>8</v>
      </c>
      <c r="K12" s="245">
        <f>SUM(ENERO:DICIEMBRE!K12)</f>
        <v>0</v>
      </c>
      <c r="L12" s="245">
        <f>SUM(ENERO:DICIEMBRE!L12)</f>
        <v>0</v>
      </c>
      <c r="M12" s="41">
        <f>SUM(N12:O12)</f>
        <v>334</v>
      </c>
      <c r="N12" s="245">
        <f>SUM(ENERO:DICIEMBRE!N12)</f>
        <v>251</v>
      </c>
      <c r="O12" s="245">
        <f>SUM(ENERO:DICIEMBRE!O12)</f>
        <v>83</v>
      </c>
      <c r="P12" s="245">
        <f>SUM(ENERO:DICIEMBRE!P12)</f>
        <v>26</v>
      </c>
      <c r="Q12" s="245">
        <f>SUM(ENERO:DICIEMBRE!Q12)</f>
        <v>574</v>
      </c>
      <c r="R12" s="245">
        <f>SUM(ENERO:DICIEMBRE!R12)</f>
        <v>575</v>
      </c>
      <c r="S12" s="245">
        <f>SUM(ENERO:DICIEMBRE!S12)</f>
        <v>6</v>
      </c>
      <c r="T12" s="245">
        <f>SUM(ENERO:DICIEMBRE!T12)</f>
        <v>47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s="2" customFormat="1" x14ac:dyDescent="0.2">
      <c r="A13" s="47" t="s">
        <v>30</v>
      </c>
      <c r="B13" s="245">
        <f>SUM(ENERO:DICIEMBRE!B13)</f>
        <v>10</v>
      </c>
      <c r="C13" s="245">
        <f>SUM(ENERO:DICIEMBRE!C13)</f>
        <v>4</v>
      </c>
      <c r="D13" s="245">
        <f>SUM(ENERO:DICIEMBRE!D13)</f>
        <v>0</v>
      </c>
      <c r="E13" s="245">
        <f>SUM(ENERO:DICIEMBRE!E13)</f>
        <v>0</v>
      </c>
      <c r="F13" s="245">
        <f>SUM(ENERO:DICIEMBRE!F13)</f>
        <v>1</v>
      </c>
      <c r="G13" s="245">
        <f>SUM(ENERO:DICIEMBRE!G13)</f>
        <v>0</v>
      </c>
      <c r="H13" s="52">
        <f>SUM(I13:L13)</f>
        <v>8</v>
      </c>
      <c r="I13" s="245">
        <f>SUM(ENERO:DICIEMBRE!I13)</f>
        <v>8</v>
      </c>
      <c r="J13" s="245">
        <f>SUM(ENERO:DICIEMBRE!J13)</f>
        <v>0</v>
      </c>
      <c r="K13" s="245">
        <f>SUM(ENERO:DICIEMBRE!K13)</f>
        <v>0</v>
      </c>
      <c r="L13" s="245">
        <f>SUM(ENERO:DICIEMBRE!L13)</f>
        <v>0</v>
      </c>
      <c r="M13" s="53">
        <f>SUM(N13:O13)</f>
        <v>0</v>
      </c>
      <c r="N13" s="245">
        <f>SUM(ENERO:DICIEMBRE!N13)</f>
        <v>0</v>
      </c>
      <c r="O13" s="245">
        <f>SUM(ENERO:DICIEMBRE!O13)</f>
        <v>0</v>
      </c>
      <c r="P13" s="245">
        <f>SUM(ENERO:DICIEMBRE!P13)</f>
        <v>1</v>
      </c>
      <c r="Q13" s="245">
        <f>SUM(ENERO:DICIEMBRE!Q13)</f>
        <v>7</v>
      </c>
      <c r="R13" s="245">
        <f>SUM(ENERO:DICIEMBRE!R13)</f>
        <v>3</v>
      </c>
      <c r="S13" s="245">
        <f>SUM(ENERO:DICIEMBRE!S13)</f>
        <v>0</v>
      </c>
      <c r="T13" s="245">
        <f>SUM(ENERO:DICIEMBRE!T13)</f>
        <v>1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s="2" customFormat="1" x14ac:dyDescent="0.2">
      <c r="A14" s="47" t="s">
        <v>31</v>
      </c>
      <c r="B14" s="245">
        <f>SUM(ENERO:DICIEMBRE!B14)</f>
        <v>754</v>
      </c>
      <c r="C14" s="245">
        <f>SUM(ENERO:DICIEMBRE!C14)</f>
        <v>100</v>
      </c>
      <c r="D14" s="245">
        <f>SUM(ENERO:DICIEMBRE!D14)</f>
        <v>0</v>
      </c>
      <c r="E14" s="245">
        <f>SUM(ENERO:DICIEMBRE!E14)</f>
        <v>1</v>
      </c>
      <c r="F14" s="245">
        <f>SUM(ENERO:DICIEMBRE!F14)</f>
        <v>1</v>
      </c>
      <c r="G14" s="245">
        <f>SUM(ENERO:DICIEMBRE!G14)</f>
        <v>7</v>
      </c>
      <c r="H14" s="52">
        <f>SUM(I14:L14)</f>
        <v>752</v>
      </c>
      <c r="I14" s="245">
        <f>SUM(ENERO:DICIEMBRE!I14)</f>
        <v>0</v>
      </c>
      <c r="J14" s="245">
        <f>SUM(ENERO:DICIEMBRE!J14)</f>
        <v>742</v>
      </c>
      <c r="K14" s="245">
        <f>SUM(ENERO:DICIEMBRE!K14)</f>
        <v>10</v>
      </c>
      <c r="L14" s="245">
        <f>SUM(ENERO:DICIEMBRE!L14)</f>
        <v>0</v>
      </c>
      <c r="M14" s="53">
        <f>SUM(N14:O14)</f>
        <v>0</v>
      </c>
      <c r="N14" s="245">
        <f>SUM(ENERO:DICIEMBRE!N14)</f>
        <v>0</v>
      </c>
      <c r="O14" s="245">
        <f>SUM(ENERO:DICIEMBRE!O14)</f>
        <v>0</v>
      </c>
      <c r="P14" s="245">
        <f>SUM(ENERO:DICIEMBRE!P14)</f>
        <v>7</v>
      </c>
      <c r="Q14" s="245">
        <f>SUM(ENERO:DICIEMBRE!Q14)</f>
        <v>729</v>
      </c>
      <c r="R14" s="245">
        <f>SUM(ENERO:DICIEMBRE!R14)</f>
        <v>0</v>
      </c>
      <c r="S14" s="245">
        <f>SUM(ENERO:DICIEMBRE!S14)</f>
        <v>1</v>
      </c>
      <c r="T14" s="245">
        <f>SUM(ENERO:DICIEMBRE!T14)</f>
        <v>15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s="2" customFormat="1" ht="15" thickBot="1" x14ac:dyDescent="0.25">
      <c r="A15" s="54" t="s">
        <v>32</v>
      </c>
      <c r="B15" s="245">
        <f>SUM(ENERO:DICIEMBRE!B15)</f>
        <v>364</v>
      </c>
      <c r="C15" s="245">
        <f>SUM(ENERO:DICIEMBRE!C15)</f>
        <v>231</v>
      </c>
      <c r="D15" s="245">
        <f>SUM(ENERO:DICIEMBRE!D15)</f>
        <v>0</v>
      </c>
      <c r="E15" s="245">
        <f>SUM(ENERO:DICIEMBRE!E15)</f>
        <v>1</v>
      </c>
      <c r="F15" s="245">
        <f>SUM(ENERO:DICIEMBRE!F15)</f>
        <v>1</v>
      </c>
      <c r="G15" s="245">
        <f>SUM(ENERO:DICIEMBRE!G15)</f>
        <v>35</v>
      </c>
      <c r="H15" s="59">
        <f>SUM(I15:L15)</f>
        <v>364</v>
      </c>
      <c r="I15" s="245">
        <f>SUM(ENERO:DICIEMBRE!I15)</f>
        <v>2</v>
      </c>
      <c r="J15" s="245">
        <f>SUM(ENERO:DICIEMBRE!J15)</f>
        <v>346</v>
      </c>
      <c r="K15" s="245">
        <f>SUM(ENERO:DICIEMBRE!K15)</f>
        <v>16</v>
      </c>
      <c r="L15" s="245">
        <f>SUM(ENERO:DICIEMBRE!L15)</f>
        <v>0</v>
      </c>
      <c r="M15" s="60">
        <f>SUM(N15:O15)</f>
        <v>0</v>
      </c>
      <c r="N15" s="245">
        <f>SUM(ENERO:DICIEMBRE!N15)</f>
        <v>0</v>
      </c>
      <c r="O15" s="245">
        <f>SUM(ENERO:DICIEMBRE!O15)</f>
        <v>0</v>
      </c>
      <c r="P15" s="245">
        <f>SUM(ENERO:DICIEMBRE!P15)</f>
        <v>7</v>
      </c>
      <c r="Q15" s="245">
        <f>SUM(ENERO:DICIEMBRE!Q15)</f>
        <v>292</v>
      </c>
      <c r="R15" s="245">
        <f>SUM(ENERO:DICIEMBRE!R15)</f>
        <v>0</v>
      </c>
      <c r="S15" s="245">
        <f>SUM(ENERO:DICIEMBRE!S15)</f>
        <v>4</v>
      </c>
      <c r="T15" s="245">
        <f>SUM(ENERO:DICIEMBRE!T15)</f>
        <v>36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s="2" customFormat="1" ht="15.75" thickTop="1" thickBot="1" x14ac:dyDescent="0.25">
      <c r="A16" s="61" t="s">
        <v>33</v>
      </c>
      <c r="B16" s="245">
        <f>SUM(ENERO:DICIEMBRE!B16)</f>
        <v>122</v>
      </c>
      <c r="C16" s="245">
        <f>SUM(ENERO:DICIEMBRE!C16)</f>
        <v>109</v>
      </c>
      <c r="D16" s="64"/>
      <c r="E16" s="65"/>
      <c r="F16" s="66"/>
      <c r="G16" s="67"/>
      <c r="H16" s="68">
        <f>SUM(I16:L16)</f>
        <v>122</v>
      </c>
      <c r="I16" s="245">
        <f>SUM(ENERO:DICIEMBRE!I16)</f>
        <v>2</v>
      </c>
      <c r="J16" s="245">
        <f>SUM(ENERO:DICIEMBRE!J16)</f>
        <v>38</v>
      </c>
      <c r="K16" s="245">
        <f>SUM(ENERO:DICIEMBRE!K16)</f>
        <v>49</v>
      </c>
      <c r="L16" s="245">
        <f>SUM(ENERO:DICIEMBRE!L16)</f>
        <v>33</v>
      </c>
      <c r="M16" s="70">
        <f>SUM(N16:O16)</f>
        <v>0</v>
      </c>
      <c r="N16" s="245">
        <f>SUM(ENERO:DICIEMBRE!N16)</f>
        <v>0</v>
      </c>
      <c r="O16" s="245">
        <f>SUM(ENERO:DICIEMBRE!O16)</f>
        <v>0</v>
      </c>
      <c r="P16" s="73"/>
      <c r="Q16" s="74"/>
      <c r="R16" s="67"/>
      <c r="S16" s="64"/>
      <c r="T16" s="67"/>
      <c r="U16" s="43" t="str">
        <f t="shared" si="1"/>
        <v/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s="2" customFormat="1" ht="15" thickTop="1" x14ac:dyDescent="0.2">
      <c r="A17" s="75" t="s">
        <v>34</v>
      </c>
      <c r="B17" s="245">
        <f>SUM(ENERO:DICIEMBRE!B17)</f>
        <v>54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s="2" customFormat="1" x14ac:dyDescent="0.2">
      <c r="A18" s="82" t="s">
        <v>35</v>
      </c>
      <c r="B18" s="245">
        <f>SUM(ENERO:DICIEMBRE!B18)</f>
        <v>8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245">
        <f>SUM(ENERO:DICIEMBRE!S18)</f>
        <v>2</v>
      </c>
      <c r="T18" s="245">
        <f>SUM(ENERO:DICIEMBRE!T18)</f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s="2" customFormat="1" x14ac:dyDescent="0.2">
      <c r="A19" s="89" t="s">
        <v>36</v>
      </c>
      <c r="B19" s="245">
        <f>SUM(ENERO:DICIEMBRE!B19)</f>
        <v>3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5"/>
      <c r="CB19" s="5"/>
      <c r="CC19" s="5"/>
      <c r="CD19" s="5"/>
      <c r="CE19" s="5"/>
      <c r="CF19" s="5"/>
      <c r="CG19" s="24"/>
      <c r="CH19" s="24"/>
      <c r="CI19" s="24"/>
      <c r="CJ19" s="24"/>
      <c r="CK19" s="24"/>
      <c r="CL19" s="24"/>
    </row>
    <row r="20" spans="1:90" s="2" customFormat="1" x14ac:dyDescent="0.2">
      <c r="A20" s="90" t="s">
        <v>37</v>
      </c>
      <c r="B20" s="245">
        <f>SUM(ENERO:DICIEMBRE!B20)</f>
        <v>4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5"/>
      <c r="CB20" s="5"/>
      <c r="CC20" s="5"/>
      <c r="CD20" s="5"/>
      <c r="CE20" s="5"/>
      <c r="CF20" s="5"/>
      <c r="CG20" s="24"/>
      <c r="CH20" s="24"/>
      <c r="CI20" s="24"/>
      <c r="CJ20" s="24"/>
      <c r="CK20" s="24"/>
      <c r="CL20" s="24"/>
    </row>
    <row r="21" spans="1:90" s="2" customForma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4"/>
      <c r="BZ21" s="4"/>
      <c r="CA21" s="5"/>
      <c r="CB21" s="5"/>
      <c r="CC21" s="5"/>
      <c r="CD21" s="5"/>
      <c r="CE21" s="5"/>
      <c r="CF21" s="5"/>
      <c r="CG21" s="24"/>
      <c r="CH21" s="24"/>
      <c r="CI21" s="24"/>
      <c r="CJ21" s="24"/>
      <c r="CK21" s="24"/>
      <c r="CL21" s="24"/>
    </row>
    <row r="22" spans="1:90" s="2" customForma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4"/>
      <c r="BZ22" s="4"/>
      <c r="CA22" s="5"/>
      <c r="CB22" s="5"/>
      <c r="CC22" s="5"/>
      <c r="CD22" s="5"/>
      <c r="CE22" s="5"/>
      <c r="CF22" s="5"/>
      <c r="CG22" s="24"/>
      <c r="CH22" s="24"/>
      <c r="CI22" s="24"/>
      <c r="CJ22" s="24"/>
      <c r="CK22" s="24"/>
      <c r="CL22" s="24"/>
    </row>
    <row r="23" spans="1:90" s="2" customForma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5"/>
      <c r="CB23" s="5"/>
      <c r="CC23" s="5"/>
      <c r="CD23" s="5"/>
      <c r="CE23" s="5"/>
      <c r="CF23" s="5"/>
      <c r="CG23" s="24"/>
      <c r="CH23" s="24"/>
      <c r="CI23" s="24"/>
      <c r="CJ23" s="24"/>
      <c r="CK23" s="24"/>
      <c r="CL23" s="24"/>
    </row>
    <row r="24" spans="1:90" s="2" customFormat="1" ht="42" x14ac:dyDescent="0.2">
      <c r="A24" s="394"/>
      <c r="B24" s="377"/>
      <c r="C24" s="20" t="s">
        <v>47</v>
      </c>
      <c r="D24" s="18" t="s">
        <v>48</v>
      </c>
      <c r="E24" s="18" t="s">
        <v>49</v>
      </c>
      <c r="F24" s="17" t="s">
        <v>50</v>
      </c>
      <c r="G24" s="18" t="s">
        <v>51</v>
      </c>
      <c r="H24" s="18" t="s">
        <v>52</v>
      </c>
      <c r="I24" s="17" t="s">
        <v>53</v>
      </c>
      <c r="J24" s="18" t="s">
        <v>54</v>
      </c>
      <c r="K24" s="17" t="s">
        <v>55</v>
      </c>
      <c r="L24" s="103" t="s">
        <v>56</v>
      </c>
      <c r="M24" s="20" t="s">
        <v>57</v>
      </c>
      <c r="N24" s="18" t="s">
        <v>58</v>
      </c>
      <c r="O24" s="19" t="s">
        <v>59</v>
      </c>
      <c r="P24" s="104" t="s">
        <v>60</v>
      </c>
      <c r="Q24" s="105" t="s">
        <v>61</v>
      </c>
      <c r="R24" s="377"/>
      <c r="S24" s="377"/>
      <c r="T24" s="393"/>
      <c r="U24" s="10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5"/>
      <c r="CB24" s="5"/>
      <c r="CC24" s="5"/>
      <c r="CD24" s="5"/>
      <c r="CE24" s="5"/>
      <c r="CF24" s="5"/>
      <c r="CG24" s="24"/>
      <c r="CH24" s="24"/>
      <c r="CI24" s="24"/>
      <c r="CJ24" s="24"/>
      <c r="CK24" s="24"/>
      <c r="CL24" s="24"/>
    </row>
    <row r="25" spans="1:90" s="2" customFormat="1" x14ac:dyDescent="0.2">
      <c r="A25" s="377"/>
      <c r="B25" s="106">
        <f t="shared" ref="B25:O25" si="2">SUM(B26:B28)</f>
        <v>4</v>
      </c>
      <c r="C25" s="107">
        <f t="shared" si="2"/>
        <v>1</v>
      </c>
      <c r="D25" s="108">
        <f t="shared" si="2"/>
        <v>0</v>
      </c>
      <c r="E25" s="108">
        <f t="shared" si="2"/>
        <v>0</v>
      </c>
      <c r="F25" s="108">
        <f t="shared" si="2"/>
        <v>0</v>
      </c>
      <c r="G25" s="108">
        <f t="shared" si="2"/>
        <v>2</v>
      </c>
      <c r="H25" s="108">
        <f t="shared" si="2"/>
        <v>1</v>
      </c>
      <c r="I25" s="108">
        <f t="shared" si="2"/>
        <v>0</v>
      </c>
      <c r="J25" s="108">
        <f t="shared" si="2"/>
        <v>0</v>
      </c>
      <c r="K25" s="108">
        <f t="shared" si="2"/>
        <v>0</v>
      </c>
      <c r="L25" s="109">
        <f t="shared" si="2"/>
        <v>0</v>
      </c>
      <c r="M25" s="107">
        <f t="shared" si="2"/>
        <v>2</v>
      </c>
      <c r="N25" s="108">
        <f t="shared" si="2"/>
        <v>1</v>
      </c>
      <c r="O25" s="109">
        <f t="shared" si="2"/>
        <v>0</v>
      </c>
      <c r="P25" s="110">
        <f>SUM(P26:P27)</f>
        <v>0</v>
      </c>
      <c r="Q25" s="111">
        <f>SUM(Q26:Q27)</f>
        <v>1</v>
      </c>
      <c r="R25" s="106">
        <f>SUM(R26:R28)</f>
        <v>4</v>
      </c>
      <c r="S25" s="106">
        <f>SUM(S26:S28)</f>
        <v>0</v>
      </c>
      <c r="T25" s="111">
        <f>SUM(T26:T28)</f>
        <v>0</v>
      </c>
      <c r="U25" s="10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5"/>
      <c r="CB25" s="5"/>
      <c r="CC25" s="5"/>
      <c r="CD25" s="5"/>
      <c r="CE25" s="5"/>
      <c r="CF25" s="5"/>
      <c r="CG25" s="24"/>
      <c r="CH25" s="24"/>
      <c r="CI25" s="24"/>
      <c r="CJ25" s="24"/>
      <c r="CK25" s="24"/>
      <c r="CL25" s="24"/>
    </row>
    <row r="26" spans="1:90" s="2" customFormat="1" x14ac:dyDescent="0.2">
      <c r="A26" s="112" t="s">
        <v>62</v>
      </c>
      <c r="B26" s="113">
        <f>SUM(C26:L26)</f>
        <v>0</v>
      </c>
      <c r="C26" s="245">
        <f>SUM(ENERO:DICIEMBRE!C26)</f>
        <v>0</v>
      </c>
      <c r="D26" s="245">
        <f>SUM(ENERO:DICIEMBRE!D26)</f>
        <v>0</v>
      </c>
      <c r="E26" s="245">
        <f>SUM(ENERO:DICIEMBRE!E26)</f>
        <v>0</v>
      </c>
      <c r="F26" s="245">
        <f>SUM(ENERO:DICIEMBRE!F26)</f>
        <v>0</v>
      </c>
      <c r="G26" s="245">
        <f>SUM(ENERO:DICIEMBRE!G26)</f>
        <v>0</v>
      </c>
      <c r="H26" s="245">
        <f>SUM(ENERO:DICIEMBRE!H26)</f>
        <v>0</v>
      </c>
      <c r="I26" s="245">
        <f>SUM(ENERO:DICIEMBRE!I26)</f>
        <v>0</v>
      </c>
      <c r="J26" s="245">
        <f>SUM(ENERO:DICIEMBRE!J26)</f>
        <v>0</v>
      </c>
      <c r="K26" s="245">
        <f>SUM(ENERO:DICIEMBRE!K26)</f>
        <v>0</v>
      </c>
      <c r="L26" s="245">
        <f>SUM(ENERO:DICIEMBRE!L26)</f>
        <v>0</v>
      </c>
      <c r="M26" s="245">
        <f>SUM(ENERO:DICIEMBRE!M26)</f>
        <v>0</v>
      </c>
      <c r="N26" s="245">
        <f>SUM(ENERO:DICIEMBRE!N26)</f>
        <v>0</v>
      </c>
      <c r="O26" s="245">
        <f>SUM(ENERO:DICIEMBRE!O26)</f>
        <v>0</v>
      </c>
      <c r="P26" s="245">
        <f>SUM(ENERO:DICIEMBRE!P26)</f>
        <v>0</v>
      </c>
      <c r="Q26" s="245">
        <f>SUM(ENERO:DICIEMBRE!Q26)</f>
        <v>0</v>
      </c>
      <c r="R26" s="245">
        <f>SUM(ENERO:DICIEMBRE!R26)</f>
        <v>0</v>
      </c>
      <c r="S26" s="245">
        <f>SUM(ENERO:DICIEMBRE!S26)</f>
        <v>0</v>
      </c>
      <c r="T26" s="245">
        <f>SUM(ENERO:DICIEMBRE!T26)</f>
        <v>0</v>
      </c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s="2" customFormat="1" x14ac:dyDescent="0.2">
      <c r="A27" s="47" t="s">
        <v>63</v>
      </c>
      <c r="B27" s="116">
        <f>SUM(C27:L27)</f>
        <v>2</v>
      </c>
      <c r="C27" s="245">
        <f>SUM(ENERO:DICIEMBRE!C27)</f>
        <v>0</v>
      </c>
      <c r="D27" s="245">
        <f>SUM(ENERO:DICIEMBRE!D27)</f>
        <v>0</v>
      </c>
      <c r="E27" s="245">
        <f>SUM(ENERO:DICIEMBRE!E27)</f>
        <v>0</v>
      </c>
      <c r="F27" s="245">
        <f>SUM(ENERO:DICIEMBRE!F27)</f>
        <v>0</v>
      </c>
      <c r="G27" s="245">
        <f>SUM(ENERO:DICIEMBRE!G27)</f>
        <v>1</v>
      </c>
      <c r="H27" s="245">
        <f>SUM(ENERO:DICIEMBRE!H27)</f>
        <v>1</v>
      </c>
      <c r="I27" s="245">
        <f>SUM(ENERO:DICIEMBRE!I27)</f>
        <v>0</v>
      </c>
      <c r="J27" s="245">
        <f>SUM(ENERO:DICIEMBRE!J27)</f>
        <v>0</v>
      </c>
      <c r="K27" s="245">
        <f>SUM(ENERO:DICIEMBRE!K27)</f>
        <v>0</v>
      </c>
      <c r="L27" s="245">
        <f>SUM(ENERO:DICIEMBRE!L27)</f>
        <v>0</v>
      </c>
      <c r="M27" s="245">
        <f>SUM(ENERO:DICIEMBRE!M27)</f>
        <v>0</v>
      </c>
      <c r="N27" s="245">
        <f>SUM(ENERO:DICIEMBRE!N27)</f>
        <v>1</v>
      </c>
      <c r="O27" s="245">
        <f>SUM(ENERO:DICIEMBRE!O27)</f>
        <v>0</v>
      </c>
      <c r="P27" s="245">
        <f>SUM(ENERO:DICIEMBRE!P27)</f>
        <v>0</v>
      </c>
      <c r="Q27" s="245">
        <f>SUM(ENERO:DICIEMBRE!Q27)</f>
        <v>1</v>
      </c>
      <c r="R27" s="245">
        <f>SUM(ENERO:DICIEMBRE!R27)</f>
        <v>2</v>
      </c>
      <c r="S27" s="245">
        <f>SUM(ENERO:DICIEMBRE!S27)</f>
        <v>0</v>
      </c>
      <c r="T27" s="245">
        <f>SUM(ENERO:DICIEMBRE!T27)</f>
        <v>0</v>
      </c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s="2" customFormat="1" x14ac:dyDescent="0.2">
      <c r="A28" s="118" t="s">
        <v>64</v>
      </c>
      <c r="B28" s="119">
        <f>SUM(C28:L28)</f>
        <v>2</v>
      </c>
      <c r="C28" s="245">
        <f>SUM(ENERO:DICIEMBRE!C28)</f>
        <v>1</v>
      </c>
      <c r="D28" s="245">
        <f>SUM(ENERO:DICIEMBRE!D28)</f>
        <v>0</v>
      </c>
      <c r="E28" s="245">
        <f>SUM(ENERO:DICIEMBRE!E28)</f>
        <v>0</v>
      </c>
      <c r="F28" s="245">
        <f>SUM(ENERO:DICIEMBRE!F28)</f>
        <v>0</v>
      </c>
      <c r="G28" s="245">
        <f>SUM(ENERO:DICIEMBRE!G28)</f>
        <v>1</v>
      </c>
      <c r="H28" s="245">
        <f>SUM(ENERO:DICIEMBRE!H28)</f>
        <v>0</v>
      </c>
      <c r="I28" s="245">
        <f>SUM(ENERO:DICIEMBRE!I28)</f>
        <v>0</v>
      </c>
      <c r="J28" s="245">
        <f>SUM(ENERO:DICIEMBRE!J28)</f>
        <v>0</v>
      </c>
      <c r="K28" s="245">
        <f>SUM(ENERO:DICIEMBRE!K28)</f>
        <v>0</v>
      </c>
      <c r="L28" s="245">
        <f>SUM(ENERO:DICIEMBRE!L28)</f>
        <v>0</v>
      </c>
      <c r="M28" s="245">
        <f>SUM(ENERO:DICIEMBRE!M28)</f>
        <v>2</v>
      </c>
      <c r="N28" s="245">
        <f>SUM(ENERO:DICIEMBRE!N28)</f>
        <v>0</v>
      </c>
      <c r="O28" s="125"/>
      <c r="P28" s="126"/>
      <c r="Q28" s="127"/>
      <c r="R28" s="245">
        <f>SUM(ENERO:DICIEMBRE!R28)</f>
        <v>2</v>
      </c>
      <c r="S28" s="245">
        <f>SUM(ENERO:DICIEMBRE!S28)</f>
        <v>0</v>
      </c>
      <c r="T28" s="245">
        <f>SUM(ENERO:DICIEMBRE!T28)</f>
        <v>0</v>
      </c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s="2" customForma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4"/>
      <c r="BZ29" s="4"/>
      <c r="CA29" s="5"/>
      <c r="CB29" s="5"/>
      <c r="CC29" s="5"/>
      <c r="CD29" s="5"/>
      <c r="CE29" s="5"/>
      <c r="CF29" s="5"/>
      <c r="CG29" s="24"/>
      <c r="CH29" s="24"/>
      <c r="CI29" s="24"/>
      <c r="CJ29" s="24"/>
      <c r="CK29" s="24"/>
      <c r="CL29" s="24"/>
    </row>
    <row r="30" spans="1:90" s="2" customFormat="1" ht="21" x14ac:dyDescent="0.2">
      <c r="A30" s="130" t="s">
        <v>66</v>
      </c>
      <c r="B30" s="131" t="s">
        <v>67</v>
      </c>
      <c r="C30" s="131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4"/>
      <c r="BZ30" s="4"/>
      <c r="CA30" s="5"/>
      <c r="CB30" s="5"/>
      <c r="CC30" s="5"/>
      <c r="CD30" s="5"/>
      <c r="CE30" s="5"/>
      <c r="CF30" s="5"/>
      <c r="CG30" s="24"/>
      <c r="CH30" s="24"/>
      <c r="CI30" s="24"/>
      <c r="CJ30" s="24"/>
      <c r="CK30" s="24"/>
      <c r="CL30" s="24"/>
    </row>
    <row r="31" spans="1:90" s="2" customFormat="1" x14ac:dyDescent="0.2">
      <c r="A31" s="112" t="s">
        <v>70</v>
      </c>
      <c r="B31" s="245">
        <f>SUM(ENERO:DICIEMBRE!B31)</f>
        <v>558</v>
      </c>
      <c r="C31" s="245">
        <f>SUM(ENERO:DICIEMBRE!C31)</f>
        <v>293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4"/>
      <c r="BZ31" s="4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s="2" customFormat="1" x14ac:dyDescent="0.2">
      <c r="A32" s="118" t="s">
        <v>71</v>
      </c>
      <c r="B32" s="245">
        <f>SUM(ENERO:DICIEMBRE!B32)</f>
        <v>311</v>
      </c>
      <c r="C32" s="245">
        <f>SUM(ENERO:DICIEMBRE!C32)</f>
        <v>231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4"/>
      <c r="BZ32" s="4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s="2" customForma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4"/>
      <c r="BZ33" s="4"/>
      <c r="CA33" s="5"/>
      <c r="CB33" s="5"/>
      <c r="CC33" s="5"/>
      <c r="CD33" s="5"/>
      <c r="CE33" s="5"/>
      <c r="CF33" s="5"/>
      <c r="CG33" s="24"/>
      <c r="CH33" s="24"/>
      <c r="CI33" s="24"/>
      <c r="CJ33" s="24"/>
      <c r="CK33" s="24"/>
      <c r="CL33" s="24"/>
    </row>
    <row r="34" spans="1:90" s="2" customForma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4"/>
      <c r="BZ34" s="4"/>
      <c r="CA34" s="5"/>
      <c r="CB34" s="5"/>
      <c r="CC34" s="5"/>
      <c r="CD34" s="5"/>
      <c r="CE34" s="5"/>
      <c r="CF34" s="5"/>
      <c r="CG34" s="24"/>
      <c r="CH34" s="24"/>
      <c r="CI34" s="24"/>
      <c r="CJ34" s="24"/>
      <c r="CK34" s="24"/>
      <c r="CL34" s="24"/>
    </row>
    <row r="35" spans="1:90" s="2" customForma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4"/>
      <c r="CA35" s="5"/>
      <c r="CB35" s="5"/>
      <c r="CC35" s="5"/>
      <c r="CD35" s="5"/>
      <c r="CE35" s="5"/>
      <c r="CF35" s="5"/>
      <c r="CG35" s="24"/>
      <c r="CH35" s="24"/>
      <c r="CI35" s="24"/>
      <c r="CJ35" s="24"/>
      <c r="CK35" s="24"/>
      <c r="CL35" s="24"/>
    </row>
    <row r="36" spans="1:90" s="2" customFormat="1" ht="21" x14ac:dyDescent="0.2">
      <c r="A36" s="377"/>
      <c r="B36" s="379"/>
      <c r="C36" s="20" t="s">
        <v>77</v>
      </c>
      <c r="D36" s="20" t="s">
        <v>78</v>
      </c>
      <c r="E36" s="18" t="s">
        <v>79</v>
      </c>
      <c r="F36" s="18" t="s">
        <v>80</v>
      </c>
      <c r="G36" s="18" t="s">
        <v>81</v>
      </c>
      <c r="H36" s="18" t="s">
        <v>82</v>
      </c>
      <c r="I36" s="18" t="s">
        <v>83</v>
      </c>
      <c r="J36" s="19" t="s">
        <v>84</v>
      </c>
      <c r="K36" s="18" t="s">
        <v>85</v>
      </c>
      <c r="L36" s="19" t="s">
        <v>86</v>
      </c>
      <c r="M36" s="102"/>
      <c r="N36" s="102"/>
      <c r="O36" s="102"/>
      <c r="P36" s="102"/>
      <c r="Q36" s="102"/>
      <c r="R36" s="10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4"/>
      <c r="CA36" s="5"/>
      <c r="CB36" s="5"/>
      <c r="CC36" s="5"/>
      <c r="CD36" s="5"/>
      <c r="CE36" s="5"/>
      <c r="CF36" s="5"/>
      <c r="CG36" s="24"/>
      <c r="CH36" s="24"/>
      <c r="CI36" s="24"/>
      <c r="CJ36" s="24"/>
      <c r="CK36" s="24"/>
      <c r="CL36" s="24"/>
    </row>
    <row r="37" spans="1:90" s="2" customFormat="1" x14ac:dyDescent="0.2">
      <c r="A37" s="140" t="s">
        <v>87</v>
      </c>
      <c r="B37" s="141">
        <f>SUM(C37:J37)</f>
        <v>1839</v>
      </c>
      <c r="C37" s="245">
        <f>SUM(ENERO:DICIEMBRE!C37)</f>
        <v>0</v>
      </c>
      <c r="D37" s="245">
        <f>SUM(ENERO:DICIEMBRE!D37)</f>
        <v>1</v>
      </c>
      <c r="E37" s="245">
        <f>SUM(ENERO:DICIEMBRE!E37)</f>
        <v>1</v>
      </c>
      <c r="F37" s="245">
        <f>SUM(ENERO:DICIEMBRE!F37)</f>
        <v>19</v>
      </c>
      <c r="G37" s="245">
        <f>SUM(ENERO:DICIEMBRE!G37)</f>
        <v>62</v>
      </c>
      <c r="H37" s="245">
        <f>SUM(ENERO:DICIEMBRE!H37)</f>
        <v>332</v>
      </c>
      <c r="I37" s="245">
        <f>SUM(ENERO:DICIEMBRE!I37)</f>
        <v>1284</v>
      </c>
      <c r="J37" s="245">
        <f>SUM(ENERO:DICIEMBRE!J37)</f>
        <v>140</v>
      </c>
      <c r="K37" s="245">
        <f>SUM(ENERO:DICIEMBRE!K37)</f>
        <v>1847</v>
      </c>
      <c r="L37" s="245">
        <f>SUM(ENERO:DICIEMBRE!L37)</f>
        <v>86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4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s="2" customFormat="1" x14ac:dyDescent="0.2">
      <c r="A38" s="142" t="s">
        <v>88</v>
      </c>
      <c r="B38" s="143">
        <f>SUM(C38:J38)</f>
        <v>15</v>
      </c>
      <c r="C38" s="245">
        <f>SUM(ENERO:DICIEMBRE!C38)</f>
        <v>1</v>
      </c>
      <c r="D38" s="245">
        <f>SUM(ENERO:DICIEMBRE!D38)</f>
        <v>6</v>
      </c>
      <c r="E38" s="245">
        <f>SUM(ENERO:DICIEMBRE!E38)</f>
        <v>2</v>
      </c>
      <c r="F38" s="245">
        <f>SUM(ENERO:DICIEMBRE!F38)</f>
        <v>0</v>
      </c>
      <c r="G38" s="245">
        <f>SUM(ENERO:DICIEMBRE!G38)</f>
        <v>2</v>
      </c>
      <c r="H38" s="245">
        <f>SUM(ENERO:DICIEMBRE!H38)</f>
        <v>1</v>
      </c>
      <c r="I38" s="245">
        <f>SUM(ENERO:DICIEMBRE!I38)</f>
        <v>1</v>
      </c>
      <c r="J38" s="245">
        <f>SUM(ENERO:DICIEMBRE!J38)</f>
        <v>2</v>
      </c>
      <c r="K38" s="146"/>
      <c r="L38" s="14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4"/>
      <c r="CA38" s="5"/>
      <c r="CB38" s="5"/>
      <c r="CC38" s="5"/>
      <c r="CD38" s="5"/>
      <c r="CE38" s="5"/>
      <c r="CF38" s="5"/>
      <c r="CG38" s="24"/>
      <c r="CH38" s="24"/>
      <c r="CI38" s="24"/>
      <c r="CJ38" s="24"/>
      <c r="CK38" s="24"/>
      <c r="CL38" s="24"/>
    </row>
    <row r="39" spans="1:90" s="2" customForma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4"/>
      <c r="BZ39" s="4"/>
      <c r="CA39" s="5"/>
      <c r="CB39" s="5"/>
      <c r="CC39" s="5"/>
      <c r="CD39" s="5"/>
      <c r="CE39" s="5"/>
      <c r="CF39" s="5"/>
      <c r="CG39" s="24"/>
      <c r="CH39" s="24"/>
      <c r="CI39" s="24"/>
      <c r="CJ39" s="24"/>
      <c r="CK39" s="24"/>
      <c r="CL39" s="24"/>
    </row>
    <row r="40" spans="1:90" s="2" customFormat="1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4"/>
      <c r="BZ40" s="4"/>
      <c r="CA40" s="5"/>
      <c r="CB40" s="5"/>
      <c r="CC40" s="5"/>
      <c r="CD40" s="5"/>
      <c r="CE40" s="5"/>
      <c r="CF40" s="5"/>
      <c r="CG40" s="24"/>
      <c r="CH40" s="24"/>
      <c r="CI40" s="24"/>
      <c r="CJ40" s="24"/>
      <c r="CK40" s="24"/>
      <c r="CL40" s="24"/>
    </row>
    <row r="41" spans="1:90" s="2" customFormat="1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4"/>
      <c r="BZ41" s="4"/>
      <c r="CA41" s="5"/>
      <c r="CB41" s="5"/>
      <c r="CC41" s="5"/>
      <c r="CD41" s="5"/>
      <c r="CE41" s="5"/>
      <c r="CF41" s="5"/>
      <c r="CG41" s="24"/>
      <c r="CH41" s="24"/>
      <c r="CI41" s="24"/>
      <c r="CJ41" s="24"/>
      <c r="CK41" s="24"/>
      <c r="CL41" s="24"/>
    </row>
    <row r="42" spans="1:90" s="2" customFormat="1" x14ac:dyDescent="0.2">
      <c r="A42" s="140" t="s">
        <v>87</v>
      </c>
      <c r="B42" s="245">
        <f>SUM(ENERO:DICIEMBRE!B42)</f>
        <v>31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4"/>
      <c r="BZ42" s="4"/>
      <c r="CA42" s="5" t="str">
        <f>IF(CG42=1,"* Total Nacidos Vivos con Malformación Congénita NO DEBE ser MAYOR a Nacidos Vivos según peso al Nacer. ","")</f>
        <v/>
      </c>
      <c r="CB42" s="5"/>
      <c r="CC42" s="5"/>
      <c r="CD42" s="5"/>
      <c r="CE42" s="5"/>
      <c r="CF42" s="5"/>
      <c r="CG42" s="24">
        <f>IF(B42&gt;B37,1,0)</f>
        <v>0</v>
      </c>
      <c r="CH42" s="24"/>
      <c r="CI42" s="24"/>
      <c r="CJ42" s="24"/>
      <c r="CK42" s="24"/>
      <c r="CL42" s="24"/>
    </row>
    <row r="43" spans="1:90" s="2" customFormat="1" x14ac:dyDescent="0.2">
      <c r="A43" s="150" t="s">
        <v>88</v>
      </c>
      <c r="B43" s="245">
        <f>SUM(ENERO:DICIEMBRE!B43)</f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4"/>
      <c r="BZ43" s="4"/>
      <c r="CA43" s="5" t="str">
        <f>IF(CG43=1,"* Total Nacidos Fallecidos con Malformación Congénita NO DEBE ser MAYOR a Nacidos fallecidos según peso al Nacer. ","")</f>
        <v/>
      </c>
      <c r="CB43" s="5"/>
      <c r="CC43" s="5"/>
      <c r="CD43" s="5"/>
      <c r="CE43" s="5"/>
      <c r="CF43" s="5"/>
      <c r="CG43" s="24">
        <f>IF(B43&gt;B38,1,0)</f>
        <v>0</v>
      </c>
      <c r="CH43" s="24"/>
      <c r="CI43" s="24"/>
      <c r="CJ43" s="24"/>
      <c r="CK43" s="24"/>
      <c r="CL43" s="24"/>
    </row>
    <row r="44" spans="1:90" s="2" customForma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4"/>
      <c r="BZ44" s="4"/>
      <c r="CA44" s="5"/>
      <c r="CB44" s="5"/>
      <c r="CC44" s="5"/>
      <c r="CD44" s="5"/>
      <c r="CE44" s="5"/>
      <c r="CF44" s="5"/>
      <c r="CG44" s="24"/>
      <c r="CH44" s="24"/>
      <c r="CI44" s="24"/>
      <c r="CJ44" s="24"/>
      <c r="CK44" s="24"/>
      <c r="CL44" s="24"/>
    </row>
    <row r="45" spans="1:90" s="2" customFormat="1" ht="42" x14ac:dyDescent="0.2">
      <c r="A45" s="25" t="s">
        <v>74</v>
      </c>
      <c r="B45" s="156" t="s">
        <v>91</v>
      </c>
      <c r="C45" s="10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4"/>
      <c r="BZ45" s="4"/>
      <c r="CA45" s="5"/>
      <c r="CB45" s="5"/>
      <c r="CC45" s="5"/>
      <c r="CD45" s="5"/>
      <c r="CE45" s="5"/>
      <c r="CF45" s="5"/>
      <c r="CG45" s="24"/>
      <c r="CH45" s="24"/>
      <c r="CI45" s="24"/>
      <c r="CJ45" s="24"/>
      <c r="CK45" s="24"/>
      <c r="CL45" s="24"/>
    </row>
    <row r="46" spans="1:90" s="2" customFormat="1" x14ac:dyDescent="0.2">
      <c r="A46" s="157" t="s">
        <v>87</v>
      </c>
      <c r="B46" s="245">
        <f>SUM(ENERO:DICIEMBRE!B46)</f>
        <v>15</v>
      </c>
      <c r="C46" s="245">
        <f>SUM(ENERO:DICIEMBRE!C46)</f>
        <v>11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4"/>
      <c r="BZ46" s="4"/>
      <c r="CA46" s="5"/>
      <c r="CB46" s="5"/>
      <c r="CC46" s="5"/>
      <c r="CD46" s="5"/>
      <c r="CE46" s="5"/>
      <c r="CF46" s="5"/>
      <c r="CG46" s="24"/>
      <c r="CH46" s="24"/>
      <c r="CI46" s="24"/>
      <c r="CJ46" s="24"/>
      <c r="CK46" s="24"/>
      <c r="CL46" s="24"/>
    </row>
    <row r="47" spans="1:90" s="2" customForma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4"/>
      <c r="BZ47" s="4"/>
      <c r="CA47" s="5"/>
      <c r="CB47" s="5"/>
      <c r="CC47" s="5"/>
      <c r="CD47" s="5"/>
      <c r="CE47" s="5"/>
      <c r="CF47" s="5"/>
      <c r="CG47" s="24"/>
      <c r="CH47" s="24"/>
      <c r="CI47" s="24"/>
      <c r="CJ47" s="24"/>
      <c r="CK47" s="24"/>
      <c r="CL47" s="24"/>
    </row>
    <row r="48" spans="1:90" s="2" customForma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4"/>
      <c r="BZ48" s="4"/>
      <c r="CA48" s="5"/>
      <c r="CB48" s="5"/>
      <c r="CC48" s="5"/>
      <c r="CD48" s="5"/>
      <c r="CE48" s="5"/>
      <c r="CF48" s="5"/>
      <c r="CG48" s="24"/>
      <c r="CH48" s="24"/>
      <c r="CI48" s="24"/>
      <c r="CJ48" s="24"/>
      <c r="CK48" s="24"/>
      <c r="CL48" s="24"/>
    </row>
    <row r="49" spans="1:90" s="2" customFormat="1" ht="21" x14ac:dyDescent="0.2">
      <c r="A49" s="377"/>
      <c r="B49" s="377"/>
      <c r="C49" s="20" t="s">
        <v>97</v>
      </c>
      <c r="D49" s="161" t="s">
        <v>98</v>
      </c>
      <c r="E49" s="162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4"/>
      <c r="BZ49" s="4"/>
      <c r="CA49" s="5"/>
      <c r="CB49" s="5"/>
      <c r="CC49" s="5"/>
      <c r="CD49" s="5"/>
      <c r="CE49" s="5"/>
      <c r="CF49" s="5"/>
      <c r="CG49" s="24"/>
      <c r="CH49" s="24"/>
      <c r="CI49" s="24"/>
      <c r="CJ49" s="24"/>
      <c r="CK49" s="24"/>
      <c r="CL49" s="24"/>
    </row>
    <row r="50" spans="1:90" s="2" customFormat="1" x14ac:dyDescent="0.2">
      <c r="A50" s="112" t="s">
        <v>100</v>
      </c>
      <c r="B50" s="165">
        <f>SUM(C50:E50)</f>
        <v>80</v>
      </c>
      <c r="C50" s="245">
        <f>SUM(ENERO:DICIEMBRE!C50)</f>
        <v>1</v>
      </c>
      <c r="D50" s="245">
        <f>SUM(ENERO:DICIEMBRE!D50)</f>
        <v>32</v>
      </c>
      <c r="E50" s="245">
        <f>SUM(ENERO:DICIEMBRE!E50)</f>
        <v>47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4"/>
      <c r="BZ50" s="4"/>
      <c r="CA50" s="5"/>
      <c r="CB50" s="5"/>
      <c r="CC50" s="5"/>
      <c r="CD50" s="5"/>
      <c r="CE50" s="5"/>
      <c r="CF50" s="5"/>
      <c r="CG50" s="24"/>
      <c r="CH50" s="24"/>
      <c r="CI50" s="24"/>
      <c r="CJ50" s="24"/>
      <c r="CK50" s="24"/>
      <c r="CL50" s="24"/>
    </row>
    <row r="51" spans="1:90" s="2" customFormat="1" x14ac:dyDescent="0.2">
      <c r="A51" s="90" t="s">
        <v>101</v>
      </c>
      <c r="B51" s="166">
        <f>SUM(C51:E51)</f>
        <v>0</v>
      </c>
      <c r="C51" s="245">
        <f>SUM(ENERO:DICIEMBRE!C51)</f>
        <v>0</v>
      </c>
      <c r="D51" s="245">
        <f>SUM(ENERO:DICIEMBRE!D51)</f>
        <v>0</v>
      </c>
      <c r="E51" s="245">
        <f>SUM(ENERO:DICIEMBRE!E51)</f>
        <v>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4"/>
      <c r="BZ51" s="4"/>
      <c r="CA51" s="5"/>
      <c r="CB51" s="5"/>
      <c r="CC51" s="5"/>
      <c r="CD51" s="5"/>
      <c r="CE51" s="5"/>
      <c r="CF51" s="5"/>
      <c r="CG51" s="24"/>
      <c r="CH51" s="24"/>
      <c r="CI51" s="24"/>
      <c r="CJ51" s="24"/>
      <c r="CK51" s="24"/>
      <c r="CL51" s="24"/>
    </row>
    <row r="52" spans="1:90" s="2" customForma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4"/>
      <c r="BZ52" s="4"/>
      <c r="CA52" s="5"/>
      <c r="CB52" s="5"/>
      <c r="CC52" s="5"/>
      <c r="CD52" s="5"/>
      <c r="CE52" s="5"/>
      <c r="CF52" s="5"/>
      <c r="CG52" s="24"/>
      <c r="CH52" s="24"/>
      <c r="CI52" s="24"/>
      <c r="CJ52" s="24"/>
      <c r="CK52" s="24"/>
      <c r="CL52" s="24"/>
    </row>
    <row r="53" spans="1:90" s="2" customFormat="1" ht="31.5" x14ac:dyDescent="0.2">
      <c r="A53" s="25" t="s">
        <v>103</v>
      </c>
      <c r="B53" s="130" t="s">
        <v>104</v>
      </c>
      <c r="C53" s="130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4"/>
      <c r="BZ53" s="4"/>
      <c r="CA53" s="5"/>
      <c r="CB53" s="5"/>
      <c r="CC53" s="5"/>
      <c r="CD53" s="5"/>
      <c r="CE53" s="5"/>
      <c r="CF53" s="5"/>
      <c r="CG53" s="24"/>
      <c r="CH53" s="24"/>
      <c r="CI53" s="24"/>
      <c r="CJ53" s="24"/>
      <c r="CK53" s="24"/>
      <c r="CL53" s="24"/>
    </row>
    <row r="54" spans="1:90" s="2" customFormat="1" x14ac:dyDescent="0.2">
      <c r="A54" s="168" t="s">
        <v>106</v>
      </c>
      <c r="B54" s="245">
        <f>SUM(ENERO:DICIEMBRE!B54)</f>
        <v>792</v>
      </c>
      <c r="C54" s="245">
        <f>SUM(ENERO:DICIEMBRE!C54)</f>
        <v>382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4"/>
      <c r="BZ54" s="4"/>
      <c r="CA54" s="5"/>
      <c r="CB54" s="5"/>
      <c r="CC54" s="5"/>
      <c r="CD54" s="5"/>
      <c r="CE54" s="5"/>
      <c r="CF54" s="5"/>
      <c r="CG54" s="24"/>
      <c r="CH54" s="24"/>
      <c r="CI54" s="24"/>
      <c r="CJ54" s="24"/>
      <c r="CK54" s="24"/>
      <c r="CL54" s="24"/>
    </row>
    <row r="55" spans="1:90" s="2" customFormat="1" x14ac:dyDescent="0.2">
      <c r="A55" s="170" t="s">
        <v>107</v>
      </c>
      <c r="B55" s="245">
        <f>SUM(ENERO:DICIEMBRE!B55)</f>
        <v>768</v>
      </c>
      <c r="C55" s="245">
        <f>SUM(ENERO:DICIEMBRE!C55)</f>
        <v>161</v>
      </c>
      <c r="D55" s="43" t="str">
        <f>CA55&amp;CB55</f>
        <v/>
      </c>
      <c r="O55" s="7"/>
      <c r="P55" s="7"/>
      <c r="Q55" s="7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4"/>
      <c r="BZ55" s="4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s="2" customFormat="1" x14ac:dyDescent="0.2">
      <c r="A56" s="171"/>
      <c r="B56" s="172"/>
      <c r="C56" s="102"/>
      <c r="D56" s="3"/>
      <c r="E56" s="3"/>
      <c r="O56" s="7"/>
      <c r="P56" s="7"/>
      <c r="Q56" s="7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4"/>
      <c r="BZ56" s="4"/>
      <c r="CA56" s="5"/>
      <c r="CB56" s="5"/>
      <c r="CC56" s="5"/>
      <c r="CD56" s="5"/>
      <c r="CE56" s="5"/>
      <c r="CF56" s="5"/>
      <c r="CG56" s="24"/>
      <c r="CH56" s="24"/>
      <c r="CI56" s="24"/>
      <c r="CJ56" s="24"/>
      <c r="CK56" s="24"/>
      <c r="CL56" s="24"/>
    </row>
    <row r="57" spans="1:90" s="2" customForma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4"/>
      <c r="BZ57" s="4"/>
      <c r="CA57" s="5"/>
      <c r="CB57" s="5"/>
      <c r="CC57" s="5"/>
      <c r="CD57" s="5"/>
      <c r="CE57" s="5"/>
      <c r="CF57" s="5"/>
      <c r="CG57" s="24"/>
      <c r="CH57" s="24"/>
      <c r="CI57" s="24"/>
      <c r="CJ57" s="24"/>
      <c r="CK57" s="24"/>
      <c r="CL57" s="24"/>
    </row>
    <row r="58" spans="1:90" s="2" customForma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4"/>
      <c r="BZ58" s="4"/>
      <c r="CA58" s="5"/>
      <c r="CB58" s="5"/>
      <c r="CC58" s="5"/>
      <c r="CD58" s="5"/>
      <c r="CE58" s="5"/>
      <c r="CF58" s="5"/>
      <c r="CG58" s="24"/>
      <c r="CH58" s="24"/>
      <c r="CI58" s="24"/>
      <c r="CJ58" s="24"/>
      <c r="CK58" s="24"/>
      <c r="CL58" s="24"/>
    </row>
    <row r="59" spans="1:90" s="2" customForma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4"/>
      <c r="BZ59" s="4"/>
      <c r="CA59" s="5"/>
      <c r="CB59" s="5"/>
      <c r="CC59" s="5"/>
      <c r="CD59" s="5"/>
      <c r="CE59" s="5"/>
      <c r="CF59" s="5"/>
      <c r="CG59" s="24"/>
      <c r="CH59" s="24"/>
      <c r="CI59" s="24"/>
      <c r="CJ59" s="24"/>
      <c r="CK59" s="24"/>
      <c r="CL59" s="24"/>
    </row>
    <row r="60" spans="1:90" s="2" customFormat="1" x14ac:dyDescent="0.2">
      <c r="A60" s="360"/>
      <c r="B60" s="361"/>
      <c r="C60" s="130" t="s">
        <v>115</v>
      </c>
      <c r="D60" s="175" t="s">
        <v>116</v>
      </c>
      <c r="E60" s="130" t="s">
        <v>117</v>
      </c>
      <c r="F60" s="20" t="s">
        <v>116</v>
      </c>
      <c r="G60" s="103" t="s">
        <v>117</v>
      </c>
      <c r="H60" s="20" t="s">
        <v>116</v>
      </c>
      <c r="I60" s="103" t="s">
        <v>117</v>
      </c>
      <c r="J60" s="20" t="s">
        <v>116</v>
      </c>
      <c r="K60" s="103" t="s">
        <v>117</v>
      </c>
      <c r="L60" s="20" t="s">
        <v>116</v>
      </c>
      <c r="M60" s="103" t="s">
        <v>117</v>
      </c>
      <c r="N60" s="20" t="s">
        <v>116</v>
      </c>
      <c r="O60" s="176" t="s">
        <v>117</v>
      </c>
      <c r="P60" s="369"/>
      <c r="Q60" s="363" t="s">
        <v>117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4"/>
      <c r="BZ60" s="4"/>
      <c r="CA60" s="5"/>
      <c r="CB60" s="5"/>
      <c r="CC60" s="5"/>
      <c r="CD60" s="5"/>
      <c r="CE60" s="5"/>
      <c r="CF60" s="5"/>
      <c r="CG60" s="24"/>
      <c r="CH60" s="24"/>
      <c r="CI60" s="24"/>
      <c r="CJ60" s="24"/>
      <c r="CK60" s="24"/>
      <c r="CL60" s="24"/>
    </row>
    <row r="61" spans="1:90" s="2" customFormat="1" x14ac:dyDescent="0.2">
      <c r="A61" s="351" t="s">
        <v>118</v>
      </c>
      <c r="B61" s="352"/>
      <c r="C61" s="177">
        <f>SUM(D61+E61)</f>
        <v>174</v>
      </c>
      <c r="D61" s="177">
        <f t="shared" ref="D61:E63" si="3">SUM(F61+H61+J61+L61+N61)</f>
        <v>82</v>
      </c>
      <c r="E61" s="178">
        <f t="shared" si="3"/>
        <v>92</v>
      </c>
      <c r="F61" s="245">
        <f>SUM(ENERO:DICIEMBRE!F61)</f>
        <v>73</v>
      </c>
      <c r="G61" s="245">
        <f>SUM(ENERO:DICIEMBRE!G61)</f>
        <v>84</v>
      </c>
      <c r="H61" s="245">
        <f>SUM(ENERO:DICIEMBRE!H61)</f>
        <v>1</v>
      </c>
      <c r="I61" s="245">
        <f>SUM(ENERO:DICIEMBRE!I61)</f>
        <v>6</v>
      </c>
      <c r="J61" s="245">
        <f>SUM(ENERO:DICIEMBRE!J61)</f>
        <v>5</v>
      </c>
      <c r="K61" s="245">
        <f>SUM(ENERO:DICIEMBRE!K61)</f>
        <v>2</v>
      </c>
      <c r="L61" s="245">
        <f>SUM(ENERO:DICIEMBRE!L61)</f>
        <v>3</v>
      </c>
      <c r="M61" s="245">
        <f>SUM(ENERO:DICIEMBRE!M61)</f>
        <v>0</v>
      </c>
      <c r="N61" s="245">
        <f>SUM(ENERO:DICIEMBRE!N61)</f>
        <v>0</v>
      </c>
      <c r="O61" s="245">
        <f>SUM(ENERO:DICIEMBRE!O61)</f>
        <v>0</v>
      </c>
      <c r="P61" s="245">
        <f>SUM(ENERO:DICIEMBRE!P61)</f>
        <v>0</v>
      </c>
      <c r="Q61" s="245">
        <f>SUM(ENERO:DICIEMBRE!Q61)</f>
        <v>4</v>
      </c>
      <c r="R61" s="43" t="str">
        <f>CA61&amp;CB61</f>
        <v/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4"/>
      <c r="BZ61" s="4"/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s="2" customFormat="1" x14ac:dyDescent="0.2">
      <c r="A62" s="353" t="s">
        <v>119</v>
      </c>
      <c r="B62" s="354"/>
      <c r="C62" s="180">
        <f>SUM(D62+E62)</f>
        <v>225</v>
      </c>
      <c r="D62" s="180">
        <f t="shared" si="3"/>
        <v>113</v>
      </c>
      <c r="E62" s="181">
        <f t="shared" si="3"/>
        <v>112</v>
      </c>
      <c r="F62" s="245">
        <f>SUM(ENERO:DICIEMBRE!F62)</f>
        <v>71</v>
      </c>
      <c r="G62" s="245">
        <f>SUM(ENERO:DICIEMBRE!G62)</f>
        <v>74</v>
      </c>
      <c r="H62" s="245">
        <f>SUM(ENERO:DICIEMBRE!H62)</f>
        <v>22</v>
      </c>
      <c r="I62" s="245">
        <f>SUM(ENERO:DICIEMBRE!I62)</f>
        <v>18</v>
      </c>
      <c r="J62" s="245">
        <f>SUM(ENERO:DICIEMBRE!J62)</f>
        <v>13</v>
      </c>
      <c r="K62" s="245">
        <f>SUM(ENERO:DICIEMBRE!K62)</f>
        <v>10</v>
      </c>
      <c r="L62" s="245">
        <f>SUM(ENERO:DICIEMBRE!L62)</f>
        <v>6</v>
      </c>
      <c r="M62" s="245">
        <f>SUM(ENERO:DICIEMBRE!M62)</f>
        <v>9</v>
      </c>
      <c r="N62" s="245">
        <f>SUM(ENERO:DICIEMBRE!N62)</f>
        <v>1</v>
      </c>
      <c r="O62" s="245">
        <f>SUM(ENERO:DICIEMBRE!O62)</f>
        <v>1</v>
      </c>
      <c r="P62" s="245">
        <f>SUM(ENERO:DICIEMBRE!P62)</f>
        <v>0</v>
      </c>
      <c r="Q62" s="245">
        <f>SUM(ENERO:DICIEMBRE!Q62)</f>
        <v>6</v>
      </c>
      <c r="R62" s="43" t="str">
        <f>CA62&amp;CB62</f>
        <v/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4"/>
      <c r="BZ62" s="4"/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s="2" customFormat="1" x14ac:dyDescent="0.2">
      <c r="A63" s="351" t="s">
        <v>120</v>
      </c>
      <c r="B63" s="351"/>
      <c r="C63" s="185">
        <f>SUM(D63+E63)</f>
        <v>61</v>
      </c>
      <c r="D63" s="185">
        <f t="shared" si="3"/>
        <v>30</v>
      </c>
      <c r="E63" s="186">
        <f t="shared" si="3"/>
        <v>31</v>
      </c>
      <c r="F63" s="245">
        <f>SUM(ENERO:DICIEMBRE!F63)</f>
        <v>5</v>
      </c>
      <c r="G63" s="245">
        <f>SUM(ENERO:DICIEMBRE!G63)</f>
        <v>8</v>
      </c>
      <c r="H63" s="245">
        <f>SUM(ENERO:DICIEMBRE!H63)</f>
        <v>7</v>
      </c>
      <c r="I63" s="245">
        <f>SUM(ENERO:DICIEMBRE!I63)</f>
        <v>7</v>
      </c>
      <c r="J63" s="245">
        <f>SUM(ENERO:DICIEMBRE!J63)</f>
        <v>6</v>
      </c>
      <c r="K63" s="245">
        <f>SUM(ENERO:DICIEMBRE!K63)</f>
        <v>10</v>
      </c>
      <c r="L63" s="245">
        <f>SUM(ENERO:DICIEMBRE!L63)</f>
        <v>7</v>
      </c>
      <c r="M63" s="245">
        <f>SUM(ENERO:DICIEMBRE!M63)</f>
        <v>4</v>
      </c>
      <c r="N63" s="245">
        <f>SUM(ENERO:DICIEMBRE!N63)</f>
        <v>5</v>
      </c>
      <c r="O63" s="245">
        <f>SUM(ENERO:DICIEMBRE!O63)</f>
        <v>2</v>
      </c>
      <c r="P63" s="245">
        <f>SUM(ENERO:DICIEMBRE!P63)</f>
        <v>0</v>
      </c>
      <c r="Q63" s="245">
        <f>SUM(ENERO:DICIEMBRE!Q63)</f>
        <v>1</v>
      </c>
      <c r="R63" s="43" t="str">
        <f>CA63&amp;CB63</f>
        <v/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4"/>
      <c r="BZ63" s="4"/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s="2" customFormat="1" x14ac:dyDescent="0.2">
      <c r="A64" s="355" t="s">
        <v>121</v>
      </c>
      <c r="B64" s="355"/>
      <c r="C64" s="192">
        <f>SUM(D64+E64)</f>
        <v>28</v>
      </c>
      <c r="D64" s="192">
        <f>SUM(J64+L64+N64)</f>
        <v>13</v>
      </c>
      <c r="E64" s="193">
        <f>SUM(K64+M64+O64)</f>
        <v>15</v>
      </c>
      <c r="F64" s="93"/>
      <c r="G64" s="194"/>
      <c r="H64" s="93"/>
      <c r="I64" s="92"/>
      <c r="J64" s="245">
        <f>SUM(ENERO:DICIEMBRE!J64)</f>
        <v>0</v>
      </c>
      <c r="K64" s="245">
        <f>SUM(ENERO:DICIEMBRE!K64)</f>
        <v>0</v>
      </c>
      <c r="L64" s="245">
        <f>SUM(ENERO:DICIEMBRE!L64)</f>
        <v>4</v>
      </c>
      <c r="M64" s="245">
        <f>SUM(ENERO:DICIEMBRE!M64)</f>
        <v>5</v>
      </c>
      <c r="N64" s="245">
        <f>SUM(ENERO:DICIEMBRE!N64)</f>
        <v>9</v>
      </c>
      <c r="O64" s="245">
        <f>SUM(ENERO:DICIEMBRE!O64)</f>
        <v>10</v>
      </c>
      <c r="P64" s="245">
        <f>SUM(ENERO:DICIEMBRE!P64)</f>
        <v>0</v>
      </c>
      <c r="Q64" s="245">
        <f>SUM(ENERO:DICIEMBRE!Q64)</f>
        <v>7</v>
      </c>
      <c r="R64" s="43" t="str">
        <f>CA64&amp;CB64</f>
        <v/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4"/>
      <c r="BZ64" s="4"/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s="2" customFormat="1" x14ac:dyDescent="0.2">
      <c r="A65" s="138" t="s">
        <v>122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4"/>
      <c r="BZ65" s="4"/>
      <c r="CA65" s="5"/>
      <c r="CB65" s="5"/>
      <c r="CC65" s="5"/>
      <c r="CD65" s="5"/>
      <c r="CE65" s="5"/>
      <c r="CF65" s="5"/>
      <c r="CG65" s="24"/>
      <c r="CH65" s="24"/>
      <c r="CI65" s="24"/>
      <c r="CJ65" s="24"/>
      <c r="CK65" s="24"/>
      <c r="CL65" s="24"/>
    </row>
    <row r="66" spans="1:90" s="2" customFormat="1" ht="21" x14ac:dyDescent="0.2">
      <c r="A66" s="198" t="s">
        <v>123</v>
      </c>
      <c r="B66" s="199" t="s">
        <v>124</v>
      </c>
      <c r="C66" s="199" t="s">
        <v>9</v>
      </c>
      <c r="D66" s="199" t="s">
        <v>10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4"/>
      <c r="BY66" s="4"/>
      <c r="BZ66" s="4"/>
      <c r="CA66" s="5"/>
      <c r="CB66" s="5"/>
      <c r="CC66" s="5"/>
      <c r="CD66" s="5"/>
      <c r="CE66" s="5"/>
      <c r="CF66" s="5"/>
      <c r="CG66" s="24"/>
      <c r="CH66" s="24"/>
      <c r="CI66" s="24"/>
      <c r="CJ66" s="24"/>
      <c r="CK66" s="24"/>
      <c r="CL66" s="24"/>
    </row>
    <row r="67" spans="1:90" s="2" customFormat="1" ht="21" x14ac:dyDescent="0.2">
      <c r="A67" s="200" t="s">
        <v>125</v>
      </c>
      <c r="B67" s="245">
        <f>SUM(ENERO:DICIEMBRE!B67)</f>
        <v>243</v>
      </c>
      <c r="C67" s="245">
        <f>SUM(ENERO:DICIEMBRE!C67)</f>
        <v>0</v>
      </c>
      <c r="D67" s="245">
        <f>SUM(ENERO:DICIEMBRE!D67)</f>
        <v>6</v>
      </c>
      <c r="E67" s="43" t="str">
        <f>CA67&amp;CB67</f>
        <v/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4"/>
      <c r="BY67" s="4"/>
      <c r="BZ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C67" s="5"/>
      <c r="CD67" s="5"/>
      <c r="CE67" s="5"/>
      <c r="CF67" s="5"/>
      <c r="CG67" s="46">
        <f>IF(B67&lt;C67,1,0)</f>
        <v>0</v>
      </c>
      <c r="CH67" s="46">
        <f>IF(B67&lt;D67,1,0)</f>
        <v>0</v>
      </c>
      <c r="CI67" s="5"/>
      <c r="CJ67" s="5"/>
      <c r="CK67" s="5"/>
      <c r="CL67" s="5"/>
    </row>
    <row r="68" spans="1:90" s="2" customFormat="1" x14ac:dyDescent="0.2">
      <c r="A68" s="201" t="s">
        <v>126</v>
      </c>
      <c r="B68" s="245">
        <f>SUM(ENERO:DICIEMBRE!B68)</f>
        <v>1796</v>
      </c>
      <c r="C68" s="245">
        <f>SUM(ENERO:DICIEMBRE!C68)</f>
        <v>0</v>
      </c>
      <c r="D68" s="245">
        <f>SUM(ENERO:DICIEMBRE!D68)</f>
        <v>61</v>
      </c>
      <c r="E68" s="43" t="str">
        <f>CA68&amp;CB68</f>
        <v/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4"/>
      <c r="BY68" s="4"/>
      <c r="BZ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C68" s="5"/>
      <c r="CD68" s="5"/>
      <c r="CE68" s="5"/>
      <c r="CF68" s="5"/>
      <c r="CG68" s="46">
        <f>IF(B68&lt;C68,1,0)</f>
        <v>0</v>
      </c>
      <c r="CH68" s="46">
        <f>IF(B68&lt;D68,1,0)</f>
        <v>0</v>
      </c>
      <c r="CI68" s="5"/>
      <c r="CJ68" s="5"/>
      <c r="CK68" s="5"/>
      <c r="CL68" s="5"/>
    </row>
    <row r="69" spans="1:90" s="2" customFormat="1" ht="21" x14ac:dyDescent="0.2">
      <c r="A69" s="202" t="s">
        <v>127</v>
      </c>
      <c r="B69" s="245">
        <f>SUM(ENERO:DICIEMBRE!B69)</f>
        <v>140</v>
      </c>
      <c r="C69" s="245">
        <f>SUM(ENERO:DICIEMBRE!C69)</f>
        <v>0</v>
      </c>
      <c r="D69" s="245">
        <f>SUM(ENERO:DICIEMBRE!D69)</f>
        <v>1</v>
      </c>
      <c r="E69" s="43" t="str">
        <f>CA69&amp;CB69</f>
        <v/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4"/>
      <c r="BZ69" s="4"/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C69" s="5"/>
      <c r="CD69" s="5"/>
      <c r="CE69" s="5"/>
      <c r="CF69" s="5"/>
      <c r="CG69" s="46">
        <f>IF(B69&lt;C69,1,0)</f>
        <v>0</v>
      </c>
      <c r="CH69" s="46">
        <f>IF(B69&lt;D69,1,0)</f>
        <v>0</v>
      </c>
      <c r="CI69" s="5"/>
      <c r="CJ69" s="5"/>
      <c r="CK69" s="5"/>
      <c r="CL69" s="5"/>
    </row>
    <row r="200" spans="1:104" s="204" customFormat="1" x14ac:dyDescent="0.2">
      <c r="A200" s="204">
        <f>SUM(B11:T11,B37:B38,C61:C64,B26:B28,B54:B55,B50:B51,B31:B32,B42:B43,B46:C46,B16:B20,B67:D69)</f>
        <v>16136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2">
    <dataValidation type="whole" allowBlank="1" showInputMessage="1" showErrorMessage="1" error="Valor no Permitido" sqref="A1:A1048576 B1:G11 I1:L11 U1:XFD1048576 N1:T11 S16:T17 R29:T1048576 M1:M25 I17:L25 H1:H25 D16:G25 C17:C25 N17:O25 P16:R25 S19:T25 C29:C30 B21:B30 C33:C36 D29:L36 B33:B41 B44:B45 C39:C45 C47:C49 D39:E49 J65:Q1048576 C52:C53 B47:B53 F64:I1048576 F39:J60 M29:N60 K38:L60 O28:Q60 E52:E1048576 D52:D66 B56:C66 B70:D1048576">
      <formula1>0</formula1>
      <formula2>1E+32</formula2>
    </dataValidation>
    <dataValidation type="whole" allowBlank="1" showInputMessage="1" showErrorMessage="1" errorTitle="Error de ingreso" error="Debe ingresar sólo números." sqref="B12:B20 C12:G15 C16 I12:L16 N12:O16 P12:T15 S18:T18 C26:N28 O26:T27 R28:T28 B31:C32 C37:J38 K37:L37 B42:B43 B46:C46 C50:E51 B54:C55 F61:I63 J61:Q64 B67:D69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0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",[10]NOMBRE!B6," - ","( ",[10]NOMBRE!C6,[10]NOMBRE!D6," )")</f>
        <v>MES: SEPTIEMBRE - ( 09 )</v>
      </c>
    </row>
    <row r="5" spans="1:90" ht="16.350000000000001" customHeight="1" x14ac:dyDescent="0.2">
      <c r="A5" s="1" t="str">
        <f>CONCATENATE("AÑO: ",[10]NOMBRE!B7)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263" t="s">
        <v>11</v>
      </c>
      <c r="C10" s="264" t="s">
        <v>12</v>
      </c>
      <c r="D10" s="14" t="s">
        <v>13</v>
      </c>
      <c r="E10" s="270" t="s">
        <v>14</v>
      </c>
      <c r="F10" s="16" t="s">
        <v>15</v>
      </c>
      <c r="G10" s="264" t="s">
        <v>16</v>
      </c>
      <c r="H10" s="17" t="s">
        <v>17</v>
      </c>
      <c r="I10" s="271" t="s">
        <v>18</v>
      </c>
      <c r="J10" s="271" t="s">
        <v>19</v>
      </c>
      <c r="K10" s="271" t="s">
        <v>20</v>
      </c>
      <c r="L10" s="259" t="s">
        <v>21</v>
      </c>
      <c r="M10" s="258" t="s">
        <v>22</v>
      </c>
      <c r="N10" s="271" t="s">
        <v>23</v>
      </c>
      <c r="O10" s="259" t="s">
        <v>24</v>
      </c>
      <c r="P10" s="265" t="s">
        <v>25</v>
      </c>
      <c r="Q10" s="272" t="s">
        <v>26</v>
      </c>
      <c r="R10" s="272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55" t="s">
        <v>28</v>
      </c>
      <c r="B11" s="273">
        <f t="shared" ref="B11:T11" si="0">SUM(B12:B15)</f>
        <v>164</v>
      </c>
      <c r="C11" s="266">
        <f t="shared" si="0"/>
        <v>81</v>
      </c>
      <c r="D11" s="28">
        <f t="shared" si="0"/>
        <v>0</v>
      </c>
      <c r="E11" s="29">
        <f t="shared" si="0"/>
        <v>1</v>
      </c>
      <c r="F11" s="29">
        <f t="shared" si="0"/>
        <v>0</v>
      </c>
      <c r="G11" s="266">
        <f t="shared" si="0"/>
        <v>7</v>
      </c>
      <c r="H11" s="29">
        <f t="shared" si="0"/>
        <v>120</v>
      </c>
      <c r="I11" s="273">
        <f t="shared" si="0"/>
        <v>23</v>
      </c>
      <c r="J11" s="273">
        <f t="shared" si="0"/>
        <v>94</v>
      </c>
      <c r="K11" s="273">
        <f t="shared" si="0"/>
        <v>3</v>
      </c>
      <c r="L11" s="266">
        <f t="shared" si="0"/>
        <v>0</v>
      </c>
      <c r="M11" s="267">
        <f t="shared" si="0"/>
        <v>23</v>
      </c>
      <c r="N11" s="273">
        <f t="shared" si="0"/>
        <v>14</v>
      </c>
      <c r="O11" s="266">
        <f t="shared" si="0"/>
        <v>9</v>
      </c>
      <c r="P11" s="267">
        <f t="shared" si="0"/>
        <v>1</v>
      </c>
      <c r="Q11" s="273">
        <f t="shared" si="0"/>
        <v>148</v>
      </c>
      <c r="R11" s="31">
        <f t="shared" si="0"/>
        <v>63</v>
      </c>
      <c r="S11" s="267">
        <f t="shared" si="0"/>
        <v>0</v>
      </c>
      <c r="T11" s="31">
        <f t="shared" si="0"/>
        <v>5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68</v>
      </c>
      <c r="C12" s="34">
        <v>60</v>
      </c>
      <c r="D12" s="35">
        <v>0</v>
      </c>
      <c r="E12" s="36">
        <v>0</v>
      </c>
      <c r="F12" s="37">
        <v>0</v>
      </c>
      <c r="G12" s="38">
        <v>6</v>
      </c>
      <c r="H12" s="39">
        <f>SUM(I12:L12)</f>
        <v>24</v>
      </c>
      <c r="I12" s="40">
        <v>23</v>
      </c>
      <c r="J12" s="40">
        <v>1</v>
      </c>
      <c r="K12" s="40">
        <v>0</v>
      </c>
      <c r="L12" s="38">
        <v>0</v>
      </c>
      <c r="M12" s="41">
        <f>SUM(N12:O12)</f>
        <v>23</v>
      </c>
      <c r="N12" s="40">
        <v>14</v>
      </c>
      <c r="O12" s="38">
        <v>9</v>
      </c>
      <c r="P12" s="33">
        <v>1</v>
      </c>
      <c r="Q12" s="40">
        <v>63</v>
      </c>
      <c r="R12" s="42">
        <v>63</v>
      </c>
      <c r="S12" s="33">
        <v>0</v>
      </c>
      <c r="T12" s="42">
        <v>3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0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70</v>
      </c>
      <c r="C14" s="49">
        <v>5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70</v>
      </c>
      <c r="I14" s="50">
        <v>0</v>
      </c>
      <c r="J14" s="50">
        <v>68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0</v>
      </c>
      <c r="Q14" s="40">
        <v>66</v>
      </c>
      <c r="R14" s="42">
        <v>0</v>
      </c>
      <c r="S14" s="33">
        <v>0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26</v>
      </c>
      <c r="C15" s="56">
        <v>16</v>
      </c>
      <c r="D15" s="55">
        <v>0</v>
      </c>
      <c r="E15" s="57">
        <v>1</v>
      </c>
      <c r="F15" s="58">
        <v>0</v>
      </c>
      <c r="G15" s="56">
        <v>1</v>
      </c>
      <c r="H15" s="59">
        <f>SUM(I15:L15)</f>
        <v>26</v>
      </c>
      <c r="I15" s="57">
        <v>0</v>
      </c>
      <c r="J15" s="57">
        <v>25</v>
      </c>
      <c r="K15" s="57">
        <v>1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0</v>
      </c>
      <c r="Q15" s="40">
        <v>19</v>
      </c>
      <c r="R15" s="40">
        <v>0</v>
      </c>
      <c r="S15" s="33">
        <v>0</v>
      </c>
      <c r="T15" s="42">
        <v>2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10</v>
      </c>
      <c r="C16" s="63">
        <v>9</v>
      </c>
      <c r="D16" s="64"/>
      <c r="E16" s="65"/>
      <c r="F16" s="66"/>
      <c r="G16" s="67"/>
      <c r="H16" s="68">
        <f>SUM(I16:L16)</f>
        <v>10</v>
      </c>
      <c r="I16" s="69"/>
      <c r="J16" s="69">
        <v>6</v>
      </c>
      <c r="K16" s="69">
        <v>2</v>
      </c>
      <c r="L16" s="63">
        <v>2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1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0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1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58" t="s">
        <v>47</v>
      </c>
      <c r="D24" s="271" t="s">
        <v>48</v>
      </c>
      <c r="E24" s="271" t="s">
        <v>49</v>
      </c>
      <c r="F24" s="17" t="s">
        <v>50</v>
      </c>
      <c r="G24" s="271" t="s">
        <v>51</v>
      </c>
      <c r="H24" s="271" t="s">
        <v>52</v>
      </c>
      <c r="I24" s="17" t="s">
        <v>53</v>
      </c>
      <c r="J24" s="271" t="s">
        <v>54</v>
      </c>
      <c r="K24" s="17" t="s">
        <v>55</v>
      </c>
      <c r="L24" s="253" t="s">
        <v>56</v>
      </c>
      <c r="M24" s="258" t="s">
        <v>57</v>
      </c>
      <c r="N24" s="271" t="s">
        <v>58</v>
      </c>
      <c r="O24" s="259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1</v>
      </c>
      <c r="C25" s="268">
        <f t="shared" si="2"/>
        <v>0</v>
      </c>
      <c r="D25" s="274">
        <f t="shared" si="2"/>
        <v>0</v>
      </c>
      <c r="E25" s="274">
        <f t="shared" si="2"/>
        <v>0</v>
      </c>
      <c r="F25" s="274">
        <f t="shared" si="2"/>
        <v>0</v>
      </c>
      <c r="G25" s="274">
        <f t="shared" si="2"/>
        <v>1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69">
        <f t="shared" si="2"/>
        <v>0</v>
      </c>
      <c r="M25" s="268">
        <f t="shared" si="2"/>
        <v>0</v>
      </c>
      <c r="N25" s="274">
        <f t="shared" si="2"/>
        <v>1</v>
      </c>
      <c r="O25" s="269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1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85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1</v>
      </c>
      <c r="C27" s="48"/>
      <c r="D27" s="51"/>
      <c r="E27" s="50"/>
      <c r="F27" s="51"/>
      <c r="G27" s="50">
        <v>1</v>
      </c>
      <c r="H27" s="50"/>
      <c r="I27" s="51"/>
      <c r="J27" s="50"/>
      <c r="K27" s="51"/>
      <c r="L27" s="49"/>
      <c r="M27" s="48"/>
      <c r="N27" s="50">
        <v>1</v>
      </c>
      <c r="O27" s="49"/>
      <c r="P27" s="51"/>
      <c r="Q27" s="49"/>
      <c r="R27" s="117">
        <v>1</v>
      </c>
      <c r="S27" s="117">
        <v>0</v>
      </c>
      <c r="T27" s="88">
        <v>0</v>
      </c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56" t="s">
        <v>66</v>
      </c>
      <c r="B30" s="257" t="s">
        <v>67</v>
      </c>
      <c r="C30" s="257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40</v>
      </c>
      <c r="C31" s="134">
        <v>32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8</v>
      </c>
      <c r="C32" s="136">
        <v>3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58" t="s">
        <v>77</v>
      </c>
      <c r="D36" s="258" t="s">
        <v>78</v>
      </c>
      <c r="E36" s="271" t="s">
        <v>79</v>
      </c>
      <c r="F36" s="271" t="s">
        <v>80</v>
      </c>
      <c r="G36" s="271" t="s">
        <v>81</v>
      </c>
      <c r="H36" s="271" t="s">
        <v>82</v>
      </c>
      <c r="I36" s="271" t="s">
        <v>83</v>
      </c>
      <c r="J36" s="259" t="s">
        <v>84</v>
      </c>
      <c r="K36" s="271" t="s">
        <v>85</v>
      </c>
      <c r="L36" s="259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163</v>
      </c>
      <c r="C37" s="35">
        <v>0</v>
      </c>
      <c r="D37" s="35">
        <v>0</v>
      </c>
      <c r="E37" s="36">
        <v>0</v>
      </c>
      <c r="F37" s="36">
        <v>1</v>
      </c>
      <c r="G37" s="36">
        <v>3</v>
      </c>
      <c r="H37" s="36">
        <v>30</v>
      </c>
      <c r="I37" s="36">
        <v>118</v>
      </c>
      <c r="J37" s="34">
        <v>11</v>
      </c>
      <c r="K37" s="36">
        <v>160</v>
      </c>
      <c r="L37" s="34">
        <v>6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1</v>
      </c>
      <c r="C38" s="144"/>
      <c r="D38" s="144">
        <v>1</v>
      </c>
      <c r="E38" s="145"/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2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55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60" t="s">
        <v>87</v>
      </c>
      <c r="B46" s="261">
        <v>0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58" t="s">
        <v>97</v>
      </c>
      <c r="D49" s="275" t="s">
        <v>98</v>
      </c>
      <c r="E49" s="262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6</v>
      </c>
      <c r="C50" s="35">
        <v>0</v>
      </c>
      <c r="D50" s="36">
        <v>1</v>
      </c>
      <c r="E50" s="34">
        <v>5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55" t="s">
        <v>103</v>
      </c>
      <c r="B53" s="256" t="s">
        <v>104</v>
      </c>
      <c r="C53" s="256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63</v>
      </c>
      <c r="C54" s="286">
        <v>28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63</v>
      </c>
      <c r="C55" s="129">
        <v>7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56" t="s">
        <v>115</v>
      </c>
      <c r="D60" s="250" t="s">
        <v>116</v>
      </c>
      <c r="E60" s="256" t="s">
        <v>117</v>
      </c>
      <c r="F60" s="258" t="s">
        <v>116</v>
      </c>
      <c r="G60" s="253" t="s">
        <v>117</v>
      </c>
      <c r="H60" s="258" t="s">
        <v>116</v>
      </c>
      <c r="I60" s="253" t="s">
        <v>117</v>
      </c>
      <c r="J60" s="258" t="s">
        <v>116</v>
      </c>
      <c r="K60" s="253" t="s">
        <v>117</v>
      </c>
      <c r="L60" s="258" t="s">
        <v>116</v>
      </c>
      <c r="M60" s="253" t="s">
        <v>117</v>
      </c>
      <c r="N60" s="258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9</v>
      </c>
      <c r="D61" s="177">
        <f t="shared" ref="D61:E63" si="3">SUM(F61+H61+J61+L61+N61)</f>
        <v>5</v>
      </c>
      <c r="E61" s="178">
        <f t="shared" si="3"/>
        <v>4</v>
      </c>
      <c r="F61" s="33">
        <v>3</v>
      </c>
      <c r="G61" s="38">
        <v>4</v>
      </c>
      <c r="H61" s="33">
        <v>0</v>
      </c>
      <c r="I61" s="38">
        <v>0</v>
      </c>
      <c r="J61" s="33">
        <v>1</v>
      </c>
      <c r="K61" s="38">
        <v>0</v>
      </c>
      <c r="L61" s="33">
        <v>1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23</v>
      </c>
      <c r="D62" s="180">
        <f t="shared" si="3"/>
        <v>14</v>
      </c>
      <c r="E62" s="181">
        <f t="shared" si="3"/>
        <v>9</v>
      </c>
      <c r="F62" s="182">
        <v>10</v>
      </c>
      <c r="G62" s="49">
        <v>5</v>
      </c>
      <c r="H62" s="182">
        <v>1</v>
      </c>
      <c r="I62" s="183">
        <v>0</v>
      </c>
      <c r="J62" s="182">
        <v>2</v>
      </c>
      <c r="K62" s="183">
        <v>2</v>
      </c>
      <c r="L62" s="48">
        <v>1</v>
      </c>
      <c r="M62" s="49">
        <v>2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7</v>
      </c>
      <c r="D63" s="185">
        <f t="shared" si="3"/>
        <v>4</v>
      </c>
      <c r="E63" s="186">
        <f t="shared" si="3"/>
        <v>3</v>
      </c>
      <c r="F63" s="187">
        <v>0</v>
      </c>
      <c r="G63" s="287">
        <v>1</v>
      </c>
      <c r="H63" s="188">
        <v>0</v>
      </c>
      <c r="I63" s="189">
        <v>0</v>
      </c>
      <c r="J63" s="190">
        <v>2</v>
      </c>
      <c r="K63" s="191">
        <v>1</v>
      </c>
      <c r="L63" s="48">
        <v>2</v>
      </c>
      <c r="M63" s="49">
        <v>1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1</v>
      </c>
      <c r="D64" s="192">
        <f>SUM(J64+L64+N64)</f>
        <v>0</v>
      </c>
      <c r="E64" s="193">
        <f>SUM(K64+M64+O64)</f>
        <v>1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0</v>
      </c>
      <c r="O64" s="197">
        <v>1</v>
      </c>
      <c r="P64" s="91">
        <v>0</v>
      </c>
      <c r="Q64" s="122">
        <v>0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288" t="s">
        <v>123</v>
      </c>
      <c r="B66" s="289" t="s">
        <v>124</v>
      </c>
      <c r="C66" s="289" t="s">
        <v>9</v>
      </c>
      <c r="D66" s="289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19</v>
      </c>
      <c r="C67" s="169"/>
      <c r="D67" s="169">
        <v>0</v>
      </c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169</v>
      </c>
      <c r="C68" s="117"/>
      <c r="D68" s="117">
        <v>4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24</v>
      </c>
      <c r="C69" s="203"/>
      <c r="D69" s="203">
        <v>1</v>
      </c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1373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0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",[11]NOMBRE!B6," - ","( ",[11]NOMBRE!C6,[11]NOMBRE!D6," )")</f>
        <v>MES: OCTUBRE - ( 10 )</v>
      </c>
    </row>
    <row r="5" spans="1:90" ht="16.350000000000001" customHeight="1" x14ac:dyDescent="0.2">
      <c r="A5" s="1" t="str">
        <f>CONCATENATE("AÑO: ",[11]NOMBRE!B7)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263" t="s">
        <v>11</v>
      </c>
      <c r="C10" s="264" t="s">
        <v>12</v>
      </c>
      <c r="D10" s="14" t="s">
        <v>13</v>
      </c>
      <c r="E10" s="270" t="s">
        <v>14</v>
      </c>
      <c r="F10" s="16" t="s">
        <v>15</v>
      </c>
      <c r="G10" s="264" t="s">
        <v>16</v>
      </c>
      <c r="H10" s="17" t="s">
        <v>17</v>
      </c>
      <c r="I10" s="271" t="s">
        <v>18</v>
      </c>
      <c r="J10" s="271" t="s">
        <v>19</v>
      </c>
      <c r="K10" s="271" t="s">
        <v>20</v>
      </c>
      <c r="L10" s="259" t="s">
        <v>21</v>
      </c>
      <c r="M10" s="258" t="s">
        <v>22</v>
      </c>
      <c r="N10" s="271" t="s">
        <v>23</v>
      </c>
      <c r="O10" s="259" t="s">
        <v>24</v>
      </c>
      <c r="P10" s="265" t="s">
        <v>25</v>
      </c>
      <c r="Q10" s="272" t="s">
        <v>26</v>
      </c>
      <c r="R10" s="272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55" t="s">
        <v>28</v>
      </c>
      <c r="B11" s="273">
        <f t="shared" ref="B11:T11" si="0">SUM(B12:B15)</f>
        <v>126</v>
      </c>
      <c r="C11" s="266">
        <f t="shared" si="0"/>
        <v>62</v>
      </c>
      <c r="D11" s="28">
        <f t="shared" si="0"/>
        <v>0</v>
      </c>
      <c r="E11" s="29">
        <f t="shared" si="0"/>
        <v>0</v>
      </c>
      <c r="F11" s="29">
        <f t="shared" si="0"/>
        <v>0</v>
      </c>
      <c r="G11" s="266">
        <f t="shared" si="0"/>
        <v>0</v>
      </c>
      <c r="H11" s="29">
        <f t="shared" si="0"/>
        <v>104</v>
      </c>
      <c r="I11" s="273">
        <f t="shared" si="0"/>
        <v>20</v>
      </c>
      <c r="J11" s="273">
        <f t="shared" si="0"/>
        <v>82</v>
      </c>
      <c r="K11" s="273">
        <f t="shared" si="0"/>
        <v>2</v>
      </c>
      <c r="L11" s="266">
        <f t="shared" si="0"/>
        <v>0</v>
      </c>
      <c r="M11" s="267">
        <f t="shared" si="0"/>
        <v>13</v>
      </c>
      <c r="N11" s="273">
        <f t="shared" si="0"/>
        <v>10</v>
      </c>
      <c r="O11" s="266">
        <f t="shared" si="0"/>
        <v>3</v>
      </c>
      <c r="P11" s="267">
        <f t="shared" si="0"/>
        <v>4</v>
      </c>
      <c r="Q11" s="273">
        <f t="shared" si="0"/>
        <v>113</v>
      </c>
      <c r="R11" s="31">
        <f t="shared" si="0"/>
        <v>35</v>
      </c>
      <c r="S11" s="267">
        <f t="shared" si="0"/>
        <v>1</v>
      </c>
      <c r="T11" s="31">
        <f t="shared" si="0"/>
        <v>7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42</v>
      </c>
      <c r="C12" s="34">
        <v>38</v>
      </c>
      <c r="D12" s="35">
        <v>0</v>
      </c>
      <c r="E12" s="36">
        <v>0</v>
      </c>
      <c r="F12" s="37">
        <v>0</v>
      </c>
      <c r="G12" s="38">
        <v>0</v>
      </c>
      <c r="H12" s="39">
        <f>SUM(I12:L12)</f>
        <v>20</v>
      </c>
      <c r="I12" s="40">
        <v>20</v>
      </c>
      <c r="J12" s="40">
        <v>0</v>
      </c>
      <c r="K12" s="40">
        <v>0</v>
      </c>
      <c r="L12" s="38">
        <v>0</v>
      </c>
      <c r="M12" s="41">
        <f>SUM(N12:O12)</f>
        <v>13</v>
      </c>
      <c r="N12" s="40">
        <v>10</v>
      </c>
      <c r="O12" s="38">
        <v>3</v>
      </c>
      <c r="P12" s="33">
        <v>4</v>
      </c>
      <c r="Q12" s="40">
        <v>35</v>
      </c>
      <c r="R12" s="42">
        <v>35</v>
      </c>
      <c r="S12" s="33">
        <v>0</v>
      </c>
      <c r="T12" s="42">
        <v>2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0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58</v>
      </c>
      <c r="C14" s="49">
        <v>10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58</v>
      </c>
      <c r="I14" s="50">
        <v>0</v>
      </c>
      <c r="J14" s="50">
        <v>57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0</v>
      </c>
      <c r="Q14" s="40">
        <v>58</v>
      </c>
      <c r="R14" s="42">
        <v>0</v>
      </c>
      <c r="S14" s="33">
        <v>0</v>
      </c>
      <c r="T14" s="42">
        <v>3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26</v>
      </c>
      <c r="C15" s="56">
        <v>14</v>
      </c>
      <c r="D15" s="55">
        <v>0</v>
      </c>
      <c r="E15" s="57">
        <v>0</v>
      </c>
      <c r="F15" s="58">
        <v>0</v>
      </c>
      <c r="G15" s="56">
        <v>0</v>
      </c>
      <c r="H15" s="59">
        <f>SUM(I15:L15)</f>
        <v>26</v>
      </c>
      <c r="I15" s="57">
        <v>0</v>
      </c>
      <c r="J15" s="57">
        <v>25</v>
      </c>
      <c r="K15" s="57">
        <v>1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0</v>
      </c>
      <c r="Q15" s="40">
        <v>20</v>
      </c>
      <c r="R15" s="40">
        <v>0</v>
      </c>
      <c r="S15" s="33">
        <v>1</v>
      </c>
      <c r="T15" s="42">
        <v>2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6</v>
      </c>
      <c r="C16" s="63">
        <v>5</v>
      </c>
      <c r="D16" s="64"/>
      <c r="E16" s="65"/>
      <c r="F16" s="66"/>
      <c r="G16" s="67"/>
      <c r="H16" s="68">
        <f>SUM(I16:L16)</f>
        <v>6</v>
      </c>
      <c r="I16" s="69"/>
      <c r="J16" s="69">
        <v>4</v>
      </c>
      <c r="K16" s="69"/>
      <c r="L16" s="63">
        <v>2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0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0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58" t="s">
        <v>47</v>
      </c>
      <c r="D24" s="271" t="s">
        <v>48</v>
      </c>
      <c r="E24" s="271" t="s">
        <v>49</v>
      </c>
      <c r="F24" s="17" t="s">
        <v>50</v>
      </c>
      <c r="G24" s="271" t="s">
        <v>51</v>
      </c>
      <c r="H24" s="271" t="s">
        <v>52</v>
      </c>
      <c r="I24" s="17" t="s">
        <v>53</v>
      </c>
      <c r="J24" s="271" t="s">
        <v>54</v>
      </c>
      <c r="K24" s="17" t="s">
        <v>55</v>
      </c>
      <c r="L24" s="253" t="s">
        <v>56</v>
      </c>
      <c r="M24" s="258" t="s">
        <v>57</v>
      </c>
      <c r="N24" s="271" t="s">
        <v>58</v>
      </c>
      <c r="O24" s="259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1</v>
      </c>
      <c r="C25" s="268">
        <f t="shared" si="2"/>
        <v>0</v>
      </c>
      <c r="D25" s="274">
        <f t="shared" si="2"/>
        <v>0</v>
      </c>
      <c r="E25" s="274">
        <f t="shared" si="2"/>
        <v>0</v>
      </c>
      <c r="F25" s="274">
        <f t="shared" si="2"/>
        <v>0</v>
      </c>
      <c r="G25" s="274">
        <f t="shared" si="2"/>
        <v>1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69">
        <f t="shared" si="2"/>
        <v>0</v>
      </c>
      <c r="M25" s="268">
        <f t="shared" si="2"/>
        <v>1</v>
      </c>
      <c r="N25" s="274">
        <f t="shared" si="2"/>
        <v>0</v>
      </c>
      <c r="O25" s="269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1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85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1</v>
      </c>
      <c r="C28" s="120"/>
      <c r="D28" s="91"/>
      <c r="E28" s="121"/>
      <c r="F28" s="91"/>
      <c r="G28" s="121">
        <v>1</v>
      </c>
      <c r="H28" s="121"/>
      <c r="I28" s="91"/>
      <c r="J28" s="121"/>
      <c r="K28" s="91"/>
      <c r="L28" s="122"/>
      <c r="M28" s="123">
        <v>1</v>
      </c>
      <c r="N28" s="124"/>
      <c r="O28" s="125"/>
      <c r="P28" s="126"/>
      <c r="Q28" s="127"/>
      <c r="R28" s="128">
        <v>1</v>
      </c>
      <c r="S28" s="128">
        <v>0</v>
      </c>
      <c r="T28" s="129">
        <v>0</v>
      </c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56" t="s">
        <v>66</v>
      </c>
      <c r="B30" s="257" t="s">
        <v>67</v>
      </c>
      <c r="C30" s="257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26</v>
      </c>
      <c r="C31" s="134">
        <v>19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6</v>
      </c>
      <c r="C32" s="136">
        <v>2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58" t="s">
        <v>77</v>
      </c>
      <c r="D36" s="258" t="s">
        <v>78</v>
      </c>
      <c r="E36" s="271" t="s">
        <v>79</v>
      </c>
      <c r="F36" s="271" t="s">
        <v>80</v>
      </c>
      <c r="G36" s="271" t="s">
        <v>81</v>
      </c>
      <c r="H36" s="271" t="s">
        <v>82</v>
      </c>
      <c r="I36" s="271" t="s">
        <v>83</v>
      </c>
      <c r="J36" s="259" t="s">
        <v>84</v>
      </c>
      <c r="K36" s="271" t="s">
        <v>85</v>
      </c>
      <c r="L36" s="259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125</v>
      </c>
      <c r="C37" s="35">
        <v>0</v>
      </c>
      <c r="D37" s="35">
        <v>0</v>
      </c>
      <c r="E37" s="36">
        <v>1</v>
      </c>
      <c r="F37" s="36">
        <v>1</v>
      </c>
      <c r="G37" s="36">
        <v>5</v>
      </c>
      <c r="H37" s="36">
        <v>24</v>
      </c>
      <c r="I37" s="36">
        <v>80</v>
      </c>
      <c r="J37" s="34">
        <v>14</v>
      </c>
      <c r="K37" s="36">
        <v>125</v>
      </c>
      <c r="L37" s="34">
        <v>6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1</v>
      </c>
      <c r="C38" s="144"/>
      <c r="D38" s="144"/>
      <c r="E38" s="145">
        <v>1</v>
      </c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3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55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60" t="s">
        <v>87</v>
      </c>
      <c r="B46" s="261">
        <v>1</v>
      </c>
      <c r="C46" s="158">
        <v>2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58" t="s">
        <v>97</v>
      </c>
      <c r="D49" s="275" t="s">
        <v>98</v>
      </c>
      <c r="E49" s="262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2</v>
      </c>
      <c r="C50" s="35">
        <v>0</v>
      </c>
      <c r="D50" s="36">
        <v>0</v>
      </c>
      <c r="E50" s="34">
        <v>2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55" t="s">
        <v>103</v>
      </c>
      <c r="B53" s="256" t="s">
        <v>104</v>
      </c>
      <c r="C53" s="256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51</v>
      </c>
      <c r="C54" s="286">
        <v>26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49</v>
      </c>
      <c r="C55" s="129">
        <v>12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56" t="s">
        <v>115</v>
      </c>
      <c r="D60" s="250" t="s">
        <v>116</v>
      </c>
      <c r="E60" s="256" t="s">
        <v>117</v>
      </c>
      <c r="F60" s="258" t="s">
        <v>116</v>
      </c>
      <c r="G60" s="253" t="s">
        <v>117</v>
      </c>
      <c r="H60" s="258" t="s">
        <v>116</v>
      </c>
      <c r="I60" s="253" t="s">
        <v>117</v>
      </c>
      <c r="J60" s="258" t="s">
        <v>116</v>
      </c>
      <c r="K60" s="253" t="s">
        <v>117</v>
      </c>
      <c r="L60" s="258" t="s">
        <v>116</v>
      </c>
      <c r="M60" s="253" t="s">
        <v>117</v>
      </c>
      <c r="N60" s="258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18</v>
      </c>
      <c r="D61" s="177">
        <f t="shared" ref="D61:E63" si="3">SUM(F61+H61+J61+L61+N61)</f>
        <v>10</v>
      </c>
      <c r="E61" s="178">
        <f t="shared" si="3"/>
        <v>8</v>
      </c>
      <c r="F61" s="33">
        <v>6</v>
      </c>
      <c r="G61" s="38">
        <v>6</v>
      </c>
      <c r="H61" s="33">
        <v>1</v>
      </c>
      <c r="I61" s="38">
        <v>1</v>
      </c>
      <c r="J61" s="33">
        <v>2</v>
      </c>
      <c r="K61" s="38">
        <v>1</v>
      </c>
      <c r="L61" s="33">
        <v>1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18</v>
      </c>
      <c r="D62" s="180">
        <f t="shared" si="3"/>
        <v>10</v>
      </c>
      <c r="E62" s="181">
        <f t="shared" si="3"/>
        <v>8</v>
      </c>
      <c r="F62" s="182">
        <v>2</v>
      </c>
      <c r="G62" s="49">
        <v>3</v>
      </c>
      <c r="H62" s="182">
        <v>1</v>
      </c>
      <c r="I62" s="183">
        <v>2</v>
      </c>
      <c r="J62" s="182">
        <v>3</v>
      </c>
      <c r="K62" s="183">
        <v>2</v>
      </c>
      <c r="L62" s="48">
        <v>4</v>
      </c>
      <c r="M62" s="49">
        <v>1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12</v>
      </c>
      <c r="D63" s="185">
        <f t="shared" si="3"/>
        <v>5</v>
      </c>
      <c r="E63" s="186">
        <f t="shared" si="3"/>
        <v>7</v>
      </c>
      <c r="F63" s="187">
        <v>1</v>
      </c>
      <c r="G63" s="287">
        <v>0</v>
      </c>
      <c r="H63" s="188">
        <v>0</v>
      </c>
      <c r="I63" s="189">
        <v>3</v>
      </c>
      <c r="J63" s="190">
        <v>1</v>
      </c>
      <c r="K63" s="191">
        <v>2</v>
      </c>
      <c r="L63" s="48">
        <v>3</v>
      </c>
      <c r="M63" s="49">
        <v>2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4</v>
      </c>
      <c r="D64" s="192">
        <f>SUM(J64+L64+N64)</f>
        <v>2</v>
      </c>
      <c r="E64" s="193">
        <f>SUM(K64+M64+O64)</f>
        <v>2</v>
      </c>
      <c r="F64" s="93"/>
      <c r="G64" s="194"/>
      <c r="H64" s="93"/>
      <c r="I64" s="92"/>
      <c r="J64" s="195">
        <v>0</v>
      </c>
      <c r="K64" s="196">
        <v>0</v>
      </c>
      <c r="L64" s="120">
        <v>1</v>
      </c>
      <c r="M64" s="122">
        <v>1</v>
      </c>
      <c r="N64" s="120">
        <v>1</v>
      </c>
      <c r="O64" s="197">
        <v>1</v>
      </c>
      <c r="P64" s="91">
        <v>0</v>
      </c>
      <c r="Q64" s="122">
        <v>0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288" t="s">
        <v>123</v>
      </c>
      <c r="B66" s="289" t="s">
        <v>124</v>
      </c>
      <c r="C66" s="289" t="s">
        <v>9</v>
      </c>
      <c r="D66" s="289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15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121</v>
      </c>
      <c r="C68" s="117"/>
      <c r="D68" s="117">
        <v>2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16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1061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0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",[12]NOMBRE!B6," - ","( ",[12]NOMBRE!C6,[12]NOMBRE!D6," )")</f>
        <v>MES: NOVIEMBRE - ( 11 )</v>
      </c>
    </row>
    <row r="5" spans="1:90" ht="16.350000000000001" customHeight="1" x14ac:dyDescent="0.2">
      <c r="A5" s="1" t="str">
        <f>CONCATENATE("AÑO: ",[12]NOMBRE!B7)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263" t="s">
        <v>11</v>
      </c>
      <c r="C10" s="264" t="s">
        <v>12</v>
      </c>
      <c r="D10" s="14" t="s">
        <v>13</v>
      </c>
      <c r="E10" s="270" t="s">
        <v>14</v>
      </c>
      <c r="F10" s="16" t="s">
        <v>15</v>
      </c>
      <c r="G10" s="264" t="s">
        <v>16</v>
      </c>
      <c r="H10" s="17" t="s">
        <v>17</v>
      </c>
      <c r="I10" s="271" t="s">
        <v>18</v>
      </c>
      <c r="J10" s="271" t="s">
        <v>19</v>
      </c>
      <c r="K10" s="271" t="s">
        <v>20</v>
      </c>
      <c r="L10" s="259" t="s">
        <v>21</v>
      </c>
      <c r="M10" s="258" t="s">
        <v>22</v>
      </c>
      <c r="N10" s="271" t="s">
        <v>23</v>
      </c>
      <c r="O10" s="259" t="s">
        <v>24</v>
      </c>
      <c r="P10" s="265" t="s">
        <v>25</v>
      </c>
      <c r="Q10" s="272" t="s">
        <v>26</v>
      </c>
      <c r="R10" s="272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55" t="s">
        <v>28</v>
      </c>
      <c r="B11" s="273">
        <f t="shared" ref="B11:T11" si="0">SUM(B12:B15)</f>
        <v>144</v>
      </c>
      <c r="C11" s="266">
        <f t="shared" si="0"/>
        <v>80</v>
      </c>
      <c r="D11" s="28">
        <f t="shared" si="0"/>
        <v>0</v>
      </c>
      <c r="E11" s="29">
        <f t="shared" si="0"/>
        <v>0</v>
      </c>
      <c r="F11" s="29">
        <f t="shared" si="0"/>
        <v>0</v>
      </c>
      <c r="G11" s="266">
        <f t="shared" si="0"/>
        <v>6</v>
      </c>
      <c r="H11" s="29">
        <f t="shared" si="0"/>
        <v>111</v>
      </c>
      <c r="I11" s="273">
        <f t="shared" si="0"/>
        <v>26</v>
      </c>
      <c r="J11" s="273">
        <f t="shared" si="0"/>
        <v>84</v>
      </c>
      <c r="K11" s="273">
        <f t="shared" si="0"/>
        <v>1</v>
      </c>
      <c r="L11" s="266">
        <f t="shared" si="0"/>
        <v>0</v>
      </c>
      <c r="M11" s="267">
        <f t="shared" si="0"/>
        <v>27</v>
      </c>
      <c r="N11" s="273">
        <f t="shared" si="0"/>
        <v>14</v>
      </c>
      <c r="O11" s="266">
        <f t="shared" si="0"/>
        <v>13</v>
      </c>
      <c r="P11" s="267">
        <f t="shared" si="0"/>
        <v>2</v>
      </c>
      <c r="Q11" s="273">
        <f t="shared" si="0"/>
        <v>135</v>
      </c>
      <c r="R11" s="31">
        <f t="shared" si="0"/>
        <v>58</v>
      </c>
      <c r="S11" s="267">
        <f t="shared" si="0"/>
        <v>0</v>
      </c>
      <c r="T11" s="31">
        <f t="shared" si="0"/>
        <v>12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61</v>
      </c>
      <c r="C12" s="34">
        <v>49</v>
      </c>
      <c r="D12" s="35">
        <v>0</v>
      </c>
      <c r="E12" s="36">
        <v>0</v>
      </c>
      <c r="F12" s="37">
        <v>0</v>
      </c>
      <c r="G12" s="38">
        <v>4</v>
      </c>
      <c r="H12" s="39">
        <f>SUM(I12:L12)</f>
        <v>28</v>
      </c>
      <c r="I12" s="40">
        <v>26</v>
      </c>
      <c r="J12" s="40">
        <v>2</v>
      </c>
      <c r="K12" s="40">
        <v>0</v>
      </c>
      <c r="L12" s="38">
        <v>0</v>
      </c>
      <c r="M12" s="41">
        <f>SUM(N12:O12)</f>
        <v>27</v>
      </c>
      <c r="N12" s="40">
        <v>14</v>
      </c>
      <c r="O12" s="38">
        <v>13</v>
      </c>
      <c r="P12" s="33">
        <v>1</v>
      </c>
      <c r="Q12" s="40">
        <v>59</v>
      </c>
      <c r="R12" s="42">
        <v>58</v>
      </c>
      <c r="S12" s="33">
        <v>0</v>
      </c>
      <c r="T12" s="42">
        <v>6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0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55</v>
      </c>
      <c r="C14" s="49">
        <v>14</v>
      </c>
      <c r="D14" s="48">
        <v>0</v>
      </c>
      <c r="E14" s="50">
        <v>0</v>
      </c>
      <c r="F14" s="51">
        <v>0</v>
      </c>
      <c r="G14" s="49">
        <v>1</v>
      </c>
      <c r="H14" s="52">
        <f>SUM(I14:L14)</f>
        <v>55</v>
      </c>
      <c r="I14" s="50">
        <v>0</v>
      </c>
      <c r="J14" s="50">
        <v>54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0</v>
      </c>
      <c r="Q14" s="40">
        <v>49</v>
      </c>
      <c r="R14" s="42">
        <v>0</v>
      </c>
      <c r="S14" s="33">
        <v>0</v>
      </c>
      <c r="T14" s="42">
        <v>2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28</v>
      </c>
      <c r="C15" s="56">
        <v>17</v>
      </c>
      <c r="D15" s="55">
        <v>0</v>
      </c>
      <c r="E15" s="57"/>
      <c r="F15" s="58">
        <v>0</v>
      </c>
      <c r="G15" s="56">
        <v>1</v>
      </c>
      <c r="H15" s="59">
        <f>SUM(I15:L15)</f>
        <v>28</v>
      </c>
      <c r="I15" s="57">
        <v>0</v>
      </c>
      <c r="J15" s="57">
        <v>28</v>
      </c>
      <c r="K15" s="57">
        <v>0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1</v>
      </c>
      <c r="Q15" s="40">
        <v>27</v>
      </c>
      <c r="R15" s="40">
        <v>0</v>
      </c>
      <c r="S15" s="33">
        <v>0</v>
      </c>
      <c r="T15" s="42">
        <v>4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11</v>
      </c>
      <c r="C16" s="63">
        <v>11</v>
      </c>
      <c r="D16" s="64"/>
      <c r="E16" s="65"/>
      <c r="F16" s="66"/>
      <c r="G16" s="67"/>
      <c r="H16" s="68">
        <f>SUM(I16:L16)</f>
        <v>11</v>
      </c>
      <c r="I16" s="69"/>
      <c r="J16" s="69">
        <v>2</v>
      </c>
      <c r="K16" s="69">
        <v>2</v>
      </c>
      <c r="L16" s="63">
        <v>7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2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1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1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58" t="s">
        <v>47</v>
      </c>
      <c r="D24" s="271" t="s">
        <v>48</v>
      </c>
      <c r="E24" s="271" t="s">
        <v>49</v>
      </c>
      <c r="F24" s="17" t="s">
        <v>50</v>
      </c>
      <c r="G24" s="271" t="s">
        <v>51</v>
      </c>
      <c r="H24" s="271" t="s">
        <v>52</v>
      </c>
      <c r="I24" s="17" t="s">
        <v>53</v>
      </c>
      <c r="J24" s="271" t="s">
        <v>54</v>
      </c>
      <c r="K24" s="17" t="s">
        <v>55</v>
      </c>
      <c r="L24" s="253" t="s">
        <v>56</v>
      </c>
      <c r="M24" s="258" t="s">
        <v>57</v>
      </c>
      <c r="N24" s="271" t="s">
        <v>58</v>
      </c>
      <c r="O24" s="259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268">
        <f t="shared" si="2"/>
        <v>0</v>
      </c>
      <c r="D25" s="274">
        <f t="shared" si="2"/>
        <v>0</v>
      </c>
      <c r="E25" s="274">
        <f t="shared" si="2"/>
        <v>0</v>
      </c>
      <c r="F25" s="274">
        <f t="shared" si="2"/>
        <v>0</v>
      </c>
      <c r="G25" s="274">
        <f t="shared" si="2"/>
        <v>0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69">
        <f t="shared" si="2"/>
        <v>0</v>
      </c>
      <c r="M25" s="268">
        <f t="shared" si="2"/>
        <v>0</v>
      </c>
      <c r="N25" s="274">
        <f t="shared" si="2"/>
        <v>0</v>
      </c>
      <c r="O25" s="269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85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56" t="s">
        <v>66</v>
      </c>
      <c r="B30" s="257" t="s">
        <v>67</v>
      </c>
      <c r="C30" s="257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42</v>
      </c>
      <c r="C31" s="134">
        <v>35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10</v>
      </c>
      <c r="C32" s="136">
        <v>5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58" t="s">
        <v>77</v>
      </c>
      <c r="D36" s="258" t="s">
        <v>78</v>
      </c>
      <c r="E36" s="271" t="s">
        <v>79</v>
      </c>
      <c r="F36" s="271" t="s">
        <v>80</v>
      </c>
      <c r="G36" s="271" t="s">
        <v>81</v>
      </c>
      <c r="H36" s="271" t="s">
        <v>82</v>
      </c>
      <c r="I36" s="271" t="s">
        <v>83</v>
      </c>
      <c r="J36" s="259" t="s">
        <v>84</v>
      </c>
      <c r="K36" s="271" t="s">
        <v>85</v>
      </c>
      <c r="L36" s="259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145</v>
      </c>
      <c r="C37" s="35">
        <v>0</v>
      </c>
      <c r="D37" s="35">
        <v>0</v>
      </c>
      <c r="E37" s="36">
        <v>0</v>
      </c>
      <c r="F37" s="36">
        <v>0</v>
      </c>
      <c r="G37" s="36">
        <v>3</v>
      </c>
      <c r="H37" s="36">
        <v>24</v>
      </c>
      <c r="I37" s="36">
        <v>106</v>
      </c>
      <c r="J37" s="34">
        <v>12</v>
      </c>
      <c r="K37" s="36">
        <v>142</v>
      </c>
      <c r="L37" s="34">
        <v>4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0</v>
      </c>
      <c r="C38" s="144"/>
      <c r="D38" s="144"/>
      <c r="E38" s="145"/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3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55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60" t="s">
        <v>87</v>
      </c>
      <c r="B46" s="261">
        <v>3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58" t="s">
        <v>97</v>
      </c>
      <c r="D49" s="275" t="s">
        <v>98</v>
      </c>
      <c r="E49" s="262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11</v>
      </c>
      <c r="C50" s="35">
        <v>0</v>
      </c>
      <c r="D50" s="36">
        <v>3</v>
      </c>
      <c r="E50" s="34">
        <v>8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55" t="s">
        <v>103</v>
      </c>
      <c r="B53" s="256" t="s">
        <v>104</v>
      </c>
      <c r="C53" s="256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71</v>
      </c>
      <c r="C54" s="286">
        <v>28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65</v>
      </c>
      <c r="C55" s="129">
        <v>16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56" t="s">
        <v>115</v>
      </c>
      <c r="D60" s="250" t="s">
        <v>116</v>
      </c>
      <c r="E60" s="256" t="s">
        <v>117</v>
      </c>
      <c r="F60" s="258" t="s">
        <v>116</v>
      </c>
      <c r="G60" s="253" t="s">
        <v>117</v>
      </c>
      <c r="H60" s="258" t="s">
        <v>116</v>
      </c>
      <c r="I60" s="253" t="s">
        <v>117</v>
      </c>
      <c r="J60" s="258" t="s">
        <v>116</v>
      </c>
      <c r="K60" s="253" t="s">
        <v>117</v>
      </c>
      <c r="L60" s="258" t="s">
        <v>116</v>
      </c>
      <c r="M60" s="253" t="s">
        <v>117</v>
      </c>
      <c r="N60" s="258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17</v>
      </c>
      <c r="D61" s="177">
        <f t="shared" ref="D61:E63" si="3">SUM(F61+H61+J61+L61+N61)</f>
        <v>9</v>
      </c>
      <c r="E61" s="178">
        <f t="shared" si="3"/>
        <v>8</v>
      </c>
      <c r="F61" s="33">
        <v>8</v>
      </c>
      <c r="G61" s="38">
        <v>8</v>
      </c>
      <c r="H61" s="33">
        <v>0</v>
      </c>
      <c r="I61" s="38">
        <v>0</v>
      </c>
      <c r="J61" s="33">
        <v>1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11</v>
      </c>
      <c r="D62" s="180">
        <f t="shared" si="3"/>
        <v>6</v>
      </c>
      <c r="E62" s="181">
        <f t="shared" si="3"/>
        <v>5</v>
      </c>
      <c r="F62" s="182">
        <v>4</v>
      </c>
      <c r="G62" s="49">
        <v>5</v>
      </c>
      <c r="H62" s="182">
        <v>2</v>
      </c>
      <c r="I62" s="183">
        <v>0</v>
      </c>
      <c r="J62" s="182">
        <v>0</v>
      </c>
      <c r="K62" s="183">
        <v>0</v>
      </c>
      <c r="L62" s="48">
        <v>0</v>
      </c>
      <c r="M62" s="49">
        <v>0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4</v>
      </c>
      <c r="D63" s="185">
        <f t="shared" si="3"/>
        <v>1</v>
      </c>
      <c r="E63" s="186">
        <f t="shared" si="3"/>
        <v>3</v>
      </c>
      <c r="F63" s="187">
        <v>1</v>
      </c>
      <c r="G63" s="287">
        <v>2</v>
      </c>
      <c r="H63" s="188">
        <v>0</v>
      </c>
      <c r="I63" s="189">
        <v>1</v>
      </c>
      <c r="J63" s="190">
        <v>0</v>
      </c>
      <c r="K63" s="191">
        <v>0</v>
      </c>
      <c r="L63" s="48">
        <v>0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9</v>
      </c>
      <c r="D64" s="192">
        <f>SUM(J64+L64+N64)</f>
        <v>4</v>
      </c>
      <c r="E64" s="193">
        <f>SUM(K64+M64+O64)</f>
        <v>5</v>
      </c>
      <c r="F64" s="93"/>
      <c r="G64" s="194"/>
      <c r="H64" s="93"/>
      <c r="I64" s="92"/>
      <c r="J64" s="195">
        <v>0</v>
      </c>
      <c r="K64" s="196">
        <v>0</v>
      </c>
      <c r="L64" s="120">
        <v>2</v>
      </c>
      <c r="M64" s="122">
        <v>3</v>
      </c>
      <c r="N64" s="120">
        <v>2</v>
      </c>
      <c r="O64" s="197">
        <v>2</v>
      </c>
      <c r="P64" s="91">
        <v>0</v>
      </c>
      <c r="Q64" s="122">
        <v>2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288" t="s">
        <v>123</v>
      </c>
      <c r="B66" s="289" t="s">
        <v>124</v>
      </c>
      <c r="C66" s="289" t="s">
        <v>9</v>
      </c>
      <c r="D66" s="289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11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115</v>
      </c>
      <c r="C68" s="117"/>
      <c r="D68" s="117">
        <v>7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10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1264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0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",[13]NOMBRE!B6," - ","( ",[13]NOMBRE!C6,[13]NOMBRE!D6," )")</f>
        <v>MES: DICIEMBRE - ( 12 )</v>
      </c>
    </row>
    <row r="5" spans="1:90" ht="16.350000000000001" customHeight="1" x14ac:dyDescent="0.2">
      <c r="A5" s="1" t="str">
        <f>CONCATENATE("AÑO: ",[13]NOMBRE!B7)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14" t="s">
        <v>11</v>
      </c>
      <c r="C10" s="315" t="s">
        <v>12</v>
      </c>
      <c r="D10" s="14" t="s">
        <v>13</v>
      </c>
      <c r="E10" s="403" t="s">
        <v>14</v>
      </c>
      <c r="F10" s="16" t="s">
        <v>15</v>
      </c>
      <c r="G10" s="315" t="s">
        <v>16</v>
      </c>
      <c r="H10" s="17" t="s">
        <v>17</v>
      </c>
      <c r="I10" s="341" t="s">
        <v>18</v>
      </c>
      <c r="J10" s="341" t="s">
        <v>19</v>
      </c>
      <c r="K10" s="341" t="s">
        <v>20</v>
      </c>
      <c r="L10" s="318" t="s">
        <v>21</v>
      </c>
      <c r="M10" s="319" t="s">
        <v>22</v>
      </c>
      <c r="N10" s="341" t="s">
        <v>23</v>
      </c>
      <c r="O10" s="318" t="s">
        <v>24</v>
      </c>
      <c r="P10" s="320" t="s">
        <v>25</v>
      </c>
      <c r="Q10" s="404" t="s">
        <v>26</v>
      </c>
      <c r="R10" s="404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198" t="s">
        <v>28</v>
      </c>
      <c r="B11" s="405">
        <f t="shared" ref="B11:T11" si="0">SUM(B12:B15)</f>
        <v>154</v>
      </c>
      <c r="C11" s="323">
        <f t="shared" si="0"/>
        <v>88</v>
      </c>
      <c r="D11" s="28">
        <f t="shared" si="0"/>
        <v>0</v>
      </c>
      <c r="E11" s="29">
        <f t="shared" si="0"/>
        <v>1</v>
      </c>
      <c r="F11" s="29">
        <f t="shared" si="0"/>
        <v>0</v>
      </c>
      <c r="G11" s="323">
        <f t="shared" si="0"/>
        <v>9</v>
      </c>
      <c r="H11" s="29">
        <f t="shared" si="0"/>
        <v>121</v>
      </c>
      <c r="I11" s="405">
        <f t="shared" si="0"/>
        <v>30</v>
      </c>
      <c r="J11" s="405">
        <f t="shared" si="0"/>
        <v>91</v>
      </c>
      <c r="K11" s="405">
        <f t="shared" si="0"/>
        <v>0</v>
      </c>
      <c r="L11" s="323">
        <f t="shared" si="0"/>
        <v>0</v>
      </c>
      <c r="M11" s="324">
        <f t="shared" si="0"/>
        <v>22</v>
      </c>
      <c r="N11" s="405">
        <f t="shared" si="0"/>
        <v>10</v>
      </c>
      <c r="O11" s="323">
        <f t="shared" si="0"/>
        <v>12</v>
      </c>
      <c r="P11" s="324">
        <f t="shared" si="0"/>
        <v>2</v>
      </c>
      <c r="Q11" s="405">
        <f t="shared" si="0"/>
        <v>147</v>
      </c>
      <c r="R11" s="31">
        <f t="shared" si="0"/>
        <v>58</v>
      </c>
      <c r="S11" s="324">
        <f t="shared" si="0"/>
        <v>3</v>
      </c>
      <c r="T11" s="31">
        <f t="shared" si="0"/>
        <v>8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62</v>
      </c>
      <c r="C12" s="34">
        <v>57</v>
      </c>
      <c r="D12" s="35">
        <v>0</v>
      </c>
      <c r="E12" s="36">
        <v>1</v>
      </c>
      <c r="F12" s="37">
        <v>0</v>
      </c>
      <c r="G12" s="38">
        <v>2</v>
      </c>
      <c r="H12" s="39">
        <f>SUM(I12:L12)</f>
        <v>29</v>
      </c>
      <c r="I12" s="40">
        <v>28</v>
      </c>
      <c r="J12" s="40">
        <v>1</v>
      </c>
      <c r="K12" s="40">
        <v>0</v>
      </c>
      <c r="L12" s="38">
        <v>0</v>
      </c>
      <c r="M12" s="41">
        <f>SUM(N12:O12)</f>
        <v>22</v>
      </c>
      <c r="N12" s="40">
        <v>10</v>
      </c>
      <c r="O12" s="38">
        <v>12</v>
      </c>
      <c r="P12" s="33">
        <v>1</v>
      </c>
      <c r="Q12" s="40">
        <v>58</v>
      </c>
      <c r="R12" s="42">
        <v>58</v>
      </c>
      <c r="S12" s="33">
        <v>1</v>
      </c>
      <c r="T12" s="42">
        <v>2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1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0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55</v>
      </c>
      <c r="C14" s="49">
        <v>4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55</v>
      </c>
      <c r="I14" s="50">
        <v>0</v>
      </c>
      <c r="J14" s="50">
        <v>55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0</v>
      </c>
      <c r="Q14" s="40">
        <v>55</v>
      </c>
      <c r="R14" s="42">
        <v>0</v>
      </c>
      <c r="S14" s="33">
        <v>1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36</v>
      </c>
      <c r="C15" s="56">
        <v>27</v>
      </c>
      <c r="D15" s="55">
        <v>0</v>
      </c>
      <c r="E15" s="57">
        <v>0</v>
      </c>
      <c r="F15" s="58">
        <v>0</v>
      </c>
      <c r="G15" s="56">
        <v>7</v>
      </c>
      <c r="H15" s="59">
        <f>SUM(I15:L15)</f>
        <v>36</v>
      </c>
      <c r="I15" s="57">
        <v>1</v>
      </c>
      <c r="J15" s="57">
        <v>35</v>
      </c>
      <c r="K15" s="57">
        <v>0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1</v>
      </c>
      <c r="Q15" s="40">
        <v>34</v>
      </c>
      <c r="R15" s="40">
        <v>0</v>
      </c>
      <c r="S15" s="33">
        <v>1</v>
      </c>
      <c r="T15" s="42">
        <v>6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7</v>
      </c>
      <c r="C16" s="63">
        <v>7</v>
      </c>
      <c r="D16" s="64"/>
      <c r="E16" s="65"/>
      <c r="F16" s="66"/>
      <c r="G16" s="67"/>
      <c r="H16" s="68">
        <f>SUM(I16:L16)</f>
        <v>7</v>
      </c>
      <c r="I16" s="69"/>
      <c r="J16" s="69">
        <v>1</v>
      </c>
      <c r="K16" s="69">
        <v>3</v>
      </c>
      <c r="L16" s="63">
        <v>3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2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0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319" t="s">
        <v>47</v>
      </c>
      <c r="D24" s="341" t="s">
        <v>48</v>
      </c>
      <c r="E24" s="341" t="s">
        <v>49</v>
      </c>
      <c r="F24" s="17" t="s">
        <v>50</v>
      </c>
      <c r="G24" s="341" t="s">
        <v>51</v>
      </c>
      <c r="H24" s="341" t="s">
        <v>52</v>
      </c>
      <c r="I24" s="17" t="s">
        <v>53</v>
      </c>
      <c r="J24" s="341" t="s">
        <v>54</v>
      </c>
      <c r="K24" s="17" t="s">
        <v>55</v>
      </c>
      <c r="L24" s="279" t="s">
        <v>56</v>
      </c>
      <c r="M24" s="319" t="s">
        <v>57</v>
      </c>
      <c r="N24" s="341" t="s">
        <v>58</v>
      </c>
      <c r="O24" s="318" t="s">
        <v>59</v>
      </c>
      <c r="P24" s="280" t="s">
        <v>60</v>
      </c>
      <c r="Q24" s="281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325">
        <f t="shared" si="2"/>
        <v>0</v>
      </c>
      <c r="D25" s="406">
        <f t="shared" si="2"/>
        <v>0</v>
      </c>
      <c r="E25" s="406">
        <f t="shared" si="2"/>
        <v>0</v>
      </c>
      <c r="F25" s="406">
        <f t="shared" si="2"/>
        <v>0</v>
      </c>
      <c r="G25" s="406">
        <f t="shared" si="2"/>
        <v>0</v>
      </c>
      <c r="H25" s="406">
        <f t="shared" si="2"/>
        <v>0</v>
      </c>
      <c r="I25" s="406">
        <f t="shared" si="2"/>
        <v>0</v>
      </c>
      <c r="J25" s="406">
        <f t="shared" si="2"/>
        <v>0</v>
      </c>
      <c r="K25" s="406">
        <f t="shared" si="2"/>
        <v>0</v>
      </c>
      <c r="L25" s="327">
        <f t="shared" si="2"/>
        <v>0</v>
      </c>
      <c r="M25" s="325">
        <f t="shared" si="2"/>
        <v>0</v>
      </c>
      <c r="N25" s="406">
        <f t="shared" si="2"/>
        <v>0</v>
      </c>
      <c r="O25" s="327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407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350" t="s">
        <v>66</v>
      </c>
      <c r="B30" s="408" t="s">
        <v>67</v>
      </c>
      <c r="C30" s="408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59</v>
      </c>
      <c r="C31" s="134">
        <v>33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0</v>
      </c>
      <c r="C32" s="136">
        <v>0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319" t="s">
        <v>77</v>
      </c>
      <c r="D36" s="319" t="s">
        <v>78</v>
      </c>
      <c r="E36" s="341" t="s">
        <v>79</v>
      </c>
      <c r="F36" s="341" t="s">
        <v>80</v>
      </c>
      <c r="G36" s="341" t="s">
        <v>81</v>
      </c>
      <c r="H36" s="341" t="s">
        <v>82</v>
      </c>
      <c r="I36" s="341" t="s">
        <v>83</v>
      </c>
      <c r="J36" s="318" t="s">
        <v>84</v>
      </c>
      <c r="K36" s="341" t="s">
        <v>85</v>
      </c>
      <c r="L36" s="318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155</v>
      </c>
      <c r="C37" s="35">
        <v>0</v>
      </c>
      <c r="D37" s="35">
        <v>0</v>
      </c>
      <c r="E37" s="36"/>
      <c r="F37" s="36">
        <v>0</v>
      </c>
      <c r="G37" s="36">
        <v>4</v>
      </c>
      <c r="H37" s="36">
        <v>36</v>
      </c>
      <c r="I37" s="36">
        <v>104</v>
      </c>
      <c r="J37" s="34">
        <v>11</v>
      </c>
      <c r="K37" s="36">
        <v>155</v>
      </c>
      <c r="L37" s="34">
        <v>8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2</v>
      </c>
      <c r="C38" s="144"/>
      <c r="D38" s="144">
        <v>1</v>
      </c>
      <c r="E38" s="145"/>
      <c r="F38" s="145"/>
      <c r="G38" s="145"/>
      <c r="H38" s="145"/>
      <c r="I38" s="145"/>
      <c r="J38" s="124">
        <v>1</v>
      </c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3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198" t="s">
        <v>74</v>
      </c>
      <c r="B45" s="277" t="s">
        <v>91</v>
      </c>
      <c r="C45" s="279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409" t="s">
        <v>87</v>
      </c>
      <c r="B46" s="410">
        <v>1</v>
      </c>
      <c r="C46" s="158">
        <v>0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319" t="s">
        <v>97</v>
      </c>
      <c r="D49" s="411" t="s">
        <v>98</v>
      </c>
      <c r="E49" s="412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6</v>
      </c>
      <c r="C50" s="35">
        <v>0</v>
      </c>
      <c r="D50" s="36">
        <v>3</v>
      </c>
      <c r="E50" s="34">
        <v>3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198" t="s">
        <v>103</v>
      </c>
      <c r="B53" s="199" t="s">
        <v>104</v>
      </c>
      <c r="C53" s="199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80</v>
      </c>
      <c r="C54" s="413">
        <v>30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77</v>
      </c>
      <c r="C55" s="129">
        <v>7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199" t="s">
        <v>115</v>
      </c>
      <c r="D60" s="278" t="s">
        <v>116</v>
      </c>
      <c r="E60" s="199" t="s">
        <v>117</v>
      </c>
      <c r="F60" s="319" t="s">
        <v>116</v>
      </c>
      <c r="G60" s="279" t="s">
        <v>117</v>
      </c>
      <c r="H60" s="319" t="s">
        <v>116</v>
      </c>
      <c r="I60" s="279" t="s">
        <v>117</v>
      </c>
      <c r="J60" s="319" t="s">
        <v>116</v>
      </c>
      <c r="K60" s="279" t="s">
        <v>117</v>
      </c>
      <c r="L60" s="319" t="s">
        <v>116</v>
      </c>
      <c r="M60" s="279" t="s">
        <v>117</v>
      </c>
      <c r="N60" s="319" t="s">
        <v>116</v>
      </c>
      <c r="O60" s="282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9</v>
      </c>
      <c r="D61" s="177">
        <f t="shared" ref="D61:E63" si="3">SUM(F61+H61+J61+L61+N61)</f>
        <v>5</v>
      </c>
      <c r="E61" s="178">
        <f t="shared" si="3"/>
        <v>4</v>
      </c>
      <c r="F61" s="33">
        <v>4</v>
      </c>
      <c r="G61" s="38">
        <v>3</v>
      </c>
      <c r="H61" s="33">
        <v>0</v>
      </c>
      <c r="I61" s="38">
        <v>1</v>
      </c>
      <c r="J61" s="33">
        <v>1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14</v>
      </c>
      <c r="D62" s="180">
        <f t="shared" si="3"/>
        <v>8</v>
      </c>
      <c r="E62" s="181">
        <f t="shared" si="3"/>
        <v>6</v>
      </c>
      <c r="F62" s="182">
        <v>7</v>
      </c>
      <c r="G62" s="49">
        <v>5</v>
      </c>
      <c r="H62" s="182">
        <v>1</v>
      </c>
      <c r="I62" s="183">
        <v>0</v>
      </c>
      <c r="J62" s="182">
        <v>0</v>
      </c>
      <c r="K62" s="183">
        <v>0</v>
      </c>
      <c r="L62" s="48">
        <v>0</v>
      </c>
      <c r="M62" s="49">
        <v>1</v>
      </c>
      <c r="N62" s="48">
        <v>0</v>
      </c>
      <c r="O62" s="184">
        <v>0</v>
      </c>
      <c r="P62" s="51">
        <v>0</v>
      </c>
      <c r="Q62" s="49">
        <v>1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1</v>
      </c>
      <c r="D63" s="185">
        <f t="shared" si="3"/>
        <v>0</v>
      </c>
      <c r="E63" s="186">
        <f t="shared" si="3"/>
        <v>1</v>
      </c>
      <c r="F63" s="187">
        <v>0</v>
      </c>
      <c r="G63" s="414">
        <v>1</v>
      </c>
      <c r="H63" s="188">
        <v>0</v>
      </c>
      <c r="I63" s="189">
        <v>0</v>
      </c>
      <c r="J63" s="190">
        <v>0</v>
      </c>
      <c r="K63" s="191">
        <v>0</v>
      </c>
      <c r="L63" s="48">
        <v>0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2</v>
      </c>
      <c r="D64" s="192">
        <f>SUM(J64+L64+N64)</f>
        <v>2</v>
      </c>
      <c r="E64" s="193">
        <f>SUM(K64+M64+O64)</f>
        <v>0</v>
      </c>
      <c r="F64" s="93"/>
      <c r="G64" s="194"/>
      <c r="H64" s="93"/>
      <c r="I64" s="92"/>
      <c r="J64" s="195">
        <v>0</v>
      </c>
      <c r="K64" s="196">
        <v>0</v>
      </c>
      <c r="L64" s="120">
        <v>1</v>
      </c>
      <c r="M64" s="122">
        <v>0</v>
      </c>
      <c r="N64" s="120">
        <v>1</v>
      </c>
      <c r="O64" s="197">
        <v>0</v>
      </c>
      <c r="P64" s="91">
        <v>0</v>
      </c>
      <c r="Q64" s="122">
        <v>1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415" t="s">
        <v>123</v>
      </c>
      <c r="B66" s="416" t="s">
        <v>124</v>
      </c>
      <c r="C66" s="416" t="s">
        <v>9</v>
      </c>
      <c r="D66" s="416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14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83" t="s">
        <v>126</v>
      </c>
      <c r="B68" s="117">
        <v>147</v>
      </c>
      <c r="C68" s="117"/>
      <c r="D68" s="117">
        <v>3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84" t="s">
        <v>127</v>
      </c>
      <c r="B69" s="203">
        <v>7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1345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s="2" customFormat="1" x14ac:dyDescent="0.2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90" s="2" customFormat="1" x14ac:dyDescent="0.2">
      <c r="A2" s="1" t="str">
        <f>CONCATENATE("COMUNA: ",[2]NOMBRE!B2," - ","( ",[2]NOMBRE!C2,[2]NOMBRE!D2,[2]NOMBRE!E2,[2]NOMBRE!F2,[2]NOMBRE!G2," )")</f>
        <v>COMUNA: LINARES - ( 07401 )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s="2" customForma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4"/>
      <c r="BZ3" s="4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s="2" customFormat="1" x14ac:dyDescent="0.2">
      <c r="A4" s="1" t="str">
        <f>CONCATENATE("MES: ",[2]NOMBRE!B6," - ","( ",[2]NOMBRE!C6,[2]NOMBRE!D6," )")</f>
        <v>MES: ENERO - ( 01 )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4"/>
      <c r="BZ4" s="4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s="2" customFormat="1" x14ac:dyDescent="0.2">
      <c r="A5" s="1" t="str">
        <f>CONCATENATE("AÑO: ",[2]NOMBRE!B7)</f>
        <v>AÑO: 2020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4"/>
      <c r="BZ5" s="4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s="2" customFormat="1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4"/>
      <c r="BZ6" s="4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/>
      <c r="N7" s="1"/>
      <c r="O7" s="7"/>
      <c r="P7" s="7"/>
      <c r="Q7" s="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4"/>
      <c r="BZ7" s="4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s="2" customForma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/>
      <c r="BZ8" s="4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s="2" customFormat="1" ht="14.2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s="2" customFormat="1" ht="45" x14ac:dyDescent="0.2">
      <c r="A10" s="379"/>
      <c r="B10" s="208" t="s">
        <v>11</v>
      </c>
      <c r="C10" s="223" t="s">
        <v>12</v>
      </c>
      <c r="D10" s="14" t="s">
        <v>13</v>
      </c>
      <c r="E10" s="224" t="s">
        <v>14</v>
      </c>
      <c r="F10" s="16" t="s">
        <v>15</v>
      </c>
      <c r="G10" s="223" t="s">
        <v>16</v>
      </c>
      <c r="H10" s="17" t="s">
        <v>17</v>
      </c>
      <c r="I10" s="225" t="s">
        <v>18</v>
      </c>
      <c r="J10" s="225" t="s">
        <v>19</v>
      </c>
      <c r="K10" s="225" t="s">
        <v>20</v>
      </c>
      <c r="L10" s="226" t="s">
        <v>21</v>
      </c>
      <c r="M10" s="209" t="s">
        <v>22</v>
      </c>
      <c r="N10" s="225" t="s">
        <v>23</v>
      </c>
      <c r="O10" s="226" t="s">
        <v>24</v>
      </c>
      <c r="P10" s="210" t="s">
        <v>25</v>
      </c>
      <c r="Q10" s="227" t="s">
        <v>26</v>
      </c>
      <c r="R10" s="227" t="s">
        <v>27</v>
      </c>
      <c r="S10" s="391"/>
      <c r="T10" s="393"/>
      <c r="U10" s="2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5"/>
      <c r="CB10" s="5"/>
      <c r="CC10" s="5"/>
      <c r="CD10" s="5"/>
      <c r="CE10" s="5"/>
      <c r="CF10" s="5"/>
      <c r="CG10" s="24"/>
      <c r="CH10" s="24"/>
      <c r="CI10" s="24"/>
      <c r="CJ10" s="24"/>
      <c r="CK10" s="24"/>
      <c r="CL10" s="24"/>
    </row>
    <row r="11" spans="1:90" s="2" customFormat="1" x14ac:dyDescent="0.2">
      <c r="A11" s="206" t="s">
        <v>28</v>
      </c>
      <c r="B11" s="228">
        <f t="shared" ref="B11:T11" si="0">SUM(B12:B15)</f>
        <v>176</v>
      </c>
      <c r="C11" s="229">
        <f t="shared" si="0"/>
        <v>84</v>
      </c>
      <c r="D11" s="28">
        <f t="shared" si="0"/>
        <v>0</v>
      </c>
      <c r="E11" s="29">
        <f t="shared" si="0"/>
        <v>1</v>
      </c>
      <c r="F11" s="29">
        <f t="shared" si="0"/>
        <v>0</v>
      </c>
      <c r="G11" s="229">
        <f t="shared" si="0"/>
        <v>10</v>
      </c>
      <c r="H11" s="29">
        <f t="shared" si="0"/>
        <v>138</v>
      </c>
      <c r="I11" s="228">
        <f t="shared" si="0"/>
        <v>32</v>
      </c>
      <c r="J11" s="228">
        <f t="shared" si="0"/>
        <v>104</v>
      </c>
      <c r="K11" s="228">
        <f t="shared" si="0"/>
        <v>2</v>
      </c>
      <c r="L11" s="229">
        <f t="shared" si="0"/>
        <v>0</v>
      </c>
      <c r="M11" s="211">
        <f t="shared" si="0"/>
        <v>32</v>
      </c>
      <c r="N11" s="228">
        <f t="shared" si="0"/>
        <v>20</v>
      </c>
      <c r="O11" s="229">
        <f t="shared" si="0"/>
        <v>12</v>
      </c>
      <c r="P11" s="211">
        <f t="shared" si="0"/>
        <v>7</v>
      </c>
      <c r="Q11" s="228">
        <f t="shared" si="0"/>
        <v>156</v>
      </c>
      <c r="R11" s="31">
        <f t="shared" si="0"/>
        <v>61</v>
      </c>
      <c r="S11" s="211">
        <f t="shared" si="0"/>
        <v>0</v>
      </c>
      <c r="T11" s="31">
        <f t="shared" si="0"/>
        <v>7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5"/>
      <c r="CB11" s="5"/>
      <c r="CC11" s="5"/>
      <c r="CD11" s="5"/>
      <c r="CE11" s="5"/>
      <c r="CF11" s="5"/>
      <c r="CG11" s="24"/>
      <c r="CH11" s="24"/>
      <c r="CI11" s="24"/>
      <c r="CJ11" s="24"/>
      <c r="CK11" s="24"/>
      <c r="CL11" s="24"/>
    </row>
    <row r="12" spans="1:90" s="2" customFormat="1" x14ac:dyDescent="0.2">
      <c r="A12" s="32" t="s">
        <v>29</v>
      </c>
      <c r="B12" s="33">
        <v>67</v>
      </c>
      <c r="C12" s="34">
        <v>57</v>
      </c>
      <c r="D12" s="35"/>
      <c r="E12" s="36"/>
      <c r="F12" s="37"/>
      <c r="G12" s="38">
        <v>8</v>
      </c>
      <c r="H12" s="39">
        <f>SUM(I12:L12)</f>
        <v>31</v>
      </c>
      <c r="I12" s="40">
        <v>31</v>
      </c>
      <c r="J12" s="40"/>
      <c r="K12" s="40"/>
      <c r="L12" s="38"/>
      <c r="M12" s="41">
        <f>SUM(N12:O12)</f>
        <v>32</v>
      </c>
      <c r="N12" s="40">
        <v>20</v>
      </c>
      <c r="O12" s="38">
        <v>12</v>
      </c>
      <c r="P12" s="33">
        <v>3</v>
      </c>
      <c r="Q12" s="40">
        <v>60</v>
      </c>
      <c r="R12" s="42">
        <v>60</v>
      </c>
      <c r="S12" s="33">
        <v>0</v>
      </c>
      <c r="T12" s="42">
        <v>3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s="2" customFormat="1" x14ac:dyDescent="0.2">
      <c r="A13" s="47" t="s">
        <v>30</v>
      </c>
      <c r="B13" s="48">
        <v>1</v>
      </c>
      <c r="C13" s="49">
        <v>0</v>
      </c>
      <c r="D13" s="48"/>
      <c r="E13" s="50"/>
      <c r="F13" s="51"/>
      <c r="G13" s="49"/>
      <c r="H13" s="52">
        <f>SUM(I13:L13)</f>
        <v>1</v>
      </c>
      <c r="I13" s="50">
        <v>1</v>
      </c>
      <c r="J13" s="50"/>
      <c r="K13" s="50"/>
      <c r="L13" s="49"/>
      <c r="M13" s="53">
        <f>SUM(N13:O13)</f>
        <v>0</v>
      </c>
      <c r="N13" s="40"/>
      <c r="O13" s="38"/>
      <c r="P13" s="33"/>
      <c r="Q13" s="40">
        <v>1</v>
      </c>
      <c r="R13" s="42">
        <v>1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s="2" customFormat="1" x14ac:dyDescent="0.2">
      <c r="A14" s="47" t="s">
        <v>31</v>
      </c>
      <c r="B14" s="48">
        <v>74</v>
      </c>
      <c r="C14" s="49">
        <v>9</v>
      </c>
      <c r="D14" s="48"/>
      <c r="E14" s="50">
        <v>1</v>
      </c>
      <c r="F14" s="51"/>
      <c r="G14" s="49"/>
      <c r="H14" s="52">
        <f>SUM(I14:L14)</f>
        <v>74</v>
      </c>
      <c r="I14" s="50"/>
      <c r="J14" s="50">
        <v>74</v>
      </c>
      <c r="K14" s="50"/>
      <c r="L14" s="49"/>
      <c r="M14" s="53">
        <f>SUM(N14:O14)</f>
        <v>0</v>
      </c>
      <c r="N14" s="40"/>
      <c r="O14" s="38"/>
      <c r="P14" s="33">
        <v>2</v>
      </c>
      <c r="Q14" s="40">
        <v>72</v>
      </c>
      <c r="R14" s="42"/>
      <c r="S14" s="33">
        <v>0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s="2" customFormat="1" ht="15" thickBot="1" x14ac:dyDescent="0.25">
      <c r="A15" s="54" t="s">
        <v>32</v>
      </c>
      <c r="B15" s="55">
        <v>34</v>
      </c>
      <c r="C15" s="56">
        <v>18</v>
      </c>
      <c r="D15" s="55"/>
      <c r="E15" s="57"/>
      <c r="F15" s="58"/>
      <c r="G15" s="56">
        <v>2</v>
      </c>
      <c r="H15" s="59">
        <f>SUM(I15:L15)</f>
        <v>32</v>
      </c>
      <c r="I15" s="57"/>
      <c r="J15" s="57">
        <v>30</v>
      </c>
      <c r="K15" s="57">
        <v>2</v>
      </c>
      <c r="L15" s="56"/>
      <c r="M15" s="60">
        <f>SUM(N15:O15)</f>
        <v>0</v>
      </c>
      <c r="N15" s="40"/>
      <c r="O15" s="38"/>
      <c r="P15" s="33">
        <v>2</v>
      </c>
      <c r="Q15" s="40">
        <v>23</v>
      </c>
      <c r="R15" s="40"/>
      <c r="S15" s="33">
        <v>0</v>
      </c>
      <c r="T15" s="42">
        <v>4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s="2" customFormat="1" ht="15.75" thickTop="1" thickBot="1" x14ac:dyDescent="0.25">
      <c r="A16" s="61" t="s">
        <v>33</v>
      </c>
      <c r="B16" s="62">
        <v>18</v>
      </c>
      <c r="C16" s="63">
        <v>16</v>
      </c>
      <c r="D16" s="64"/>
      <c r="E16" s="65"/>
      <c r="F16" s="66"/>
      <c r="G16" s="67"/>
      <c r="H16" s="68">
        <f>SUM(I16:L16)</f>
        <v>18</v>
      </c>
      <c r="I16" s="69"/>
      <c r="J16" s="69"/>
      <c r="K16" s="69">
        <v>12</v>
      </c>
      <c r="L16" s="63">
        <v>6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s="2" customFormat="1" ht="15" thickTop="1" x14ac:dyDescent="0.2">
      <c r="A17" s="75" t="s">
        <v>34</v>
      </c>
      <c r="B17" s="76">
        <v>11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s="2" customFormat="1" x14ac:dyDescent="0.2">
      <c r="A18" s="82" t="s">
        <v>35</v>
      </c>
      <c r="B18" s="51">
        <v>0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s="2" customForma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5"/>
      <c r="CB19" s="5"/>
      <c r="CC19" s="5"/>
      <c r="CD19" s="5"/>
      <c r="CE19" s="5"/>
      <c r="CF19" s="5"/>
      <c r="CG19" s="24"/>
      <c r="CH19" s="24"/>
      <c r="CI19" s="24"/>
      <c r="CJ19" s="24"/>
      <c r="CK19" s="24"/>
      <c r="CL19" s="24"/>
    </row>
    <row r="20" spans="1:90" s="2" customForma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5"/>
      <c r="CB20" s="5"/>
      <c r="CC20" s="5"/>
      <c r="CD20" s="5"/>
      <c r="CE20" s="5"/>
      <c r="CF20" s="5"/>
      <c r="CG20" s="24"/>
      <c r="CH20" s="24"/>
      <c r="CI20" s="24"/>
      <c r="CJ20" s="24"/>
      <c r="CK20" s="24"/>
      <c r="CL20" s="24"/>
    </row>
    <row r="21" spans="1:90" s="2" customForma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4"/>
      <c r="BZ21" s="4"/>
      <c r="CA21" s="5"/>
      <c r="CB21" s="5"/>
      <c r="CC21" s="5"/>
      <c r="CD21" s="5"/>
      <c r="CE21" s="5"/>
      <c r="CF21" s="5"/>
      <c r="CG21" s="24"/>
      <c r="CH21" s="24"/>
      <c r="CI21" s="24"/>
      <c r="CJ21" s="24"/>
      <c r="CK21" s="24"/>
      <c r="CL21" s="24"/>
    </row>
    <row r="22" spans="1:90" s="2" customForma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4"/>
      <c r="BZ22" s="4"/>
      <c r="CA22" s="5"/>
      <c r="CB22" s="5"/>
      <c r="CC22" s="5"/>
      <c r="CD22" s="5"/>
      <c r="CE22" s="5"/>
      <c r="CF22" s="5"/>
      <c r="CG22" s="24"/>
      <c r="CH22" s="24"/>
      <c r="CI22" s="24"/>
      <c r="CJ22" s="24"/>
      <c r="CK22" s="24"/>
      <c r="CL22" s="24"/>
    </row>
    <row r="23" spans="1:90" s="2" customFormat="1" ht="14.2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5"/>
      <c r="CB23" s="5"/>
      <c r="CC23" s="5"/>
      <c r="CD23" s="5"/>
      <c r="CE23" s="5"/>
      <c r="CF23" s="5"/>
      <c r="CG23" s="24"/>
      <c r="CH23" s="24"/>
      <c r="CI23" s="24"/>
      <c r="CJ23" s="24"/>
      <c r="CK23" s="24"/>
      <c r="CL23" s="24"/>
    </row>
    <row r="24" spans="1:90" s="2" customFormat="1" ht="42" x14ac:dyDescent="0.2">
      <c r="A24" s="394"/>
      <c r="B24" s="377"/>
      <c r="C24" s="209" t="s">
        <v>47</v>
      </c>
      <c r="D24" s="225" t="s">
        <v>48</v>
      </c>
      <c r="E24" s="225" t="s">
        <v>49</v>
      </c>
      <c r="F24" s="17" t="s">
        <v>50</v>
      </c>
      <c r="G24" s="225" t="s">
        <v>51</v>
      </c>
      <c r="H24" s="225" t="s">
        <v>52</v>
      </c>
      <c r="I24" s="17" t="s">
        <v>53</v>
      </c>
      <c r="J24" s="225" t="s">
        <v>54</v>
      </c>
      <c r="K24" s="17" t="s">
        <v>55</v>
      </c>
      <c r="L24" s="103" t="s">
        <v>56</v>
      </c>
      <c r="M24" s="209" t="s">
        <v>57</v>
      </c>
      <c r="N24" s="225" t="s">
        <v>58</v>
      </c>
      <c r="O24" s="226" t="s">
        <v>59</v>
      </c>
      <c r="P24" s="173" t="s">
        <v>60</v>
      </c>
      <c r="Q24" s="174" t="s">
        <v>61</v>
      </c>
      <c r="R24" s="377"/>
      <c r="S24" s="377"/>
      <c r="T24" s="393"/>
      <c r="U24" s="10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5"/>
      <c r="CB24" s="5"/>
      <c r="CC24" s="5"/>
      <c r="CD24" s="5"/>
      <c r="CE24" s="5"/>
      <c r="CF24" s="5"/>
      <c r="CG24" s="24"/>
      <c r="CH24" s="24"/>
      <c r="CI24" s="24"/>
      <c r="CJ24" s="24"/>
      <c r="CK24" s="24"/>
      <c r="CL24" s="24"/>
    </row>
    <row r="25" spans="1:90" s="2" customFormat="1" x14ac:dyDescent="0.2">
      <c r="A25" s="377"/>
      <c r="B25" s="106">
        <f t="shared" ref="B25:O25" si="2">SUM(B26:B28)</f>
        <v>1</v>
      </c>
      <c r="C25" s="212">
        <f t="shared" si="2"/>
        <v>0</v>
      </c>
      <c r="D25" s="230">
        <f t="shared" si="2"/>
        <v>0</v>
      </c>
      <c r="E25" s="230">
        <f t="shared" si="2"/>
        <v>0</v>
      </c>
      <c r="F25" s="230">
        <f t="shared" si="2"/>
        <v>0</v>
      </c>
      <c r="G25" s="230">
        <f t="shared" si="2"/>
        <v>0</v>
      </c>
      <c r="H25" s="230">
        <f t="shared" si="2"/>
        <v>1</v>
      </c>
      <c r="I25" s="230">
        <f t="shared" si="2"/>
        <v>0</v>
      </c>
      <c r="J25" s="230">
        <f t="shared" si="2"/>
        <v>0</v>
      </c>
      <c r="K25" s="230">
        <f t="shared" si="2"/>
        <v>0</v>
      </c>
      <c r="L25" s="231">
        <f t="shared" si="2"/>
        <v>0</v>
      </c>
      <c r="M25" s="212">
        <f t="shared" si="2"/>
        <v>0</v>
      </c>
      <c r="N25" s="230">
        <f t="shared" si="2"/>
        <v>0</v>
      </c>
      <c r="O25" s="231">
        <f t="shared" si="2"/>
        <v>0</v>
      </c>
      <c r="P25" s="110">
        <f>SUM(P26:P27)</f>
        <v>0</v>
      </c>
      <c r="Q25" s="111">
        <f>SUM(Q26:Q27)</f>
        <v>1</v>
      </c>
      <c r="R25" s="106">
        <f>SUM(R26:R28)</f>
        <v>1</v>
      </c>
      <c r="S25" s="106">
        <f>SUM(S26:S28)</f>
        <v>0</v>
      </c>
      <c r="T25" s="111">
        <f>SUM(T26:T28)</f>
        <v>0</v>
      </c>
      <c r="U25" s="10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5"/>
      <c r="CB25" s="5"/>
      <c r="CC25" s="5"/>
      <c r="CD25" s="5"/>
      <c r="CE25" s="5"/>
      <c r="CF25" s="5"/>
      <c r="CG25" s="24"/>
      <c r="CH25" s="24"/>
      <c r="CI25" s="24"/>
      <c r="CJ25" s="24"/>
      <c r="CK25" s="24"/>
      <c r="CL25" s="24"/>
    </row>
    <row r="26" spans="1:90" s="2" customForma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16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s="2" customFormat="1" x14ac:dyDescent="0.2">
      <c r="A27" s="47" t="s">
        <v>63</v>
      </c>
      <c r="B27" s="116">
        <f>SUM(C27:L27)</f>
        <v>1</v>
      </c>
      <c r="C27" s="48"/>
      <c r="D27" s="51"/>
      <c r="E27" s="50"/>
      <c r="F27" s="51"/>
      <c r="G27" s="50"/>
      <c r="H27" s="50">
        <v>1</v>
      </c>
      <c r="I27" s="51"/>
      <c r="J27" s="50"/>
      <c r="K27" s="51"/>
      <c r="L27" s="49"/>
      <c r="M27" s="48"/>
      <c r="N27" s="50"/>
      <c r="O27" s="49"/>
      <c r="P27" s="51"/>
      <c r="Q27" s="49">
        <v>1</v>
      </c>
      <c r="R27" s="117">
        <v>1</v>
      </c>
      <c r="S27" s="117">
        <v>0</v>
      </c>
      <c r="T27" s="88">
        <v>0</v>
      </c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s="2" customForma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s="2" customForma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4"/>
      <c r="BZ29" s="4"/>
      <c r="CA29" s="5"/>
      <c r="CB29" s="5"/>
      <c r="CC29" s="5"/>
      <c r="CD29" s="5"/>
      <c r="CE29" s="5"/>
      <c r="CF29" s="5"/>
      <c r="CG29" s="24"/>
      <c r="CH29" s="24"/>
      <c r="CI29" s="24"/>
      <c r="CJ29" s="24"/>
      <c r="CK29" s="24"/>
      <c r="CL29" s="24"/>
    </row>
    <row r="30" spans="1:90" s="2" customFormat="1" ht="21" x14ac:dyDescent="0.2">
      <c r="A30" s="207" t="s">
        <v>66</v>
      </c>
      <c r="B30" s="213" t="s">
        <v>67</v>
      </c>
      <c r="C30" s="213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4"/>
      <c r="BZ30" s="4"/>
      <c r="CA30" s="5"/>
      <c r="CB30" s="5"/>
      <c r="CC30" s="5"/>
      <c r="CD30" s="5"/>
      <c r="CE30" s="5"/>
      <c r="CF30" s="5"/>
      <c r="CG30" s="24"/>
      <c r="CH30" s="24"/>
      <c r="CI30" s="24"/>
      <c r="CJ30" s="24"/>
      <c r="CK30" s="24"/>
      <c r="CL30" s="24"/>
    </row>
    <row r="31" spans="1:90" s="2" customFormat="1" x14ac:dyDescent="0.2">
      <c r="A31" s="112" t="s">
        <v>70</v>
      </c>
      <c r="B31" s="134">
        <v>93</v>
      </c>
      <c r="C31" s="134">
        <v>8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4"/>
      <c r="BZ31" s="4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s="2" customFormat="1" x14ac:dyDescent="0.2">
      <c r="A32" s="118" t="s">
        <v>71</v>
      </c>
      <c r="B32" s="136">
        <v>70</v>
      </c>
      <c r="C32" s="136">
        <v>52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4"/>
      <c r="BZ32" s="4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s="2" customFormat="1" ht="14.25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4"/>
      <c r="BZ33" s="4"/>
      <c r="CA33" s="5"/>
      <c r="CB33" s="5"/>
      <c r="CC33" s="5"/>
      <c r="CD33" s="5"/>
      <c r="CE33" s="5"/>
      <c r="CF33" s="5"/>
      <c r="CG33" s="24"/>
      <c r="CH33" s="24"/>
      <c r="CI33" s="24"/>
      <c r="CJ33" s="24"/>
      <c r="CK33" s="24"/>
      <c r="CL33" s="24"/>
    </row>
    <row r="34" spans="1:90" s="2" customFormat="1" ht="14.25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4"/>
      <c r="BZ34" s="4"/>
      <c r="CA34" s="5"/>
      <c r="CB34" s="5"/>
      <c r="CC34" s="5"/>
      <c r="CD34" s="5"/>
      <c r="CE34" s="5"/>
      <c r="CF34" s="5"/>
      <c r="CG34" s="24"/>
      <c r="CH34" s="24"/>
      <c r="CI34" s="24"/>
      <c r="CJ34" s="24"/>
      <c r="CK34" s="24"/>
      <c r="CL34" s="24"/>
    </row>
    <row r="35" spans="1:90" s="2" customFormat="1" ht="14.25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4"/>
      <c r="CA35" s="5"/>
      <c r="CB35" s="5"/>
      <c r="CC35" s="5"/>
      <c r="CD35" s="5"/>
      <c r="CE35" s="5"/>
      <c r="CF35" s="5"/>
      <c r="CG35" s="24"/>
      <c r="CH35" s="24"/>
      <c r="CI35" s="24"/>
      <c r="CJ35" s="24"/>
      <c r="CK35" s="24"/>
      <c r="CL35" s="24"/>
    </row>
    <row r="36" spans="1:90" s="2" customFormat="1" ht="21" x14ac:dyDescent="0.2">
      <c r="A36" s="377"/>
      <c r="B36" s="379"/>
      <c r="C36" s="209" t="s">
        <v>77</v>
      </c>
      <c r="D36" s="209" t="s">
        <v>78</v>
      </c>
      <c r="E36" s="225" t="s">
        <v>79</v>
      </c>
      <c r="F36" s="225" t="s">
        <v>80</v>
      </c>
      <c r="G36" s="225" t="s">
        <v>81</v>
      </c>
      <c r="H36" s="225" t="s">
        <v>82</v>
      </c>
      <c r="I36" s="225" t="s">
        <v>83</v>
      </c>
      <c r="J36" s="226" t="s">
        <v>84</v>
      </c>
      <c r="K36" s="225" t="s">
        <v>85</v>
      </c>
      <c r="L36" s="226" t="s">
        <v>86</v>
      </c>
      <c r="M36" s="102"/>
      <c r="N36" s="102"/>
      <c r="O36" s="102"/>
      <c r="P36" s="102"/>
      <c r="Q36" s="102"/>
      <c r="R36" s="10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4"/>
      <c r="CA36" s="5"/>
      <c r="CB36" s="5"/>
      <c r="CC36" s="5"/>
      <c r="CD36" s="5"/>
      <c r="CE36" s="5"/>
      <c r="CF36" s="5"/>
      <c r="CG36" s="24"/>
      <c r="CH36" s="24"/>
      <c r="CI36" s="24"/>
      <c r="CJ36" s="24"/>
      <c r="CK36" s="24"/>
      <c r="CL36" s="24"/>
    </row>
    <row r="37" spans="1:90" s="2" customFormat="1" x14ac:dyDescent="0.2">
      <c r="A37" s="140" t="s">
        <v>87</v>
      </c>
      <c r="B37" s="141">
        <f>SUM(C37:J37)</f>
        <v>176</v>
      </c>
      <c r="C37" s="35"/>
      <c r="D37" s="35">
        <v>1</v>
      </c>
      <c r="E37" s="36"/>
      <c r="F37" s="36"/>
      <c r="G37" s="36">
        <v>12</v>
      </c>
      <c r="H37" s="36">
        <v>26</v>
      </c>
      <c r="I37" s="36">
        <v>122</v>
      </c>
      <c r="J37" s="34">
        <v>15</v>
      </c>
      <c r="K37" s="36">
        <v>176</v>
      </c>
      <c r="L37" s="34">
        <v>11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4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s="2" customFormat="1" x14ac:dyDescent="0.2">
      <c r="A38" s="142" t="s">
        <v>88</v>
      </c>
      <c r="B38" s="143">
        <f>SUM(C38:J38)</f>
        <v>0</v>
      </c>
      <c r="C38" s="144"/>
      <c r="D38" s="144"/>
      <c r="E38" s="145"/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4"/>
      <c r="CA38" s="5"/>
      <c r="CB38" s="5"/>
      <c r="CC38" s="5"/>
      <c r="CD38" s="5"/>
      <c r="CE38" s="5"/>
      <c r="CF38" s="5"/>
      <c r="CG38" s="24"/>
      <c r="CH38" s="24"/>
      <c r="CI38" s="24"/>
      <c r="CJ38" s="24"/>
      <c r="CK38" s="24"/>
      <c r="CL38" s="24"/>
    </row>
    <row r="39" spans="1:90" s="2" customForma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4"/>
      <c r="BZ39" s="4"/>
      <c r="CA39" s="5"/>
      <c r="CB39" s="5"/>
      <c r="CC39" s="5"/>
      <c r="CD39" s="5"/>
      <c r="CE39" s="5"/>
      <c r="CF39" s="5"/>
      <c r="CG39" s="24"/>
      <c r="CH39" s="24"/>
      <c r="CI39" s="24"/>
      <c r="CJ39" s="24"/>
      <c r="CK39" s="24"/>
      <c r="CL39" s="24"/>
    </row>
    <row r="40" spans="1:90" s="2" customFormat="1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4"/>
      <c r="BZ40" s="4"/>
      <c r="CA40" s="5"/>
      <c r="CB40" s="5"/>
      <c r="CC40" s="5"/>
      <c r="CD40" s="5"/>
      <c r="CE40" s="5"/>
      <c r="CF40" s="5"/>
      <c r="CG40" s="24"/>
      <c r="CH40" s="24"/>
      <c r="CI40" s="24"/>
      <c r="CJ40" s="24"/>
      <c r="CK40" s="24"/>
      <c r="CL40" s="24"/>
    </row>
    <row r="41" spans="1:90" s="2" customFormat="1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4"/>
      <c r="BZ41" s="4"/>
      <c r="CA41" s="5"/>
      <c r="CB41" s="5"/>
      <c r="CC41" s="5"/>
      <c r="CD41" s="5"/>
      <c r="CE41" s="5"/>
      <c r="CF41" s="5"/>
      <c r="CG41" s="24"/>
      <c r="CH41" s="24"/>
      <c r="CI41" s="24"/>
      <c r="CJ41" s="24"/>
      <c r="CK41" s="24"/>
      <c r="CL41" s="24"/>
    </row>
    <row r="42" spans="1:90" s="2" customFormat="1" x14ac:dyDescent="0.2">
      <c r="A42" s="140" t="s">
        <v>87</v>
      </c>
      <c r="B42" s="134">
        <v>4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4"/>
      <c r="BZ42" s="4"/>
      <c r="CA42" s="5" t="str">
        <f>IF(CG42=1,"* Total Nacidos Vivos con Malformación Congénita NO DEBE ser MAYOR a Nacidos Vivos según peso al Nacer. ","")</f>
        <v/>
      </c>
      <c r="CB42" s="5"/>
      <c r="CC42" s="5"/>
      <c r="CD42" s="5"/>
      <c r="CE42" s="5"/>
      <c r="CF42" s="5"/>
      <c r="CG42" s="24">
        <f>IF(B42&gt;B37,1,0)</f>
        <v>0</v>
      </c>
      <c r="CH42" s="24"/>
      <c r="CI42" s="24"/>
      <c r="CJ42" s="24"/>
      <c r="CK42" s="24"/>
      <c r="CL42" s="24"/>
    </row>
    <row r="43" spans="1:90" s="2" customForma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4"/>
      <c r="BZ43" s="4"/>
      <c r="CA43" s="5" t="str">
        <f>IF(CG43=1,"* Total Nacidos Fallecidos con Malformación Congénita NO DEBE ser MAYOR a Nacidos fallecidos según peso al Nacer. ","")</f>
        <v/>
      </c>
      <c r="CB43" s="5"/>
      <c r="CC43" s="5"/>
      <c r="CD43" s="5"/>
      <c r="CE43" s="5"/>
      <c r="CF43" s="5"/>
      <c r="CG43" s="24">
        <f>IF(B43&gt;B38,1,0)</f>
        <v>0</v>
      </c>
      <c r="CH43" s="24"/>
      <c r="CI43" s="24"/>
      <c r="CJ43" s="24"/>
      <c r="CK43" s="24"/>
      <c r="CL43" s="24"/>
    </row>
    <row r="44" spans="1:90" s="2" customForma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4"/>
      <c r="BZ44" s="4"/>
      <c r="CA44" s="5"/>
      <c r="CB44" s="5"/>
      <c r="CC44" s="5"/>
      <c r="CD44" s="5"/>
      <c r="CE44" s="5"/>
      <c r="CF44" s="5"/>
      <c r="CG44" s="24"/>
      <c r="CH44" s="24"/>
      <c r="CI44" s="24"/>
      <c r="CJ44" s="24"/>
      <c r="CK44" s="24"/>
      <c r="CL44" s="24"/>
    </row>
    <row r="45" spans="1:90" s="2" customFormat="1" ht="42" x14ac:dyDescent="0.2">
      <c r="A45" s="206" t="s">
        <v>74</v>
      </c>
      <c r="B45" s="156" t="s">
        <v>91</v>
      </c>
      <c r="C45" s="10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4"/>
      <c r="BZ45" s="4"/>
      <c r="CA45" s="5"/>
      <c r="CB45" s="5"/>
      <c r="CC45" s="5"/>
      <c r="CD45" s="5"/>
      <c r="CE45" s="5"/>
      <c r="CF45" s="5"/>
      <c r="CG45" s="24"/>
      <c r="CH45" s="24"/>
      <c r="CI45" s="24"/>
      <c r="CJ45" s="24"/>
      <c r="CK45" s="24"/>
      <c r="CL45" s="24"/>
    </row>
    <row r="46" spans="1:90" s="2" customFormat="1" x14ac:dyDescent="0.2">
      <c r="A46" s="214" t="s">
        <v>87</v>
      </c>
      <c r="B46" s="215">
        <v>2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4"/>
      <c r="BZ46" s="4"/>
      <c r="CA46" s="5"/>
      <c r="CB46" s="5"/>
      <c r="CC46" s="5"/>
      <c r="CD46" s="5"/>
      <c r="CE46" s="5"/>
      <c r="CF46" s="5"/>
      <c r="CG46" s="24"/>
      <c r="CH46" s="24"/>
      <c r="CI46" s="24"/>
      <c r="CJ46" s="24"/>
      <c r="CK46" s="24"/>
      <c r="CL46" s="24"/>
    </row>
    <row r="47" spans="1:90" s="2" customForma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4"/>
      <c r="BZ47" s="4"/>
      <c r="CA47" s="5"/>
      <c r="CB47" s="5"/>
      <c r="CC47" s="5"/>
      <c r="CD47" s="5"/>
      <c r="CE47" s="5"/>
      <c r="CF47" s="5"/>
      <c r="CG47" s="24"/>
      <c r="CH47" s="24"/>
      <c r="CI47" s="24"/>
      <c r="CJ47" s="24"/>
      <c r="CK47" s="24"/>
      <c r="CL47" s="24"/>
    </row>
    <row r="48" spans="1:90" s="2" customFormat="1" ht="14.25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4"/>
      <c r="BZ48" s="4"/>
      <c r="CA48" s="5"/>
      <c r="CB48" s="5"/>
      <c r="CC48" s="5"/>
      <c r="CD48" s="5"/>
      <c r="CE48" s="5"/>
      <c r="CF48" s="5"/>
      <c r="CG48" s="24"/>
      <c r="CH48" s="24"/>
      <c r="CI48" s="24"/>
      <c r="CJ48" s="24"/>
      <c r="CK48" s="24"/>
      <c r="CL48" s="24"/>
    </row>
    <row r="49" spans="1:90" s="2" customFormat="1" ht="21" x14ac:dyDescent="0.2">
      <c r="A49" s="377"/>
      <c r="B49" s="377"/>
      <c r="C49" s="209" t="s">
        <v>97</v>
      </c>
      <c r="D49" s="217" t="s">
        <v>98</v>
      </c>
      <c r="E49" s="218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4"/>
      <c r="BZ49" s="4"/>
      <c r="CA49" s="5"/>
      <c r="CB49" s="5"/>
      <c r="CC49" s="5"/>
      <c r="CD49" s="5"/>
      <c r="CE49" s="5"/>
      <c r="CF49" s="5"/>
      <c r="CG49" s="24"/>
      <c r="CH49" s="24"/>
      <c r="CI49" s="24"/>
      <c r="CJ49" s="24"/>
      <c r="CK49" s="24"/>
      <c r="CL49" s="24"/>
    </row>
    <row r="50" spans="1:90" s="2" customFormat="1" x14ac:dyDescent="0.2">
      <c r="A50" s="112" t="s">
        <v>100</v>
      </c>
      <c r="B50" s="165">
        <f>SUM(C50:E50)</f>
        <v>4</v>
      </c>
      <c r="C50" s="35"/>
      <c r="D50" s="36"/>
      <c r="E50" s="34">
        <v>4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4"/>
      <c r="BZ50" s="4"/>
      <c r="CA50" s="5"/>
      <c r="CB50" s="5"/>
      <c r="CC50" s="5"/>
      <c r="CD50" s="5"/>
      <c r="CE50" s="5"/>
      <c r="CF50" s="5"/>
      <c r="CG50" s="24"/>
      <c r="CH50" s="24"/>
      <c r="CI50" s="24"/>
      <c r="CJ50" s="24"/>
      <c r="CK50" s="24"/>
      <c r="CL50" s="24"/>
    </row>
    <row r="51" spans="1:90" s="2" customForma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4"/>
      <c r="BZ51" s="4"/>
      <c r="CA51" s="5"/>
      <c r="CB51" s="5"/>
      <c r="CC51" s="5"/>
      <c r="CD51" s="5"/>
      <c r="CE51" s="5"/>
      <c r="CF51" s="5"/>
      <c r="CG51" s="24"/>
      <c r="CH51" s="24"/>
      <c r="CI51" s="24"/>
      <c r="CJ51" s="24"/>
      <c r="CK51" s="24"/>
      <c r="CL51" s="24"/>
    </row>
    <row r="52" spans="1:90" s="2" customForma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4"/>
      <c r="BZ52" s="4"/>
      <c r="CA52" s="5"/>
      <c r="CB52" s="5"/>
      <c r="CC52" s="5"/>
      <c r="CD52" s="5"/>
      <c r="CE52" s="5"/>
      <c r="CF52" s="5"/>
      <c r="CG52" s="24"/>
      <c r="CH52" s="24"/>
      <c r="CI52" s="24"/>
      <c r="CJ52" s="24"/>
      <c r="CK52" s="24"/>
      <c r="CL52" s="24"/>
    </row>
    <row r="53" spans="1:90" s="2" customFormat="1" ht="31.5" x14ac:dyDescent="0.2">
      <c r="A53" s="206" t="s">
        <v>103</v>
      </c>
      <c r="B53" s="207" t="s">
        <v>104</v>
      </c>
      <c r="C53" s="207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4"/>
      <c r="BZ53" s="4"/>
      <c r="CA53" s="5"/>
      <c r="CB53" s="5"/>
      <c r="CC53" s="5"/>
      <c r="CD53" s="5"/>
      <c r="CE53" s="5"/>
      <c r="CF53" s="5"/>
      <c r="CG53" s="24"/>
      <c r="CH53" s="24"/>
      <c r="CI53" s="24"/>
      <c r="CJ53" s="24"/>
      <c r="CK53" s="24"/>
      <c r="CL53" s="24"/>
    </row>
    <row r="54" spans="1:90" s="2" customFormat="1" x14ac:dyDescent="0.2">
      <c r="A54" s="168" t="s">
        <v>106</v>
      </c>
      <c r="B54" s="169">
        <v>59</v>
      </c>
      <c r="C54" s="219">
        <v>37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4"/>
      <c r="BZ54" s="4"/>
      <c r="CA54" s="5"/>
      <c r="CB54" s="5"/>
      <c r="CC54" s="5"/>
      <c r="CD54" s="5"/>
      <c r="CE54" s="5"/>
      <c r="CF54" s="5"/>
      <c r="CG54" s="24"/>
      <c r="CH54" s="24"/>
      <c r="CI54" s="24"/>
      <c r="CJ54" s="24"/>
      <c r="CK54" s="24"/>
      <c r="CL54" s="24"/>
    </row>
    <row r="55" spans="1:90" s="2" customFormat="1" x14ac:dyDescent="0.2">
      <c r="A55" s="170" t="s">
        <v>107</v>
      </c>
      <c r="B55" s="128">
        <v>58</v>
      </c>
      <c r="C55" s="129">
        <v>20</v>
      </c>
      <c r="D55" s="43" t="str">
        <f>CA55&amp;CB55</f>
        <v/>
      </c>
      <c r="O55" s="7"/>
      <c r="P55" s="7"/>
      <c r="Q55" s="7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4"/>
      <c r="BZ55" s="4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s="2" customFormat="1" x14ac:dyDescent="0.2">
      <c r="A56" s="171"/>
      <c r="B56" s="172"/>
      <c r="C56" s="102"/>
      <c r="D56" s="3"/>
      <c r="E56" s="3"/>
      <c r="O56" s="7"/>
      <c r="P56" s="7"/>
      <c r="Q56" s="7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4"/>
      <c r="BZ56" s="4"/>
      <c r="CA56" s="5"/>
      <c r="CB56" s="5"/>
      <c r="CC56" s="5"/>
      <c r="CD56" s="5"/>
      <c r="CE56" s="5"/>
      <c r="CF56" s="5"/>
      <c r="CG56" s="24"/>
      <c r="CH56" s="24"/>
      <c r="CI56" s="24"/>
      <c r="CJ56" s="24"/>
      <c r="CK56" s="24"/>
      <c r="CL56" s="24"/>
    </row>
    <row r="57" spans="1:90" s="2" customForma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4"/>
      <c r="BZ57" s="4"/>
      <c r="CA57" s="5"/>
      <c r="CB57" s="5"/>
      <c r="CC57" s="5"/>
      <c r="CD57" s="5"/>
      <c r="CE57" s="5"/>
      <c r="CF57" s="5"/>
      <c r="CG57" s="24"/>
      <c r="CH57" s="24"/>
      <c r="CI57" s="24"/>
      <c r="CJ57" s="24"/>
      <c r="CK57" s="24"/>
      <c r="CL57" s="24"/>
    </row>
    <row r="58" spans="1:90" s="2" customFormat="1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4"/>
      <c r="BZ58" s="4"/>
      <c r="CA58" s="5"/>
      <c r="CB58" s="5"/>
      <c r="CC58" s="5"/>
      <c r="CD58" s="5"/>
      <c r="CE58" s="5"/>
      <c r="CF58" s="5"/>
      <c r="CG58" s="24"/>
      <c r="CH58" s="24"/>
      <c r="CI58" s="24"/>
      <c r="CJ58" s="24"/>
      <c r="CK58" s="24"/>
      <c r="CL58" s="24"/>
    </row>
    <row r="59" spans="1:90" s="2" customForma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4"/>
      <c r="BZ59" s="4"/>
      <c r="CA59" s="5"/>
      <c r="CB59" s="5"/>
      <c r="CC59" s="5"/>
      <c r="CD59" s="5"/>
      <c r="CE59" s="5"/>
      <c r="CF59" s="5"/>
      <c r="CG59" s="24"/>
      <c r="CH59" s="24"/>
      <c r="CI59" s="24"/>
      <c r="CJ59" s="24"/>
      <c r="CK59" s="24"/>
      <c r="CL59" s="24"/>
    </row>
    <row r="60" spans="1:90" s="2" customFormat="1" x14ac:dyDescent="0.2">
      <c r="A60" s="360"/>
      <c r="B60" s="361"/>
      <c r="C60" s="207" t="s">
        <v>115</v>
      </c>
      <c r="D60" s="175" t="s">
        <v>116</v>
      </c>
      <c r="E60" s="207" t="s">
        <v>117</v>
      </c>
      <c r="F60" s="209" t="s">
        <v>116</v>
      </c>
      <c r="G60" s="103" t="s">
        <v>117</v>
      </c>
      <c r="H60" s="209" t="s">
        <v>116</v>
      </c>
      <c r="I60" s="103" t="s">
        <v>117</v>
      </c>
      <c r="J60" s="209" t="s">
        <v>116</v>
      </c>
      <c r="K60" s="103" t="s">
        <v>117</v>
      </c>
      <c r="L60" s="209" t="s">
        <v>116</v>
      </c>
      <c r="M60" s="103" t="s">
        <v>117</v>
      </c>
      <c r="N60" s="209" t="s">
        <v>116</v>
      </c>
      <c r="O60" s="176" t="s">
        <v>117</v>
      </c>
      <c r="P60" s="369"/>
      <c r="Q60" s="363" t="s">
        <v>117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4"/>
      <c r="BZ60" s="4"/>
      <c r="CA60" s="5"/>
      <c r="CB60" s="5"/>
      <c r="CC60" s="5"/>
      <c r="CD60" s="5"/>
      <c r="CE60" s="5"/>
      <c r="CF60" s="5"/>
      <c r="CG60" s="24"/>
      <c r="CH60" s="24"/>
      <c r="CI60" s="24"/>
      <c r="CJ60" s="24"/>
      <c r="CK60" s="24"/>
      <c r="CL60" s="24"/>
    </row>
    <row r="61" spans="1:90" s="2" customFormat="1" x14ac:dyDescent="0.2">
      <c r="A61" s="351" t="s">
        <v>118</v>
      </c>
      <c r="B61" s="352"/>
      <c r="C61" s="177">
        <f>SUM(D61+E61)</f>
        <v>21</v>
      </c>
      <c r="D61" s="177">
        <f t="shared" ref="D61:E63" si="3">SUM(F61+H61+J61+L61+N61)</f>
        <v>9</v>
      </c>
      <c r="E61" s="178">
        <f t="shared" si="3"/>
        <v>12</v>
      </c>
      <c r="F61" s="33">
        <v>9</v>
      </c>
      <c r="G61" s="38">
        <v>11</v>
      </c>
      <c r="H61" s="33">
        <v>0</v>
      </c>
      <c r="I61" s="38">
        <v>1</v>
      </c>
      <c r="J61" s="33"/>
      <c r="K61" s="38"/>
      <c r="L61" s="33"/>
      <c r="M61" s="38"/>
      <c r="N61" s="33"/>
      <c r="O61" s="179"/>
      <c r="P61" s="37">
        <v>0</v>
      </c>
      <c r="Q61" s="38">
        <v>0</v>
      </c>
      <c r="R61" s="43" t="str">
        <f>CA61&amp;CB61</f>
        <v/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4"/>
      <c r="BZ61" s="4"/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s="2" customFormat="1" x14ac:dyDescent="0.2">
      <c r="A62" s="353" t="s">
        <v>119</v>
      </c>
      <c r="B62" s="354"/>
      <c r="C62" s="180">
        <f>SUM(D62+E62)</f>
        <v>29</v>
      </c>
      <c r="D62" s="180">
        <f t="shared" si="3"/>
        <v>13</v>
      </c>
      <c r="E62" s="181">
        <f t="shared" si="3"/>
        <v>16</v>
      </c>
      <c r="F62" s="182">
        <v>5</v>
      </c>
      <c r="G62" s="49">
        <v>7</v>
      </c>
      <c r="H62" s="182">
        <v>5</v>
      </c>
      <c r="I62" s="183">
        <v>5</v>
      </c>
      <c r="J62" s="182">
        <v>3</v>
      </c>
      <c r="K62" s="183">
        <v>2</v>
      </c>
      <c r="L62" s="48"/>
      <c r="M62" s="49">
        <v>1</v>
      </c>
      <c r="N62" s="48"/>
      <c r="O62" s="184">
        <v>1</v>
      </c>
      <c r="P62" s="51">
        <v>0</v>
      </c>
      <c r="Q62" s="49">
        <v>0</v>
      </c>
      <c r="R62" s="43" t="str">
        <f>CA62&amp;CB62</f>
        <v/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4"/>
      <c r="BZ62" s="4"/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s="2" customFormat="1" x14ac:dyDescent="0.2">
      <c r="A63" s="351" t="s">
        <v>120</v>
      </c>
      <c r="B63" s="351"/>
      <c r="C63" s="185">
        <f>SUM(D63+E63)</f>
        <v>1</v>
      </c>
      <c r="D63" s="185">
        <f t="shared" si="3"/>
        <v>1</v>
      </c>
      <c r="E63" s="186">
        <f t="shared" si="3"/>
        <v>0</v>
      </c>
      <c r="F63" s="187"/>
      <c r="G63" s="220"/>
      <c r="H63" s="188">
        <v>1</v>
      </c>
      <c r="I63" s="189"/>
      <c r="J63" s="190"/>
      <c r="K63" s="191"/>
      <c r="L63" s="48"/>
      <c r="M63" s="49"/>
      <c r="N63" s="48"/>
      <c r="O63" s="184"/>
      <c r="P63" s="51">
        <v>0</v>
      </c>
      <c r="Q63" s="49">
        <v>0</v>
      </c>
      <c r="R63" s="43" t="str">
        <f>CA63&amp;CB63</f>
        <v/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4"/>
      <c r="BZ63" s="4"/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s="2" customFormat="1" x14ac:dyDescent="0.2">
      <c r="A64" s="355" t="s">
        <v>121</v>
      </c>
      <c r="B64" s="355"/>
      <c r="C64" s="192">
        <f>SUM(D64+E64)</f>
        <v>5</v>
      </c>
      <c r="D64" s="192">
        <f>SUM(J64+L64+N64)</f>
        <v>1</v>
      </c>
      <c r="E64" s="193">
        <f>SUM(K64+M64+O64)</f>
        <v>4</v>
      </c>
      <c r="F64" s="93"/>
      <c r="G64" s="194"/>
      <c r="H64" s="93"/>
      <c r="I64" s="92"/>
      <c r="J64" s="195"/>
      <c r="K64" s="196"/>
      <c r="L64" s="120"/>
      <c r="M64" s="122">
        <v>1</v>
      </c>
      <c r="N64" s="120">
        <v>1</v>
      </c>
      <c r="O64" s="197">
        <v>3</v>
      </c>
      <c r="P64" s="91">
        <v>0</v>
      </c>
      <c r="Q64" s="122">
        <v>0</v>
      </c>
      <c r="R64" s="43" t="str">
        <f>CA64&amp;CB64</f>
        <v/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4"/>
      <c r="BZ64" s="4"/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104" x14ac:dyDescent="0.2">
      <c r="A65" s="138" t="s">
        <v>122</v>
      </c>
      <c r="CG65" s="24"/>
      <c r="CH65" s="24"/>
      <c r="CI65" s="24"/>
      <c r="CJ65" s="24"/>
      <c r="CK65" s="24"/>
      <c r="CL65" s="24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21" x14ac:dyDescent="0.2">
      <c r="A66" s="221" t="s">
        <v>123</v>
      </c>
      <c r="B66" s="222" t="s">
        <v>124</v>
      </c>
      <c r="C66" s="222" t="s">
        <v>9</v>
      </c>
      <c r="D66" s="222" t="s">
        <v>10</v>
      </c>
      <c r="T66" s="3"/>
      <c r="BX66" s="4"/>
      <c r="CG66" s="24"/>
      <c r="CH66" s="24"/>
      <c r="CI66" s="24"/>
      <c r="CJ66" s="24"/>
      <c r="CK66" s="24"/>
      <c r="CL66" s="24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21" x14ac:dyDescent="0.2">
      <c r="A67" s="200" t="s">
        <v>125</v>
      </c>
      <c r="B67" s="169">
        <v>32</v>
      </c>
      <c r="C67" s="169"/>
      <c r="D67" s="169">
        <v>2</v>
      </c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x14ac:dyDescent="0.2">
      <c r="A68" s="201" t="s">
        <v>126</v>
      </c>
      <c r="B68" s="117">
        <v>172</v>
      </c>
      <c r="C68" s="117"/>
      <c r="D68" s="117">
        <v>4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21" x14ac:dyDescent="0.2">
      <c r="A69" s="202" t="s">
        <v>127</v>
      </c>
      <c r="B69" s="203">
        <v>3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200" spans="1:104" s="204" customFormat="1" x14ac:dyDescent="0.2">
      <c r="A200" s="204">
        <f>SUM(B11:T11,B37:B38,C61:C64,B26:B28,B54:B55,B50:B51,B31:B32,B42:B43,B46:C46,B16:B20,B67:D69)</f>
        <v>1608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s="2" customFormat="1" x14ac:dyDescent="0.2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90" s="2" customFormat="1" x14ac:dyDescent="0.2">
      <c r="A2" s="1" t="str">
        <f>CONCATENATE("COMUNA: ",[3]NOMBRE!B2," - ","( ",[3]NOMBRE!C2,[3]NOMBRE!D2,[3]NOMBRE!E2,[3]NOMBRE!F2,[3]NOMBRE!G2," )")</f>
        <v>COMUNA: LINARES - ( 07401 )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s="2" customForma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4"/>
      <c r="BZ3" s="4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s="2" customFormat="1" x14ac:dyDescent="0.2">
      <c r="A4" s="1" t="str">
        <f>CONCATENATE("MES: ",[3]NOMBRE!B6," - ","( ",[3]NOMBRE!C6,[3]NOMBRE!D6," )")</f>
        <v>MES: FEBRERO - ( 02 )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4"/>
      <c r="BZ4" s="4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s="2" customFormat="1" x14ac:dyDescent="0.2">
      <c r="A5" s="1" t="str">
        <f>CONCATENATE("AÑO: ",[3]NOMBRE!B7)</f>
        <v>AÑO: 2020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4"/>
      <c r="BZ5" s="4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s="2" customFormat="1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4"/>
      <c r="BZ6" s="4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s="2" customFormat="1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/>
      <c r="N7" s="1"/>
      <c r="O7" s="7"/>
      <c r="P7" s="7"/>
      <c r="Q7" s="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4"/>
      <c r="BZ7" s="4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s="2" customForma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/>
      <c r="BZ8" s="4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s="2" customFormat="1" ht="14.2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s="2" customFormat="1" ht="45" x14ac:dyDescent="0.2">
      <c r="A10" s="379"/>
      <c r="B10" s="208" t="s">
        <v>11</v>
      </c>
      <c r="C10" s="223" t="s">
        <v>12</v>
      </c>
      <c r="D10" s="14" t="s">
        <v>13</v>
      </c>
      <c r="E10" s="224" t="s">
        <v>14</v>
      </c>
      <c r="F10" s="16" t="s">
        <v>15</v>
      </c>
      <c r="G10" s="223" t="s">
        <v>16</v>
      </c>
      <c r="H10" s="17" t="s">
        <v>17</v>
      </c>
      <c r="I10" s="225" t="s">
        <v>18</v>
      </c>
      <c r="J10" s="225" t="s">
        <v>19</v>
      </c>
      <c r="K10" s="225" t="s">
        <v>20</v>
      </c>
      <c r="L10" s="226" t="s">
        <v>21</v>
      </c>
      <c r="M10" s="209" t="s">
        <v>22</v>
      </c>
      <c r="N10" s="225" t="s">
        <v>23</v>
      </c>
      <c r="O10" s="226" t="s">
        <v>24</v>
      </c>
      <c r="P10" s="210" t="s">
        <v>25</v>
      </c>
      <c r="Q10" s="227" t="s">
        <v>26</v>
      </c>
      <c r="R10" s="227" t="s">
        <v>27</v>
      </c>
      <c r="S10" s="391"/>
      <c r="T10" s="393"/>
      <c r="U10" s="2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5"/>
      <c r="CB10" s="5"/>
      <c r="CC10" s="5"/>
      <c r="CD10" s="5"/>
      <c r="CE10" s="5"/>
      <c r="CF10" s="5"/>
      <c r="CG10" s="24"/>
      <c r="CH10" s="24"/>
      <c r="CI10" s="24"/>
      <c r="CJ10" s="24"/>
      <c r="CK10" s="24"/>
      <c r="CL10" s="24"/>
    </row>
    <row r="11" spans="1:90" s="2" customFormat="1" x14ac:dyDescent="0.2">
      <c r="A11" s="206" t="s">
        <v>28</v>
      </c>
      <c r="B11" s="228">
        <f t="shared" ref="B11:T11" si="0">SUM(B12:B15)</f>
        <v>169</v>
      </c>
      <c r="C11" s="229">
        <f t="shared" si="0"/>
        <v>95</v>
      </c>
      <c r="D11" s="28">
        <f t="shared" si="0"/>
        <v>0</v>
      </c>
      <c r="E11" s="29">
        <f t="shared" si="0"/>
        <v>0</v>
      </c>
      <c r="F11" s="29">
        <f t="shared" si="0"/>
        <v>3</v>
      </c>
      <c r="G11" s="229">
        <f t="shared" si="0"/>
        <v>12</v>
      </c>
      <c r="H11" s="29">
        <f t="shared" si="0"/>
        <v>124</v>
      </c>
      <c r="I11" s="228">
        <f t="shared" si="0"/>
        <v>33</v>
      </c>
      <c r="J11" s="228">
        <f t="shared" si="0"/>
        <v>90</v>
      </c>
      <c r="K11" s="228">
        <f t="shared" si="0"/>
        <v>1</v>
      </c>
      <c r="L11" s="229">
        <f t="shared" si="0"/>
        <v>0</v>
      </c>
      <c r="M11" s="211">
        <f t="shared" si="0"/>
        <v>44</v>
      </c>
      <c r="N11" s="228">
        <f t="shared" si="0"/>
        <v>39</v>
      </c>
      <c r="O11" s="229">
        <f t="shared" si="0"/>
        <v>5</v>
      </c>
      <c r="P11" s="211">
        <f t="shared" si="0"/>
        <v>9</v>
      </c>
      <c r="Q11" s="228">
        <f t="shared" si="0"/>
        <v>89</v>
      </c>
      <c r="R11" s="31">
        <f t="shared" si="0"/>
        <v>13</v>
      </c>
      <c r="S11" s="211">
        <f t="shared" si="0"/>
        <v>2</v>
      </c>
      <c r="T11" s="31">
        <f t="shared" si="0"/>
        <v>8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5"/>
      <c r="CB11" s="5"/>
      <c r="CC11" s="5"/>
      <c r="CD11" s="5"/>
      <c r="CE11" s="5"/>
      <c r="CF11" s="5"/>
      <c r="CG11" s="24"/>
      <c r="CH11" s="24"/>
      <c r="CI11" s="24"/>
      <c r="CJ11" s="24"/>
      <c r="CK11" s="24"/>
      <c r="CL11" s="24"/>
    </row>
    <row r="12" spans="1:90" s="2" customFormat="1" x14ac:dyDescent="0.2">
      <c r="A12" s="32" t="s">
        <v>29</v>
      </c>
      <c r="B12" s="33">
        <v>78</v>
      </c>
      <c r="C12" s="34">
        <v>71</v>
      </c>
      <c r="D12" s="35"/>
      <c r="E12" s="36"/>
      <c r="F12" s="37">
        <v>1</v>
      </c>
      <c r="G12" s="38">
        <v>3</v>
      </c>
      <c r="H12" s="39">
        <f>SUM(I12:L12)</f>
        <v>34</v>
      </c>
      <c r="I12" s="40">
        <v>32</v>
      </c>
      <c r="J12" s="40">
        <v>2</v>
      </c>
      <c r="K12" s="40">
        <v>0</v>
      </c>
      <c r="L12" s="38">
        <v>0</v>
      </c>
      <c r="M12" s="41">
        <f>SUM(N12:O12)</f>
        <v>44</v>
      </c>
      <c r="N12" s="40">
        <v>39</v>
      </c>
      <c r="O12" s="38">
        <v>5</v>
      </c>
      <c r="P12" s="33">
        <v>3</v>
      </c>
      <c r="Q12" s="40">
        <v>10</v>
      </c>
      <c r="R12" s="42">
        <v>13</v>
      </c>
      <c r="S12" s="33">
        <v>1</v>
      </c>
      <c r="T12" s="42">
        <v>5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s="2" customFormat="1" x14ac:dyDescent="0.2">
      <c r="A13" s="47" t="s">
        <v>30</v>
      </c>
      <c r="B13" s="48">
        <v>2</v>
      </c>
      <c r="C13" s="49">
        <v>1</v>
      </c>
      <c r="D13" s="48"/>
      <c r="E13" s="50"/>
      <c r="F13" s="51">
        <v>1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1</v>
      </c>
      <c r="Q13" s="40">
        <v>1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s="2" customFormat="1" x14ac:dyDescent="0.2">
      <c r="A14" s="47" t="s">
        <v>31</v>
      </c>
      <c r="B14" s="48">
        <v>62</v>
      </c>
      <c r="C14" s="49">
        <v>5</v>
      </c>
      <c r="D14" s="48"/>
      <c r="E14" s="50"/>
      <c r="F14" s="51">
        <v>1</v>
      </c>
      <c r="G14" s="49">
        <v>4</v>
      </c>
      <c r="H14" s="52">
        <f>SUM(I14:L14)</f>
        <v>62</v>
      </c>
      <c r="I14" s="50">
        <v>0</v>
      </c>
      <c r="J14" s="50">
        <v>61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3</v>
      </c>
      <c r="Q14" s="40">
        <v>58</v>
      </c>
      <c r="R14" s="42">
        <v>0</v>
      </c>
      <c r="S14" s="33">
        <v>0</v>
      </c>
      <c r="T14" s="42">
        <v>2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s="2" customFormat="1" ht="15" thickBot="1" x14ac:dyDescent="0.25">
      <c r="A15" s="54" t="s">
        <v>32</v>
      </c>
      <c r="B15" s="55">
        <v>27</v>
      </c>
      <c r="C15" s="56">
        <v>18</v>
      </c>
      <c r="D15" s="55"/>
      <c r="E15" s="57"/>
      <c r="F15" s="58">
        <v>0</v>
      </c>
      <c r="G15" s="56">
        <v>5</v>
      </c>
      <c r="H15" s="59">
        <f>SUM(I15:L15)</f>
        <v>27</v>
      </c>
      <c r="I15" s="57">
        <v>0</v>
      </c>
      <c r="J15" s="57">
        <v>27</v>
      </c>
      <c r="K15" s="57">
        <v>0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2</v>
      </c>
      <c r="Q15" s="40">
        <v>20</v>
      </c>
      <c r="R15" s="40"/>
      <c r="S15" s="33">
        <v>1</v>
      </c>
      <c r="T15" s="42">
        <v>1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s="2" customFormat="1" ht="15.75" thickTop="1" thickBot="1" x14ac:dyDescent="0.25">
      <c r="A16" s="61" t="s">
        <v>33</v>
      </c>
      <c r="B16" s="62">
        <v>15</v>
      </c>
      <c r="C16" s="63">
        <v>14</v>
      </c>
      <c r="D16" s="64"/>
      <c r="E16" s="65"/>
      <c r="F16" s="66"/>
      <c r="G16" s="67"/>
      <c r="H16" s="68">
        <f>SUM(I16:L16)</f>
        <v>15</v>
      </c>
      <c r="I16" s="69"/>
      <c r="J16" s="69"/>
      <c r="K16" s="69">
        <v>13</v>
      </c>
      <c r="L16" s="63">
        <v>2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s="2" customFormat="1" ht="15" thickTop="1" x14ac:dyDescent="0.2">
      <c r="A17" s="75" t="s">
        <v>34</v>
      </c>
      <c r="B17" s="76">
        <v>4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s="2" customFormat="1" x14ac:dyDescent="0.2">
      <c r="A18" s="82" t="s">
        <v>35</v>
      </c>
      <c r="B18" s="51">
        <v>2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2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s="2" customForma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5"/>
      <c r="CB19" s="5"/>
      <c r="CC19" s="5"/>
      <c r="CD19" s="5"/>
      <c r="CE19" s="5"/>
      <c r="CF19" s="5"/>
      <c r="CG19" s="24"/>
      <c r="CH19" s="24"/>
      <c r="CI19" s="24"/>
      <c r="CJ19" s="24"/>
      <c r="CK19" s="24"/>
      <c r="CL19" s="24"/>
    </row>
    <row r="20" spans="1:90" s="2" customForma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5"/>
      <c r="CB20" s="5"/>
      <c r="CC20" s="5"/>
      <c r="CD20" s="5"/>
      <c r="CE20" s="5"/>
      <c r="CF20" s="5"/>
      <c r="CG20" s="24"/>
      <c r="CH20" s="24"/>
      <c r="CI20" s="24"/>
      <c r="CJ20" s="24"/>
      <c r="CK20" s="24"/>
      <c r="CL20" s="24"/>
    </row>
    <row r="21" spans="1:90" s="2" customForma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4"/>
      <c r="BZ21" s="4"/>
      <c r="CA21" s="5"/>
      <c r="CB21" s="5"/>
      <c r="CC21" s="5"/>
      <c r="CD21" s="5"/>
      <c r="CE21" s="5"/>
      <c r="CF21" s="5"/>
      <c r="CG21" s="24"/>
      <c r="CH21" s="24"/>
      <c r="CI21" s="24"/>
      <c r="CJ21" s="24"/>
      <c r="CK21" s="24"/>
      <c r="CL21" s="24"/>
    </row>
    <row r="22" spans="1:90" s="2" customForma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4"/>
      <c r="BZ22" s="4"/>
      <c r="CA22" s="5"/>
      <c r="CB22" s="5"/>
      <c r="CC22" s="5"/>
      <c r="CD22" s="5"/>
      <c r="CE22" s="5"/>
      <c r="CF22" s="5"/>
      <c r="CG22" s="24"/>
      <c r="CH22" s="24"/>
      <c r="CI22" s="24"/>
      <c r="CJ22" s="24"/>
      <c r="CK22" s="24"/>
      <c r="CL22" s="24"/>
    </row>
    <row r="23" spans="1:90" s="2" customFormat="1" ht="14.2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5"/>
      <c r="CB23" s="5"/>
      <c r="CC23" s="5"/>
      <c r="CD23" s="5"/>
      <c r="CE23" s="5"/>
      <c r="CF23" s="5"/>
      <c r="CG23" s="24"/>
      <c r="CH23" s="24"/>
      <c r="CI23" s="24"/>
      <c r="CJ23" s="24"/>
      <c r="CK23" s="24"/>
      <c r="CL23" s="24"/>
    </row>
    <row r="24" spans="1:90" s="2" customFormat="1" ht="42" x14ac:dyDescent="0.2">
      <c r="A24" s="394"/>
      <c r="B24" s="377"/>
      <c r="C24" s="209" t="s">
        <v>47</v>
      </c>
      <c r="D24" s="225" t="s">
        <v>48</v>
      </c>
      <c r="E24" s="225" t="s">
        <v>49</v>
      </c>
      <c r="F24" s="17" t="s">
        <v>50</v>
      </c>
      <c r="G24" s="225" t="s">
        <v>51</v>
      </c>
      <c r="H24" s="225" t="s">
        <v>52</v>
      </c>
      <c r="I24" s="17" t="s">
        <v>53</v>
      </c>
      <c r="J24" s="225" t="s">
        <v>54</v>
      </c>
      <c r="K24" s="17" t="s">
        <v>55</v>
      </c>
      <c r="L24" s="103" t="s">
        <v>56</v>
      </c>
      <c r="M24" s="209" t="s">
        <v>57</v>
      </c>
      <c r="N24" s="225" t="s">
        <v>58</v>
      </c>
      <c r="O24" s="226" t="s">
        <v>59</v>
      </c>
      <c r="P24" s="173" t="s">
        <v>60</v>
      </c>
      <c r="Q24" s="174" t="s">
        <v>61</v>
      </c>
      <c r="R24" s="377"/>
      <c r="S24" s="377"/>
      <c r="T24" s="393"/>
      <c r="U24" s="10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5"/>
      <c r="CB24" s="5"/>
      <c r="CC24" s="5"/>
      <c r="CD24" s="5"/>
      <c r="CE24" s="5"/>
      <c r="CF24" s="5"/>
      <c r="CG24" s="24"/>
      <c r="CH24" s="24"/>
      <c r="CI24" s="24"/>
      <c r="CJ24" s="24"/>
      <c r="CK24" s="24"/>
      <c r="CL24" s="24"/>
    </row>
    <row r="25" spans="1:90" s="2" customFormat="1" x14ac:dyDescent="0.2">
      <c r="A25" s="377"/>
      <c r="B25" s="106">
        <f t="shared" ref="B25:O25" si="2">SUM(B26:B28)</f>
        <v>0</v>
      </c>
      <c r="C25" s="212">
        <f t="shared" si="2"/>
        <v>0</v>
      </c>
      <c r="D25" s="230">
        <f t="shared" si="2"/>
        <v>0</v>
      </c>
      <c r="E25" s="230">
        <f t="shared" si="2"/>
        <v>0</v>
      </c>
      <c r="F25" s="230">
        <f t="shared" si="2"/>
        <v>0</v>
      </c>
      <c r="G25" s="230">
        <f t="shared" si="2"/>
        <v>0</v>
      </c>
      <c r="H25" s="230">
        <f t="shared" si="2"/>
        <v>0</v>
      </c>
      <c r="I25" s="230">
        <f t="shared" si="2"/>
        <v>0</v>
      </c>
      <c r="J25" s="230">
        <f t="shared" si="2"/>
        <v>0</v>
      </c>
      <c r="K25" s="230">
        <f t="shared" si="2"/>
        <v>0</v>
      </c>
      <c r="L25" s="231">
        <f t="shared" si="2"/>
        <v>0</v>
      </c>
      <c r="M25" s="212">
        <f t="shared" si="2"/>
        <v>0</v>
      </c>
      <c r="N25" s="230">
        <f t="shared" si="2"/>
        <v>0</v>
      </c>
      <c r="O25" s="231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5"/>
      <c r="CB25" s="5"/>
      <c r="CC25" s="5"/>
      <c r="CD25" s="5"/>
      <c r="CE25" s="5"/>
      <c r="CF25" s="5"/>
      <c r="CG25" s="24"/>
      <c r="CH25" s="24"/>
      <c r="CI25" s="24"/>
      <c r="CJ25" s="24"/>
      <c r="CK25" s="24"/>
      <c r="CL25" s="24"/>
    </row>
    <row r="26" spans="1:90" s="2" customForma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32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s="2" customForma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s="2" customForma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s="2" customForma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4"/>
      <c r="BZ29" s="4"/>
      <c r="CA29" s="5"/>
      <c r="CB29" s="5"/>
      <c r="CC29" s="5"/>
      <c r="CD29" s="5"/>
      <c r="CE29" s="5"/>
      <c r="CF29" s="5"/>
      <c r="CG29" s="24"/>
      <c r="CH29" s="24"/>
      <c r="CI29" s="24"/>
      <c r="CJ29" s="24"/>
      <c r="CK29" s="24"/>
      <c r="CL29" s="24"/>
    </row>
    <row r="30" spans="1:90" s="2" customFormat="1" ht="21" x14ac:dyDescent="0.2">
      <c r="A30" s="222" t="s">
        <v>66</v>
      </c>
      <c r="B30" s="233" t="s">
        <v>67</v>
      </c>
      <c r="C30" s="233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4"/>
      <c r="BZ30" s="4"/>
      <c r="CA30" s="5"/>
      <c r="CB30" s="5"/>
      <c r="CC30" s="5"/>
      <c r="CD30" s="5"/>
      <c r="CE30" s="5"/>
      <c r="CF30" s="5"/>
      <c r="CG30" s="24"/>
      <c r="CH30" s="24"/>
      <c r="CI30" s="24"/>
      <c r="CJ30" s="24"/>
      <c r="CK30" s="24"/>
      <c r="CL30" s="24"/>
    </row>
    <row r="31" spans="1:90" s="2" customFormat="1" x14ac:dyDescent="0.2">
      <c r="A31" s="112" t="s">
        <v>70</v>
      </c>
      <c r="B31" s="134">
        <v>70</v>
      </c>
      <c r="C31" s="134">
        <v>15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4"/>
      <c r="BZ31" s="4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s="2" customFormat="1" x14ac:dyDescent="0.2">
      <c r="A32" s="118" t="s">
        <v>71</v>
      </c>
      <c r="B32" s="136">
        <v>71</v>
      </c>
      <c r="C32" s="136">
        <v>53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4"/>
      <c r="BZ32" s="4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s="2" customFormat="1" ht="14.25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4"/>
      <c r="BZ33" s="4"/>
      <c r="CA33" s="5"/>
      <c r="CB33" s="5"/>
      <c r="CC33" s="5"/>
      <c r="CD33" s="5"/>
      <c r="CE33" s="5"/>
      <c r="CF33" s="5"/>
      <c r="CG33" s="24"/>
      <c r="CH33" s="24"/>
      <c r="CI33" s="24"/>
      <c r="CJ33" s="24"/>
      <c r="CK33" s="24"/>
      <c r="CL33" s="24"/>
    </row>
    <row r="34" spans="1:90" s="2" customFormat="1" ht="14.25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4"/>
      <c r="BZ34" s="4"/>
      <c r="CA34" s="5"/>
      <c r="CB34" s="5"/>
      <c r="CC34" s="5"/>
      <c r="CD34" s="5"/>
      <c r="CE34" s="5"/>
      <c r="CF34" s="5"/>
      <c r="CG34" s="24"/>
      <c r="CH34" s="24"/>
      <c r="CI34" s="24"/>
      <c r="CJ34" s="24"/>
      <c r="CK34" s="24"/>
      <c r="CL34" s="24"/>
    </row>
    <row r="35" spans="1:90" s="2" customFormat="1" ht="14.25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4"/>
      <c r="CA35" s="5"/>
      <c r="CB35" s="5"/>
      <c r="CC35" s="5"/>
      <c r="CD35" s="5"/>
      <c r="CE35" s="5"/>
      <c r="CF35" s="5"/>
      <c r="CG35" s="24"/>
      <c r="CH35" s="24"/>
      <c r="CI35" s="24"/>
      <c r="CJ35" s="24"/>
      <c r="CK35" s="24"/>
      <c r="CL35" s="24"/>
    </row>
    <row r="36" spans="1:90" s="2" customFormat="1" ht="21" x14ac:dyDescent="0.2">
      <c r="A36" s="377"/>
      <c r="B36" s="379"/>
      <c r="C36" s="234" t="s">
        <v>77</v>
      </c>
      <c r="D36" s="234" t="s">
        <v>78</v>
      </c>
      <c r="E36" s="235" t="s">
        <v>79</v>
      </c>
      <c r="F36" s="235" t="s">
        <v>80</v>
      </c>
      <c r="G36" s="235" t="s">
        <v>81</v>
      </c>
      <c r="H36" s="235" t="s">
        <v>82</v>
      </c>
      <c r="I36" s="235" t="s">
        <v>83</v>
      </c>
      <c r="J36" s="236" t="s">
        <v>84</v>
      </c>
      <c r="K36" s="235" t="s">
        <v>85</v>
      </c>
      <c r="L36" s="236" t="s">
        <v>86</v>
      </c>
      <c r="M36" s="102"/>
      <c r="N36" s="102"/>
      <c r="O36" s="102"/>
      <c r="P36" s="102"/>
      <c r="Q36" s="102"/>
      <c r="R36" s="10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4"/>
      <c r="CA36" s="5"/>
      <c r="CB36" s="5"/>
      <c r="CC36" s="5"/>
      <c r="CD36" s="5"/>
      <c r="CE36" s="5"/>
      <c r="CF36" s="5"/>
      <c r="CG36" s="24"/>
      <c r="CH36" s="24"/>
      <c r="CI36" s="24"/>
      <c r="CJ36" s="24"/>
      <c r="CK36" s="24"/>
      <c r="CL36" s="24"/>
    </row>
    <row r="37" spans="1:90" s="2" customFormat="1" x14ac:dyDescent="0.2">
      <c r="A37" s="140" t="s">
        <v>87</v>
      </c>
      <c r="B37" s="141">
        <f>SUM(C37:J37)</f>
        <v>168</v>
      </c>
      <c r="C37" s="35">
        <v>0</v>
      </c>
      <c r="D37" s="35">
        <v>0</v>
      </c>
      <c r="E37" s="36">
        <v>0</v>
      </c>
      <c r="F37" s="36">
        <v>3</v>
      </c>
      <c r="G37" s="36">
        <v>6</v>
      </c>
      <c r="H37" s="36">
        <v>22</v>
      </c>
      <c r="I37" s="36">
        <v>128</v>
      </c>
      <c r="J37" s="34">
        <v>9</v>
      </c>
      <c r="K37" s="36">
        <v>168</v>
      </c>
      <c r="L37" s="34">
        <v>7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4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s="2" customFormat="1" x14ac:dyDescent="0.2">
      <c r="A38" s="142" t="s">
        <v>88</v>
      </c>
      <c r="B38" s="143">
        <f>SUM(C38:J38)</f>
        <v>1</v>
      </c>
      <c r="C38" s="144">
        <v>0</v>
      </c>
      <c r="D38" s="144">
        <v>0</v>
      </c>
      <c r="E38" s="145">
        <v>1</v>
      </c>
      <c r="F38" s="145">
        <v>0</v>
      </c>
      <c r="G38" s="145">
        <v>0</v>
      </c>
      <c r="H38" s="145">
        <v>0</v>
      </c>
      <c r="I38" s="145">
        <v>0</v>
      </c>
      <c r="J38" s="124">
        <v>0</v>
      </c>
      <c r="K38" s="146"/>
      <c r="L38" s="14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4"/>
      <c r="CA38" s="5"/>
      <c r="CB38" s="5"/>
      <c r="CC38" s="5"/>
      <c r="CD38" s="5"/>
      <c r="CE38" s="5"/>
      <c r="CF38" s="5"/>
      <c r="CG38" s="24"/>
      <c r="CH38" s="24"/>
      <c r="CI38" s="24"/>
      <c r="CJ38" s="24"/>
      <c r="CK38" s="24"/>
      <c r="CL38" s="24"/>
    </row>
    <row r="39" spans="1:90" s="2" customForma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4"/>
      <c r="BZ39" s="4"/>
      <c r="CA39" s="5"/>
      <c r="CB39" s="5"/>
      <c r="CC39" s="5"/>
      <c r="CD39" s="5"/>
      <c r="CE39" s="5"/>
      <c r="CF39" s="5"/>
      <c r="CG39" s="24"/>
      <c r="CH39" s="24"/>
      <c r="CI39" s="24"/>
      <c r="CJ39" s="24"/>
      <c r="CK39" s="24"/>
      <c r="CL39" s="24"/>
    </row>
    <row r="40" spans="1:90" s="2" customFormat="1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4"/>
      <c r="BZ40" s="4"/>
      <c r="CA40" s="5"/>
      <c r="CB40" s="5"/>
      <c r="CC40" s="5"/>
      <c r="CD40" s="5"/>
      <c r="CE40" s="5"/>
      <c r="CF40" s="5"/>
      <c r="CG40" s="24"/>
      <c r="CH40" s="24"/>
      <c r="CI40" s="24"/>
      <c r="CJ40" s="24"/>
      <c r="CK40" s="24"/>
      <c r="CL40" s="24"/>
    </row>
    <row r="41" spans="1:90" s="2" customFormat="1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4"/>
      <c r="BZ41" s="4"/>
      <c r="CA41" s="5"/>
      <c r="CB41" s="5"/>
      <c r="CC41" s="5"/>
      <c r="CD41" s="5"/>
      <c r="CE41" s="5"/>
      <c r="CF41" s="5"/>
      <c r="CG41" s="24"/>
      <c r="CH41" s="24"/>
      <c r="CI41" s="24"/>
      <c r="CJ41" s="24"/>
      <c r="CK41" s="24"/>
      <c r="CL41" s="24"/>
    </row>
    <row r="42" spans="1:90" s="2" customFormat="1" x14ac:dyDescent="0.2">
      <c r="A42" s="140" t="s">
        <v>87</v>
      </c>
      <c r="B42" s="134"/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4"/>
      <c r="BZ42" s="4"/>
      <c r="CA42" s="5" t="str">
        <f>IF(CG42=1,"* Total Nacidos Vivos con Malformación Congénita NO DEBE ser MAYOR a Nacidos Vivos según peso al Nacer. ","")</f>
        <v/>
      </c>
      <c r="CB42" s="5"/>
      <c r="CC42" s="5"/>
      <c r="CD42" s="5"/>
      <c r="CE42" s="5"/>
      <c r="CF42" s="5"/>
      <c r="CG42" s="24">
        <f>IF(B42&gt;B37,1,0)</f>
        <v>0</v>
      </c>
      <c r="CH42" s="24"/>
      <c r="CI42" s="24"/>
      <c r="CJ42" s="24"/>
      <c r="CK42" s="24"/>
      <c r="CL42" s="24"/>
    </row>
    <row r="43" spans="1:90" s="2" customFormat="1" x14ac:dyDescent="0.2">
      <c r="A43" s="150" t="s">
        <v>88</v>
      </c>
      <c r="B43" s="151"/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4"/>
      <c r="BZ43" s="4"/>
      <c r="CA43" s="5" t="str">
        <f>IF(CG43=1,"* Total Nacidos Fallecidos con Malformación Congénita NO DEBE ser MAYOR a Nacidos fallecidos según peso al Nacer. ","")</f>
        <v/>
      </c>
      <c r="CB43" s="5"/>
      <c r="CC43" s="5"/>
      <c r="CD43" s="5"/>
      <c r="CE43" s="5"/>
      <c r="CF43" s="5"/>
      <c r="CG43" s="24">
        <f>IF(B43&gt;B38,1,0)</f>
        <v>0</v>
      </c>
      <c r="CH43" s="24"/>
      <c r="CI43" s="24"/>
      <c r="CJ43" s="24"/>
      <c r="CK43" s="24"/>
      <c r="CL43" s="24"/>
    </row>
    <row r="44" spans="1:90" s="2" customForma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4"/>
      <c r="BZ44" s="4"/>
      <c r="CA44" s="5"/>
      <c r="CB44" s="5"/>
      <c r="CC44" s="5"/>
      <c r="CD44" s="5"/>
      <c r="CE44" s="5"/>
      <c r="CF44" s="5"/>
      <c r="CG44" s="24"/>
      <c r="CH44" s="24"/>
      <c r="CI44" s="24"/>
      <c r="CJ44" s="24"/>
      <c r="CK44" s="24"/>
      <c r="CL44" s="24"/>
    </row>
    <row r="45" spans="1:90" s="2" customFormat="1" ht="42" x14ac:dyDescent="0.2">
      <c r="A45" s="221" t="s">
        <v>74</v>
      </c>
      <c r="B45" s="156" t="s">
        <v>91</v>
      </c>
      <c r="C45" s="10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4"/>
      <c r="BZ45" s="4"/>
      <c r="CA45" s="5"/>
      <c r="CB45" s="5"/>
      <c r="CC45" s="5"/>
      <c r="CD45" s="5"/>
      <c r="CE45" s="5"/>
      <c r="CF45" s="5"/>
      <c r="CG45" s="24"/>
      <c r="CH45" s="24"/>
      <c r="CI45" s="24"/>
      <c r="CJ45" s="24"/>
      <c r="CK45" s="24"/>
      <c r="CL45" s="24"/>
    </row>
    <row r="46" spans="1:90" s="2" customFormat="1" x14ac:dyDescent="0.2">
      <c r="A46" s="237" t="s">
        <v>87</v>
      </c>
      <c r="B46" s="238">
        <v>2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4"/>
      <c r="BZ46" s="4"/>
      <c r="CA46" s="5"/>
      <c r="CB46" s="5"/>
      <c r="CC46" s="5"/>
      <c r="CD46" s="5"/>
      <c r="CE46" s="5"/>
      <c r="CF46" s="5"/>
      <c r="CG46" s="24"/>
      <c r="CH46" s="24"/>
      <c r="CI46" s="24"/>
      <c r="CJ46" s="24"/>
      <c r="CK46" s="24"/>
      <c r="CL46" s="24"/>
    </row>
    <row r="47" spans="1:90" s="2" customForma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4"/>
      <c r="BZ47" s="4"/>
      <c r="CA47" s="5"/>
      <c r="CB47" s="5"/>
      <c r="CC47" s="5"/>
      <c r="CD47" s="5"/>
      <c r="CE47" s="5"/>
      <c r="CF47" s="5"/>
      <c r="CG47" s="24"/>
      <c r="CH47" s="24"/>
      <c r="CI47" s="24"/>
      <c r="CJ47" s="24"/>
      <c r="CK47" s="24"/>
      <c r="CL47" s="24"/>
    </row>
    <row r="48" spans="1:90" s="2" customFormat="1" ht="14.25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4"/>
      <c r="BZ48" s="4"/>
      <c r="CA48" s="5"/>
      <c r="CB48" s="5"/>
      <c r="CC48" s="5"/>
      <c r="CD48" s="5"/>
      <c r="CE48" s="5"/>
      <c r="CF48" s="5"/>
      <c r="CG48" s="24"/>
      <c r="CH48" s="24"/>
      <c r="CI48" s="24"/>
      <c r="CJ48" s="24"/>
      <c r="CK48" s="24"/>
      <c r="CL48" s="24"/>
    </row>
    <row r="49" spans="1:90" s="2" customFormat="1" ht="21" x14ac:dyDescent="0.2">
      <c r="A49" s="377"/>
      <c r="B49" s="377"/>
      <c r="C49" s="234" t="s">
        <v>97</v>
      </c>
      <c r="D49" s="239" t="s">
        <v>98</v>
      </c>
      <c r="E49" s="240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4"/>
      <c r="BZ49" s="4"/>
      <c r="CA49" s="5"/>
      <c r="CB49" s="5"/>
      <c r="CC49" s="5"/>
      <c r="CD49" s="5"/>
      <c r="CE49" s="5"/>
      <c r="CF49" s="5"/>
      <c r="CG49" s="24"/>
      <c r="CH49" s="24"/>
      <c r="CI49" s="24"/>
      <c r="CJ49" s="24"/>
      <c r="CK49" s="24"/>
      <c r="CL49" s="24"/>
    </row>
    <row r="50" spans="1:90" s="2" customFormat="1" x14ac:dyDescent="0.2">
      <c r="A50" s="112" t="s">
        <v>100</v>
      </c>
      <c r="B50" s="165">
        <f>SUM(C50:E50)</f>
        <v>4</v>
      </c>
      <c r="C50" s="35">
        <v>0</v>
      </c>
      <c r="D50" s="36">
        <v>2</v>
      </c>
      <c r="E50" s="34">
        <v>2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4"/>
      <c r="BZ50" s="4"/>
      <c r="CA50" s="5"/>
      <c r="CB50" s="5"/>
      <c r="CC50" s="5"/>
      <c r="CD50" s="5"/>
      <c r="CE50" s="5"/>
      <c r="CF50" s="5"/>
      <c r="CG50" s="24"/>
      <c r="CH50" s="24"/>
      <c r="CI50" s="24"/>
      <c r="CJ50" s="24"/>
      <c r="CK50" s="24"/>
      <c r="CL50" s="24"/>
    </row>
    <row r="51" spans="1:90" s="2" customForma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4"/>
      <c r="BZ51" s="4"/>
      <c r="CA51" s="5"/>
      <c r="CB51" s="5"/>
      <c r="CC51" s="5"/>
      <c r="CD51" s="5"/>
      <c r="CE51" s="5"/>
      <c r="CF51" s="5"/>
      <c r="CG51" s="24"/>
      <c r="CH51" s="24"/>
      <c r="CI51" s="24"/>
      <c r="CJ51" s="24"/>
      <c r="CK51" s="24"/>
      <c r="CL51" s="24"/>
    </row>
    <row r="52" spans="1:90" s="2" customForma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4"/>
      <c r="BZ52" s="4"/>
      <c r="CA52" s="5"/>
      <c r="CB52" s="5"/>
      <c r="CC52" s="5"/>
      <c r="CD52" s="5"/>
      <c r="CE52" s="5"/>
      <c r="CF52" s="5"/>
      <c r="CG52" s="24"/>
      <c r="CH52" s="24"/>
      <c r="CI52" s="24"/>
      <c r="CJ52" s="24"/>
      <c r="CK52" s="24"/>
      <c r="CL52" s="24"/>
    </row>
    <row r="53" spans="1:90" s="2" customFormat="1" ht="31.5" x14ac:dyDescent="0.2">
      <c r="A53" s="221" t="s">
        <v>103</v>
      </c>
      <c r="B53" s="222" t="s">
        <v>104</v>
      </c>
      <c r="C53" s="222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4"/>
      <c r="BZ53" s="4"/>
      <c r="CA53" s="5"/>
      <c r="CB53" s="5"/>
      <c r="CC53" s="5"/>
      <c r="CD53" s="5"/>
      <c r="CE53" s="5"/>
      <c r="CF53" s="5"/>
      <c r="CG53" s="24"/>
      <c r="CH53" s="24"/>
      <c r="CI53" s="24"/>
      <c r="CJ53" s="24"/>
      <c r="CK53" s="24"/>
      <c r="CL53" s="24"/>
    </row>
    <row r="54" spans="1:90" s="2" customFormat="1" x14ac:dyDescent="0.2">
      <c r="A54" s="168" t="s">
        <v>106</v>
      </c>
      <c r="B54" s="169">
        <v>74</v>
      </c>
      <c r="C54" s="241">
        <v>40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4"/>
      <c r="BZ54" s="4"/>
      <c r="CA54" s="5"/>
      <c r="CB54" s="5"/>
      <c r="CC54" s="5"/>
      <c r="CD54" s="5"/>
      <c r="CE54" s="5"/>
      <c r="CF54" s="5"/>
      <c r="CG54" s="24"/>
      <c r="CH54" s="24"/>
      <c r="CI54" s="24"/>
      <c r="CJ54" s="24"/>
      <c r="CK54" s="24"/>
      <c r="CL54" s="24"/>
    </row>
    <row r="55" spans="1:90" s="2" customFormat="1" x14ac:dyDescent="0.2">
      <c r="A55" s="170" t="s">
        <v>107</v>
      </c>
      <c r="B55" s="128">
        <v>72</v>
      </c>
      <c r="C55" s="129">
        <v>20</v>
      </c>
      <c r="D55" s="43" t="str">
        <f>CA55&amp;CB55</f>
        <v/>
      </c>
      <c r="O55" s="7"/>
      <c r="P55" s="7"/>
      <c r="Q55" s="7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4"/>
      <c r="BZ55" s="4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s="2" customFormat="1" x14ac:dyDescent="0.2">
      <c r="A56" s="171"/>
      <c r="B56" s="172"/>
      <c r="C56" s="102"/>
      <c r="D56" s="3"/>
      <c r="E56" s="3"/>
      <c r="O56" s="7"/>
      <c r="P56" s="7"/>
      <c r="Q56" s="7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4"/>
      <c r="BZ56" s="4"/>
      <c r="CA56" s="5"/>
      <c r="CB56" s="5"/>
      <c r="CC56" s="5"/>
      <c r="CD56" s="5"/>
      <c r="CE56" s="5"/>
      <c r="CF56" s="5"/>
      <c r="CG56" s="24"/>
      <c r="CH56" s="24"/>
      <c r="CI56" s="24"/>
      <c r="CJ56" s="24"/>
      <c r="CK56" s="24"/>
      <c r="CL56" s="24"/>
    </row>
    <row r="57" spans="1:90" s="2" customForma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4"/>
      <c r="BZ57" s="4"/>
      <c r="CA57" s="5"/>
      <c r="CB57" s="5"/>
      <c r="CC57" s="5"/>
      <c r="CD57" s="5"/>
      <c r="CE57" s="5"/>
      <c r="CF57" s="5"/>
      <c r="CG57" s="24"/>
      <c r="CH57" s="24"/>
      <c r="CI57" s="24"/>
      <c r="CJ57" s="24"/>
      <c r="CK57" s="24"/>
      <c r="CL57" s="24"/>
    </row>
    <row r="58" spans="1:90" s="2" customFormat="1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4"/>
      <c r="BZ58" s="4"/>
      <c r="CA58" s="5"/>
      <c r="CB58" s="5"/>
      <c r="CC58" s="5"/>
      <c r="CD58" s="5"/>
      <c r="CE58" s="5"/>
      <c r="CF58" s="5"/>
      <c r="CG58" s="24"/>
      <c r="CH58" s="24"/>
      <c r="CI58" s="24"/>
      <c r="CJ58" s="24"/>
      <c r="CK58" s="24"/>
      <c r="CL58" s="24"/>
    </row>
    <row r="59" spans="1:90" s="2" customForma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4"/>
      <c r="BZ59" s="4"/>
      <c r="CA59" s="5"/>
      <c r="CB59" s="5"/>
      <c r="CC59" s="5"/>
      <c r="CD59" s="5"/>
      <c r="CE59" s="5"/>
      <c r="CF59" s="5"/>
      <c r="CG59" s="24"/>
      <c r="CH59" s="24"/>
      <c r="CI59" s="24"/>
      <c r="CJ59" s="24"/>
      <c r="CK59" s="24"/>
      <c r="CL59" s="24"/>
    </row>
    <row r="60" spans="1:90" s="2" customFormat="1" x14ac:dyDescent="0.2">
      <c r="A60" s="360"/>
      <c r="B60" s="361"/>
      <c r="C60" s="222" t="s">
        <v>115</v>
      </c>
      <c r="D60" s="175" t="s">
        <v>116</v>
      </c>
      <c r="E60" s="222" t="s">
        <v>117</v>
      </c>
      <c r="F60" s="234" t="s">
        <v>116</v>
      </c>
      <c r="G60" s="103" t="s">
        <v>117</v>
      </c>
      <c r="H60" s="234" t="s">
        <v>116</v>
      </c>
      <c r="I60" s="103" t="s">
        <v>117</v>
      </c>
      <c r="J60" s="234" t="s">
        <v>116</v>
      </c>
      <c r="K60" s="103" t="s">
        <v>117</v>
      </c>
      <c r="L60" s="234" t="s">
        <v>116</v>
      </c>
      <c r="M60" s="103" t="s">
        <v>117</v>
      </c>
      <c r="N60" s="234" t="s">
        <v>116</v>
      </c>
      <c r="O60" s="176" t="s">
        <v>117</v>
      </c>
      <c r="P60" s="369"/>
      <c r="Q60" s="363" t="s">
        <v>117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4"/>
      <c r="BZ60" s="4"/>
      <c r="CA60" s="5"/>
      <c r="CB60" s="5"/>
      <c r="CC60" s="5"/>
      <c r="CD60" s="5"/>
      <c r="CE60" s="5"/>
      <c r="CF60" s="5"/>
      <c r="CG60" s="24"/>
      <c r="CH60" s="24"/>
      <c r="CI60" s="24"/>
      <c r="CJ60" s="24"/>
      <c r="CK60" s="24"/>
      <c r="CL60" s="24"/>
    </row>
    <row r="61" spans="1:90" s="2" customFormat="1" x14ac:dyDescent="0.2">
      <c r="A61" s="351" t="s">
        <v>118</v>
      </c>
      <c r="B61" s="352"/>
      <c r="C61" s="177">
        <f>SUM(D61+E61)</f>
        <v>20</v>
      </c>
      <c r="D61" s="177">
        <f t="shared" ref="D61:E63" si="3">SUM(F61+H61+J61+L61+N61)</f>
        <v>7</v>
      </c>
      <c r="E61" s="178">
        <f t="shared" si="3"/>
        <v>13</v>
      </c>
      <c r="F61" s="33">
        <v>7</v>
      </c>
      <c r="G61" s="38">
        <v>12</v>
      </c>
      <c r="H61" s="33">
        <v>0</v>
      </c>
      <c r="I61" s="38">
        <v>1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4"/>
      <c r="BZ61" s="4"/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s="2" customFormat="1" x14ac:dyDescent="0.2">
      <c r="A62" s="353" t="s">
        <v>119</v>
      </c>
      <c r="B62" s="354"/>
      <c r="C62" s="180">
        <f>SUM(D62+E62)</f>
        <v>19</v>
      </c>
      <c r="D62" s="180">
        <f t="shared" si="3"/>
        <v>8</v>
      </c>
      <c r="E62" s="181">
        <f t="shared" si="3"/>
        <v>11</v>
      </c>
      <c r="F62" s="182">
        <v>5</v>
      </c>
      <c r="G62" s="49">
        <v>8</v>
      </c>
      <c r="H62" s="182">
        <v>2</v>
      </c>
      <c r="I62" s="183">
        <v>2</v>
      </c>
      <c r="J62" s="182">
        <v>1</v>
      </c>
      <c r="K62" s="183">
        <v>1</v>
      </c>
      <c r="L62" s="48">
        <v>0</v>
      </c>
      <c r="M62" s="49">
        <v>0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4"/>
      <c r="BZ62" s="4"/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s="2" customFormat="1" x14ac:dyDescent="0.2">
      <c r="A63" s="351" t="s">
        <v>120</v>
      </c>
      <c r="B63" s="351"/>
      <c r="C63" s="185">
        <f>SUM(D63+E63)</f>
        <v>6</v>
      </c>
      <c r="D63" s="185">
        <f t="shared" si="3"/>
        <v>2</v>
      </c>
      <c r="E63" s="186">
        <f t="shared" si="3"/>
        <v>4</v>
      </c>
      <c r="F63" s="187">
        <v>0</v>
      </c>
      <c r="G63" s="242">
        <v>1</v>
      </c>
      <c r="H63" s="188">
        <v>1</v>
      </c>
      <c r="I63" s="189">
        <v>1</v>
      </c>
      <c r="J63" s="190">
        <v>0</v>
      </c>
      <c r="K63" s="191">
        <v>1</v>
      </c>
      <c r="L63" s="48">
        <v>0</v>
      </c>
      <c r="M63" s="49">
        <v>0</v>
      </c>
      <c r="N63" s="48">
        <v>1</v>
      </c>
      <c r="O63" s="184">
        <v>1</v>
      </c>
      <c r="P63" s="51">
        <v>0</v>
      </c>
      <c r="Q63" s="49">
        <v>1</v>
      </c>
      <c r="R63" s="43" t="str">
        <f>CA63&amp;CB63</f>
        <v/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4"/>
      <c r="BZ63" s="4"/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s="2" customFormat="1" x14ac:dyDescent="0.2">
      <c r="A64" s="355" t="s">
        <v>121</v>
      </c>
      <c r="B64" s="355"/>
      <c r="C64" s="192">
        <f>SUM(D64+E64)</f>
        <v>3</v>
      </c>
      <c r="D64" s="192">
        <f>SUM(J64+L64+N64)</f>
        <v>2</v>
      </c>
      <c r="E64" s="193">
        <f>SUM(K64+M64+O64)</f>
        <v>1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2</v>
      </c>
      <c r="O64" s="197">
        <v>1</v>
      </c>
      <c r="P64" s="91">
        <v>0</v>
      </c>
      <c r="Q64" s="122">
        <v>3</v>
      </c>
      <c r="R64" s="43" t="str">
        <f>CA64&amp;CB64</f>
        <v/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4"/>
      <c r="BZ64" s="4"/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104" x14ac:dyDescent="0.2">
      <c r="A65" s="138" t="s">
        <v>122</v>
      </c>
      <c r="CG65" s="24"/>
      <c r="CH65" s="24"/>
      <c r="CI65" s="24"/>
      <c r="CJ65" s="24"/>
      <c r="CK65" s="24"/>
      <c r="CL65" s="24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21" x14ac:dyDescent="0.2">
      <c r="A66" s="243" t="s">
        <v>123</v>
      </c>
      <c r="B66" s="244" t="s">
        <v>124</v>
      </c>
      <c r="C66" s="244" t="s">
        <v>9</v>
      </c>
      <c r="D66" s="244" t="s">
        <v>10</v>
      </c>
      <c r="T66" s="3"/>
      <c r="BX66" s="4"/>
      <c r="CG66" s="24"/>
      <c r="CH66" s="24"/>
      <c r="CI66" s="24"/>
      <c r="CJ66" s="24"/>
      <c r="CK66" s="24"/>
      <c r="CL66" s="24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21" x14ac:dyDescent="0.2">
      <c r="A67" s="200" t="s">
        <v>125</v>
      </c>
      <c r="B67" s="169">
        <v>25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x14ac:dyDescent="0.2">
      <c r="A68" s="201" t="s">
        <v>126</v>
      </c>
      <c r="B68" s="117">
        <v>148</v>
      </c>
      <c r="C68" s="117"/>
      <c r="D68" s="117">
        <v>4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21" x14ac:dyDescent="0.2">
      <c r="A69" s="202" t="s">
        <v>127</v>
      </c>
      <c r="B69" s="203">
        <v>8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200" spans="1:104" s="204" customFormat="1" x14ac:dyDescent="0.2">
      <c r="A200" s="204">
        <f>SUM(B11:T11,B37:B38,C61:C64,B26:B28,B54:B55,B50:B51,B31:B32,B42:B43,B46:C46,B16:B20,B67:D69)</f>
        <v>1453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0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",[4]NOMBRE!B6," - ","( ",[4]NOMBRE!C6,[4]NOMBRE!D6," )")</f>
        <v>MES: MARZO - ( 03 )</v>
      </c>
    </row>
    <row r="5" spans="1:90" ht="16.350000000000001" customHeight="1" x14ac:dyDescent="0.2">
      <c r="A5" s="1" t="str">
        <f>CONCATENATE("AÑO: ",[4]NOMBRE!B7)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14" t="s">
        <v>11</v>
      </c>
      <c r="C10" s="315" t="s">
        <v>12</v>
      </c>
      <c r="D10" s="14" t="s">
        <v>13</v>
      </c>
      <c r="E10" s="316" t="s">
        <v>14</v>
      </c>
      <c r="F10" s="16" t="s">
        <v>15</v>
      </c>
      <c r="G10" s="315" t="s">
        <v>16</v>
      </c>
      <c r="H10" s="17" t="s">
        <v>17</v>
      </c>
      <c r="I10" s="317" t="s">
        <v>18</v>
      </c>
      <c r="J10" s="317" t="s">
        <v>19</v>
      </c>
      <c r="K10" s="317" t="s">
        <v>20</v>
      </c>
      <c r="L10" s="318" t="s">
        <v>21</v>
      </c>
      <c r="M10" s="319" t="s">
        <v>22</v>
      </c>
      <c r="N10" s="317" t="s">
        <v>23</v>
      </c>
      <c r="O10" s="318" t="s">
        <v>24</v>
      </c>
      <c r="P10" s="320" t="s">
        <v>25</v>
      </c>
      <c r="Q10" s="321" t="s">
        <v>26</v>
      </c>
      <c r="R10" s="321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301" t="s">
        <v>28</v>
      </c>
      <c r="B11" s="322">
        <f t="shared" ref="B11:T11" si="0">SUM(B12:B15)</f>
        <v>152</v>
      </c>
      <c r="C11" s="323">
        <f t="shared" si="0"/>
        <v>86</v>
      </c>
      <c r="D11" s="28">
        <f t="shared" si="0"/>
        <v>0</v>
      </c>
      <c r="E11" s="29">
        <f t="shared" si="0"/>
        <v>2</v>
      </c>
      <c r="F11" s="29">
        <f t="shared" si="0"/>
        <v>0</v>
      </c>
      <c r="G11" s="323">
        <f t="shared" si="0"/>
        <v>7</v>
      </c>
      <c r="H11" s="29">
        <f t="shared" si="0"/>
        <v>125</v>
      </c>
      <c r="I11" s="322">
        <f t="shared" si="0"/>
        <v>25</v>
      </c>
      <c r="J11" s="322">
        <f t="shared" si="0"/>
        <v>96</v>
      </c>
      <c r="K11" s="322">
        <f t="shared" si="0"/>
        <v>4</v>
      </c>
      <c r="L11" s="323">
        <f t="shared" si="0"/>
        <v>0</v>
      </c>
      <c r="M11" s="324">
        <f t="shared" si="0"/>
        <v>27</v>
      </c>
      <c r="N11" s="322">
        <f t="shared" si="0"/>
        <v>27</v>
      </c>
      <c r="O11" s="323">
        <f t="shared" si="0"/>
        <v>0</v>
      </c>
      <c r="P11" s="324">
        <f t="shared" si="0"/>
        <v>5</v>
      </c>
      <c r="Q11" s="322">
        <f t="shared" si="0"/>
        <v>125</v>
      </c>
      <c r="R11" s="31">
        <f t="shared" si="0"/>
        <v>35</v>
      </c>
      <c r="S11" s="324">
        <f t="shared" si="0"/>
        <v>0</v>
      </c>
      <c r="T11" s="31">
        <f t="shared" si="0"/>
        <v>6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52</v>
      </c>
      <c r="C12" s="34">
        <v>48</v>
      </c>
      <c r="D12" s="35"/>
      <c r="E12" s="36">
        <v>2</v>
      </c>
      <c r="F12" s="37"/>
      <c r="G12" s="38">
        <v>3</v>
      </c>
      <c r="H12" s="39">
        <f>SUM(I12:L12)</f>
        <v>25</v>
      </c>
      <c r="I12" s="40">
        <v>25</v>
      </c>
      <c r="J12" s="40"/>
      <c r="K12" s="40"/>
      <c r="L12" s="38"/>
      <c r="M12" s="41">
        <f>SUM(N12:O12)</f>
        <v>27</v>
      </c>
      <c r="N12" s="40">
        <v>27</v>
      </c>
      <c r="O12" s="38"/>
      <c r="P12" s="33">
        <v>4</v>
      </c>
      <c r="Q12" s="40">
        <v>35</v>
      </c>
      <c r="R12" s="42">
        <v>35</v>
      </c>
      <c r="S12" s="33">
        <v>0</v>
      </c>
      <c r="T12" s="42">
        <v>6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0</v>
      </c>
      <c r="C13" s="49">
        <v>0</v>
      </c>
      <c r="D13" s="48"/>
      <c r="E13" s="50"/>
      <c r="F13" s="51"/>
      <c r="G13" s="49"/>
      <c r="H13" s="52">
        <f>SUM(I13:L13)</f>
        <v>0</v>
      </c>
      <c r="I13" s="50">
        <v>0</v>
      </c>
      <c r="J13" s="50"/>
      <c r="K13" s="50"/>
      <c r="L13" s="49"/>
      <c r="M13" s="53">
        <f>SUM(N13:O13)</f>
        <v>0</v>
      </c>
      <c r="N13" s="40"/>
      <c r="O13" s="38"/>
      <c r="P13" s="33"/>
      <c r="Q13" s="40"/>
      <c r="R13" s="42"/>
      <c r="S13" s="33"/>
      <c r="T13" s="42"/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64</v>
      </c>
      <c r="C14" s="49">
        <v>12</v>
      </c>
      <c r="D14" s="48"/>
      <c r="E14" s="50"/>
      <c r="F14" s="51"/>
      <c r="G14" s="49"/>
      <c r="H14" s="52">
        <f>SUM(I14:L14)</f>
        <v>64</v>
      </c>
      <c r="I14" s="50">
        <v>0</v>
      </c>
      <c r="J14" s="50">
        <v>64</v>
      </c>
      <c r="K14" s="50"/>
      <c r="L14" s="49"/>
      <c r="M14" s="53">
        <f>SUM(N14:O14)</f>
        <v>0</v>
      </c>
      <c r="N14" s="40"/>
      <c r="O14" s="38"/>
      <c r="P14" s="33">
        <v>1</v>
      </c>
      <c r="Q14" s="40">
        <v>60</v>
      </c>
      <c r="R14" s="42"/>
      <c r="S14" s="33">
        <v>0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36</v>
      </c>
      <c r="C15" s="56">
        <v>26</v>
      </c>
      <c r="D15" s="55"/>
      <c r="E15" s="57"/>
      <c r="F15" s="58"/>
      <c r="G15" s="56">
        <v>4</v>
      </c>
      <c r="H15" s="59">
        <f>SUM(I15:L15)</f>
        <v>36</v>
      </c>
      <c r="I15" s="57">
        <v>0</v>
      </c>
      <c r="J15" s="57">
        <v>32</v>
      </c>
      <c r="K15" s="57">
        <v>4</v>
      </c>
      <c r="L15" s="56"/>
      <c r="M15" s="60">
        <f>SUM(N15:O15)</f>
        <v>0</v>
      </c>
      <c r="N15" s="40"/>
      <c r="O15" s="38"/>
      <c r="P15" s="33"/>
      <c r="Q15" s="40">
        <v>30</v>
      </c>
      <c r="R15" s="40"/>
      <c r="S15" s="33">
        <v>0</v>
      </c>
      <c r="T15" s="42">
        <v>0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8</v>
      </c>
      <c r="C16" s="63">
        <v>8</v>
      </c>
      <c r="D16" s="64"/>
      <c r="E16" s="65"/>
      <c r="F16" s="66"/>
      <c r="G16" s="67"/>
      <c r="H16" s="68">
        <f>SUM(I16:L16)</f>
        <v>8</v>
      </c>
      <c r="I16" s="69">
        <v>2</v>
      </c>
      <c r="J16" s="69"/>
      <c r="K16" s="69">
        <v>2</v>
      </c>
      <c r="L16" s="63">
        <v>4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8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3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319" t="s">
        <v>47</v>
      </c>
      <c r="D24" s="317" t="s">
        <v>48</v>
      </c>
      <c r="E24" s="317" t="s">
        <v>49</v>
      </c>
      <c r="F24" s="17" t="s">
        <v>50</v>
      </c>
      <c r="G24" s="317" t="s">
        <v>51</v>
      </c>
      <c r="H24" s="317" t="s">
        <v>52</v>
      </c>
      <c r="I24" s="17" t="s">
        <v>53</v>
      </c>
      <c r="J24" s="317" t="s">
        <v>54</v>
      </c>
      <c r="K24" s="17" t="s">
        <v>55</v>
      </c>
      <c r="L24" s="253" t="s">
        <v>56</v>
      </c>
      <c r="M24" s="319" t="s">
        <v>57</v>
      </c>
      <c r="N24" s="317" t="s">
        <v>58</v>
      </c>
      <c r="O24" s="318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1</v>
      </c>
      <c r="C25" s="325">
        <f t="shared" si="2"/>
        <v>1</v>
      </c>
      <c r="D25" s="326">
        <f t="shared" si="2"/>
        <v>0</v>
      </c>
      <c r="E25" s="326">
        <f t="shared" si="2"/>
        <v>0</v>
      </c>
      <c r="F25" s="326">
        <f t="shared" si="2"/>
        <v>0</v>
      </c>
      <c r="G25" s="326">
        <f t="shared" si="2"/>
        <v>0</v>
      </c>
      <c r="H25" s="326">
        <f t="shared" si="2"/>
        <v>0</v>
      </c>
      <c r="I25" s="326">
        <f t="shared" si="2"/>
        <v>0</v>
      </c>
      <c r="J25" s="326">
        <f t="shared" si="2"/>
        <v>0</v>
      </c>
      <c r="K25" s="326">
        <f t="shared" si="2"/>
        <v>0</v>
      </c>
      <c r="L25" s="327">
        <f t="shared" si="2"/>
        <v>0</v>
      </c>
      <c r="M25" s="325">
        <f t="shared" si="2"/>
        <v>1</v>
      </c>
      <c r="N25" s="326">
        <f t="shared" si="2"/>
        <v>0</v>
      </c>
      <c r="O25" s="327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1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338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1</v>
      </c>
      <c r="C28" s="120">
        <v>1</v>
      </c>
      <c r="D28" s="91"/>
      <c r="E28" s="121"/>
      <c r="F28" s="91"/>
      <c r="G28" s="121"/>
      <c r="H28" s="121"/>
      <c r="I28" s="91"/>
      <c r="J28" s="121"/>
      <c r="K28" s="91"/>
      <c r="L28" s="122"/>
      <c r="M28" s="123">
        <v>1</v>
      </c>
      <c r="N28" s="124"/>
      <c r="O28" s="125"/>
      <c r="P28" s="126"/>
      <c r="Q28" s="127"/>
      <c r="R28" s="128">
        <v>1</v>
      </c>
      <c r="S28" s="128">
        <v>0</v>
      </c>
      <c r="T28" s="129">
        <v>0</v>
      </c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337" t="s">
        <v>66</v>
      </c>
      <c r="B30" s="339" t="s">
        <v>67</v>
      </c>
      <c r="C30" s="339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70</v>
      </c>
      <c r="C31" s="134">
        <v>18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49</v>
      </c>
      <c r="C32" s="136">
        <v>41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340" t="s">
        <v>77</v>
      </c>
      <c r="D36" s="340" t="s">
        <v>78</v>
      </c>
      <c r="E36" s="341" t="s">
        <v>79</v>
      </c>
      <c r="F36" s="341" t="s">
        <v>80</v>
      </c>
      <c r="G36" s="341" t="s">
        <v>81</v>
      </c>
      <c r="H36" s="341" t="s">
        <v>82</v>
      </c>
      <c r="I36" s="341" t="s">
        <v>83</v>
      </c>
      <c r="J36" s="342" t="s">
        <v>84</v>
      </c>
      <c r="K36" s="341" t="s">
        <v>85</v>
      </c>
      <c r="L36" s="342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149</v>
      </c>
      <c r="C37" s="35"/>
      <c r="D37" s="35">
        <v>0</v>
      </c>
      <c r="E37" s="36">
        <v>0</v>
      </c>
      <c r="F37" s="36">
        <v>2</v>
      </c>
      <c r="G37" s="36">
        <v>7</v>
      </c>
      <c r="H37" s="36">
        <v>29</v>
      </c>
      <c r="I37" s="36">
        <v>102</v>
      </c>
      <c r="J37" s="34">
        <v>9</v>
      </c>
      <c r="K37" s="36">
        <v>151</v>
      </c>
      <c r="L37" s="34">
        <v>7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4</v>
      </c>
      <c r="C38" s="144">
        <v>1</v>
      </c>
      <c r="D38" s="144">
        <v>1</v>
      </c>
      <c r="E38" s="145"/>
      <c r="F38" s="145"/>
      <c r="G38" s="145">
        <v>1</v>
      </c>
      <c r="H38" s="145">
        <v>1</v>
      </c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/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/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336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343" t="s">
        <v>87</v>
      </c>
      <c r="B46" s="344">
        <v>1</v>
      </c>
      <c r="C46" s="158">
        <v>2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340" t="s">
        <v>97</v>
      </c>
      <c r="D49" s="345" t="s">
        <v>98</v>
      </c>
      <c r="E49" s="346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3</v>
      </c>
      <c r="C50" s="35"/>
      <c r="D50" s="36">
        <v>1</v>
      </c>
      <c r="E50" s="34">
        <v>2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336" t="s">
        <v>103</v>
      </c>
      <c r="B53" s="337" t="s">
        <v>104</v>
      </c>
      <c r="C53" s="337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74</v>
      </c>
      <c r="C54" s="347">
        <v>27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73</v>
      </c>
      <c r="C55" s="129">
        <v>13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337" t="s">
        <v>115</v>
      </c>
      <c r="D60" s="250" t="s">
        <v>116</v>
      </c>
      <c r="E60" s="337" t="s">
        <v>117</v>
      </c>
      <c r="F60" s="340" t="s">
        <v>116</v>
      </c>
      <c r="G60" s="253" t="s">
        <v>117</v>
      </c>
      <c r="H60" s="340" t="s">
        <v>116</v>
      </c>
      <c r="I60" s="253" t="s">
        <v>117</v>
      </c>
      <c r="J60" s="340" t="s">
        <v>116</v>
      </c>
      <c r="K60" s="253" t="s">
        <v>117</v>
      </c>
      <c r="L60" s="340" t="s">
        <v>116</v>
      </c>
      <c r="M60" s="253" t="s">
        <v>117</v>
      </c>
      <c r="N60" s="340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11</v>
      </c>
      <c r="D61" s="177">
        <f t="shared" ref="D61:E63" si="3">SUM(F61+H61+J61+L61+N61)</f>
        <v>5</v>
      </c>
      <c r="E61" s="178">
        <f t="shared" si="3"/>
        <v>6</v>
      </c>
      <c r="F61" s="33">
        <v>5</v>
      </c>
      <c r="G61" s="38">
        <v>6</v>
      </c>
      <c r="H61" s="33">
        <v>0</v>
      </c>
      <c r="I61" s="38">
        <v>0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1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13</v>
      </c>
      <c r="D62" s="180">
        <f t="shared" si="3"/>
        <v>6</v>
      </c>
      <c r="E62" s="181">
        <f t="shared" si="3"/>
        <v>7</v>
      </c>
      <c r="F62" s="182">
        <v>3</v>
      </c>
      <c r="G62" s="49">
        <v>5</v>
      </c>
      <c r="H62" s="182">
        <v>1</v>
      </c>
      <c r="I62" s="183">
        <v>0</v>
      </c>
      <c r="J62" s="182">
        <v>1</v>
      </c>
      <c r="K62" s="183">
        <v>1</v>
      </c>
      <c r="L62" s="48">
        <v>0</v>
      </c>
      <c r="M62" s="49">
        <v>1</v>
      </c>
      <c r="N62" s="48">
        <v>1</v>
      </c>
      <c r="O62" s="184">
        <v>0</v>
      </c>
      <c r="P62" s="51">
        <v>0</v>
      </c>
      <c r="Q62" s="49">
        <v>3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8</v>
      </c>
      <c r="D63" s="185">
        <f t="shared" si="3"/>
        <v>4</v>
      </c>
      <c r="E63" s="186">
        <f t="shared" si="3"/>
        <v>4</v>
      </c>
      <c r="F63" s="187">
        <v>0</v>
      </c>
      <c r="G63" s="348">
        <v>1</v>
      </c>
      <c r="H63" s="188">
        <v>0</v>
      </c>
      <c r="I63" s="189">
        <v>0</v>
      </c>
      <c r="J63" s="190">
        <v>1</v>
      </c>
      <c r="K63" s="191">
        <v>1</v>
      </c>
      <c r="L63" s="48">
        <v>0</v>
      </c>
      <c r="M63" s="49">
        <v>1</v>
      </c>
      <c r="N63" s="48">
        <v>3</v>
      </c>
      <c r="O63" s="184">
        <v>1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2</v>
      </c>
      <c r="D64" s="192">
        <f>SUM(J64+L64+N64)</f>
        <v>2</v>
      </c>
      <c r="E64" s="193">
        <f>SUM(K64+M64+O64)</f>
        <v>0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2</v>
      </c>
      <c r="O64" s="197">
        <v>0</v>
      </c>
      <c r="P64" s="91">
        <v>0</v>
      </c>
      <c r="Q64" s="122">
        <v>1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49" t="s">
        <v>123</v>
      </c>
      <c r="B66" s="350" t="s">
        <v>124</v>
      </c>
      <c r="C66" s="350" t="s">
        <v>9</v>
      </c>
      <c r="D66" s="350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13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154</v>
      </c>
      <c r="C68" s="117"/>
      <c r="D68" s="117">
        <v>1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10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1380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0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",[5]NOMBRE!B6," - ","( ",[5]NOMBRE!C6,[5]NOMBRE!D6," )")</f>
        <v>MES: ABRIL - ( 04 )</v>
      </c>
    </row>
    <row r="5" spans="1:90" ht="16.350000000000001" customHeight="1" x14ac:dyDescent="0.2">
      <c r="A5" s="1" t="str">
        <f>CONCATENATE("AÑO: ",[5]NOMBRE!B7)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14" t="s">
        <v>11</v>
      </c>
      <c r="C10" s="315" t="s">
        <v>12</v>
      </c>
      <c r="D10" s="14" t="s">
        <v>13</v>
      </c>
      <c r="E10" s="316" t="s">
        <v>14</v>
      </c>
      <c r="F10" s="16" t="s">
        <v>15</v>
      </c>
      <c r="G10" s="315" t="s">
        <v>16</v>
      </c>
      <c r="H10" s="17" t="s">
        <v>17</v>
      </c>
      <c r="I10" s="317" t="s">
        <v>18</v>
      </c>
      <c r="J10" s="317" t="s">
        <v>19</v>
      </c>
      <c r="K10" s="317" t="s">
        <v>20</v>
      </c>
      <c r="L10" s="318" t="s">
        <v>21</v>
      </c>
      <c r="M10" s="319" t="s">
        <v>22</v>
      </c>
      <c r="N10" s="317" t="s">
        <v>23</v>
      </c>
      <c r="O10" s="318" t="s">
        <v>24</v>
      </c>
      <c r="P10" s="320" t="s">
        <v>25</v>
      </c>
      <c r="Q10" s="321" t="s">
        <v>26</v>
      </c>
      <c r="R10" s="321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301" t="s">
        <v>28</v>
      </c>
      <c r="B11" s="322">
        <f t="shared" ref="B11:T11" si="0">SUM(B12:B15)</f>
        <v>167</v>
      </c>
      <c r="C11" s="323">
        <f t="shared" si="0"/>
        <v>79</v>
      </c>
      <c r="D11" s="28">
        <f t="shared" si="0"/>
        <v>0</v>
      </c>
      <c r="E11" s="29">
        <f t="shared" si="0"/>
        <v>0</v>
      </c>
      <c r="F11" s="29">
        <f t="shared" si="0"/>
        <v>2</v>
      </c>
      <c r="G11" s="323">
        <f t="shared" si="0"/>
        <v>8</v>
      </c>
      <c r="H11" s="29">
        <f t="shared" si="0"/>
        <v>139</v>
      </c>
      <c r="I11" s="322">
        <f t="shared" si="0"/>
        <v>26</v>
      </c>
      <c r="J11" s="322">
        <f t="shared" si="0"/>
        <v>111</v>
      </c>
      <c r="K11" s="322">
        <f t="shared" si="0"/>
        <v>2</v>
      </c>
      <c r="L11" s="323">
        <f t="shared" si="0"/>
        <v>0</v>
      </c>
      <c r="M11" s="324">
        <f t="shared" si="0"/>
        <v>24</v>
      </c>
      <c r="N11" s="322">
        <f t="shared" si="0"/>
        <v>20</v>
      </c>
      <c r="O11" s="323">
        <f t="shared" si="0"/>
        <v>4</v>
      </c>
      <c r="P11" s="324">
        <f t="shared" si="0"/>
        <v>1</v>
      </c>
      <c r="Q11" s="322">
        <f t="shared" si="0"/>
        <v>158</v>
      </c>
      <c r="R11" s="31">
        <f t="shared" si="0"/>
        <v>48</v>
      </c>
      <c r="S11" s="324">
        <f t="shared" si="0"/>
        <v>1</v>
      </c>
      <c r="T11" s="31">
        <f t="shared" si="0"/>
        <v>12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52</v>
      </c>
      <c r="C12" s="34">
        <v>50</v>
      </c>
      <c r="D12" s="35"/>
      <c r="E12" s="36"/>
      <c r="F12" s="37">
        <v>2</v>
      </c>
      <c r="G12" s="38">
        <v>3</v>
      </c>
      <c r="H12" s="39">
        <f>SUM(I12:L12)</f>
        <v>24</v>
      </c>
      <c r="I12" s="40">
        <v>24</v>
      </c>
      <c r="J12" s="40"/>
      <c r="K12" s="40"/>
      <c r="L12" s="38"/>
      <c r="M12" s="41">
        <f>SUM(N12:O12)</f>
        <v>24</v>
      </c>
      <c r="N12" s="40">
        <v>20</v>
      </c>
      <c r="O12" s="38">
        <v>4</v>
      </c>
      <c r="P12" s="33">
        <v>1</v>
      </c>
      <c r="Q12" s="40">
        <v>48</v>
      </c>
      <c r="R12" s="42">
        <v>48</v>
      </c>
      <c r="S12" s="33">
        <v>1</v>
      </c>
      <c r="T12" s="42">
        <v>4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2</v>
      </c>
      <c r="C13" s="49">
        <v>0</v>
      </c>
      <c r="D13" s="48"/>
      <c r="E13" s="50"/>
      <c r="F13" s="51"/>
      <c r="G13" s="49"/>
      <c r="H13" s="52">
        <f>SUM(I13:L13)</f>
        <v>2</v>
      </c>
      <c r="I13" s="50">
        <v>2</v>
      </c>
      <c r="J13" s="50"/>
      <c r="K13" s="50"/>
      <c r="L13" s="49"/>
      <c r="M13" s="53">
        <f>SUM(N13:O13)</f>
        <v>0</v>
      </c>
      <c r="N13" s="40"/>
      <c r="O13" s="38"/>
      <c r="P13" s="33"/>
      <c r="Q13" s="40">
        <v>2</v>
      </c>
      <c r="R13" s="42"/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84</v>
      </c>
      <c r="C14" s="49">
        <v>13</v>
      </c>
      <c r="D14" s="48"/>
      <c r="E14" s="50"/>
      <c r="F14" s="51"/>
      <c r="G14" s="49">
        <v>1</v>
      </c>
      <c r="H14" s="52">
        <f>SUM(I14:L14)</f>
        <v>82</v>
      </c>
      <c r="I14" s="50">
        <v>0</v>
      </c>
      <c r="J14" s="50">
        <v>81</v>
      </c>
      <c r="K14" s="50">
        <v>1</v>
      </c>
      <c r="L14" s="49"/>
      <c r="M14" s="53">
        <f>SUM(N14:O14)</f>
        <v>0</v>
      </c>
      <c r="N14" s="40"/>
      <c r="O14" s="38"/>
      <c r="P14" s="33"/>
      <c r="Q14" s="40">
        <v>81</v>
      </c>
      <c r="R14" s="42"/>
      <c r="S14" s="33">
        <v>0</v>
      </c>
      <c r="T14" s="42">
        <v>5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29</v>
      </c>
      <c r="C15" s="56">
        <v>16</v>
      </c>
      <c r="D15" s="55"/>
      <c r="E15" s="57"/>
      <c r="F15" s="58"/>
      <c r="G15" s="56">
        <v>4</v>
      </c>
      <c r="H15" s="59">
        <f>SUM(I15:L15)</f>
        <v>31</v>
      </c>
      <c r="I15" s="57">
        <v>0</v>
      </c>
      <c r="J15" s="57">
        <v>30</v>
      </c>
      <c r="K15" s="57">
        <v>1</v>
      </c>
      <c r="L15" s="56"/>
      <c r="M15" s="60">
        <f>SUM(N15:O15)</f>
        <v>0</v>
      </c>
      <c r="N15" s="40"/>
      <c r="O15" s="38"/>
      <c r="P15" s="33"/>
      <c r="Q15" s="40">
        <v>27</v>
      </c>
      <c r="R15" s="40"/>
      <c r="S15" s="33">
        <v>0</v>
      </c>
      <c r="T15" s="42">
        <v>3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9</v>
      </c>
      <c r="C16" s="63">
        <v>7</v>
      </c>
      <c r="D16" s="64"/>
      <c r="E16" s="65"/>
      <c r="F16" s="66"/>
      <c r="G16" s="67"/>
      <c r="H16" s="68">
        <f>SUM(I16:L16)</f>
        <v>9</v>
      </c>
      <c r="I16" s="69"/>
      <c r="J16" s="69">
        <v>4</v>
      </c>
      <c r="K16" s="69">
        <v>5</v>
      </c>
      <c r="L16" s="63"/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8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319" t="s">
        <v>47</v>
      </c>
      <c r="D24" s="317" t="s">
        <v>48</v>
      </c>
      <c r="E24" s="317" t="s">
        <v>49</v>
      </c>
      <c r="F24" s="17" t="s">
        <v>50</v>
      </c>
      <c r="G24" s="317" t="s">
        <v>51</v>
      </c>
      <c r="H24" s="317" t="s">
        <v>52</v>
      </c>
      <c r="I24" s="17" t="s">
        <v>53</v>
      </c>
      <c r="J24" s="317" t="s">
        <v>54</v>
      </c>
      <c r="K24" s="17" t="s">
        <v>55</v>
      </c>
      <c r="L24" s="253" t="s">
        <v>56</v>
      </c>
      <c r="M24" s="319" t="s">
        <v>57</v>
      </c>
      <c r="N24" s="317" t="s">
        <v>58</v>
      </c>
      <c r="O24" s="318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325">
        <f t="shared" si="2"/>
        <v>0</v>
      </c>
      <c r="D25" s="326">
        <f t="shared" si="2"/>
        <v>0</v>
      </c>
      <c r="E25" s="326">
        <f t="shared" si="2"/>
        <v>0</v>
      </c>
      <c r="F25" s="326">
        <f t="shared" si="2"/>
        <v>0</v>
      </c>
      <c r="G25" s="326">
        <f t="shared" si="2"/>
        <v>0</v>
      </c>
      <c r="H25" s="326">
        <f t="shared" si="2"/>
        <v>0</v>
      </c>
      <c r="I25" s="326">
        <f t="shared" si="2"/>
        <v>0</v>
      </c>
      <c r="J25" s="326">
        <f t="shared" si="2"/>
        <v>0</v>
      </c>
      <c r="K25" s="326">
        <f t="shared" si="2"/>
        <v>0</v>
      </c>
      <c r="L25" s="327">
        <f t="shared" si="2"/>
        <v>0</v>
      </c>
      <c r="M25" s="325">
        <f t="shared" si="2"/>
        <v>0</v>
      </c>
      <c r="N25" s="326">
        <f t="shared" si="2"/>
        <v>0</v>
      </c>
      <c r="O25" s="327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328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302" t="s">
        <v>66</v>
      </c>
      <c r="B30" s="329" t="s">
        <v>67</v>
      </c>
      <c r="C30" s="329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31</v>
      </c>
      <c r="C31" s="134">
        <v>21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31</v>
      </c>
      <c r="C32" s="136">
        <v>23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319" t="s">
        <v>77</v>
      </c>
      <c r="D36" s="319" t="s">
        <v>78</v>
      </c>
      <c r="E36" s="317" t="s">
        <v>79</v>
      </c>
      <c r="F36" s="317" t="s">
        <v>80</v>
      </c>
      <c r="G36" s="317" t="s">
        <v>81</v>
      </c>
      <c r="H36" s="317" t="s">
        <v>82</v>
      </c>
      <c r="I36" s="317" t="s">
        <v>83</v>
      </c>
      <c r="J36" s="318" t="s">
        <v>84</v>
      </c>
      <c r="K36" s="317" t="s">
        <v>85</v>
      </c>
      <c r="L36" s="318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169</v>
      </c>
      <c r="C37" s="35">
        <v>0</v>
      </c>
      <c r="D37" s="35">
        <v>0</v>
      </c>
      <c r="E37" s="36"/>
      <c r="F37" s="36">
        <v>5</v>
      </c>
      <c r="G37" s="36">
        <v>6</v>
      </c>
      <c r="H37" s="36">
        <v>35</v>
      </c>
      <c r="I37" s="36">
        <v>110</v>
      </c>
      <c r="J37" s="34">
        <v>13</v>
      </c>
      <c r="K37" s="36">
        <v>172</v>
      </c>
      <c r="L37" s="34">
        <v>5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0</v>
      </c>
      <c r="C38" s="144"/>
      <c r="D38" s="144"/>
      <c r="E38" s="145"/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3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301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330" t="s">
        <v>87</v>
      </c>
      <c r="B46" s="331">
        <v>3</v>
      </c>
      <c r="C46" s="158">
        <v>0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319" t="s">
        <v>97</v>
      </c>
      <c r="D49" s="332" t="s">
        <v>98</v>
      </c>
      <c r="E49" s="333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6</v>
      </c>
      <c r="C50" s="35"/>
      <c r="D50" s="36">
        <v>3</v>
      </c>
      <c r="E50" s="34">
        <v>3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301" t="s">
        <v>103</v>
      </c>
      <c r="B53" s="302" t="s">
        <v>104</v>
      </c>
      <c r="C53" s="302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68</v>
      </c>
      <c r="C54" s="334">
        <v>29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65</v>
      </c>
      <c r="C55" s="129">
        <v>12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302" t="s">
        <v>115</v>
      </c>
      <c r="D60" s="250" t="s">
        <v>116</v>
      </c>
      <c r="E60" s="302" t="s">
        <v>117</v>
      </c>
      <c r="F60" s="319" t="s">
        <v>116</v>
      </c>
      <c r="G60" s="253" t="s">
        <v>117</v>
      </c>
      <c r="H60" s="319" t="s">
        <v>116</v>
      </c>
      <c r="I60" s="253" t="s">
        <v>117</v>
      </c>
      <c r="J60" s="319" t="s">
        <v>116</v>
      </c>
      <c r="K60" s="253" t="s">
        <v>117</v>
      </c>
      <c r="L60" s="319" t="s">
        <v>116</v>
      </c>
      <c r="M60" s="253" t="s">
        <v>117</v>
      </c>
      <c r="N60" s="319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13</v>
      </c>
      <c r="D61" s="177">
        <f t="shared" ref="D61:E63" si="3">SUM(F61+H61+J61+L61+N61)</f>
        <v>7</v>
      </c>
      <c r="E61" s="178">
        <f t="shared" si="3"/>
        <v>6</v>
      </c>
      <c r="F61" s="33">
        <v>7</v>
      </c>
      <c r="G61" s="38">
        <v>5</v>
      </c>
      <c r="H61" s="33">
        <v>0</v>
      </c>
      <c r="I61" s="38">
        <v>1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1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16</v>
      </c>
      <c r="D62" s="180">
        <f t="shared" si="3"/>
        <v>6</v>
      </c>
      <c r="E62" s="181">
        <f t="shared" si="3"/>
        <v>10</v>
      </c>
      <c r="F62" s="182">
        <v>5</v>
      </c>
      <c r="G62" s="49">
        <v>8</v>
      </c>
      <c r="H62" s="182">
        <v>1</v>
      </c>
      <c r="I62" s="183">
        <v>2</v>
      </c>
      <c r="J62" s="182">
        <v>0</v>
      </c>
      <c r="K62" s="183">
        <v>0</v>
      </c>
      <c r="L62" s="48">
        <v>0</v>
      </c>
      <c r="M62" s="49">
        <v>0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3</v>
      </c>
      <c r="D63" s="185">
        <f t="shared" si="3"/>
        <v>1</v>
      </c>
      <c r="E63" s="186">
        <f t="shared" si="3"/>
        <v>2</v>
      </c>
      <c r="F63" s="187">
        <v>0</v>
      </c>
      <c r="G63" s="335">
        <v>1</v>
      </c>
      <c r="H63" s="188">
        <v>1</v>
      </c>
      <c r="I63" s="189">
        <v>0</v>
      </c>
      <c r="J63" s="190">
        <v>0</v>
      </c>
      <c r="K63" s="191">
        <v>1</v>
      </c>
      <c r="L63" s="48">
        <v>0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0</v>
      </c>
      <c r="D64" s="192">
        <f>SUM(J64+L64+N64)</f>
        <v>0</v>
      </c>
      <c r="E64" s="193">
        <f>SUM(K64+M64+O64)</f>
        <v>0</v>
      </c>
      <c r="F64" s="93"/>
      <c r="G64" s="194"/>
      <c r="H64" s="93"/>
      <c r="I64" s="92"/>
      <c r="J64" s="195"/>
      <c r="K64" s="196"/>
      <c r="L64" s="120"/>
      <c r="M64" s="122"/>
      <c r="N64" s="120"/>
      <c r="O64" s="197"/>
      <c r="P64" s="91"/>
      <c r="Q64" s="122"/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36" t="s">
        <v>123</v>
      </c>
      <c r="B66" s="337" t="s">
        <v>124</v>
      </c>
      <c r="C66" s="337" t="s">
        <v>9</v>
      </c>
      <c r="D66" s="337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21</v>
      </c>
      <c r="C67" s="169"/>
      <c r="D67" s="169">
        <v>1</v>
      </c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177</v>
      </c>
      <c r="C68" s="117"/>
      <c r="D68" s="117">
        <v>9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9</v>
      </c>
      <c r="C69" s="203"/>
      <c r="D69" s="203">
        <v>0</v>
      </c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1445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0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",[6]NOMBRE!B6," - ","( ",[6]NOMBRE!C6,[6]NOMBRE!D6," )")</f>
        <v>MES: MAYO - ( 05 )</v>
      </c>
    </row>
    <row r="5" spans="1:90" ht="16.350000000000001" customHeight="1" x14ac:dyDescent="0.2">
      <c r="A5" s="1" t="str">
        <f>CONCATENATE("AÑO: ",[6]NOMBRE!B7)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14" t="s">
        <v>11</v>
      </c>
      <c r="C10" s="315" t="s">
        <v>12</v>
      </c>
      <c r="D10" s="14" t="s">
        <v>13</v>
      </c>
      <c r="E10" s="316" t="s">
        <v>14</v>
      </c>
      <c r="F10" s="16" t="s">
        <v>15</v>
      </c>
      <c r="G10" s="315" t="s">
        <v>16</v>
      </c>
      <c r="H10" s="17" t="s">
        <v>17</v>
      </c>
      <c r="I10" s="317" t="s">
        <v>18</v>
      </c>
      <c r="J10" s="317" t="s">
        <v>19</v>
      </c>
      <c r="K10" s="317" t="s">
        <v>20</v>
      </c>
      <c r="L10" s="318" t="s">
        <v>21</v>
      </c>
      <c r="M10" s="319" t="s">
        <v>22</v>
      </c>
      <c r="N10" s="317" t="s">
        <v>23</v>
      </c>
      <c r="O10" s="318" t="s">
        <v>24</v>
      </c>
      <c r="P10" s="320" t="s">
        <v>25</v>
      </c>
      <c r="Q10" s="321" t="s">
        <v>26</v>
      </c>
      <c r="R10" s="321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301" t="s">
        <v>28</v>
      </c>
      <c r="B11" s="322">
        <f t="shared" ref="B11:T11" si="0">SUM(B12:B15)</f>
        <v>147</v>
      </c>
      <c r="C11" s="323">
        <f t="shared" si="0"/>
        <v>82</v>
      </c>
      <c r="D11" s="28">
        <f t="shared" si="0"/>
        <v>0</v>
      </c>
      <c r="E11" s="29">
        <f t="shared" si="0"/>
        <v>1</v>
      </c>
      <c r="F11" s="29">
        <f t="shared" si="0"/>
        <v>3</v>
      </c>
      <c r="G11" s="323">
        <f t="shared" si="0"/>
        <v>0</v>
      </c>
      <c r="H11" s="29">
        <f t="shared" si="0"/>
        <v>115</v>
      </c>
      <c r="I11" s="322">
        <f t="shared" si="0"/>
        <v>22</v>
      </c>
      <c r="J11" s="322">
        <f t="shared" si="0"/>
        <v>90</v>
      </c>
      <c r="K11" s="322">
        <f t="shared" si="0"/>
        <v>3</v>
      </c>
      <c r="L11" s="323">
        <f t="shared" si="0"/>
        <v>0</v>
      </c>
      <c r="M11" s="324">
        <f t="shared" si="0"/>
        <v>32</v>
      </c>
      <c r="N11" s="322">
        <f t="shared" si="0"/>
        <v>26</v>
      </c>
      <c r="O11" s="323">
        <f t="shared" si="0"/>
        <v>6</v>
      </c>
      <c r="P11" s="324">
        <f t="shared" si="0"/>
        <v>1</v>
      </c>
      <c r="Q11" s="322">
        <f t="shared" si="0"/>
        <v>130</v>
      </c>
      <c r="R11" s="31">
        <f t="shared" si="0"/>
        <v>44</v>
      </c>
      <c r="S11" s="324">
        <f t="shared" si="0"/>
        <v>2</v>
      </c>
      <c r="T11" s="31">
        <f t="shared" si="0"/>
        <v>14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54</v>
      </c>
      <c r="C12" s="34">
        <v>51</v>
      </c>
      <c r="D12" s="35"/>
      <c r="E12" s="36">
        <v>1</v>
      </c>
      <c r="F12" s="37">
        <v>3</v>
      </c>
      <c r="G12" s="38"/>
      <c r="H12" s="39">
        <f>SUM(I12:L12)</f>
        <v>22</v>
      </c>
      <c r="I12" s="40">
        <v>22</v>
      </c>
      <c r="J12" s="40"/>
      <c r="K12" s="40"/>
      <c r="L12" s="38"/>
      <c r="M12" s="41">
        <f>SUM(N12:O12)</f>
        <v>32</v>
      </c>
      <c r="N12" s="40">
        <v>26</v>
      </c>
      <c r="O12" s="38">
        <v>6</v>
      </c>
      <c r="P12" s="33">
        <v>1</v>
      </c>
      <c r="Q12" s="40">
        <v>44</v>
      </c>
      <c r="R12" s="42">
        <v>44</v>
      </c>
      <c r="S12" s="33">
        <v>1</v>
      </c>
      <c r="T12" s="42">
        <v>4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/>
      <c r="C13" s="49"/>
      <c r="D13" s="48"/>
      <c r="E13" s="50"/>
      <c r="F13" s="51"/>
      <c r="G13" s="49"/>
      <c r="H13" s="52">
        <f>SUM(I13:L13)</f>
        <v>0</v>
      </c>
      <c r="I13" s="50"/>
      <c r="J13" s="50"/>
      <c r="K13" s="50"/>
      <c r="L13" s="49"/>
      <c r="M13" s="53">
        <f>SUM(N13:O13)</f>
        <v>0</v>
      </c>
      <c r="N13" s="40"/>
      <c r="O13" s="38"/>
      <c r="P13" s="33">
        <v>0</v>
      </c>
      <c r="Q13" s="40">
        <v>0</v>
      </c>
      <c r="R13" s="42">
        <v>0</v>
      </c>
      <c r="S13" s="33">
        <v>0</v>
      </c>
      <c r="T13" s="42"/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60</v>
      </c>
      <c r="C14" s="49">
        <v>10</v>
      </c>
      <c r="D14" s="48"/>
      <c r="E14" s="50"/>
      <c r="F14" s="51"/>
      <c r="G14" s="49"/>
      <c r="H14" s="52">
        <f>SUM(I14:L14)</f>
        <v>60</v>
      </c>
      <c r="I14" s="50"/>
      <c r="J14" s="50">
        <v>59</v>
      </c>
      <c r="K14" s="50">
        <v>1</v>
      </c>
      <c r="L14" s="49"/>
      <c r="M14" s="53">
        <f>SUM(N14:O14)</f>
        <v>0</v>
      </c>
      <c r="N14" s="40"/>
      <c r="O14" s="38"/>
      <c r="P14" s="33">
        <v>0</v>
      </c>
      <c r="Q14" s="40">
        <v>60</v>
      </c>
      <c r="R14" s="42">
        <v>0</v>
      </c>
      <c r="S14" s="33">
        <v>0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33</v>
      </c>
      <c r="C15" s="56">
        <v>21</v>
      </c>
      <c r="D15" s="55"/>
      <c r="E15" s="57"/>
      <c r="F15" s="58"/>
      <c r="G15" s="56"/>
      <c r="H15" s="59">
        <f>SUM(I15:L15)</f>
        <v>33</v>
      </c>
      <c r="I15" s="57"/>
      <c r="J15" s="57">
        <v>31</v>
      </c>
      <c r="K15" s="57">
        <v>2</v>
      </c>
      <c r="L15" s="56"/>
      <c r="M15" s="60">
        <f>SUM(N15:O15)</f>
        <v>0</v>
      </c>
      <c r="N15" s="40"/>
      <c r="O15" s="38"/>
      <c r="P15" s="33">
        <v>0</v>
      </c>
      <c r="Q15" s="40">
        <v>26</v>
      </c>
      <c r="R15" s="40">
        <v>0</v>
      </c>
      <c r="S15" s="33">
        <v>1</v>
      </c>
      <c r="T15" s="42">
        <v>10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11</v>
      </c>
      <c r="C16" s="63">
        <v>11</v>
      </c>
      <c r="D16" s="64"/>
      <c r="E16" s="65"/>
      <c r="F16" s="66"/>
      <c r="G16" s="67"/>
      <c r="H16" s="68">
        <f>SUM(I16:L16)</f>
        <v>11</v>
      </c>
      <c r="I16" s="69"/>
      <c r="J16" s="69">
        <v>6</v>
      </c>
      <c r="K16" s="69">
        <v>3</v>
      </c>
      <c r="L16" s="63">
        <v>2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5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319" t="s">
        <v>47</v>
      </c>
      <c r="D24" s="317" t="s">
        <v>48</v>
      </c>
      <c r="E24" s="317" t="s">
        <v>49</v>
      </c>
      <c r="F24" s="17" t="s">
        <v>50</v>
      </c>
      <c r="G24" s="317" t="s">
        <v>51</v>
      </c>
      <c r="H24" s="317" t="s">
        <v>52</v>
      </c>
      <c r="I24" s="17" t="s">
        <v>53</v>
      </c>
      <c r="J24" s="317" t="s">
        <v>54</v>
      </c>
      <c r="K24" s="17" t="s">
        <v>55</v>
      </c>
      <c r="L24" s="253" t="s">
        <v>56</v>
      </c>
      <c r="M24" s="319" t="s">
        <v>57</v>
      </c>
      <c r="N24" s="317" t="s">
        <v>58</v>
      </c>
      <c r="O24" s="318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325">
        <f t="shared" si="2"/>
        <v>0</v>
      </c>
      <c r="D25" s="326">
        <f t="shared" si="2"/>
        <v>0</v>
      </c>
      <c r="E25" s="326">
        <f t="shared" si="2"/>
        <v>0</v>
      </c>
      <c r="F25" s="326">
        <f t="shared" si="2"/>
        <v>0</v>
      </c>
      <c r="G25" s="326">
        <f t="shared" si="2"/>
        <v>0</v>
      </c>
      <c r="H25" s="326">
        <f t="shared" si="2"/>
        <v>0</v>
      </c>
      <c r="I25" s="326">
        <f t="shared" si="2"/>
        <v>0</v>
      </c>
      <c r="J25" s="326">
        <f t="shared" si="2"/>
        <v>0</v>
      </c>
      <c r="K25" s="326">
        <f t="shared" si="2"/>
        <v>0</v>
      </c>
      <c r="L25" s="327">
        <f t="shared" si="2"/>
        <v>0</v>
      </c>
      <c r="M25" s="325">
        <f t="shared" si="2"/>
        <v>0</v>
      </c>
      <c r="N25" s="326">
        <f t="shared" si="2"/>
        <v>0</v>
      </c>
      <c r="O25" s="327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328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302" t="s">
        <v>66</v>
      </c>
      <c r="B30" s="329" t="s">
        <v>67</v>
      </c>
      <c r="C30" s="329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27</v>
      </c>
      <c r="C31" s="134">
        <v>24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21</v>
      </c>
      <c r="C32" s="136">
        <v>17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319" t="s">
        <v>77</v>
      </c>
      <c r="D36" s="319" t="s">
        <v>78</v>
      </c>
      <c r="E36" s="317" t="s">
        <v>79</v>
      </c>
      <c r="F36" s="317" t="s">
        <v>80</v>
      </c>
      <c r="G36" s="317" t="s">
        <v>81</v>
      </c>
      <c r="H36" s="317" t="s">
        <v>82</v>
      </c>
      <c r="I36" s="317" t="s">
        <v>83</v>
      </c>
      <c r="J36" s="318" t="s">
        <v>84</v>
      </c>
      <c r="K36" s="317" t="s">
        <v>85</v>
      </c>
      <c r="L36" s="318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146</v>
      </c>
      <c r="C37" s="35">
        <v>0</v>
      </c>
      <c r="D37" s="35">
        <v>0</v>
      </c>
      <c r="E37" s="36"/>
      <c r="F37" s="36"/>
      <c r="G37" s="36">
        <v>5</v>
      </c>
      <c r="H37" s="36">
        <v>29</v>
      </c>
      <c r="I37" s="36">
        <v>97</v>
      </c>
      <c r="J37" s="34">
        <v>15</v>
      </c>
      <c r="K37" s="36">
        <v>147</v>
      </c>
      <c r="L37" s="34">
        <v>12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3</v>
      </c>
      <c r="C38" s="144"/>
      <c r="D38" s="144">
        <v>2</v>
      </c>
      <c r="E38" s="145"/>
      <c r="F38" s="145"/>
      <c r="G38" s="145"/>
      <c r="H38" s="145"/>
      <c r="I38" s="145">
        <v>1</v>
      </c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2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301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330" t="s">
        <v>87</v>
      </c>
      <c r="B46" s="331">
        <v>0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319" t="s">
        <v>97</v>
      </c>
      <c r="D49" s="332" t="s">
        <v>98</v>
      </c>
      <c r="E49" s="333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11</v>
      </c>
      <c r="C50" s="35"/>
      <c r="D50" s="36">
        <v>6</v>
      </c>
      <c r="E50" s="34">
        <v>5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301" t="s">
        <v>103</v>
      </c>
      <c r="B53" s="302" t="s">
        <v>104</v>
      </c>
      <c r="C53" s="302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60</v>
      </c>
      <c r="C54" s="334">
        <v>32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59</v>
      </c>
      <c r="C55" s="129">
        <v>20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302" t="s">
        <v>115</v>
      </c>
      <c r="D60" s="250" t="s">
        <v>116</v>
      </c>
      <c r="E60" s="302" t="s">
        <v>117</v>
      </c>
      <c r="F60" s="319" t="s">
        <v>116</v>
      </c>
      <c r="G60" s="253" t="s">
        <v>117</v>
      </c>
      <c r="H60" s="319" t="s">
        <v>116</v>
      </c>
      <c r="I60" s="253" t="s">
        <v>117</v>
      </c>
      <c r="J60" s="319" t="s">
        <v>116</v>
      </c>
      <c r="K60" s="253" t="s">
        <v>117</v>
      </c>
      <c r="L60" s="319" t="s">
        <v>116</v>
      </c>
      <c r="M60" s="253" t="s">
        <v>117</v>
      </c>
      <c r="N60" s="319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20</v>
      </c>
      <c r="D61" s="177">
        <f t="shared" ref="D61:E63" si="3">SUM(F61+H61+J61+L61+N61)</f>
        <v>15</v>
      </c>
      <c r="E61" s="178">
        <f t="shared" si="3"/>
        <v>5</v>
      </c>
      <c r="F61" s="33">
        <v>15</v>
      </c>
      <c r="G61" s="38">
        <v>5</v>
      </c>
      <c r="H61" s="33">
        <v>0</v>
      </c>
      <c r="I61" s="38">
        <v>0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2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13</v>
      </c>
      <c r="D62" s="180">
        <f t="shared" si="3"/>
        <v>6</v>
      </c>
      <c r="E62" s="181">
        <f t="shared" si="3"/>
        <v>7</v>
      </c>
      <c r="F62" s="182">
        <v>4</v>
      </c>
      <c r="G62" s="49">
        <v>5</v>
      </c>
      <c r="H62" s="182">
        <v>2</v>
      </c>
      <c r="I62" s="183">
        <v>2</v>
      </c>
      <c r="J62" s="182">
        <v>0</v>
      </c>
      <c r="K62" s="183">
        <v>0</v>
      </c>
      <c r="L62" s="48">
        <v>0</v>
      </c>
      <c r="M62" s="49">
        <v>0</v>
      </c>
      <c r="N62" s="48">
        <v>0</v>
      </c>
      <c r="O62" s="184">
        <v>0</v>
      </c>
      <c r="P62" s="51">
        <v>0</v>
      </c>
      <c r="Q62" s="49">
        <v>1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5</v>
      </c>
      <c r="D63" s="185">
        <f t="shared" si="3"/>
        <v>3</v>
      </c>
      <c r="E63" s="186">
        <f t="shared" si="3"/>
        <v>2</v>
      </c>
      <c r="F63" s="187">
        <v>0</v>
      </c>
      <c r="G63" s="335">
        <v>0</v>
      </c>
      <c r="H63" s="188">
        <v>1</v>
      </c>
      <c r="I63" s="189">
        <v>1</v>
      </c>
      <c r="J63" s="190">
        <v>1</v>
      </c>
      <c r="K63" s="191">
        <v>1</v>
      </c>
      <c r="L63" s="48">
        <v>0</v>
      </c>
      <c r="M63" s="49">
        <v>0</v>
      </c>
      <c r="N63" s="48">
        <v>1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1</v>
      </c>
      <c r="D64" s="192">
        <f>SUM(J64+L64+N64)</f>
        <v>0</v>
      </c>
      <c r="E64" s="193">
        <f>SUM(K64+M64+O64)</f>
        <v>1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0</v>
      </c>
      <c r="O64" s="197">
        <v>1</v>
      </c>
      <c r="P64" s="91">
        <v>0</v>
      </c>
      <c r="Q64" s="122">
        <v>0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36" t="s">
        <v>123</v>
      </c>
      <c r="B66" s="337" t="s">
        <v>124</v>
      </c>
      <c r="C66" s="337" t="s">
        <v>9</v>
      </c>
      <c r="D66" s="337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22</v>
      </c>
      <c r="C67" s="169"/>
      <c r="D67" s="169">
        <v>1</v>
      </c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145</v>
      </c>
      <c r="C68" s="117"/>
      <c r="D68" s="117">
        <v>3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7</v>
      </c>
      <c r="C69" s="203"/>
      <c r="D69" s="203">
        <v>0</v>
      </c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1282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0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",[7]NOMBRE!B6," - ","( ",[7]NOMBRE!C6,[7]NOMBRE!D6," )")</f>
        <v>MES: JUNIO - ( 06 )</v>
      </c>
    </row>
    <row r="5" spans="1:90" ht="16.350000000000001" customHeight="1" x14ac:dyDescent="0.2">
      <c r="A5" s="1" t="str">
        <f>CONCATENATE("AÑO: ",[7]NOMBRE!B7)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03" t="s">
        <v>11</v>
      </c>
      <c r="C10" s="304" t="s">
        <v>12</v>
      </c>
      <c r="D10" s="14" t="s">
        <v>13</v>
      </c>
      <c r="E10" s="305" t="s">
        <v>14</v>
      </c>
      <c r="F10" s="16" t="s">
        <v>15</v>
      </c>
      <c r="G10" s="304" t="s">
        <v>16</v>
      </c>
      <c r="H10" s="17" t="s">
        <v>17</v>
      </c>
      <c r="I10" s="293" t="s">
        <v>18</v>
      </c>
      <c r="J10" s="293" t="s">
        <v>19</v>
      </c>
      <c r="K10" s="293" t="s">
        <v>20</v>
      </c>
      <c r="L10" s="294" t="s">
        <v>21</v>
      </c>
      <c r="M10" s="292" t="s">
        <v>22</v>
      </c>
      <c r="N10" s="293" t="s">
        <v>23</v>
      </c>
      <c r="O10" s="294" t="s">
        <v>24</v>
      </c>
      <c r="P10" s="306" t="s">
        <v>25</v>
      </c>
      <c r="Q10" s="307" t="s">
        <v>26</v>
      </c>
      <c r="R10" s="307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88" t="s">
        <v>28</v>
      </c>
      <c r="B11" s="308">
        <f t="shared" ref="B11:M11" si="0">SUM(B12:B15)</f>
        <v>162</v>
      </c>
      <c r="C11" s="309">
        <f t="shared" si="0"/>
        <v>91</v>
      </c>
      <c r="D11" s="28">
        <f t="shared" si="0"/>
        <v>0</v>
      </c>
      <c r="E11" s="29">
        <f t="shared" si="0"/>
        <v>0</v>
      </c>
      <c r="F11" s="29">
        <f t="shared" si="0"/>
        <v>0</v>
      </c>
      <c r="G11" s="309">
        <f t="shared" si="0"/>
        <v>9</v>
      </c>
      <c r="H11" s="29">
        <f t="shared" si="0"/>
        <v>124</v>
      </c>
      <c r="I11" s="308">
        <f t="shared" si="0"/>
        <v>28</v>
      </c>
      <c r="J11" s="308">
        <f t="shared" si="0"/>
        <v>92</v>
      </c>
      <c r="K11" s="308">
        <f t="shared" si="0"/>
        <v>4</v>
      </c>
      <c r="L11" s="309">
        <f t="shared" si="0"/>
        <v>0</v>
      </c>
      <c r="M11" s="310">
        <f t="shared" si="0"/>
        <v>34</v>
      </c>
      <c r="N11" s="308">
        <f t="shared" ref="N11:T11" si="1">SUM(N12:N15)</f>
        <v>30</v>
      </c>
      <c r="O11" s="309">
        <f t="shared" si="1"/>
        <v>4</v>
      </c>
      <c r="P11" s="310">
        <f t="shared" si="1"/>
        <v>3</v>
      </c>
      <c r="Q11" s="308">
        <f t="shared" si="1"/>
        <v>147</v>
      </c>
      <c r="R11" s="31">
        <f t="shared" si="1"/>
        <v>60</v>
      </c>
      <c r="S11" s="310">
        <f t="shared" si="1"/>
        <v>2</v>
      </c>
      <c r="T11" s="31">
        <f t="shared" si="1"/>
        <v>7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65</v>
      </c>
      <c r="C12" s="34">
        <v>58</v>
      </c>
      <c r="D12" s="35"/>
      <c r="E12" s="36">
        <v>0</v>
      </c>
      <c r="F12" s="37">
        <v>0</v>
      </c>
      <c r="G12" s="38">
        <v>3</v>
      </c>
      <c r="H12" s="39">
        <f>SUM(I12:L12)</f>
        <v>27</v>
      </c>
      <c r="I12" s="40">
        <v>26</v>
      </c>
      <c r="J12" s="40">
        <v>1</v>
      </c>
      <c r="K12" s="40"/>
      <c r="L12" s="38"/>
      <c r="M12" s="41">
        <f>SUM(N12:O12)</f>
        <v>34</v>
      </c>
      <c r="N12" s="40">
        <v>30</v>
      </c>
      <c r="O12" s="38">
        <v>4</v>
      </c>
      <c r="P12" s="33">
        <v>3</v>
      </c>
      <c r="Q12" s="40">
        <v>60</v>
      </c>
      <c r="R12" s="42">
        <v>60</v>
      </c>
      <c r="S12" s="33">
        <v>2</v>
      </c>
      <c r="T12" s="42">
        <v>2</v>
      </c>
      <c r="U12" s="43" t="str">
        <f t="shared" ref="U12:U20" si="2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1</v>
      </c>
      <c r="C13" s="49">
        <v>1</v>
      </c>
      <c r="D13" s="48"/>
      <c r="E13" s="50"/>
      <c r="F13" s="51"/>
      <c r="G13" s="49"/>
      <c r="H13" s="52">
        <f>SUM(I13:L13)</f>
        <v>1</v>
      </c>
      <c r="I13" s="50">
        <v>1</v>
      </c>
      <c r="J13" s="50"/>
      <c r="K13" s="50"/>
      <c r="L13" s="49"/>
      <c r="M13" s="53">
        <f>SUM(N13:O13)</f>
        <v>0</v>
      </c>
      <c r="N13" s="40"/>
      <c r="O13" s="38"/>
      <c r="P13" s="33">
        <v>0</v>
      </c>
      <c r="Q13" s="40">
        <v>1</v>
      </c>
      <c r="R13" s="42">
        <v>0</v>
      </c>
      <c r="S13" s="33">
        <v>0</v>
      </c>
      <c r="T13" s="42">
        <v>0</v>
      </c>
      <c r="U13" s="43" t="str">
        <f t="shared" si="2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63</v>
      </c>
      <c r="C14" s="49">
        <v>7</v>
      </c>
      <c r="D14" s="48"/>
      <c r="E14" s="50"/>
      <c r="F14" s="51"/>
      <c r="G14" s="49"/>
      <c r="H14" s="52">
        <f>SUM(I14:L14)</f>
        <v>63</v>
      </c>
      <c r="I14" s="50"/>
      <c r="J14" s="50">
        <v>62</v>
      </c>
      <c r="K14" s="50">
        <v>1</v>
      </c>
      <c r="L14" s="49"/>
      <c r="M14" s="53">
        <f>SUM(N14:O14)</f>
        <v>0</v>
      </c>
      <c r="N14" s="40"/>
      <c r="O14" s="38"/>
      <c r="P14" s="33">
        <v>0</v>
      </c>
      <c r="Q14" s="40">
        <v>63</v>
      </c>
      <c r="R14" s="42">
        <v>0</v>
      </c>
      <c r="S14" s="33">
        <v>0</v>
      </c>
      <c r="T14" s="42">
        <v>2</v>
      </c>
      <c r="U14" s="43" t="str">
        <f t="shared" si="2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33</v>
      </c>
      <c r="C15" s="56">
        <v>25</v>
      </c>
      <c r="D15" s="55"/>
      <c r="E15" s="57"/>
      <c r="F15" s="58"/>
      <c r="G15" s="56">
        <v>6</v>
      </c>
      <c r="H15" s="59">
        <f>SUM(I15:L15)</f>
        <v>33</v>
      </c>
      <c r="I15" s="57">
        <v>1</v>
      </c>
      <c r="J15" s="57">
        <v>29</v>
      </c>
      <c r="K15" s="57">
        <v>3</v>
      </c>
      <c r="L15" s="56"/>
      <c r="M15" s="60">
        <f>SUM(N15:O15)</f>
        <v>0</v>
      </c>
      <c r="N15" s="40"/>
      <c r="O15" s="38"/>
      <c r="P15" s="33">
        <v>0</v>
      </c>
      <c r="Q15" s="40">
        <v>23</v>
      </c>
      <c r="R15" s="40">
        <v>0</v>
      </c>
      <c r="S15" s="33">
        <v>0</v>
      </c>
      <c r="T15" s="42">
        <v>3</v>
      </c>
      <c r="U15" s="43" t="str">
        <f t="shared" si="2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9</v>
      </c>
      <c r="C16" s="63">
        <v>7</v>
      </c>
      <c r="D16" s="64"/>
      <c r="E16" s="65"/>
      <c r="F16" s="66"/>
      <c r="G16" s="67"/>
      <c r="H16" s="68">
        <f>SUM(I16:L16)</f>
        <v>9</v>
      </c>
      <c r="I16" s="69"/>
      <c r="J16" s="69">
        <v>5</v>
      </c>
      <c r="K16" s="69">
        <v>1</v>
      </c>
      <c r="L16" s="63">
        <v>3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2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3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2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2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1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2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2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92" t="s">
        <v>47</v>
      </c>
      <c r="D24" s="293" t="s">
        <v>48</v>
      </c>
      <c r="E24" s="293" t="s">
        <v>49</v>
      </c>
      <c r="F24" s="17" t="s">
        <v>50</v>
      </c>
      <c r="G24" s="293" t="s">
        <v>51</v>
      </c>
      <c r="H24" s="293" t="s">
        <v>52</v>
      </c>
      <c r="I24" s="17" t="s">
        <v>53</v>
      </c>
      <c r="J24" s="293" t="s">
        <v>54</v>
      </c>
      <c r="K24" s="17" t="s">
        <v>55</v>
      </c>
      <c r="L24" s="253" t="s">
        <v>56</v>
      </c>
      <c r="M24" s="292" t="s">
        <v>57</v>
      </c>
      <c r="N24" s="293" t="s">
        <v>58</v>
      </c>
      <c r="O24" s="294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3">SUM(B26:B28)</f>
        <v>0</v>
      </c>
      <c r="C25" s="311">
        <f t="shared" si="3"/>
        <v>0</v>
      </c>
      <c r="D25" s="312">
        <f t="shared" si="3"/>
        <v>0</v>
      </c>
      <c r="E25" s="312">
        <f t="shared" si="3"/>
        <v>0</v>
      </c>
      <c r="F25" s="312">
        <f t="shared" si="3"/>
        <v>0</v>
      </c>
      <c r="G25" s="312">
        <f t="shared" si="3"/>
        <v>0</v>
      </c>
      <c r="H25" s="312">
        <f t="shared" si="3"/>
        <v>0</v>
      </c>
      <c r="I25" s="312">
        <f t="shared" si="3"/>
        <v>0</v>
      </c>
      <c r="J25" s="312">
        <f t="shared" si="3"/>
        <v>0</v>
      </c>
      <c r="K25" s="312">
        <f t="shared" si="3"/>
        <v>0</v>
      </c>
      <c r="L25" s="313">
        <f t="shared" si="3"/>
        <v>0</v>
      </c>
      <c r="M25" s="311">
        <f t="shared" si="3"/>
        <v>0</v>
      </c>
      <c r="N25" s="312">
        <f t="shared" si="3"/>
        <v>0</v>
      </c>
      <c r="O25" s="313">
        <f t="shared" si="3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90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89" t="s">
        <v>66</v>
      </c>
      <c r="B30" s="291" t="s">
        <v>67</v>
      </c>
      <c r="C30" s="291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38</v>
      </c>
      <c r="C31" s="134">
        <v>31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15</v>
      </c>
      <c r="C32" s="136">
        <v>15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92" t="s">
        <v>77</v>
      </c>
      <c r="D36" s="292" t="s">
        <v>78</v>
      </c>
      <c r="E36" s="293" t="s">
        <v>79</v>
      </c>
      <c r="F36" s="293" t="s">
        <v>80</v>
      </c>
      <c r="G36" s="293" t="s">
        <v>81</v>
      </c>
      <c r="H36" s="293" t="s">
        <v>82</v>
      </c>
      <c r="I36" s="293" t="s">
        <v>83</v>
      </c>
      <c r="J36" s="294" t="s">
        <v>84</v>
      </c>
      <c r="K36" s="293" t="s">
        <v>85</v>
      </c>
      <c r="L36" s="294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162</v>
      </c>
      <c r="C37" s="35">
        <v>0</v>
      </c>
      <c r="D37" s="35">
        <v>0</v>
      </c>
      <c r="E37" s="36">
        <v>0</v>
      </c>
      <c r="F37" s="36">
        <v>2</v>
      </c>
      <c r="G37" s="36">
        <v>4</v>
      </c>
      <c r="H37" s="36">
        <v>36</v>
      </c>
      <c r="I37" s="36">
        <v>110</v>
      </c>
      <c r="J37" s="34">
        <v>10</v>
      </c>
      <c r="K37" s="36">
        <v>161</v>
      </c>
      <c r="L37" s="34">
        <v>6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1</v>
      </c>
      <c r="C38" s="144"/>
      <c r="D38" s="144"/>
      <c r="E38" s="145"/>
      <c r="F38" s="145"/>
      <c r="G38" s="145">
        <v>1</v>
      </c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4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88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95" t="s">
        <v>87</v>
      </c>
      <c r="B46" s="296">
        <v>1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92" t="s">
        <v>97</v>
      </c>
      <c r="D49" s="297" t="s">
        <v>98</v>
      </c>
      <c r="E49" s="298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13</v>
      </c>
      <c r="C50" s="35"/>
      <c r="D50" s="36">
        <v>5</v>
      </c>
      <c r="E50" s="34">
        <v>8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88" t="s">
        <v>103</v>
      </c>
      <c r="B53" s="289" t="s">
        <v>104</v>
      </c>
      <c r="C53" s="289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71</v>
      </c>
      <c r="C54" s="299">
        <v>38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69</v>
      </c>
      <c r="C55" s="129">
        <v>12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89" t="s">
        <v>115</v>
      </c>
      <c r="D60" s="250" t="s">
        <v>116</v>
      </c>
      <c r="E60" s="289" t="s">
        <v>117</v>
      </c>
      <c r="F60" s="292" t="s">
        <v>116</v>
      </c>
      <c r="G60" s="253" t="s">
        <v>117</v>
      </c>
      <c r="H60" s="292" t="s">
        <v>116</v>
      </c>
      <c r="I60" s="253" t="s">
        <v>117</v>
      </c>
      <c r="J60" s="292" t="s">
        <v>116</v>
      </c>
      <c r="K60" s="253" t="s">
        <v>117</v>
      </c>
      <c r="L60" s="292" t="s">
        <v>116</v>
      </c>
      <c r="M60" s="253" t="s">
        <v>117</v>
      </c>
      <c r="N60" s="292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12</v>
      </c>
      <c r="D61" s="177">
        <f t="shared" ref="D61:E63" si="4">SUM(F61+H61+J61+L61+N61)</f>
        <v>7</v>
      </c>
      <c r="E61" s="178">
        <f t="shared" si="4"/>
        <v>5</v>
      </c>
      <c r="F61" s="33">
        <v>7</v>
      </c>
      <c r="G61" s="38">
        <v>5</v>
      </c>
      <c r="H61" s="33">
        <v>0</v>
      </c>
      <c r="I61" s="38">
        <v>0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24</v>
      </c>
      <c r="D62" s="180">
        <f t="shared" si="4"/>
        <v>13</v>
      </c>
      <c r="E62" s="181">
        <f t="shared" si="4"/>
        <v>11</v>
      </c>
      <c r="F62" s="182">
        <v>10</v>
      </c>
      <c r="G62" s="49">
        <v>8</v>
      </c>
      <c r="H62" s="182">
        <v>2</v>
      </c>
      <c r="I62" s="183">
        <v>2</v>
      </c>
      <c r="J62" s="182">
        <v>1</v>
      </c>
      <c r="K62" s="183">
        <v>0</v>
      </c>
      <c r="L62" s="48">
        <v>0</v>
      </c>
      <c r="M62" s="49">
        <v>1</v>
      </c>
      <c r="N62" s="48">
        <v>0</v>
      </c>
      <c r="O62" s="184">
        <v>0</v>
      </c>
      <c r="P62" s="51">
        <v>0</v>
      </c>
      <c r="Q62" s="49">
        <v>1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3</v>
      </c>
      <c r="D63" s="185">
        <f t="shared" si="4"/>
        <v>3</v>
      </c>
      <c r="E63" s="186">
        <f t="shared" si="4"/>
        <v>0</v>
      </c>
      <c r="F63" s="187">
        <v>1</v>
      </c>
      <c r="G63" s="300">
        <v>0</v>
      </c>
      <c r="H63" s="188">
        <v>2</v>
      </c>
      <c r="I63" s="189">
        <v>0</v>
      </c>
      <c r="J63" s="190">
        <v>0</v>
      </c>
      <c r="K63" s="191">
        <v>0</v>
      </c>
      <c r="L63" s="48">
        <v>0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0</v>
      </c>
      <c r="D64" s="192">
        <f>SUM(J64+L64+N64)</f>
        <v>0</v>
      </c>
      <c r="E64" s="193">
        <f>SUM(K64+M64+O64)</f>
        <v>0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0</v>
      </c>
      <c r="O64" s="197">
        <v>0</v>
      </c>
      <c r="P64" s="91">
        <v>0</v>
      </c>
      <c r="Q64" s="122">
        <v>0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01" t="s">
        <v>123</v>
      </c>
      <c r="B66" s="302" t="s">
        <v>124</v>
      </c>
      <c r="C66" s="302" t="s">
        <v>9</v>
      </c>
      <c r="D66" s="302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20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161</v>
      </c>
      <c r="C68" s="117"/>
      <c r="D68" s="117">
        <v>6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16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1428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0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",[8]NOMBRE!B6," - ","( ",[8]NOMBRE!C6,[8]NOMBRE!D6," )")</f>
        <v>MES: JULIO - ( 07 )</v>
      </c>
    </row>
    <row r="5" spans="1:90" ht="16.350000000000001" customHeight="1" x14ac:dyDescent="0.2">
      <c r="A5" s="1" t="str">
        <f>CONCATENATE("AÑO: ",[8]NOMBRE!B7)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303" t="s">
        <v>11</v>
      </c>
      <c r="C10" s="304" t="s">
        <v>12</v>
      </c>
      <c r="D10" s="14" t="s">
        <v>13</v>
      </c>
      <c r="E10" s="305" t="s">
        <v>14</v>
      </c>
      <c r="F10" s="16" t="s">
        <v>15</v>
      </c>
      <c r="G10" s="304" t="s">
        <v>16</v>
      </c>
      <c r="H10" s="17" t="s">
        <v>17</v>
      </c>
      <c r="I10" s="293" t="s">
        <v>18</v>
      </c>
      <c r="J10" s="293" t="s">
        <v>19</v>
      </c>
      <c r="K10" s="293" t="s">
        <v>20</v>
      </c>
      <c r="L10" s="294" t="s">
        <v>21</v>
      </c>
      <c r="M10" s="292" t="s">
        <v>22</v>
      </c>
      <c r="N10" s="293" t="s">
        <v>23</v>
      </c>
      <c r="O10" s="294" t="s">
        <v>24</v>
      </c>
      <c r="P10" s="306" t="s">
        <v>25</v>
      </c>
      <c r="Q10" s="307" t="s">
        <v>26</v>
      </c>
      <c r="R10" s="307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88" t="s">
        <v>28</v>
      </c>
      <c r="B11" s="308">
        <f t="shared" ref="B11:T11" si="0">SUM(B12:B15)</f>
        <v>145</v>
      </c>
      <c r="C11" s="309">
        <f t="shared" si="0"/>
        <v>74</v>
      </c>
      <c r="D11" s="28">
        <f t="shared" si="0"/>
        <v>0</v>
      </c>
      <c r="E11" s="29">
        <f t="shared" si="0"/>
        <v>0</v>
      </c>
      <c r="F11" s="29">
        <f t="shared" si="0"/>
        <v>1</v>
      </c>
      <c r="G11" s="309">
        <f t="shared" si="0"/>
        <v>6</v>
      </c>
      <c r="H11" s="29">
        <f t="shared" si="0"/>
        <v>111</v>
      </c>
      <c r="I11" s="308">
        <f t="shared" si="0"/>
        <v>27</v>
      </c>
      <c r="J11" s="308">
        <f t="shared" si="0"/>
        <v>82</v>
      </c>
      <c r="K11" s="308">
        <f t="shared" si="0"/>
        <v>2</v>
      </c>
      <c r="L11" s="309">
        <f t="shared" si="0"/>
        <v>0</v>
      </c>
      <c r="M11" s="310">
        <f t="shared" si="0"/>
        <v>27</v>
      </c>
      <c r="N11" s="308">
        <f t="shared" si="0"/>
        <v>20</v>
      </c>
      <c r="O11" s="309">
        <f t="shared" si="0"/>
        <v>7</v>
      </c>
      <c r="P11" s="310">
        <f t="shared" si="0"/>
        <v>5</v>
      </c>
      <c r="Q11" s="308">
        <f t="shared" si="0"/>
        <v>127</v>
      </c>
      <c r="R11" s="31">
        <f t="shared" si="0"/>
        <v>50</v>
      </c>
      <c r="S11" s="310">
        <f t="shared" si="0"/>
        <v>0</v>
      </c>
      <c r="T11" s="31">
        <f t="shared" si="0"/>
        <v>7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60</v>
      </c>
      <c r="C12" s="34">
        <v>52</v>
      </c>
      <c r="D12" s="35"/>
      <c r="E12" s="36">
        <v>0</v>
      </c>
      <c r="F12" s="37">
        <v>1</v>
      </c>
      <c r="G12" s="38">
        <v>6</v>
      </c>
      <c r="H12" s="39">
        <f>SUM(I12:L12)</f>
        <v>27</v>
      </c>
      <c r="I12" s="40">
        <v>27</v>
      </c>
      <c r="J12" s="40">
        <v>0</v>
      </c>
      <c r="K12" s="40">
        <v>0</v>
      </c>
      <c r="L12" s="38">
        <v>0</v>
      </c>
      <c r="M12" s="41">
        <f>SUM(N12:O12)</f>
        <v>27</v>
      </c>
      <c r="N12" s="40">
        <v>20</v>
      </c>
      <c r="O12" s="38">
        <v>7</v>
      </c>
      <c r="P12" s="33">
        <v>3</v>
      </c>
      <c r="Q12" s="40">
        <v>51</v>
      </c>
      <c r="R12" s="42">
        <v>50</v>
      </c>
      <c r="S12" s="33">
        <v>0</v>
      </c>
      <c r="T12" s="42">
        <v>5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1</v>
      </c>
      <c r="C13" s="49">
        <v>1</v>
      </c>
      <c r="D13" s="48"/>
      <c r="E13" s="50"/>
      <c r="F13" s="51"/>
      <c r="G13" s="49"/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0</v>
      </c>
      <c r="R13" s="42">
        <v>0</v>
      </c>
      <c r="S13" s="33">
        <v>0</v>
      </c>
      <c r="T13" s="42">
        <v>0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53</v>
      </c>
      <c r="C14" s="49">
        <v>2</v>
      </c>
      <c r="D14" s="48"/>
      <c r="E14" s="50"/>
      <c r="F14" s="51"/>
      <c r="G14" s="49"/>
      <c r="H14" s="52">
        <f>SUM(I14:L14)</f>
        <v>53</v>
      </c>
      <c r="I14" s="50">
        <v>0</v>
      </c>
      <c r="J14" s="50">
        <v>52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1</v>
      </c>
      <c r="Q14" s="40">
        <v>52</v>
      </c>
      <c r="R14" s="42">
        <v>0</v>
      </c>
      <c r="S14" s="33">
        <v>0</v>
      </c>
      <c r="T14" s="42">
        <v>1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31</v>
      </c>
      <c r="C15" s="56">
        <v>19</v>
      </c>
      <c r="D15" s="55"/>
      <c r="E15" s="57"/>
      <c r="F15" s="58"/>
      <c r="G15" s="56"/>
      <c r="H15" s="59">
        <f>SUM(I15:L15)</f>
        <v>31</v>
      </c>
      <c r="I15" s="57">
        <v>0</v>
      </c>
      <c r="J15" s="57">
        <v>30</v>
      </c>
      <c r="K15" s="57">
        <v>1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1</v>
      </c>
      <c r="Q15" s="40">
        <v>24</v>
      </c>
      <c r="R15" s="40">
        <v>0</v>
      </c>
      <c r="S15" s="33">
        <v>0</v>
      </c>
      <c r="T15" s="42">
        <v>1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9</v>
      </c>
      <c r="C16" s="63">
        <v>7</v>
      </c>
      <c r="D16" s="64"/>
      <c r="E16" s="65"/>
      <c r="F16" s="66"/>
      <c r="G16" s="67"/>
      <c r="H16" s="68">
        <f>SUM(I16:L16)</f>
        <v>9</v>
      </c>
      <c r="I16" s="69"/>
      <c r="J16" s="69">
        <v>5</v>
      </c>
      <c r="K16" s="69">
        <v>4</v>
      </c>
      <c r="L16" s="63"/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9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1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92" t="s">
        <v>47</v>
      </c>
      <c r="D24" s="293" t="s">
        <v>48</v>
      </c>
      <c r="E24" s="293" t="s">
        <v>49</v>
      </c>
      <c r="F24" s="17" t="s">
        <v>50</v>
      </c>
      <c r="G24" s="293" t="s">
        <v>51</v>
      </c>
      <c r="H24" s="293" t="s">
        <v>52</v>
      </c>
      <c r="I24" s="17" t="s">
        <v>53</v>
      </c>
      <c r="J24" s="293" t="s">
        <v>54</v>
      </c>
      <c r="K24" s="17" t="s">
        <v>55</v>
      </c>
      <c r="L24" s="253" t="s">
        <v>56</v>
      </c>
      <c r="M24" s="292" t="s">
        <v>57</v>
      </c>
      <c r="N24" s="293" t="s">
        <v>58</v>
      </c>
      <c r="O24" s="294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311">
        <f t="shared" si="2"/>
        <v>0</v>
      </c>
      <c r="D25" s="312">
        <f t="shared" si="2"/>
        <v>0</v>
      </c>
      <c r="E25" s="312">
        <f t="shared" si="2"/>
        <v>0</v>
      </c>
      <c r="F25" s="312">
        <f t="shared" si="2"/>
        <v>0</v>
      </c>
      <c r="G25" s="312">
        <f t="shared" si="2"/>
        <v>0</v>
      </c>
      <c r="H25" s="312">
        <f t="shared" si="2"/>
        <v>0</v>
      </c>
      <c r="I25" s="312">
        <f t="shared" si="2"/>
        <v>0</v>
      </c>
      <c r="J25" s="312">
        <f t="shared" si="2"/>
        <v>0</v>
      </c>
      <c r="K25" s="312">
        <f t="shared" si="2"/>
        <v>0</v>
      </c>
      <c r="L25" s="313">
        <f t="shared" si="2"/>
        <v>0</v>
      </c>
      <c r="M25" s="311">
        <f t="shared" si="2"/>
        <v>0</v>
      </c>
      <c r="N25" s="312">
        <f t="shared" si="2"/>
        <v>0</v>
      </c>
      <c r="O25" s="313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90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89" t="s">
        <v>66</v>
      </c>
      <c r="B30" s="291" t="s">
        <v>67</v>
      </c>
      <c r="C30" s="291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26</v>
      </c>
      <c r="C31" s="134">
        <v>24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21</v>
      </c>
      <c r="C32" s="136">
        <v>13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92" t="s">
        <v>77</v>
      </c>
      <c r="D36" s="292" t="s">
        <v>78</v>
      </c>
      <c r="E36" s="293" t="s">
        <v>79</v>
      </c>
      <c r="F36" s="293" t="s">
        <v>80</v>
      </c>
      <c r="G36" s="293" t="s">
        <v>81</v>
      </c>
      <c r="H36" s="293" t="s">
        <v>82</v>
      </c>
      <c r="I36" s="293" t="s">
        <v>83</v>
      </c>
      <c r="J36" s="294" t="s">
        <v>84</v>
      </c>
      <c r="K36" s="293" t="s">
        <v>85</v>
      </c>
      <c r="L36" s="294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144</v>
      </c>
      <c r="C37" s="35">
        <v>0</v>
      </c>
      <c r="D37" s="35">
        <v>0</v>
      </c>
      <c r="E37" s="36">
        <v>0</v>
      </c>
      <c r="F37" s="36">
        <v>1</v>
      </c>
      <c r="G37" s="36">
        <v>6</v>
      </c>
      <c r="H37" s="36">
        <v>22</v>
      </c>
      <c r="I37" s="36">
        <v>106</v>
      </c>
      <c r="J37" s="34">
        <v>9</v>
      </c>
      <c r="K37" s="36">
        <v>151</v>
      </c>
      <c r="L37" s="34">
        <v>8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2</v>
      </c>
      <c r="C38" s="144"/>
      <c r="D38" s="144">
        <v>1</v>
      </c>
      <c r="E38" s="145"/>
      <c r="F38" s="145"/>
      <c r="G38" s="145"/>
      <c r="H38" s="145"/>
      <c r="I38" s="145"/>
      <c r="J38" s="124">
        <v>1</v>
      </c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2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88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95" t="s">
        <v>87</v>
      </c>
      <c r="B46" s="296">
        <v>1</v>
      </c>
      <c r="C46" s="158">
        <v>1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92" t="s">
        <v>97</v>
      </c>
      <c r="D49" s="297" t="s">
        <v>98</v>
      </c>
      <c r="E49" s="298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6</v>
      </c>
      <c r="C50" s="35">
        <v>1</v>
      </c>
      <c r="D50" s="36">
        <v>4</v>
      </c>
      <c r="E50" s="34">
        <v>1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88" t="s">
        <v>103</v>
      </c>
      <c r="B53" s="289" t="s">
        <v>104</v>
      </c>
      <c r="C53" s="289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66</v>
      </c>
      <c r="C54" s="299">
        <v>31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65</v>
      </c>
      <c r="C55" s="129">
        <v>10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89" t="s">
        <v>115</v>
      </c>
      <c r="D60" s="250" t="s">
        <v>116</v>
      </c>
      <c r="E60" s="289" t="s">
        <v>117</v>
      </c>
      <c r="F60" s="292" t="s">
        <v>116</v>
      </c>
      <c r="G60" s="253" t="s">
        <v>117</v>
      </c>
      <c r="H60" s="292" t="s">
        <v>116</v>
      </c>
      <c r="I60" s="253" t="s">
        <v>117</v>
      </c>
      <c r="J60" s="292" t="s">
        <v>116</v>
      </c>
      <c r="K60" s="253" t="s">
        <v>117</v>
      </c>
      <c r="L60" s="292" t="s">
        <v>116</v>
      </c>
      <c r="M60" s="253" t="s">
        <v>117</v>
      </c>
      <c r="N60" s="292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10</v>
      </c>
      <c r="D61" s="177">
        <f t="shared" ref="D61:E63" si="3">SUM(F61+H61+J61+L61+N61)</f>
        <v>1</v>
      </c>
      <c r="E61" s="178">
        <f t="shared" si="3"/>
        <v>9</v>
      </c>
      <c r="F61" s="33">
        <v>1</v>
      </c>
      <c r="G61" s="38">
        <v>8</v>
      </c>
      <c r="H61" s="33">
        <v>0</v>
      </c>
      <c r="I61" s="38">
        <v>1</v>
      </c>
      <c r="J61" s="33">
        <v>0</v>
      </c>
      <c r="K61" s="38">
        <v>0</v>
      </c>
      <c r="L61" s="33">
        <v>0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18</v>
      </c>
      <c r="D62" s="180">
        <f t="shared" si="3"/>
        <v>9</v>
      </c>
      <c r="E62" s="181">
        <f t="shared" si="3"/>
        <v>9</v>
      </c>
      <c r="F62" s="182">
        <v>9</v>
      </c>
      <c r="G62" s="49">
        <v>8</v>
      </c>
      <c r="H62" s="182">
        <v>0</v>
      </c>
      <c r="I62" s="183">
        <v>1</v>
      </c>
      <c r="J62" s="182">
        <v>0</v>
      </c>
      <c r="K62" s="183">
        <v>0</v>
      </c>
      <c r="L62" s="48">
        <v>0</v>
      </c>
      <c r="M62" s="49">
        <v>0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6</v>
      </c>
      <c r="D63" s="185">
        <f t="shared" si="3"/>
        <v>3</v>
      </c>
      <c r="E63" s="186">
        <f t="shared" si="3"/>
        <v>3</v>
      </c>
      <c r="F63" s="187">
        <v>0</v>
      </c>
      <c r="G63" s="300">
        <v>1</v>
      </c>
      <c r="H63" s="188">
        <v>1</v>
      </c>
      <c r="I63" s="189">
        <v>1</v>
      </c>
      <c r="J63" s="190">
        <v>1</v>
      </c>
      <c r="K63" s="191">
        <v>1</v>
      </c>
      <c r="L63" s="48">
        <v>1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0</v>
      </c>
      <c r="D64" s="192">
        <f>SUM(J64+L64+N64)</f>
        <v>0</v>
      </c>
      <c r="E64" s="193">
        <f>SUM(K64+M64+O64)</f>
        <v>0</v>
      </c>
      <c r="F64" s="93"/>
      <c r="G64" s="194"/>
      <c r="H64" s="93"/>
      <c r="I64" s="92"/>
      <c r="J64" s="195"/>
      <c r="K64" s="196"/>
      <c r="L64" s="120"/>
      <c r="M64" s="122"/>
      <c r="N64" s="120"/>
      <c r="O64" s="197"/>
      <c r="P64" s="91"/>
      <c r="Q64" s="122"/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01" t="s">
        <v>123</v>
      </c>
      <c r="B66" s="302" t="s">
        <v>124</v>
      </c>
      <c r="C66" s="302" t="s">
        <v>9</v>
      </c>
      <c r="D66" s="302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31</v>
      </c>
      <c r="C67" s="169"/>
      <c r="D67" s="169">
        <v>2</v>
      </c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161</v>
      </c>
      <c r="C68" s="117"/>
      <c r="D68" s="117">
        <v>10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18</v>
      </c>
      <c r="C69" s="203"/>
      <c r="D69" s="203">
        <v>0</v>
      </c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1300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42578125" style="2" customWidth="1"/>
    <col min="20" max="20" width="11.42578125" style="2"/>
    <col min="21" max="76" width="11.28515625" style="3" customWidth="1"/>
    <col min="77" max="77" width="11.28515625" style="4" customWidth="1"/>
    <col min="78" max="78" width="11.28515625" style="4" hidden="1" customWidth="1"/>
    <col min="79" max="104" width="11.28515625" style="5" hidden="1" customWidth="1"/>
    <col min="105" max="105" width="11.28515625" style="2" hidden="1" customWidth="1"/>
    <col min="106" max="106" width="11.28515625" style="2" customWidth="1"/>
    <col min="107" max="16384" width="11.42578125" style="2"/>
  </cols>
  <sheetData>
    <row r="1" spans="1:90" ht="16.350000000000001" customHeight="1" x14ac:dyDescent="0.2">
      <c r="A1" s="1" t="s">
        <v>0</v>
      </c>
    </row>
    <row r="2" spans="1:90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0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0" ht="16.350000000000001" customHeight="1" x14ac:dyDescent="0.2">
      <c r="A4" s="1" t="str">
        <f>CONCATENATE("MES: ",[9]NOMBRE!B6," - ","( ",[9]NOMBRE!C6,[9]NOMBRE!D6," )")</f>
        <v>MES: AGOSTO - ( 08 )</v>
      </c>
    </row>
    <row r="5" spans="1:90" ht="16.350000000000001" customHeight="1" x14ac:dyDescent="0.2">
      <c r="A5" s="1" t="str">
        <f>CONCATENATE("AÑO: ",[9]NOMBRE!B7)</f>
        <v>AÑO: 2020</v>
      </c>
    </row>
    <row r="6" spans="1:90" ht="15" customHeight="1" x14ac:dyDescent="0.2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6"/>
      <c r="N6" s="1"/>
      <c r="O6" s="7"/>
      <c r="P6" s="7"/>
      <c r="Q6" s="7"/>
    </row>
    <row r="7" spans="1:90" ht="15" x14ac:dyDescent="0.2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6"/>
      <c r="N7" s="1"/>
      <c r="O7" s="7"/>
      <c r="P7" s="7"/>
      <c r="Q7" s="7"/>
    </row>
    <row r="8" spans="1:90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</row>
    <row r="9" spans="1:90" ht="24.75" customHeight="1" x14ac:dyDescent="0.2">
      <c r="A9" s="376" t="s">
        <v>3</v>
      </c>
      <c r="B9" s="398" t="s">
        <v>4</v>
      </c>
      <c r="C9" s="402"/>
      <c r="D9" s="398" t="s">
        <v>5</v>
      </c>
      <c r="E9" s="399"/>
      <c r="F9" s="399"/>
      <c r="G9" s="400"/>
      <c r="H9" s="399" t="s">
        <v>6</v>
      </c>
      <c r="I9" s="399"/>
      <c r="J9" s="399"/>
      <c r="K9" s="399"/>
      <c r="L9" s="400"/>
      <c r="M9" s="398" t="s">
        <v>7</v>
      </c>
      <c r="N9" s="399"/>
      <c r="O9" s="400"/>
      <c r="P9" s="387" t="s">
        <v>8</v>
      </c>
      <c r="Q9" s="388"/>
      <c r="R9" s="389"/>
      <c r="S9" s="390" t="s">
        <v>9</v>
      </c>
      <c r="T9" s="392" t="s">
        <v>10</v>
      </c>
      <c r="U9" s="2"/>
      <c r="V9" s="2"/>
      <c r="W9" s="2"/>
      <c r="BY9" s="3"/>
      <c r="BZ9" s="3"/>
    </row>
    <row r="10" spans="1:90" ht="63.75" customHeight="1" x14ac:dyDescent="0.2">
      <c r="A10" s="379"/>
      <c r="B10" s="263" t="s">
        <v>11</v>
      </c>
      <c r="C10" s="264" t="s">
        <v>12</v>
      </c>
      <c r="D10" s="14" t="s">
        <v>13</v>
      </c>
      <c r="E10" s="270" t="s">
        <v>14</v>
      </c>
      <c r="F10" s="16" t="s">
        <v>15</v>
      </c>
      <c r="G10" s="264" t="s">
        <v>16</v>
      </c>
      <c r="H10" s="17" t="s">
        <v>17</v>
      </c>
      <c r="I10" s="271" t="s">
        <v>18</v>
      </c>
      <c r="J10" s="271" t="s">
        <v>19</v>
      </c>
      <c r="K10" s="271" t="s">
        <v>20</v>
      </c>
      <c r="L10" s="259" t="s">
        <v>21</v>
      </c>
      <c r="M10" s="258" t="s">
        <v>22</v>
      </c>
      <c r="N10" s="271" t="s">
        <v>23</v>
      </c>
      <c r="O10" s="259" t="s">
        <v>24</v>
      </c>
      <c r="P10" s="265" t="s">
        <v>25</v>
      </c>
      <c r="Q10" s="272" t="s">
        <v>26</v>
      </c>
      <c r="R10" s="272" t="s">
        <v>27</v>
      </c>
      <c r="S10" s="391"/>
      <c r="T10" s="393"/>
      <c r="U10" s="23"/>
      <c r="BY10" s="3"/>
      <c r="BZ10" s="3"/>
      <c r="CG10" s="24"/>
      <c r="CH10" s="24"/>
      <c r="CI10" s="24"/>
      <c r="CJ10" s="24"/>
      <c r="CK10" s="24"/>
      <c r="CL10" s="24"/>
    </row>
    <row r="11" spans="1:90" ht="24" customHeight="1" x14ac:dyDescent="0.2">
      <c r="A11" s="255" t="s">
        <v>28</v>
      </c>
      <c r="B11" s="273">
        <f t="shared" ref="B11:T11" si="0">SUM(B12:B15)</f>
        <v>137</v>
      </c>
      <c r="C11" s="266">
        <f t="shared" si="0"/>
        <v>65</v>
      </c>
      <c r="D11" s="28">
        <f t="shared" si="0"/>
        <v>0</v>
      </c>
      <c r="E11" s="29">
        <f t="shared" si="0"/>
        <v>0</v>
      </c>
      <c r="F11" s="29">
        <f t="shared" si="0"/>
        <v>1</v>
      </c>
      <c r="G11" s="266">
        <f t="shared" si="0"/>
        <v>7</v>
      </c>
      <c r="H11" s="29">
        <f t="shared" si="0"/>
        <v>108</v>
      </c>
      <c r="I11" s="273">
        <f t="shared" si="0"/>
        <v>26</v>
      </c>
      <c r="J11" s="273">
        <f t="shared" si="0"/>
        <v>80</v>
      </c>
      <c r="K11" s="273">
        <f t="shared" si="0"/>
        <v>2</v>
      </c>
      <c r="L11" s="266">
        <f t="shared" si="0"/>
        <v>0</v>
      </c>
      <c r="M11" s="267">
        <f t="shared" si="0"/>
        <v>29</v>
      </c>
      <c r="N11" s="273">
        <f t="shared" si="0"/>
        <v>21</v>
      </c>
      <c r="O11" s="266">
        <f t="shared" si="0"/>
        <v>8</v>
      </c>
      <c r="P11" s="267">
        <f t="shared" si="0"/>
        <v>1</v>
      </c>
      <c r="Q11" s="273">
        <f t="shared" si="0"/>
        <v>127</v>
      </c>
      <c r="R11" s="31">
        <f t="shared" si="0"/>
        <v>53</v>
      </c>
      <c r="S11" s="267">
        <f t="shared" si="0"/>
        <v>0</v>
      </c>
      <c r="T11" s="31">
        <f t="shared" si="0"/>
        <v>6</v>
      </c>
      <c r="BY11" s="3"/>
      <c r="BZ11" s="3"/>
      <c r="CG11" s="24"/>
      <c r="CH11" s="24"/>
      <c r="CI11" s="24"/>
      <c r="CJ11" s="24"/>
      <c r="CK11" s="24"/>
      <c r="CL11" s="24"/>
    </row>
    <row r="12" spans="1:90" ht="24" customHeight="1" x14ac:dyDescent="0.2">
      <c r="A12" s="32" t="s">
        <v>29</v>
      </c>
      <c r="B12" s="33">
        <v>54</v>
      </c>
      <c r="C12" s="34">
        <v>41</v>
      </c>
      <c r="D12" s="35">
        <v>0</v>
      </c>
      <c r="E12" s="36">
        <v>0</v>
      </c>
      <c r="F12" s="37">
        <v>0</v>
      </c>
      <c r="G12" s="38">
        <v>1</v>
      </c>
      <c r="H12" s="39">
        <f>SUM(I12:L12)</f>
        <v>25</v>
      </c>
      <c r="I12" s="40">
        <v>24</v>
      </c>
      <c r="J12" s="40">
        <v>1</v>
      </c>
      <c r="K12" s="40">
        <v>0</v>
      </c>
      <c r="L12" s="38">
        <v>0</v>
      </c>
      <c r="M12" s="41">
        <f>SUM(N12:O12)</f>
        <v>29</v>
      </c>
      <c r="N12" s="40">
        <v>21</v>
      </c>
      <c r="O12" s="38">
        <v>8</v>
      </c>
      <c r="P12" s="33">
        <v>1</v>
      </c>
      <c r="Q12" s="40">
        <v>51</v>
      </c>
      <c r="R12" s="42">
        <v>51</v>
      </c>
      <c r="S12" s="33">
        <v>0</v>
      </c>
      <c r="T12" s="42">
        <v>5</v>
      </c>
      <c r="U12" s="43" t="str">
        <f t="shared" ref="U12:U20" si="1">CA12&amp;CB12&amp;CC12&amp;CD12&amp;CE12&amp;CF12</f>
        <v/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BY12" s="3"/>
      <c r="BZ12" s="3"/>
      <c r="CA12" s="45" t="str">
        <f>IF($B12&lt;$D12,"* El número de "&amp;D$10&amp;" NO DEBE ser mayor que el Total. ","")</f>
        <v/>
      </c>
      <c r="CB12" s="45" t="str">
        <f>IF($B12&lt;$E12,"* El número de "&amp;E$10&amp;" NO DEBE ser mayor que el Total. ","")</f>
        <v/>
      </c>
      <c r="CC12" s="45" t="str">
        <f>IF($B12&lt;$F12,"* El número de "&amp;F$10&amp;" NO DEBE ser mayor que el Total. ","")</f>
        <v/>
      </c>
      <c r="CD12" s="45" t="str">
        <f>IF($B12&lt;$G12,"* El número de "&amp;G$10&amp;" NO DEBE ser mayor que el Total. ","")</f>
        <v/>
      </c>
      <c r="CE12" s="45" t="str">
        <f>IF(AND($B12&lt;&gt;"",$C12=""),"* No olvide digitar las beneficiarias (Digite Cero si no tiene). ",IF($B12&lt;$C12,"* El Número de Beneficiarias NO DEBE ser mayor que el Total. ",""))</f>
        <v/>
      </c>
      <c r="CF12" s="45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6">
        <f>IF($B12&lt;$D12,1,0)</f>
        <v>0</v>
      </c>
      <c r="CH12" s="46">
        <f>IF($B12&lt;$E12,1,0)</f>
        <v>0</v>
      </c>
      <c r="CI12" s="46">
        <f>IF($B12&lt;$F12,1,0)</f>
        <v>0</v>
      </c>
      <c r="CJ12" s="46">
        <f>IF($B12&lt;$G12,1,0)</f>
        <v>0</v>
      </c>
      <c r="CK12" s="46">
        <f>IF(AND($B12&lt;&gt;"",$C12=""),1,IF($B12&lt;$C12,1,0))</f>
        <v>0</v>
      </c>
      <c r="CL12" s="46">
        <f>IF(AND($B12&lt;&gt;0,OR($S12="",$T12="")),1,IF(OR($B12&lt;$S12,$B12&lt;$T12),1,0))</f>
        <v>0</v>
      </c>
    </row>
    <row r="13" spans="1:90" ht="24" customHeight="1" x14ac:dyDescent="0.2">
      <c r="A13" s="47" t="s">
        <v>30</v>
      </c>
      <c r="B13" s="48">
        <v>2</v>
      </c>
      <c r="C13" s="49">
        <v>1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2</v>
      </c>
      <c r="I13" s="50">
        <v>2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3">
        <v>0</v>
      </c>
      <c r="Q13" s="40">
        <v>2</v>
      </c>
      <c r="R13" s="42">
        <v>2</v>
      </c>
      <c r="S13" s="33">
        <v>0</v>
      </c>
      <c r="T13" s="42">
        <v>1</v>
      </c>
      <c r="U13" s="43" t="str">
        <f t="shared" si="1"/>
        <v/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BY13" s="3"/>
      <c r="BZ13" s="3"/>
      <c r="CA13" s="45" t="str">
        <f>IF($B13&lt;$D13,"* El número de "&amp;D$10&amp;" NO DEBE ser mayor que el Total. ","")</f>
        <v/>
      </c>
      <c r="CB13" s="45" t="str">
        <f>IF($B13&lt;$E13,"* El número de "&amp;E$10&amp;" NO DEBE ser mayor que el Total. ","")</f>
        <v/>
      </c>
      <c r="CC13" s="45" t="str">
        <f>IF($B13&lt;$F13,"* El número de "&amp;F$10&amp;" NO DEBE ser mayor que el Total. ","")</f>
        <v/>
      </c>
      <c r="CD13" s="45" t="str">
        <f>IF($B13&lt;$G13,"* El número de "&amp;G$10&amp;" NO DEBE ser mayor que el Total. ","")</f>
        <v/>
      </c>
      <c r="CE13" s="45" t="str">
        <f>IF(AND($B13&lt;&gt;"",$C13=""),"* No olvide digitar las beneficiarias (Digite Cero si no tiene). ",IF($B13&lt;$C13,"* El Número de Beneficiarias NO DEBE ser mayor que el Total. ",""))</f>
        <v/>
      </c>
      <c r="CF13" s="45" t="str">
        <f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6">
        <f>IF($B13&lt;$D13,1,0)</f>
        <v>0</v>
      </c>
      <c r="CH13" s="46">
        <f>IF($B13&lt;$E13,1,0)</f>
        <v>0</v>
      </c>
      <c r="CI13" s="46">
        <f>IF($B13&lt;$F13,1,0)</f>
        <v>0</v>
      </c>
      <c r="CJ13" s="46">
        <f>IF($B13&lt;$G13,1,0)</f>
        <v>0</v>
      </c>
      <c r="CK13" s="46">
        <f>IF(AND($B13&lt;&gt;"",$C13=""),1,IF($B13&lt;$C13,1,0))</f>
        <v>0</v>
      </c>
      <c r="CL13" s="46">
        <f>IF(AND($B13&lt;&gt;0,OR($S13="",$T13="")),1,IF(OR($B13&lt;$S13,$B13&lt;$T13),1,0))</f>
        <v>0</v>
      </c>
    </row>
    <row r="14" spans="1:90" ht="24" customHeight="1" x14ac:dyDescent="0.2">
      <c r="A14" s="47" t="s">
        <v>31</v>
      </c>
      <c r="B14" s="48">
        <v>56</v>
      </c>
      <c r="C14" s="49">
        <v>9</v>
      </c>
      <c r="D14" s="48">
        <v>0</v>
      </c>
      <c r="E14" s="50">
        <v>0</v>
      </c>
      <c r="F14" s="51">
        <v>0</v>
      </c>
      <c r="G14" s="49">
        <v>1</v>
      </c>
      <c r="H14" s="52">
        <f>SUM(I14:L14)</f>
        <v>56</v>
      </c>
      <c r="I14" s="50">
        <v>0</v>
      </c>
      <c r="J14" s="50">
        <v>55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3">
        <v>0</v>
      </c>
      <c r="Q14" s="40">
        <v>55</v>
      </c>
      <c r="R14" s="42">
        <v>0</v>
      </c>
      <c r="S14" s="33">
        <v>0</v>
      </c>
      <c r="T14" s="42">
        <v>0</v>
      </c>
      <c r="U14" s="43" t="str">
        <f t="shared" si="1"/>
        <v/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BY14" s="3"/>
      <c r="BZ14" s="3"/>
      <c r="CA14" s="45" t="str">
        <f>IF($B14&lt;$D14,"* El número de "&amp;D$10&amp;" NO DEBE ser mayor que el Total. ","")</f>
        <v/>
      </c>
      <c r="CB14" s="45" t="str">
        <f>IF($B14&lt;$E14,"* El número de "&amp;E$10&amp;" NO DEBE ser mayor que el Total. ","")</f>
        <v/>
      </c>
      <c r="CC14" s="45" t="str">
        <f>IF($B14&lt;$F14,"* El número de "&amp;F$10&amp;" NO DEBE ser mayor que el Total. ","")</f>
        <v/>
      </c>
      <c r="CD14" s="45" t="str">
        <f>IF($B14&lt;$G14,"* El número de "&amp;G$10&amp;" NO DEBE ser mayor que el Total. ","")</f>
        <v/>
      </c>
      <c r="CE14" s="45" t="str">
        <f>IF(AND($B14&lt;&gt;"",$C14=""),"* No olvide digitar las beneficiarias (Digite Cero si no tiene). ",IF($B14&lt;$C14,"* El Número de Beneficiarias NO DEBE ser mayor que el Total. ",""))</f>
        <v/>
      </c>
      <c r="CF14" s="45" t="str">
        <f>IF(AND($B14&lt;&gt;0,OR($S14="",$T14="")),"* No olvide digitar los campos Pueblo Originario y/o Migrantes (Digite Cero si no tiene). ",IF(OR($B14&lt;$S14,$B14&lt;$T14),"* Pueblo Originario y/o Migrantes NO DEBEN ser mayor que el Total. ",""))</f>
        <v/>
      </c>
      <c r="CG14" s="46">
        <f>IF($B14&lt;$D14,1,0)</f>
        <v>0</v>
      </c>
      <c r="CH14" s="46">
        <f>IF($B14&lt;$E14,1,0)</f>
        <v>0</v>
      </c>
      <c r="CI14" s="46">
        <f>IF($B14&lt;$F14,1,0)</f>
        <v>0</v>
      </c>
      <c r="CJ14" s="46">
        <f>IF($B14&lt;$G14,1,0)</f>
        <v>0</v>
      </c>
      <c r="CK14" s="46">
        <f>IF(AND($B14&lt;&gt;"",$C14=""),1,IF($B14&lt;$C14,1,0))</f>
        <v>0</v>
      </c>
      <c r="CL14" s="46">
        <f>IF(AND($B14&lt;&gt;0,OR($S14="",$T14="")),1,IF(OR($B14&lt;$S14,$B14&lt;$T14),1,0))</f>
        <v>0</v>
      </c>
    </row>
    <row r="15" spans="1:90" ht="24" customHeight="1" thickBot="1" x14ac:dyDescent="0.25">
      <c r="A15" s="54" t="s">
        <v>32</v>
      </c>
      <c r="B15" s="55">
        <v>25</v>
      </c>
      <c r="C15" s="56">
        <v>14</v>
      </c>
      <c r="D15" s="55">
        <v>0</v>
      </c>
      <c r="E15" s="57">
        <v>0</v>
      </c>
      <c r="F15" s="58">
        <v>1</v>
      </c>
      <c r="G15" s="56">
        <v>5</v>
      </c>
      <c r="H15" s="59">
        <f>SUM(I15:L15)</f>
        <v>25</v>
      </c>
      <c r="I15" s="57">
        <v>0</v>
      </c>
      <c r="J15" s="57">
        <v>24</v>
      </c>
      <c r="K15" s="57">
        <v>1</v>
      </c>
      <c r="L15" s="56">
        <v>0</v>
      </c>
      <c r="M15" s="60">
        <f>SUM(N15:O15)</f>
        <v>0</v>
      </c>
      <c r="N15" s="40">
        <v>0</v>
      </c>
      <c r="O15" s="38">
        <v>0</v>
      </c>
      <c r="P15" s="33">
        <v>0</v>
      </c>
      <c r="Q15" s="40">
        <v>19</v>
      </c>
      <c r="R15" s="40">
        <v>0</v>
      </c>
      <c r="S15" s="33">
        <v>0</v>
      </c>
      <c r="T15" s="42">
        <v>0</v>
      </c>
      <c r="U15" s="43" t="str">
        <f t="shared" si="1"/>
        <v/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BY15" s="3"/>
      <c r="BZ15" s="3"/>
      <c r="CA15" s="45" t="str">
        <f>IF($B15&lt;$D15,"* El número de "&amp;D$10&amp;" NO DEBE ser mayor que el Total. ","")</f>
        <v/>
      </c>
      <c r="CB15" s="45" t="str">
        <f>IF($B15&lt;$E15,"* El número de "&amp;E$10&amp;" NO DEBE ser mayor que el Total. ","")</f>
        <v/>
      </c>
      <c r="CC15" s="45" t="str">
        <f>IF($B15&lt;$F15,"* El número de "&amp;F$10&amp;" NO DEBE ser mayor que el Total. ","")</f>
        <v/>
      </c>
      <c r="CD15" s="45" t="str">
        <f>IF($B15&lt;$G15,"* El número de "&amp;G$10&amp;" NO DEBE ser mayor que el Total. ","")</f>
        <v/>
      </c>
      <c r="CE15" s="45" t="str">
        <f>IF(AND($B15&lt;&gt;"",$C15=""),"* No olvide digitar las beneficiarias (Digite Cero si no tiene). ",IF($B15&lt;$C15,"* El Número de Beneficiarias NO DEBE ser mayor que el Total. ",""))</f>
        <v/>
      </c>
      <c r="CF15" s="45" t="str">
        <f>IF(AND($B15&lt;&gt;0,OR($S15="",$T15="")),"* No olvide digitar los campos Pueblo Originario y/o Migrantes (Digite Cero si no tiene). ",IF(OR($B15&lt;$S15,$B15&lt;$T15),"* Pueblo Originario y/o Migrantes NO DEBEN ser mayor que el Total. ",""))</f>
        <v/>
      </c>
      <c r="CG15" s="46">
        <f>IF($B15&lt;$D15,1,0)</f>
        <v>0</v>
      </c>
      <c r="CH15" s="46">
        <f>IF($B15&lt;$E15,1,0)</f>
        <v>0</v>
      </c>
      <c r="CI15" s="46">
        <f>IF($B15&lt;$F15,1,0)</f>
        <v>0</v>
      </c>
      <c r="CJ15" s="46">
        <f>IF($B15&lt;$G15,1,0)</f>
        <v>0</v>
      </c>
      <c r="CK15" s="46">
        <f>IF(AND($B15&lt;&gt;"",$C15=""),1,IF($B15&lt;$C15,1,0))</f>
        <v>0</v>
      </c>
      <c r="CL15" s="46">
        <f>IF(AND($B15&lt;&gt;0,OR($S15="",$T15="")),1,IF(OR($B15&lt;$S15,$B15&lt;$T15),1,0))</f>
        <v>0</v>
      </c>
    </row>
    <row r="16" spans="1:90" ht="24" customHeight="1" thickTop="1" thickBot="1" x14ac:dyDescent="0.25">
      <c r="A16" s="61" t="s">
        <v>33</v>
      </c>
      <c r="B16" s="62">
        <v>9</v>
      </c>
      <c r="C16" s="63">
        <v>7</v>
      </c>
      <c r="D16" s="64"/>
      <c r="E16" s="65"/>
      <c r="F16" s="66"/>
      <c r="G16" s="67"/>
      <c r="H16" s="68">
        <f>SUM(I16:L16)</f>
        <v>9</v>
      </c>
      <c r="I16" s="69"/>
      <c r="J16" s="69">
        <v>5</v>
      </c>
      <c r="K16" s="69">
        <v>2</v>
      </c>
      <c r="L16" s="63">
        <v>2</v>
      </c>
      <c r="M16" s="70">
        <f>SUM(N16:O16)</f>
        <v>0</v>
      </c>
      <c r="N16" s="71"/>
      <c r="O16" s="72"/>
      <c r="P16" s="73"/>
      <c r="Q16" s="74"/>
      <c r="R16" s="67"/>
      <c r="S16" s="64"/>
      <c r="T16" s="67"/>
      <c r="U16" s="43" t="str">
        <f t="shared" si="1"/>
        <v/>
      </c>
      <c r="BY16" s="3"/>
      <c r="BZ16" s="3"/>
      <c r="CA16" s="45"/>
      <c r="CB16" s="45"/>
      <c r="CC16" s="45"/>
      <c r="CD16" s="45"/>
      <c r="CE16" s="45" t="str">
        <f>IF(AND($B16&lt;&gt;"",$C16=""),"* No olvide digitar las beneficiarias (Digite Cero si no tiene). ",IF($B16&lt;$C16,"* El Número de Beneficiarias NO DEBE ser mayor que el Total. ",""))</f>
        <v/>
      </c>
      <c r="CF16" s="45"/>
      <c r="CG16" s="46"/>
      <c r="CH16" s="46"/>
      <c r="CI16" s="46"/>
      <c r="CJ16" s="46"/>
      <c r="CK16" s="46">
        <f>IF(AND($B16&lt;&gt;"",$C16=""),1,IF($B16&lt;$C16,1,0))</f>
        <v>0</v>
      </c>
      <c r="CL16" s="46"/>
    </row>
    <row r="17" spans="1:90" ht="24" customHeight="1" thickTop="1" x14ac:dyDescent="0.2">
      <c r="A17" s="75" t="s">
        <v>34</v>
      </c>
      <c r="B17" s="76">
        <v>1</v>
      </c>
      <c r="C17" s="77"/>
      <c r="D17" s="78"/>
      <c r="E17" s="79"/>
      <c r="F17" s="80"/>
      <c r="G17" s="81"/>
      <c r="H17" s="80"/>
      <c r="I17" s="79"/>
      <c r="J17" s="79"/>
      <c r="K17" s="79"/>
      <c r="L17" s="77"/>
      <c r="M17" s="78"/>
      <c r="N17" s="79"/>
      <c r="O17" s="77"/>
      <c r="P17" s="78"/>
      <c r="Q17" s="79"/>
      <c r="R17" s="81"/>
      <c r="S17" s="78"/>
      <c r="T17" s="81"/>
      <c r="U17" s="43" t="str">
        <f t="shared" si="1"/>
        <v/>
      </c>
      <c r="BY17" s="3"/>
      <c r="BZ17" s="3"/>
      <c r="CA17" s="45"/>
      <c r="CB17" s="45"/>
      <c r="CC17" s="45"/>
      <c r="CD17" s="45"/>
      <c r="CE17" s="45"/>
      <c r="CF17" s="45"/>
      <c r="CG17" s="46"/>
      <c r="CH17" s="46"/>
      <c r="CI17" s="46"/>
      <c r="CJ17" s="46"/>
      <c r="CK17" s="46"/>
      <c r="CL17" s="46"/>
    </row>
    <row r="18" spans="1:90" ht="24" customHeight="1" x14ac:dyDescent="0.2">
      <c r="A18" s="82" t="s">
        <v>35</v>
      </c>
      <c r="B18" s="51">
        <v>0</v>
      </c>
      <c r="C18" s="83"/>
      <c r="D18" s="84"/>
      <c r="E18" s="85"/>
      <c r="F18" s="86"/>
      <c r="G18" s="87"/>
      <c r="H18" s="86"/>
      <c r="I18" s="85"/>
      <c r="J18" s="85"/>
      <c r="K18" s="85"/>
      <c r="L18" s="83"/>
      <c r="M18" s="84"/>
      <c r="N18" s="85"/>
      <c r="O18" s="83"/>
      <c r="P18" s="84"/>
      <c r="Q18" s="85"/>
      <c r="R18" s="87"/>
      <c r="S18" s="48">
        <v>0</v>
      </c>
      <c r="T18" s="88">
        <v>0</v>
      </c>
      <c r="U18" s="43" t="str">
        <f t="shared" si="1"/>
        <v/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BY18" s="3"/>
      <c r="BZ18" s="3"/>
      <c r="CA18" s="45"/>
      <c r="CB18" s="45"/>
      <c r="CC18" s="45"/>
      <c r="CD18" s="45"/>
      <c r="CE18" s="45"/>
      <c r="CF18" s="45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6"/>
      <c r="CH18" s="46"/>
      <c r="CI18" s="46"/>
      <c r="CJ18" s="46"/>
      <c r="CK18" s="46"/>
      <c r="CL18" s="46">
        <f>IF(AND($B18&lt;&gt;0,OR($S18="",$T18="")),1,IF(OR($B18&lt;$S18,$B18&lt;$T18),1,0))</f>
        <v>0</v>
      </c>
    </row>
    <row r="19" spans="1:90" ht="24" customHeight="1" x14ac:dyDescent="0.2">
      <c r="A19" s="89" t="s">
        <v>36</v>
      </c>
      <c r="B19" s="51">
        <v>0</v>
      </c>
      <c r="C19" s="83"/>
      <c r="D19" s="84"/>
      <c r="E19" s="85"/>
      <c r="F19" s="86"/>
      <c r="G19" s="87"/>
      <c r="H19" s="86"/>
      <c r="I19" s="86"/>
      <c r="J19" s="85"/>
      <c r="K19" s="85"/>
      <c r="L19" s="83"/>
      <c r="M19" s="84"/>
      <c r="N19" s="85"/>
      <c r="O19" s="83"/>
      <c r="P19" s="84"/>
      <c r="Q19" s="85"/>
      <c r="R19" s="87"/>
      <c r="S19" s="84"/>
      <c r="T19" s="87"/>
      <c r="U19" s="43" t="str">
        <f t="shared" si="1"/>
        <v/>
      </c>
      <c r="BY19" s="3"/>
      <c r="BZ19" s="3"/>
      <c r="CG19" s="24"/>
      <c r="CH19" s="24"/>
      <c r="CI19" s="24"/>
      <c r="CJ19" s="24"/>
      <c r="CK19" s="24"/>
      <c r="CL19" s="24"/>
    </row>
    <row r="20" spans="1:90" ht="24" customHeight="1" x14ac:dyDescent="0.2">
      <c r="A20" s="90" t="s">
        <v>37</v>
      </c>
      <c r="B20" s="91">
        <v>0</v>
      </c>
      <c r="C20" s="92"/>
      <c r="D20" s="93"/>
      <c r="E20" s="94"/>
      <c r="F20" s="95"/>
      <c r="G20" s="96"/>
      <c r="H20" s="95"/>
      <c r="I20" s="94"/>
      <c r="J20" s="94"/>
      <c r="K20" s="94"/>
      <c r="L20" s="92"/>
      <c r="M20" s="93"/>
      <c r="N20" s="94"/>
      <c r="O20" s="92"/>
      <c r="P20" s="93"/>
      <c r="Q20" s="94"/>
      <c r="R20" s="96"/>
      <c r="S20" s="93"/>
      <c r="T20" s="96"/>
      <c r="U20" s="43" t="str">
        <f t="shared" si="1"/>
        <v/>
      </c>
      <c r="BY20" s="3"/>
      <c r="BZ20" s="3"/>
      <c r="CG20" s="24"/>
      <c r="CH20" s="24"/>
      <c r="CI20" s="24"/>
      <c r="CJ20" s="24"/>
      <c r="CK20" s="24"/>
      <c r="CL20" s="24"/>
    </row>
    <row r="21" spans="1:90" ht="15" customHeight="1" x14ac:dyDescent="0.2">
      <c r="A21" s="97" t="s">
        <v>38</v>
      </c>
      <c r="B21" s="97" t="s">
        <v>39</v>
      </c>
      <c r="C21" s="98"/>
      <c r="D21" s="98"/>
      <c r="E21" s="99"/>
      <c r="F21" s="98"/>
      <c r="G21" s="98"/>
      <c r="H21" s="98"/>
      <c r="I21" s="98"/>
      <c r="J21" s="99"/>
      <c r="K21" s="98"/>
      <c r="L21" s="98"/>
      <c r="M21" s="100"/>
      <c r="N21" s="7"/>
      <c r="O21" s="7"/>
      <c r="P21" s="7"/>
      <c r="Q21" s="7"/>
      <c r="R21" s="3"/>
      <c r="S21" s="3"/>
      <c r="T21" s="3"/>
      <c r="CG21" s="24"/>
      <c r="CH21" s="24"/>
      <c r="CI21" s="24"/>
      <c r="CJ21" s="24"/>
      <c r="CK21" s="24"/>
      <c r="CL21" s="24"/>
    </row>
    <row r="22" spans="1:90" ht="36" customHeight="1" x14ac:dyDescent="0.2">
      <c r="A22" s="10" t="s">
        <v>40</v>
      </c>
      <c r="B22" s="101"/>
      <c r="C22" s="98"/>
      <c r="D22" s="98"/>
      <c r="E22" s="99"/>
      <c r="F22" s="98"/>
      <c r="G22" s="98"/>
      <c r="H22" s="98"/>
      <c r="I22" s="98"/>
      <c r="J22" s="99"/>
      <c r="K22" s="98"/>
      <c r="L22" s="98"/>
      <c r="M22" s="100"/>
      <c r="N22" s="7"/>
      <c r="O22" s="7"/>
      <c r="P22" s="7"/>
      <c r="Q22" s="7"/>
      <c r="CG22" s="24"/>
      <c r="CH22" s="24"/>
      <c r="CI22" s="24"/>
      <c r="CJ22" s="24"/>
      <c r="CK22" s="24"/>
      <c r="CL22" s="24"/>
    </row>
    <row r="23" spans="1:90" ht="34.35" customHeight="1" x14ac:dyDescent="0.2">
      <c r="A23" s="376" t="s">
        <v>41</v>
      </c>
      <c r="B23" s="376" t="s">
        <v>42</v>
      </c>
      <c r="C23" s="395" t="s">
        <v>43</v>
      </c>
      <c r="D23" s="396"/>
      <c r="E23" s="396"/>
      <c r="F23" s="396"/>
      <c r="G23" s="396"/>
      <c r="H23" s="396"/>
      <c r="I23" s="396"/>
      <c r="J23" s="396"/>
      <c r="K23" s="396"/>
      <c r="L23" s="397"/>
      <c r="M23" s="364" t="s">
        <v>44</v>
      </c>
      <c r="N23" s="365"/>
      <c r="O23" s="382"/>
      <c r="P23" s="364" t="s">
        <v>45</v>
      </c>
      <c r="Q23" s="382"/>
      <c r="R23" s="376" t="s">
        <v>46</v>
      </c>
      <c r="S23" s="376" t="s">
        <v>9</v>
      </c>
      <c r="T23" s="392" t="s">
        <v>10</v>
      </c>
      <c r="U23" s="102"/>
      <c r="BY23" s="3"/>
      <c r="BZ23" s="3"/>
      <c r="CG23" s="24"/>
      <c r="CH23" s="24"/>
      <c r="CI23" s="24"/>
      <c r="CJ23" s="24"/>
      <c r="CK23" s="24"/>
      <c r="CL23" s="24"/>
    </row>
    <row r="24" spans="1:90" ht="50.1" customHeight="1" x14ac:dyDescent="0.2">
      <c r="A24" s="394"/>
      <c r="B24" s="377"/>
      <c r="C24" s="258" t="s">
        <v>47</v>
      </c>
      <c r="D24" s="271" t="s">
        <v>48</v>
      </c>
      <c r="E24" s="271" t="s">
        <v>49</v>
      </c>
      <c r="F24" s="17" t="s">
        <v>50</v>
      </c>
      <c r="G24" s="271" t="s">
        <v>51</v>
      </c>
      <c r="H24" s="271" t="s">
        <v>52</v>
      </c>
      <c r="I24" s="17" t="s">
        <v>53</v>
      </c>
      <c r="J24" s="271" t="s">
        <v>54</v>
      </c>
      <c r="K24" s="17" t="s">
        <v>55</v>
      </c>
      <c r="L24" s="253" t="s">
        <v>56</v>
      </c>
      <c r="M24" s="258" t="s">
        <v>57</v>
      </c>
      <c r="N24" s="271" t="s">
        <v>58</v>
      </c>
      <c r="O24" s="259" t="s">
        <v>59</v>
      </c>
      <c r="P24" s="248" t="s">
        <v>60</v>
      </c>
      <c r="Q24" s="249" t="s">
        <v>61</v>
      </c>
      <c r="R24" s="377"/>
      <c r="S24" s="377"/>
      <c r="T24" s="393"/>
      <c r="U24" s="102"/>
      <c r="BY24" s="3"/>
      <c r="BZ24" s="3"/>
      <c r="CG24" s="24"/>
      <c r="CH24" s="24"/>
      <c r="CI24" s="24"/>
      <c r="CJ24" s="24"/>
      <c r="CK24" s="24"/>
      <c r="CL24" s="24"/>
    </row>
    <row r="25" spans="1:90" ht="15" customHeight="1" x14ac:dyDescent="0.2">
      <c r="A25" s="377"/>
      <c r="B25" s="106">
        <f t="shared" ref="B25:O25" si="2">SUM(B26:B28)</f>
        <v>0</v>
      </c>
      <c r="C25" s="268">
        <f t="shared" si="2"/>
        <v>0</v>
      </c>
      <c r="D25" s="274">
        <f t="shared" si="2"/>
        <v>0</v>
      </c>
      <c r="E25" s="274">
        <f t="shared" si="2"/>
        <v>0</v>
      </c>
      <c r="F25" s="274">
        <f t="shared" si="2"/>
        <v>0</v>
      </c>
      <c r="G25" s="274">
        <f t="shared" si="2"/>
        <v>0</v>
      </c>
      <c r="H25" s="274">
        <f t="shared" si="2"/>
        <v>0</v>
      </c>
      <c r="I25" s="274">
        <f t="shared" si="2"/>
        <v>0</v>
      </c>
      <c r="J25" s="274">
        <f t="shared" si="2"/>
        <v>0</v>
      </c>
      <c r="K25" s="274">
        <f t="shared" si="2"/>
        <v>0</v>
      </c>
      <c r="L25" s="269">
        <f t="shared" si="2"/>
        <v>0</v>
      </c>
      <c r="M25" s="268">
        <f t="shared" si="2"/>
        <v>0</v>
      </c>
      <c r="N25" s="274">
        <f t="shared" si="2"/>
        <v>0</v>
      </c>
      <c r="O25" s="269">
        <f t="shared" si="2"/>
        <v>0</v>
      </c>
      <c r="P25" s="110">
        <f>SUM(P26:P27)</f>
        <v>0</v>
      </c>
      <c r="Q25" s="111">
        <f>SUM(Q26:Q27)</f>
        <v>0</v>
      </c>
      <c r="R25" s="106">
        <f>SUM(R26:R28)</f>
        <v>0</v>
      </c>
      <c r="S25" s="106">
        <f>SUM(S26:S28)</f>
        <v>0</v>
      </c>
      <c r="T25" s="111">
        <f>SUM(T26:T28)</f>
        <v>0</v>
      </c>
      <c r="U25" s="102"/>
      <c r="BY25" s="3"/>
      <c r="BZ25" s="3"/>
      <c r="CG25" s="24"/>
      <c r="CH25" s="24"/>
      <c r="CI25" s="24"/>
      <c r="CJ25" s="24"/>
      <c r="CK25" s="24"/>
      <c r="CL25" s="24"/>
    </row>
    <row r="26" spans="1:90" ht="21.75" customHeight="1" x14ac:dyDescent="0.2">
      <c r="A26" s="112" t="s">
        <v>62</v>
      </c>
      <c r="B26" s="113">
        <f>SUM(C26:L26)</f>
        <v>0</v>
      </c>
      <c r="C26" s="33"/>
      <c r="D26" s="37"/>
      <c r="E26" s="40"/>
      <c r="F26" s="37"/>
      <c r="G26" s="40"/>
      <c r="H26" s="40"/>
      <c r="I26" s="37"/>
      <c r="J26" s="40"/>
      <c r="K26" s="37"/>
      <c r="L26" s="38"/>
      <c r="M26" s="35"/>
      <c r="N26" s="36"/>
      <c r="O26" s="34"/>
      <c r="P26" s="114"/>
      <c r="Q26" s="34"/>
      <c r="R26" s="115"/>
      <c r="S26" s="115"/>
      <c r="T26" s="290"/>
      <c r="U26" s="43" t="str">
        <f>CA26&amp;CB26&amp;CC26&amp;CD26&amp;CE26&amp;CF26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Y26" s="3"/>
      <c r="BZ26" s="3"/>
      <c r="CA26" s="45" t="str">
        <f>IF(CG26=1,"* La suma de los Abortos y Partos DEBE ser igual al Total de IVE realizada según causal. ","")</f>
        <v/>
      </c>
      <c r="CB26" s="45" t="str">
        <f>IF(CH26=1,"* No olvide digitar los campos Beneficiarios y/o Pueblo Originario y/o Migrantes (Digite CEROS si no tiene). ","")</f>
        <v/>
      </c>
      <c r="CC26" s="45" t="str">
        <f>IF(CI26=1,"* Beneficiarios y/o Pueblo Originario y/o Migrantes NO DEBEN ser Mayor al Total. ","")</f>
        <v/>
      </c>
      <c r="CD26" s="45"/>
      <c r="CE26" s="45"/>
      <c r="CF26" s="45"/>
      <c r="CG26" s="46">
        <f>IF(B26&lt;&gt;(M26+N26+O26+P26+Q26),1,0)</f>
        <v>0</v>
      </c>
      <c r="CH26" s="46">
        <f>IF(AND(B26&lt;&gt;0,OR(R26="",S26="",T26="")),1,0)</f>
        <v>0</v>
      </c>
      <c r="CI26" s="46">
        <f>IF(OR(B26&lt;R26,B26&lt;S26,B26&lt;T26),1,0)</f>
        <v>0</v>
      </c>
      <c r="CJ26" s="24"/>
      <c r="CK26" s="24"/>
      <c r="CL26" s="24"/>
    </row>
    <row r="27" spans="1:90" ht="21.75" customHeight="1" x14ac:dyDescent="0.2">
      <c r="A27" s="47" t="s">
        <v>63</v>
      </c>
      <c r="B27" s="116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51"/>
      <c r="Q27" s="49"/>
      <c r="R27" s="117"/>
      <c r="S27" s="117"/>
      <c r="T27" s="88"/>
      <c r="U27" s="43" t="str">
        <f>CA27&amp;CB27&amp;CC27&amp;CD27&amp;CE27&amp;CF27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Y27" s="3"/>
      <c r="BZ27" s="3"/>
      <c r="CA27" s="45" t="str">
        <f>IF(CG27=1,"* La suma de los Abortos y Partos DEBE ser igual al Total de IVE realizada según causal. ","")</f>
        <v/>
      </c>
      <c r="CB27" s="45" t="str">
        <f>IF(CH27=1,"* No olvide digitar los campos Beneficiarios y/o Pueblo Originario y/o Migrantes (Digite CEROS si no tiene). ","")</f>
        <v/>
      </c>
      <c r="CC27" s="45" t="str">
        <f>IF(CI27=1,"* Beneficiarios y/o Pueblo Originario y/o Migrantes NO DEBEN ser Mayor al Total. ","")</f>
        <v/>
      </c>
      <c r="CD27" s="45"/>
      <c r="CE27" s="45"/>
      <c r="CF27" s="45"/>
      <c r="CG27" s="46">
        <f>IF(B27&lt;&gt;(M27+N27+O27+P27+Q27),1,0)</f>
        <v>0</v>
      </c>
      <c r="CH27" s="46">
        <f>IF(AND(B27&lt;&gt;0,OR(R27="",S27="",T27="")),1,0)</f>
        <v>0</v>
      </c>
      <c r="CI27" s="46">
        <f>IF(OR(B27&lt;R27,B27&lt;S27,B27&lt;T27),1,0)</f>
        <v>0</v>
      </c>
      <c r="CJ27" s="24"/>
      <c r="CK27" s="24"/>
      <c r="CL27" s="24"/>
    </row>
    <row r="28" spans="1:90" ht="21.75" customHeight="1" x14ac:dyDescent="0.2">
      <c r="A28" s="118" t="s">
        <v>64</v>
      </c>
      <c r="B28" s="119">
        <f>SUM(C28:L28)</f>
        <v>0</v>
      </c>
      <c r="C28" s="120"/>
      <c r="D28" s="91"/>
      <c r="E28" s="121"/>
      <c r="F28" s="91"/>
      <c r="G28" s="121"/>
      <c r="H28" s="121"/>
      <c r="I28" s="91"/>
      <c r="J28" s="121"/>
      <c r="K28" s="91"/>
      <c r="L28" s="122"/>
      <c r="M28" s="123"/>
      <c r="N28" s="124"/>
      <c r="O28" s="125"/>
      <c r="P28" s="126"/>
      <c r="Q28" s="127"/>
      <c r="R28" s="128"/>
      <c r="S28" s="128"/>
      <c r="T28" s="129"/>
      <c r="U28" s="43" t="str">
        <f>CA28&amp;CB28&amp;CC28&amp;CD28&amp;CE28&amp;CF28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Y28" s="3"/>
      <c r="BZ28" s="3"/>
      <c r="CA28" s="45" t="str">
        <f>IF(CG28=1,"* La suma de los Abortos y Partos DEBE ser igual al Total de IVE realizada según causal. ","")</f>
        <v/>
      </c>
      <c r="CB28" s="45" t="str">
        <f>IF(CH28=1,"* No olvide digitar los campos Beneficiarios y/o Pueblo Originario y/o Migrantes (Digite CEROS si no tiene). ","")</f>
        <v/>
      </c>
      <c r="CC28" s="45" t="str">
        <f>IF(CI28=1,"* Beneficiarios y/o Pueblo Originario y/o Migrantes NO DEBEN ser Mayor al Total. ","")</f>
        <v/>
      </c>
      <c r="CD28" s="45"/>
      <c r="CE28" s="45"/>
      <c r="CF28" s="45"/>
      <c r="CG28" s="46">
        <f>IF(B28&lt;&gt;(M28+N28+O28+P28+Q28),1,0)</f>
        <v>0</v>
      </c>
      <c r="CH28" s="46">
        <f>IF(AND(B28&lt;&gt;0,OR(R28="",S28="",T28="")),1,0)</f>
        <v>0</v>
      </c>
      <c r="CI28" s="46">
        <f>IF(OR(B28&lt;R28,B28&lt;S28,B28&lt;T28),1,0)</f>
        <v>0</v>
      </c>
      <c r="CJ28" s="24"/>
      <c r="CK28" s="24"/>
      <c r="CL28" s="24"/>
    </row>
    <row r="29" spans="1:90" ht="36" customHeight="1" x14ac:dyDescent="0.2">
      <c r="A29" s="10" t="s">
        <v>65</v>
      </c>
      <c r="D29" s="44"/>
      <c r="E29" s="44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7"/>
      <c r="CG29" s="24"/>
      <c r="CH29" s="24"/>
      <c r="CI29" s="24"/>
      <c r="CJ29" s="24"/>
      <c r="CK29" s="24"/>
      <c r="CL29" s="24"/>
    </row>
    <row r="30" spans="1:90" ht="21" x14ac:dyDescent="0.2">
      <c r="A30" s="289" t="s">
        <v>66</v>
      </c>
      <c r="B30" s="291" t="s">
        <v>67</v>
      </c>
      <c r="C30" s="291" t="s">
        <v>68</v>
      </c>
      <c r="D30" s="132" t="s">
        <v>69</v>
      </c>
      <c r="E30" s="13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7"/>
      <c r="CG30" s="24"/>
      <c r="CH30" s="24"/>
      <c r="CI30" s="24"/>
      <c r="CJ30" s="24"/>
      <c r="CK30" s="24"/>
      <c r="CL30" s="24"/>
    </row>
    <row r="31" spans="1:90" ht="21" customHeight="1" x14ac:dyDescent="0.2">
      <c r="A31" s="112" t="s">
        <v>70</v>
      </c>
      <c r="B31" s="134">
        <v>36</v>
      </c>
      <c r="C31" s="134">
        <v>33</v>
      </c>
      <c r="D31" s="13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2"/>
      <c r="Q31" s="7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5"/>
      <c r="CD31" s="45"/>
      <c r="CE31" s="45"/>
      <c r="CF31" s="45"/>
      <c r="CG31" s="24">
        <f>IF(B31=0,"",IF(C31="",IF(B23="","",1),0))</f>
        <v>0</v>
      </c>
      <c r="CH31" s="24">
        <f>IF(B31&lt;C31,1,0)</f>
        <v>0</v>
      </c>
      <c r="CI31" s="24"/>
      <c r="CJ31" s="24"/>
      <c r="CK31" s="24"/>
      <c r="CL31" s="24"/>
    </row>
    <row r="32" spans="1:90" ht="19.5" customHeight="1" x14ac:dyDescent="0.2">
      <c r="A32" s="118" t="s">
        <v>71</v>
      </c>
      <c r="B32" s="136">
        <v>9</v>
      </c>
      <c r="C32" s="136">
        <v>7</v>
      </c>
      <c r="D32" s="13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2"/>
      <c r="Q32" s="7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5"/>
      <c r="CD32" s="45"/>
      <c r="CE32" s="45"/>
      <c r="CF32" s="45"/>
      <c r="CG32" s="46"/>
      <c r="CH32" s="46"/>
      <c r="CI32" s="24"/>
      <c r="CJ32" s="24"/>
      <c r="CK32" s="24"/>
      <c r="CL32" s="24"/>
    </row>
    <row r="33" spans="1:90" ht="36" customHeight="1" x14ac:dyDescent="0.2">
      <c r="A33" s="383" t="s">
        <v>72</v>
      </c>
      <c r="B33" s="384"/>
      <c r="C33" s="384"/>
      <c r="D33" s="384"/>
      <c r="E33" s="384"/>
      <c r="F33" s="384"/>
      <c r="G33" s="137"/>
      <c r="H33" s="137"/>
      <c r="I33" s="137"/>
      <c r="J33" s="137"/>
      <c r="K33" s="138"/>
      <c r="L33" s="138"/>
      <c r="M33" s="139"/>
      <c r="N33" s="139"/>
      <c r="O33" s="102"/>
      <c r="P33" s="102"/>
      <c r="Q33" s="7"/>
      <c r="CG33" s="24"/>
      <c r="CH33" s="24"/>
      <c r="CI33" s="24"/>
      <c r="CJ33" s="24"/>
      <c r="CK33" s="24"/>
      <c r="CL33" s="24"/>
    </row>
    <row r="34" spans="1:90" ht="36" customHeight="1" x14ac:dyDescent="0.2">
      <c r="A34" s="385" t="s">
        <v>73</v>
      </c>
      <c r="B34" s="386"/>
      <c r="C34" s="386"/>
      <c r="D34" s="386"/>
      <c r="E34" s="386"/>
      <c r="F34" s="386"/>
      <c r="L34" s="7"/>
      <c r="M34" s="7"/>
      <c r="N34" s="7"/>
      <c r="O34" s="7"/>
      <c r="P34" s="7"/>
      <c r="Q34" s="7"/>
      <c r="CG34" s="24"/>
      <c r="CH34" s="24"/>
      <c r="CI34" s="24"/>
      <c r="CJ34" s="24"/>
      <c r="CK34" s="24"/>
      <c r="CL34" s="24"/>
    </row>
    <row r="35" spans="1:90" ht="41.1" customHeight="1" x14ac:dyDescent="0.2">
      <c r="A35" s="376" t="s">
        <v>74</v>
      </c>
      <c r="B35" s="378" t="s">
        <v>67</v>
      </c>
      <c r="C35" s="364" t="s">
        <v>75</v>
      </c>
      <c r="D35" s="365"/>
      <c r="E35" s="365"/>
      <c r="F35" s="365"/>
      <c r="G35" s="365"/>
      <c r="H35" s="365"/>
      <c r="I35" s="365"/>
      <c r="J35" s="382"/>
      <c r="K35" s="374" t="s">
        <v>76</v>
      </c>
      <c r="L35" s="375"/>
      <c r="M35" s="102"/>
      <c r="N35" s="102"/>
      <c r="O35" s="102"/>
      <c r="P35" s="102"/>
      <c r="Q35" s="102"/>
      <c r="R35" s="102"/>
      <c r="S35" s="3"/>
      <c r="T35" s="3"/>
      <c r="BY35" s="3"/>
      <c r="CG35" s="24"/>
      <c r="CH35" s="24"/>
      <c r="CI35" s="24"/>
      <c r="CJ35" s="24"/>
      <c r="CK35" s="24"/>
      <c r="CL35" s="24"/>
    </row>
    <row r="36" spans="1:90" ht="31.5" customHeight="1" x14ac:dyDescent="0.2">
      <c r="A36" s="377"/>
      <c r="B36" s="379"/>
      <c r="C36" s="292" t="s">
        <v>77</v>
      </c>
      <c r="D36" s="292" t="s">
        <v>78</v>
      </c>
      <c r="E36" s="293" t="s">
        <v>79</v>
      </c>
      <c r="F36" s="293" t="s">
        <v>80</v>
      </c>
      <c r="G36" s="293" t="s">
        <v>81</v>
      </c>
      <c r="H36" s="293" t="s">
        <v>82</v>
      </c>
      <c r="I36" s="293" t="s">
        <v>83</v>
      </c>
      <c r="J36" s="294" t="s">
        <v>84</v>
      </c>
      <c r="K36" s="293" t="s">
        <v>85</v>
      </c>
      <c r="L36" s="294" t="s">
        <v>86</v>
      </c>
      <c r="M36" s="102"/>
      <c r="N36" s="102"/>
      <c r="O36" s="102"/>
      <c r="P36" s="102"/>
      <c r="Q36" s="102"/>
      <c r="R36" s="102"/>
      <c r="S36" s="3"/>
      <c r="T36" s="3"/>
      <c r="BY36" s="3"/>
      <c r="CG36" s="24"/>
      <c r="CH36" s="24"/>
      <c r="CI36" s="24"/>
      <c r="CJ36" s="24"/>
      <c r="CK36" s="24"/>
      <c r="CL36" s="24"/>
    </row>
    <row r="37" spans="1:90" ht="19.5" customHeight="1" x14ac:dyDescent="0.2">
      <c r="A37" s="140" t="s">
        <v>87</v>
      </c>
      <c r="B37" s="141">
        <f>SUM(C37:J37)</f>
        <v>137</v>
      </c>
      <c r="C37" s="35">
        <v>0</v>
      </c>
      <c r="D37" s="35">
        <v>0</v>
      </c>
      <c r="E37" s="36">
        <v>0</v>
      </c>
      <c r="F37" s="36">
        <v>4</v>
      </c>
      <c r="G37" s="36">
        <v>1</v>
      </c>
      <c r="H37" s="36">
        <v>19</v>
      </c>
      <c r="I37" s="36">
        <v>101</v>
      </c>
      <c r="J37" s="34">
        <v>12</v>
      </c>
      <c r="K37" s="36">
        <v>139</v>
      </c>
      <c r="L37" s="34">
        <v>6</v>
      </c>
      <c r="M37" s="43" t="str">
        <f>CA37&amp;CB37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BY37" s="3"/>
      <c r="CA37" s="45" t="str">
        <f>IF(CG37=1,"* Los Recién Nacidos de 2.500 y más gramos NO DEBE ser menot al Total de partos con Apego Precoz de RN del mismo peso Sección A. ","")</f>
        <v/>
      </c>
      <c r="CB37" s="45" t="str">
        <f>IF(CH37=1,"* Los Recién Nacidos de menor o igual a 2.499 gramos NO DEBE ser menot al Total de partos con Apego Precoz de RN del mismo peso Sección A. ","")</f>
        <v/>
      </c>
      <c r="CC37" s="45"/>
      <c r="CD37" s="45"/>
      <c r="CE37" s="45"/>
      <c r="CF37" s="45"/>
      <c r="CG37" s="46">
        <f>IF(SUM(H37:J37)&gt;=Q11,0,1)</f>
        <v>0</v>
      </c>
      <c r="CH37" s="46">
        <f>IF(SUM(C37:G37)&gt;=P11,0,1)</f>
        <v>0</v>
      </c>
      <c r="CI37" s="46"/>
      <c r="CJ37" s="24"/>
      <c r="CK37" s="24"/>
      <c r="CL37" s="24"/>
    </row>
    <row r="38" spans="1:90" ht="21" customHeight="1" x14ac:dyDescent="0.2">
      <c r="A38" s="142" t="s">
        <v>88</v>
      </c>
      <c r="B38" s="143">
        <f>SUM(C38:J38)</f>
        <v>0</v>
      </c>
      <c r="C38" s="144"/>
      <c r="D38" s="144"/>
      <c r="E38" s="145"/>
      <c r="F38" s="145"/>
      <c r="G38" s="145"/>
      <c r="H38" s="145"/>
      <c r="I38" s="145"/>
      <c r="J38" s="124"/>
      <c r="K38" s="146"/>
      <c r="L38" s="147"/>
      <c r="M38" s="3"/>
      <c r="N38" s="3"/>
      <c r="O38" s="3"/>
      <c r="P38" s="3"/>
      <c r="Q38" s="3"/>
      <c r="R38" s="3"/>
      <c r="S38" s="3"/>
      <c r="T38" s="3"/>
      <c r="BY38" s="3"/>
      <c r="CG38" s="24"/>
      <c r="CH38" s="24"/>
      <c r="CI38" s="24"/>
      <c r="CJ38" s="24"/>
      <c r="CK38" s="24"/>
      <c r="CL38" s="24"/>
    </row>
    <row r="39" spans="1:90" ht="36" customHeight="1" x14ac:dyDescent="0.2">
      <c r="A39" s="148" t="s">
        <v>89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02"/>
      <c r="M39" s="102"/>
      <c r="N39" s="102"/>
      <c r="O39" s="102"/>
      <c r="P39" s="102"/>
      <c r="Q39" s="102"/>
      <c r="R39" s="3"/>
      <c r="S39" s="3"/>
      <c r="T39" s="3"/>
      <c r="CG39" s="24"/>
      <c r="CH39" s="24"/>
      <c r="CI39" s="24"/>
      <c r="CJ39" s="24"/>
      <c r="CK39" s="24"/>
      <c r="CL39" s="24"/>
    </row>
    <row r="40" spans="1:90" x14ac:dyDescent="0.2">
      <c r="A40" s="376" t="s">
        <v>74</v>
      </c>
      <c r="B40" s="378" t="s">
        <v>67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CG40" s="24"/>
      <c r="CH40" s="24"/>
      <c r="CI40" s="24"/>
      <c r="CJ40" s="24"/>
      <c r="CK40" s="24"/>
      <c r="CL40" s="24"/>
    </row>
    <row r="41" spans="1:90" x14ac:dyDescent="0.2">
      <c r="A41" s="377"/>
      <c r="B41" s="379"/>
      <c r="C41" s="102" t="s">
        <v>69</v>
      </c>
      <c r="D41" s="102"/>
      <c r="E41" s="102"/>
      <c r="F41" s="102"/>
      <c r="G41" s="102"/>
      <c r="H41" s="102"/>
      <c r="I41" s="102"/>
      <c r="J41" s="102"/>
      <c r="K41" s="102"/>
      <c r="L41" s="3"/>
      <c r="M41" s="3"/>
      <c r="N41" s="3"/>
      <c r="O41" s="102"/>
      <c r="P41" s="7"/>
      <c r="Q41" s="7"/>
      <c r="CG41" s="24"/>
      <c r="CH41" s="24"/>
      <c r="CI41" s="24"/>
      <c r="CJ41" s="24"/>
      <c r="CK41" s="24"/>
      <c r="CL41" s="24"/>
    </row>
    <row r="42" spans="1:90" ht="15" customHeight="1" x14ac:dyDescent="0.2">
      <c r="A42" s="140" t="s">
        <v>87</v>
      </c>
      <c r="B42" s="134">
        <v>5</v>
      </c>
      <c r="C42" s="43" t="str">
        <f>CA42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A42" s="5" t="str">
        <f>IF(CG42=1,"* Total Nacidos Vivos con Malformación Congénita NO DEBE ser MAYOR a Nacidos Vivos según peso al Nacer. ","")</f>
        <v/>
      </c>
      <c r="CG42" s="24">
        <f>IF(B42&gt;B37,1,0)</f>
        <v>0</v>
      </c>
      <c r="CH42" s="24"/>
      <c r="CI42" s="24"/>
      <c r="CJ42" s="24"/>
      <c r="CK42" s="24"/>
      <c r="CL42" s="24"/>
    </row>
    <row r="43" spans="1:90" ht="15" customHeight="1" x14ac:dyDescent="0.2">
      <c r="A43" s="150" t="s">
        <v>88</v>
      </c>
      <c r="B43" s="151">
        <v>0</v>
      </c>
      <c r="C43" s="43" t="str">
        <f>CA43</f>
        <v/>
      </c>
      <c r="D43" s="138"/>
      <c r="E43" s="138"/>
      <c r="F43" s="152"/>
      <c r="G43" s="138"/>
      <c r="H43" s="138"/>
      <c r="I43" s="138"/>
      <c r="J43" s="138"/>
      <c r="K43" s="153"/>
      <c r="L43" s="138"/>
      <c r="M43" s="139"/>
      <c r="N43" s="139"/>
      <c r="O43" s="102"/>
      <c r="P43" s="7"/>
      <c r="Q43" s="7"/>
      <c r="CA43" s="5" t="str">
        <f>IF(CG43=1,"* Total Nacidos Fallecidos con Malformación Congénita NO DEBE ser MAYOR a Nacidos fallecidos según peso al Nacer. ","")</f>
        <v/>
      </c>
      <c r="CG43" s="24">
        <f>IF(B43&gt;B38,1,0)</f>
        <v>0</v>
      </c>
      <c r="CH43" s="24"/>
      <c r="CI43" s="24"/>
      <c r="CJ43" s="24"/>
      <c r="CK43" s="24"/>
      <c r="CL43" s="24"/>
    </row>
    <row r="44" spans="1:90" ht="36" customHeight="1" x14ac:dyDescent="0.2">
      <c r="A44" s="10" t="s">
        <v>90</v>
      </c>
      <c r="D44" s="7"/>
      <c r="E44" s="7"/>
      <c r="F44" s="154"/>
      <c r="G44" s="7"/>
      <c r="H44" s="7"/>
      <c r="I44" s="7"/>
      <c r="J44" s="7"/>
      <c r="K44" s="155"/>
      <c r="L44" s="7"/>
      <c r="M44" s="7"/>
      <c r="N44" s="7"/>
      <c r="O44" s="7"/>
      <c r="P44" s="7"/>
      <c r="Q44" s="7"/>
      <c r="CG44" s="24"/>
      <c r="CH44" s="24"/>
      <c r="CI44" s="24"/>
      <c r="CJ44" s="24"/>
      <c r="CK44" s="24"/>
      <c r="CL44" s="24"/>
    </row>
    <row r="45" spans="1:90" ht="44.25" customHeight="1" x14ac:dyDescent="0.2">
      <c r="A45" s="288" t="s">
        <v>74</v>
      </c>
      <c r="B45" s="252" t="s">
        <v>91</v>
      </c>
      <c r="C45" s="253" t="s">
        <v>92</v>
      </c>
      <c r="D45" s="7"/>
      <c r="E45" s="7"/>
      <c r="F45" s="154"/>
      <c r="G45" s="7"/>
      <c r="H45" s="7"/>
      <c r="I45" s="7"/>
      <c r="J45" s="7"/>
      <c r="K45" s="155"/>
      <c r="L45" s="7"/>
      <c r="M45" s="7"/>
      <c r="N45" s="7"/>
      <c r="O45" s="7"/>
      <c r="P45" s="7"/>
      <c r="Q45" s="7"/>
      <c r="CG45" s="24"/>
      <c r="CH45" s="24"/>
      <c r="CI45" s="24"/>
      <c r="CJ45" s="24"/>
      <c r="CK45" s="24"/>
      <c r="CL45" s="24"/>
    </row>
    <row r="46" spans="1:90" ht="26.25" customHeight="1" x14ac:dyDescent="0.2">
      <c r="A46" s="295" t="s">
        <v>87</v>
      </c>
      <c r="B46" s="296">
        <v>0</v>
      </c>
      <c r="C46" s="158">
        <v>0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" t="s">
        <v>93</v>
      </c>
      <c r="N46" s="1"/>
      <c r="O46" s="7"/>
      <c r="P46" s="7"/>
      <c r="Q46" s="7"/>
      <c r="CG46" s="24"/>
      <c r="CH46" s="24"/>
      <c r="CI46" s="24"/>
      <c r="CJ46" s="24"/>
      <c r="CK46" s="24"/>
      <c r="CL46" s="24"/>
    </row>
    <row r="47" spans="1:90" ht="36" customHeight="1" x14ac:dyDescent="0.2">
      <c r="A47" s="10" t="s">
        <v>94</v>
      </c>
      <c r="E47" s="160"/>
      <c r="F47" s="38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CG47" s="24"/>
      <c r="CH47" s="24"/>
      <c r="CI47" s="24"/>
      <c r="CJ47" s="24"/>
      <c r="CK47" s="24"/>
      <c r="CL47" s="24"/>
    </row>
    <row r="48" spans="1:90" ht="21" customHeight="1" x14ac:dyDescent="0.2">
      <c r="A48" s="376" t="s">
        <v>95</v>
      </c>
      <c r="B48" s="376" t="s">
        <v>42</v>
      </c>
      <c r="C48" s="364" t="s">
        <v>96</v>
      </c>
      <c r="D48" s="365"/>
      <c r="E48" s="382"/>
      <c r="F48" s="38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CG48" s="24"/>
      <c r="CH48" s="24"/>
      <c r="CI48" s="24"/>
      <c r="CJ48" s="24"/>
      <c r="CK48" s="24"/>
      <c r="CL48" s="24"/>
    </row>
    <row r="49" spans="1:90" ht="21" x14ac:dyDescent="0.2">
      <c r="A49" s="377"/>
      <c r="B49" s="377"/>
      <c r="C49" s="292" t="s">
        <v>97</v>
      </c>
      <c r="D49" s="297" t="s">
        <v>98</v>
      </c>
      <c r="E49" s="298" t="s">
        <v>99</v>
      </c>
      <c r="F49" s="163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CG49" s="24"/>
      <c r="CH49" s="24"/>
      <c r="CI49" s="24"/>
      <c r="CJ49" s="24"/>
      <c r="CK49" s="24"/>
      <c r="CL49" s="24"/>
    </row>
    <row r="50" spans="1:90" ht="23.25" customHeight="1" x14ac:dyDescent="0.2">
      <c r="A50" s="112" t="s">
        <v>100</v>
      </c>
      <c r="B50" s="165">
        <f>SUM(C50:E50)</f>
        <v>8</v>
      </c>
      <c r="C50" s="35">
        <v>0</v>
      </c>
      <c r="D50" s="36">
        <v>4</v>
      </c>
      <c r="E50" s="34">
        <v>4</v>
      </c>
      <c r="F50" s="163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CG50" s="24"/>
      <c r="CH50" s="24"/>
      <c r="CI50" s="24"/>
      <c r="CJ50" s="24"/>
      <c r="CK50" s="24"/>
      <c r="CL50" s="24"/>
    </row>
    <row r="51" spans="1:90" ht="23.25" customHeight="1" x14ac:dyDescent="0.2">
      <c r="A51" s="90" t="s">
        <v>101</v>
      </c>
      <c r="B51" s="166">
        <f>SUM(C51:E51)</f>
        <v>0</v>
      </c>
      <c r="C51" s="120"/>
      <c r="D51" s="121"/>
      <c r="E51" s="12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CG51" s="24"/>
      <c r="CH51" s="24"/>
      <c r="CI51" s="24"/>
      <c r="CJ51" s="24"/>
      <c r="CK51" s="24"/>
      <c r="CL51" s="24"/>
    </row>
    <row r="52" spans="1:90" ht="36" customHeight="1" x14ac:dyDescent="0.2">
      <c r="A52" s="159" t="s">
        <v>102</v>
      </c>
      <c r="D52" s="167"/>
      <c r="E52" s="16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CG52" s="24"/>
      <c r="CH52" s="24"/>
      <c r="CI52" s="24"/>
      <c r="CJ52" s="24"/>
      <c r="CK52" s="24"/>
      <c r="CL52" s="24"/>
    </row>
    <row r="53" spans="1:90" ht="37.35" customHeight="1" x14ac:dyDescent="0.2">
      <c r="A53" s="288" t="s">
        <v>103</v>
      </c>
      <c r="B53" s="289" t="s">
        <v>104</v>
      </c>
      <c r="C53" s="289" t="s">
        <v>105</v>
      </c>
      <c r="D53" s="167"/>
      <c r="E53" s="16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CG53" s="24"/>
      <c r="CH53" s="24"/>
      <c r="CI53" s="24"/>
      <c r="CJ53" s="24"/>
      <c r="CK53" s="24"/>
      <c r="CL53" s="24"/>
    </row>
    <row r="54" spans="1:90" ht="19.5" customHeight="1" x14ac:dyDescent="0.2">
      <c r="A54" s="168" t="s">
        <v>106</v>
      </c>
      <c r="B54" s="169">
        <v>55</v>
      </c>
      <c r="C54" s="299">
        <v>36</v>
      </c>
      <c r="D54" s="3"/>
      <c r="E54" s="167"/>
      <c r="F54" s="167"/>
      <c r="G54" s="167"/>
      <c r="H54" s="167"/>
      <c r="I54" s="167"/>
      <c r="J54" s="167"/>
      <c r="K54" s="167"/>
      <c r="L54" s="167"/>
      <c r="M54" s="7"/>
      <c r="N54" s="7"/>
      <c r="O54" s="7"/>
      <c r="P54" s="7"/>
      <c r="Q54" s="7"/>
      <c r="CG54" s="24"/>
      <c r="CH54" s="24"/>
      <c r="CI54" s="24"/>
      <c r="CJ54" s="24"/>
      <c r="CK54" s="24"/>
      <c r="CL54" s="24"/>
    </row>
    <row r="55" spans="1:90" ht="19.5" customHeight="1" x14ac:dyDescent="0.2">
      <c r="A55" s="170" t="s">
        <v>107</v>
      </c>
      <c r="B55" s="128">
        <v>53</v>
      </c>
      <c r="C55" s="129">
        <v>12</v>
      </c>
      <c r="D55" s="43" t="str">
        <f>CA55&amp;CB55</f>
        <v/>
      </c>
      <c r="O55" s="7"/>
      <c r="P55" s="7"/>
      <c r="Q55" s="7"/>
      <c r="CA55" s="45" t="str">
        <f>IF(B55&gt;B54,"* Egresos con LME NO DEBE ser mayor que Total de Egresos Maternidad. ","")</f>
        <v/>
      </c>
      <c r="CB55" s="45" t="str">
        <f>IF(C55&gt;C54,"* Egresos con LME NO DEBE ser mayor que Total de Egresos Neonatología. ","")</f>
        <v/>
      </c>
      <c r="CC55" s="45"/>
      <c r="CD55" s="45"/>
      <c r="CE55" s="45"/>
      <c r="CF55" s="45"/>
      <c r="CG55" s="46">
        <f>IF(B55&gt;B54,1,0)</f>
        <v>0</v>
      </c>
      <c r="CH55" s="46">
        <f>IF(C55&gt;C54,1,0)</f>
        <v>0</v>
      </c>
      <c r="CI55" s="24"/>
      <c r="CJ55" s="24"/>
      <c r="CK55" s="24"/>
      <c r="CL55" s="24"/>
    </row>
    <row r="56" spans="1:90" ht="11.25" hidden="1" customHeight="1" x14ac:dyDescent="0.2">
      <c r="A56" s="171"/>
      <c r="B56" s="172"/>
      <c r="C56" s="102"/>
      <c r="D56" s="3"/>
      <c r="E56" s="3"/>
      <c r="O56" s="7"/>
      <c r="P56" s="7"/>
      <c r="Q56" s="7"/>
      <c r="CG56" s="24"/>
      <c r="CH56" s="24"/>
      <c r="CI56" s="24"/>
      <c r="CJ56" s="24"/>
      <c r="CK56" s="24"/>
      <c r="CL56" s="24"/>
    </row>
    <row r="57" spans="1:90" ht="36" customHeight="1" x14ac:dyDescent="0.2">
      <c r="A57" s="138" t="s">
        <v>108</v>
      </c>
      <c r="B57" s="172"/>
      <c r="C57" s="102"/>
      <c r="D57" s="3"/>
      <c r="E57" s="3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CG57" s="24"/>
      <c r="CH57" s="24"/>
      <c r="CI57" s="24"/>
      <c r="CJ57" s="24"/>
      <c r="CK57" s="24"/>
      <c r="CL57" s="24"/>
    </row>
    <row r="58" spans="1:90" ht="14.25" customHeight="1" x14ac:dyDescent="0.2">
      <c r="A58" s="356" t="s">
        <v>103</v>
      </c>
      <c r="B58" s="357"/>
      <c r="C58" s="356" t="s">
        <v>67</v>
      </c>
      <c r="D58" s="357"/>
      <c r="E58" s="362"/>
      <c r="F58" s="364" t="s">
        <v>109</v>
      </c>
      <c r="G58" s="365"/>
      <c r="H58" s="365"/>
      <c r="I58" s="365"/>
      <c r="J58" s="365"/>
      <c r="K58" s="365"/>
      <c r="L58" s="365"/>
      <c r="M58" s="365"/>
      <c r="N58" s="365"/>
      <c r="O58" s="366"/>
      <c r="P58" s="367" t="s">
        <v>9</v>
      </c>
      <c r="Q58" s="362" t="s">
        <v>10</v>
      </c>
      <c r="CG58" s="24"/>
      <c r="CH58" s="24"/>
      <c r="CI58" s="24"/>
      <c r="CJ58" s="24"/>
      <c r="CK58" s="24"/>
      <c r="CL58" s="24"/>
    </row>
    <row r="59" spans="1:90" ht="14.25" customHeight="1" x14ac:dyDescent="0.2">
      <c r="A59" s="358"/>
      <c r="B59" s="359"/>
      <c r="C59" s="360"/>
      <c r="D59" s="361"/>
      <c r="E59" s="363"/>
      <c r="F59" s="371" t="s">
        <v>110</v>
      </c>
      <c r="G59" s="372"/>
      <c r="H59" s="371" t="s">
        <v>111</v>
      </c>
      <c r="I59" s="372"/>
      <c r="J59" s="371" t="s">
        <v>112</v>
      </c>
      <c r="K59" s="372"/>
      <c r="L59" s="371" t="s">
        <v>113</v>
      </c>
      <c r="M59" s="372"/>
      <c r="N59" s="371" t="s">
        <v>114</v>
      </c>
      <c r="O59" s="373"/>
      <c r="P59" s="368"/>
      <c r="Q59" s="370"/>
      <c r="CG59" s="24"/>
      <c r="CH59" s="24"/>
      <c r="CI59" s="24"/>
      <c r="CJ59" s="24"/>
      <c r="CK59" s="24"/>
      <c r="CL59" s="24"/>
    </row>
    <row r="60" spans="1:90" x14ac:dyDescent="0.2">
      <c r="A60" s="360"/>
      <c r="B60" s="361"/>
      <c r="C60" s="289" t="s">
        <v>115</v>
      </c>
      <c r="D60" s="250" t="s">
        <v>116</v>
      </c>
      <c r="E60" s="289" t="s">
        <v>117</v>
      </c>
      <c r="F60" s="292" t="s">
        <v>116</v>
      </c>
      <c r="G60" s="253" t="s">
        <v>117</v>
      </c>
      <c r="H60" s="292" t="s">
        <v>116</v>
      </c>
      <c r="I60" s="253" t="s">
        <v>117</v>
      </c>
      <c r="J60" s="292" t="s">
        <v>116</v>
      </c>
      <c r="K60" s="253" t="s">
        <v>117</v>
      </c>
      <c r="L60" s="292" t="s">
        <v>116</v>
      </c>
      <c r="M60" s="253" t="s">
        <v>117</v>
      </c>
      <c r="N60" s="292" t="s">
        <v>116</v>
      </c>
      <c r="O60" s="251" t="s">
        <v>117</v>
      </c>
      <c r="P60" s="369"/>
      <c r="Q60" s="363" t="s">
        <v>117</v>
      </c>
      <c r="CG60" s="24"/>
      <c r="CH60" s="24"/>
      <c r="CI60" s="24"/>
      <c r="CJ60" s="24"/>
      <c r="CK60" s="24"/>
      <c r="CL60" s="24"/>
    </row>
    <row r="61" spans="1:90" ht="21.75" customHeight="1" x14ac:dyDescent="0.2">
      <c r="A61" s="351" t="s">
        <v>118</v>
      </c>
      <c r="B61" s="352"/>
      <c r="C61" s="177">
        <f>SUM(D61+E61)</f>
        <v>14</v>
      </c>
      <c r="D61" s="177">
        <f t="shared" ref="D61:E63" si="3">SUM(F61+H61+J61+L61+N61)</f>
        <v>2</v>
      </c>
      <c r="E61" s="178">
        <f t="shared" si="3"/>
        <v>12</v>
      </c>
      <c r="F61" s="33">
        <v>1</v>
      </c>
      <c r="G61" s="38">
        <v>11</v>
      </c>
      <c r="H61" s="33">
        <v>0</v>
      </c>
      <c r="I61" s="38">
        <v>0</v>
      </c>
      <c r="J61" s="33">
        <v>0</v>
      </c>
      <c r="K61" s="38">
        <v>1</v>
      </c>
      <c r="L61" s="33">
        <v>1</v>
      </c>
      <c r="M61" s="38">
        <v>0</v>
      </c>
      <c r="N61" s="33">
        <v>0</v>
      </c>
      <c r="O61" s="179">
        <v>0</v>
      </c>
      <c r="P61" s="37">
        <v>0</v>
      </c>
      <c r="Q61" s="38">
        <v>0</v>
      </c>
      <c r="R61" s="43" t="str">
        <f>CA61&amp;CB61</f>
        <v/>
      </c>
      <c r="CA61" s="45" t="str">
        <f>IF(CG61=1,"* Recuerde digitar los campos Pueblo Originario y/o Migrantes (Digite Cero si no tiene). ","")</f>
        <v/>
      </c>
      <c r="CB61" s="45" t="str">
        <f>IF(CH61=1,"* Pueblo Originario y/o Migrante NO DEBE ser mayor al Total. ","")</f>
        <v/>
      </c>
      <c r="CC61" s="45"/>
      <c r="CD61" s="45"/>
      <c r="CE61" s="45"/>
      <c r="CF61" s="45"/>
      <c r="CG61" s="46">
        <f>IF(AND(C61&lt;&gt;0,OR(P61="",Q61="")),1,0)</f>
        <v>0</v>
      </c>
      <c r="CH61" s="46">
        <f>IF(OR(C61&lt;P61,C61&lt;Q61),1,0)</f>
        <v>0</v>
      </c>
      <c r="CI61" s="24"/>
      <c r="CJ61" s="24"/>
      <c r="CK61" s="24"/>
      <c r="CL61" s="24"/>
    </row>
    <row r="62" spans="1:90" ht="21.75" customHeight="1" x14ac:dyDescent="0.2">
      <c r="A62" s="353" t="s">
        <v>119</v>
      </c>
      <c r="B62" s="354"/>
      <c r="C62" s="180">
        <f>SUM(D62+E62)</f>
        <v>27</v>
      </c>
      <c r="D62" s="180">
        <f t="shared" si="3"/>
        <v>14</v>
      </c>
      <c r="E62" s="181">
        <f t="shared" si="3"/>
        <v>13</v>
      </c>
      <c r="F62" s="182">
        <v>7</v>
      </c>
      <c r="G62" s="49">
        <v>7</v>
      </c>
      <c r="H62" s="182">
        <v>4</v>
      </c>
      <c r="I62" s="183">
        <v>2</v>
      </c>
      <c r="J62" s="182">
        <v>2</v>
      </c>
      <c r="K62" s="183">
        <v>2</v>
      </c>
      <c r="L62" s="48">
        <v>1</v>
      </c>
      <c r="M62" s="49">
        <v>2</v>
      </c>
      <c r="N62" s="48">
        <v>0</v>
      </c>
      <c r="O62" s="184">
        <v>0</v>
      </c>
      <c r="P62" s="51">
        <v>0</v>
      </c>
      <c r="Q62" s="49">
        <v>0</v>
      </c>
      <c r="R62" s="43" t="str">
        <f>CA62&amp;CB62</f>
        <v/>
      </c>
      <c r="CA62" s="45" t="str">
        <f>IF(CG62=1,"* Recuerde digitar los campos Pueblo Originario y/o Migrantes (Digite Cero si no tiene). ","")</f>
        <v/>
      </c>
      <c r="CB62" s="45" t="str">
        <f>IF(CH62=1,"* Pueblo Originario y/o Migrante NO DEBE ser mayor al Total. ","")</f>
        <v/>
      </c>
      <c r="CC62" s="45"/>
      <c r="CD62" s="45"/>
      <c r="CE62" s="45"/>
      <c r="CF62" s="45"/>
      <c r="CG62" s="46">
        <f>IF(AND(C62&lt;&gt;0,OR(P62="",Q62="")),1,0)</f>
        <v>0</v>
      </c>
      <c r="CH62" s="46">
        <f>IF(OR(C62&lt;P62,C62&lt;Q62),1,0)</f>
        <v>0</v>
      </c>
      <c r="CI62" s="24"/>
      <c r="CJ62" s="24"/>
      <c r="CK62" s="24"/>
      <c r="CL62" s="24"/>
    </row>
    <row r="63" spans="1:90" ht="21.75" customHeight="1" x14ac:dyDescent="0.2">
      <c r="A63" s="351" t="s">
        <v>120</v>
      </c>
      <c r="B63" s="351"/>
      <c r="C63" s="185">
        <f>SUM(D63+E63)</f>
        <v>5</v>
      </c>
      <c r="D63" s="185">
        <f t="shared" si="3"/>
        <v>3</v>
      </c>
      <c r="E63" s="186">
        <f t="shared" si="3"/>
        <v>2</v>
      </c>
      <c r="F63" s="187">
        <v>2</v>
      </c>
      <c r="G63" s="300">
        <v>0</v>
      </c>
      <c r="H63" s="188">
        <v>0</v>
      </c>
      <c r="I63" s="189">
        <v>0</v>
      </c>
      <c r="J63" s="190">
        <v>0</v>
      </c>
      <c r="K63" s="191">
        <v>2</v>
      </c>
      <c r="L63" s="48">
        <v>1</v>
      </c>
      <c r="M63" s="49">
        <v>0</v>
      </c>
      <c r="N63" s="48">
        <v>0</v>
      </c>
      <c r="O63" s="184">
        <v>0</v>
      </c>
      <c r="P63" s="51">
        <v>0</v>
      </c>
      <c r="Q63" s="49">
        <v>0</v>
      </c>
      <c r="R63" s="43" t="str">
        <f>CA63&amp;CB63</f>
        <v/>
      </c>
      <c r="CA63" s="45" t="str">
        <f>IF(CG63=1,"* Recuerde digitar los campos Pueblo Originario y/o Migrantes (Digite Cero si no tiene). ","")</f>
        <v/>
      </c>
      <c r="CB63" s="45" t="str">
        <f>IF(CH63=1,"* Pueblo Originario y/o Migrante NO DEBE ser mayor al Total. ","")</f>
        <v/>
      </c>
      <c r="CC63" s="45"/>
      <c r="CD63" s="45"/>
      <c r="CE63" s="45"/>
      <c r="CF63" s="45"/>
      <c r="CG63" s="46">
        <f>IF(AND(C63&lt;&gt;0,OR(P63="",Q63="")),1,0)</f>
        <v>0</v>
      </c>
      <c r="CH63" s="46">
        <f>IF(OR(C63&lt;P63,C63&lt;Q63),1,0)</f>
        <v>0</v>
      </c>
      <c r="CI63" s="24"/>
      <c r="CJ63" s="24"/>
      <c r="CK63" s="24"/>
      <c r="CL63" s="24"/>
    </row>
    <row r="64" spans="1:90" ht="21.75" customHeight="1" x14ac:dyDescent="0.2">
      <c r="A64" s="355" t="s">
        <v>121</v>
      </c>
      <c r="B64" s="355"/>
      <c r="C64" s="192">
        <f>SUM(D64+E64)</f>
        <v>1</v>
      </c>
      <c r="D64" s="192">
        <f>SUM(J64+L64+N64)</f>
        <v>0</v>
      </c>
      <c r="E64" s="193">
        <f>SUM(K64+M64+O64)</f>
        <v>1</v>
      </c>
      <c r="F64" s="93"/>
      <c r="G64" s="194"/>
      <c r="H64" s="93"/>
      <c r="I64" s="92"/>
      <c r="J64" s="195">
        <v>0</v>
      </c>
      <c r="K64" s="196">
        <v>0</v>
      </c>
      <c r="L64" s="120">
        <v>0</v>
      </c>
      <c r="M64" s="122">
        <v>0</v>
      </c>
      <c r="N64" s="120">
        <v>0</v>
      </c>
      <c r="O64" s="197">
        <v>1</v>
      </c>
      <c r="P64" s="91">
        <v>0</v>
      </c>
      <c r="Q64" s="122">
        <v>0</v>
      </c>
      <c r="R64" s="43" t="str">
        <f>CA64&amp;CB64</f>
        <v/>
      </c>
      <c r="CA64" s="45" t="str">
        <f>IF(CG64=1,"* Recuerde digitar los campos Pueblo Originario y/o Migrantes (Digite Cero si no tiene). ","")</f>
        <v/>
      </c>
      <c r="CB64" s="45" t="str">
        <f>IF(CH64=1,"* Pueblo Originario y/o Migrante NO DEBE ser mayor al Total. ","")</f>
        <v/>
      </c>
      <c r="CC64" s="45"/>
      <c r="CD64" s="45"/>
      <c r="CE64" s="45"/>
      <c r="CF64" s="45"/>
      <c r="CG64" s="46">
        <f>IF(AND(C64&lt;&gt;0,OR(P64="",Q64="")),1,0)</f>
        <v>0</v>
      </c>
      <c r="CH64" s="46">
        <f>IF(OR(C64&lt;P64,C64&lt;Q64),1,0)</f>
        <v>0</v>
      </c>
      <c r="CI64" s="24"/>
      <c r="CJ64" s="24"/>
      <c r="CK64" s="24"/>
      <c r="CL64" s="24"/>
    </row>
    <row r="65" spans="1:90" ht="26.25" customHeight="1" x14ac:dyDescent="0.2">
      <c r="A65" s="138" t="s">
        <v>122</v>
      </c>
      <c r="CG65" s="24"/>
      <c r="CH65" s="24"/>
      <c r="CI65" s="24"/>
      <c r="CJ65" s="24"/>
      <c r="CK65" s="24"/>
      <c r="CL65" s="24"/>
    </row>
    <row r="66" spans="1:90" ht="27" customHeight="1" x14ac:dyDescent="0.2">
      <c r="A66" s="301" t="s">
        <v>123</v>
      </c>
      <c r="B66" s="302" t="s">
        <v>124</v>
      </c>
      <c r="C66" s="302" t="s">
        <v>9</v>
      </c>
      <c r="D66" s="302" t="s">
        <v>10</v>
      </c>
      <c r="T66" s="3"/>
      <c r="BX66" s="4"/>
      <c r="CG66" s="24"/>
      <c r="CH66" s="24"/>
      <c r="CI66" s="24"/>
      <c r="CJ66" s="24"/>
      <c r="CK66" s="24"/>
      <c r="CL66" s="24"/>
    </row>
    <row r="67" spans="1:90" ht="23.25" customHeight="1" x14ac:dyDescent="0.2">
      <c r="A67" s="200" t="s">
        <v>125</v>
      </c>
      <c r="B67" s="169">
        <v>20</v>
      </c>
      <c r="C67" s="169"/>
      <c r="D67" s="169"/>
      <c r="E67" s="43" t="str">
        <f>CA67&amp;CB67</f>
        <v/>
      </c>
      <c r="T67" s="3"/>
      <c r="BX67" s="4"/>
      <c r="CA67" s="45" t="str">
        <f>IF(CG67=1,"* Pueblo Originario NO DEBE ser mayor al Total de Menores de 1 mes. ","")</f>
        <v/>
      </c>
      <c r="CB67" s="45" t="str">
        <f>IF(CH67=1,"*Migrantes NO DEBE ser mayor al Total de Menores de 1 mes. ","")</f>
        <v/>
      </c>
      <c r="CG67" s="46">
        <f>IF(B67&lt;C67,1,0)</f>
        <v>0</v>
      </c>
      <c r="CH67" s="46">
        <f>IF(B67&lt;D67,1,0)</f>
        <v>0</v>
      </c>
    </row>
    <row r="68" spans="1:90" ht="21" customHeight="1" x14ac:dyDescent="0.2">
      <c r="A68" s="246" t="s">
        <v>126</v>
      </c>
      <c r="B68" s="117">
        <v>126</v>
      </c>
      <c r="C68" s="117"/>
      <c r="D68" s="117">
        <v>8</v>
      </c>
      <c r="E68" s="43" t="str">
        <f>CA68&amp;CB68</f>
        <v/>
      </c>
      <c r="T68" s="3"/>
      <c r="BX68" s="4"/>
      <c r="CA68" s="45" t="str">
        <f>IF(CG68=1,"* Pueblo Originario NO DEBE ser mayor al Total de Menores de 1 mes. ","")</f>
        <v/>
      </c>
      <c r="CB68" s="45" t="str">
        <f>IF(CH68=1,"*Migrantes NO DEBE ser mayor al Total de Menores de 1 mes. ","")</f>
        <v/>
      </c>
      <c r="CG68" s="46">
        <f>IF(B68&lt;C68,1,0)</f>
        <v>0</v>
      </c>
      <c r="CH68" s="46">
        <f>IF(B68&lt;D68,1,0)</f>
        <v>0</v>
      </c>
    </row>
    <row r="69" spans="1:90" ht="24" customHeight="1" x14ac:dyDescent="0.2">
      <c r="A69" s="247" t="s">
        <v>127</v>
      </c>
      <c r="B69" s="203">
        <v>12</v>
      </c>
      <c r="C69" s="203"/>
      <c r="D69" s="203"/>
      <c r="E69" s="43" t="str">
        <f>CA69&amp;CB69</f>
        <v/>
      </c>
      <c r="CA69" s="45" t="str">
        <f>IF(CG69=1,"* Pueblo Originario NO DEBE ser mayor al Total de Menores de 1 mes. ","")</f>
        <v/>
      </c>
      <c r="CB69" s="45" t="str">
        <f>IF(CH69=1,"*Migrantes NO DEBE ser mayor al Total de Menores de 1 mes. ","")</f>
        <v/>
      </c>
      <c r="CG69" s="46">
        <f>IF(B69&lt;C69,1,0)</f>
        <v>0</v>
      </c>
      <c r="CH69" s="46">
        <f>IF(B69&lt;D69,1,0)</f>
        <v>0</v>
      </c>
    </row>
    <row r="199" spans="1:104" ht="12" customHeight="1" x14ac:dyDescent="0.2"/>
    <row r="200" spans="1:104" s="204" customFormat="1" hidden="1" x14ac:dyDescent="0.2">
      <c r="A200" s="204">
        <f>SUM(B11:T11,B37:B38,C61:C64,B26:B28,B54:B55,B50:B51,B31:B32,B42:B43,B46:C46,B16:B20,B67:D69)</f>
        <v>1197</v>
      </c>
      <c r="B200" s="204">
        <f>SUM(CG10:CL69)</f>
        <v>0</v>
      </c>
      <c r="BY200" s="205"/>
      <c r="BZ200" s="205"/>
      <c r="CA200" s="205"/>
      <c r="CB200" s="205"/>
      <c r="CC200" s="205"/>
      <c r="CD200" s="205"/>
      <c r="CE200" s="205"/>
      <c r="CF200" s="205"/>
      <c r="CG200" s="205"/>
      <c r="CH200" s="205"/>
      <c r="CI200" s="205"/>
      <c r="CJ200" s="205"/>
      <c r="CK200" s="205"/>
      <c r="CL200" s="205"/>
      <c r="CM200" s="205"/>
      <c r="CN200" s="205"/>
      <c r="CO200" s="205"/>
      <c r="CP200" s="205"/>
      <c r="CQ200" s="205"/>
      <c r="CR200" s="205"/>
      <c r="CS200" s="205"/>
      <c r="CT200" s="205"/>
      <c r="CU200" s="205"/>
      <c r="CV200" s="205"/>
      <c r="CW200" s="205"/>
      <c r="CX200" s="205"/>
      <c r="CY200" s="205"/>
      <c r="CZ200" s="205"/>
    </row>
  </sheetData>
  <mergeCells count="43">
    <mergeCell ref="A6:L6"/>
    <mergeCell ref="A9:A10"/>
    <mergeCell ref="B9:C9"/>
    <mergeCell ref="D9:G9"/>
    <mergeCell ref="H9:L9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A61:B61"/>
    <mergeCell ref="A62:B62"/>
    <mergeCell ref="A63:B63"/>
    <mergeCell ref="A64:B64"/>
    <mergeCell ref="A58:B60"/>
  </mergeCells>
  <dataValidations count="1">
    <dataValidation type="whole" allowBlank="1" showInputMessage="1" showErrorMessage="1" error="Valor no Permitido" sqref="A1:XFD1048576">
      <formula1>0</formula1>
      <formula2>1E+32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Trinidad</dc:creator>
  <cp:lastModifiedBy>Depto. Bioestadistica</cp:lastModifiedBy>
  <dcterms:created xsi:type="dcterms:W3CDTF">2020-04-24T05:33:31Z</dcterms:created>
  <dcterms:modified xsi:type="dcterms:W3CDTF">2021-01-20T15:47:07Z</dcterms:modified>
</cp:coreProperties>
</file>