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NATALIA\CONSOLIDADOS AÑO 2020\REM A\"/>
    </mc:Choice>
  </mc:AlternateContent>
  <bookViews>
    <workbookView xWindow="0" yWindow="0" windowWidth="24000" windowHeight="9135" tabRatio="811" activeTab="12"/>
  </bookViews>
  <sheets>
    <sheet name="RESUMEN" sheetId="1" r:id="rId1"/>
    <sheet name="ENERO" sheetId="2" r:id="rId2"/>
    <sheet name="FEBRERO" sheetId="3" r:id="rId3"/>
    <sheet name="MARZO" sheetId="4" r:id="rId4"/>
    <sheet name="ABRIL" sheetId="5" r:id="rId5"/>
    <sheet name="MAYO" sheetId="6" r:id="rId6"/>
    <sheet name="JUNIO" sheetId="7" r:id="rId7"/>
    <sheet name="JULIO" sheetId="8" r:id="rId8"/>
    <sheet name="AGOSTO" sheetId="9" r:id="rId9"/>
    <sheet name="SEPTIEMBRE" sheetId="10" r:id="rId10"/>
    <sheet name="OCTUBRE" sheetId="11" r:id="rId11"/>
    <sheet name="NOVIEMBRE" sheetId="12" r:id="rId12"/>
    <sheet name="DICIEMBRE" sheetId="1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</externalReferences>
  <calcPr calcId="152511"/>
</workbook>
</file>

<file path=xl/calcChain.xml><?xml version="1.0" encoding="utf-8"?>
<calcChain xmlns="http://schemas.openxmlformats.org/spreadsheetml/2006/main">
  <c r="E294" i="13" l="1"/>
  <c r="D294" i="13"/>
  <c r="CJ288" i="13"/>
  <c r="CI288" i="13"/>
  <c r="CB288" i="13" s="1"/>
  <c r="Q288" i="13" s="1"/>
  <c r="D288" i="13"/>
  <c r="CC288" i="13" s="1"/>
  <c r="CI287" i="13"/>
  <c r="CB287" i="13" s="1"/>
  <c r="CC287" i="13"/>
  <c r="D287" i="13"/>
  <c r="CJ287" i="13" s="1"/>
  <c r="CI286" i="13"/>
  <c r="CB286" i="13" s="1"/>
  <c r="CC286" i="13"/>
  <c r="D286" i="13"/>
  <c r="CI285" i="13"/>
  <c r="CB285" i="13" s="1"/>
  <c r="CC285" i="13"/>
  <c r="D285" i="13"/>
  <c r="CJ285" i="13" s="1"/>
  <c r="CI284" i="13"/>
  <c r="CB284" i="13" s="1"/>
  <c r="CH284" i="13"/>
  <c r="CA284" i="13" s="1"/>
  <c r="D284" i="13"/>
  <c r="CJ284" i="13" s="1"/>
  <c r="AE279" i="13"/>
  <c r="AD279" i="13"/>
  <c r="AC279" i="13"/>
  <c r="AB279" i="13"/>
  <c r="AA279" i="13"/>
  <c r="X279" i="13"/>
  <c r="W279" i="13"/>
  <c r="V279" i="13"/>
  <c r="U279" i="13"/>
  <c r="T279" i="13"/>
  <c r="S279" i="13"/>
  <c r="R279" i="13"/>
  <c r="Q279" i="13"/>
  <c r="P279" i="13"/>
  <c r="O279" i="13"/>
  <c r="N279" i="13"/>
  <c r="M279" i="13"/>
  <c r="L279" i="13"/>
  <c r="K279" i="13"/>
  <c r="J279" i="13"/>
  <c r="I279" i="13"/>
  <c r="H279" i="13"/>
  <c r="G279" i="13"/>
  <c r="E279" i="13" s="1"/>
  <c r="F279" i="13"/>
  <c r="D279" i="13"/>
  <c r="CJ278" i="13"/>
  <c r="CC278" i="13" s="1"/>
  <c r="AE278" i="13"/>
  <c r="AD278" i="13"/>
  <c r="AC278" i="13"/>
  <c r="AB278" i="13"/>
  <c r="AA278" i="13"/>
  <c r="X278" i="13"/>
  <c r="W278" i="13"/>
  <c r="V278" i="13"/>
  <c r="U278" i="13"/>
  <c r="T278" i="13"/>
  <c r="S278" i="13"/>
  <c r="CH278" i="13" s="1"/>
  <c r="CA278" i="13" s="1"/>
  <c r="R278" i="13"/>
  <c r="Q278" i="13"/>
  <c r="P278" i="13"/>
  <c r="O278" i="13"/>
  <c r="N278" i="13"/>
  <c r="M278" i="13"/>
  <c r="L278" i="13"/>
  <c r="K278" i="13"/>
  <c r="J278" i="13"/>
  <c r="I278" i="13"/>
  <c r="H278" i="13"/>
  <c r="F278" i="13" s="1"/>
  <c r="G278" i="13"/>
  <c r="E278" i="13" s="1"/>
  <c r="D278" i="13" s="1"/>
  <c r="CJ277" i="13"/>
  <c r="CC277" i="13" s="1"/>
  <c r="AE277" i="13"/>
  <c r="AD277" i="13"/>
  <c r="AC277" i="13"/>
  <c r="AB277" i="13"/>
  <c r="AA277" i="13"/>
  <c r="X277" i="13"/>
  <c r="W277" i="13"/>
  <c r="V277" i="13"/>
  <c r="U277" i="13"/>
  <c r="T277" i="13"/>
  <c r="CH277" i="13" s="1"/>
  <c r="CA277" i="13" s="1"/>
  <c r="S277" i="13"/>
  <c r="R277" i="13"/>
  <c r="Q277" i="13"/>
  <c r="P277" i="13"/>
  <c r="O277" i="13"/>
  <c r="N277" i="13"/>
  <c r="M277" i="13"/>
  <c r="L277" i="13"/>
  <c r="K277" i="13"/>
  <c r="J277" i="13"/>
  <c r="F277" i="13" s="1"/>
  <c r="I277" i="13"/>
  <c r="H277" i="13"/>
  <c r="G277" i="13"/>
  <c r="E277" i="13"/>
  <c r="AE276" i="13"/>
  <c r="AD276" i="13"/>
  <c r="AC276" i="13"/>
  <c r="AB276" i="13"/>
  <c r="AA276" i="13"/>
  <c r="X276" i="13"/>
  <c r="W276" i="13"/>
  <c r="V276" i="13"/>
  <c r="U276" i="13"/>
  <c r="T276" i="13"/>
  <c r="S276" i="13"/>
  <c r="CH276" i="13" s="1"/>
  <c r="CA276" i="13" s="1"/>
  <c r="R276" i="13"/>
  <c r="Q276" i="13"/>
  <c r="P276" i="13"/>
  <c r="O276" i="13"/>
  <c r="N276" i="13"/>
  <c r="M276" i="13"/>
  <c r="L276" i="13"/>
  <c r="K276" i="13"/>
  <c r="J276" i="13"/>
  <c r="I276" i="13"/>
  <c r="H276" i="13"/>
  <c r="G276" i="13"/>
  <c r="E276" i="13" s="1"/>
  <c r="F276" i="13"/>
  <c r="CI275" i="13"/>
  <c r="CB275" i="13" s="1"/>
  <c r="CH275" i="13"/>
  <c r="CA275" i="13"/>
  <c r="AE275" i="13"/>
  <c r="AD275" i="13"/>
  <c r="AC275" i="13"/>
  <c r="AB275" i="13"/>
  <c r="AA275" i="13"/>
  <c r="Z275" i="13"/>
  <c r="Y275" i="13"/>
  <c r="X275" i="13"/>
  <c r="W275" i="13"/>
  <c r="V275" i="13"/>
  <c r="U275" i="13"/>
  <c r="T275" i="13"/>
  <c r="S275" i="13"/>
  <c r="R275" i="13"/>
  <c r="Q275" i="13"/>
  <c r="P275" i="13"/>
  <c r="O275" i="13"/>
  <c r="N275" i="13"/>
  <c r="M275" i="13"/>
  <c r="L275" i="13"/>
  <c r="K275" i="13"/>
  <c r="J275" i="13"/>
  <c r="I275" i="13"/>
  <c r="H275" i="13"/>
  <c r="G275" i="13"/>
  <c r="F275" i="13"/>
  <c r="E275" i="13"/>
  <c r="D275" i="13" s="1"/>
  <c r="CM274" i="13"/>
  <c r="CH274" i="13"/>
  <c r="CA274" i="13"/>
  <c r="F274" i="13"/>
  <c r="E274" i="13"/>
  <c r="D274" i="13"/>
  <c r="CI273" i="13"/>
  <c r="CB273" i="13" s="1"/>
  <c r="CH273" i="13"/>
  <c r="CA273" i="13"/>
  <c r="F273" i="13"/>
  <c r="E273" i="13"/>
  <c r="D273" i="13"/>
  <c r="CM272" i="13"/>
  <c r="CH272" i="13"/>
  <c r="CA272" i="13" s="1"/>
  <c r="F272" i="13"/>
  <c r="E272" i="13"/>
  <c r="D272" i="13"/>
  <c r="CH271" i="13"/>
  <c r="CG271" i="13"/>
  <c r="CA271" i="13"/>
  <c r="F271" i="13"/>
  <c r="E271" i="13"/>
  <c r="D271" i="13"/>
  <c r="CM270" i="13"/>
  <c r="CK270" i="13"/>
  <c r="CH270" i="13"/>
  <c r="CA270" i="13" s="1"/>
  <c r="CE270" i="13"/>
  <c r="CD270" i="13"/>
  <c r="F270" i="13"/>
  <c r="D270" i="13" s="1"/>
  <c r="E270" i="13"/>
  <c r="CM269" i="13"/>
  <c r="CH269" i="13"/>
  <c r="CE269" i="13"/>
  <c r="CA269" i="13"/>
  <c r="F269" i="13"/>
  <c r="E269" i="13"/>
  <c r="D269" i="13" s="1"/>
  <c r="CI268" i="13"/>
  <c r="CB268" i="13" s="1"/>
  <c r="CH268" i="13"/>
  <c r="CD268" i="13"/>
  <c r="CA268" i="13"/>
  <c r="F268" i="13"/>
  <c r="D268" i="13" s="1"/>
  <c r="E268" i="13"/>
  <c r="CH267" i="13"/>
  <c r="CF267" i="13"/>
  <c r="CA267" i="13"/>
  <c r="F267" i="13"/>
  <c r="E267" i="13"/>
  <c r="D267" i="13" s="1"/>
  <c r="CK266" i="13"/>
  <c r="CH266" i="13"/>
  <c r="CA266" i="13" s="1"/>
  <c r="CE266" i="13"/>
  <c r="F266" i="13"/>
  <c r="E266" i="13"/>
  <c r="D266" i="13"/>
  <c r="CI265" i="13"/>
  <c r="CB265" i="13" s="1"/>
  <c r="CH265" i="13"/>
  <c r="CF265" i="13"/>
  <c r="CE265" i="13"/>
  <c r="CA265" i="13"/>
  <c r="F265" i="13"/>
  <c r="D265" i="13" s="1"/>
  <c r="E265" i="13"/>
  <c r="CH264" i="13"/>
  <c r="CG264" i="13"/>
  <c r="CA264" i="13"/>
  <c r="F264" i="13"/>
  <c r="D264" i="13" s="1"/>
  <c r="E264" i="13"/>
  <c r="CJ263" i="13"/>
  <c r="CH263" i="13"/>
  <c r="CC263" i="13"/>
  <c r="CA263" i="13"/>
  <c r="F263" i="13"/>
  <c r="E263" i="13"/>
  <c r="D263" i="13"/>
  <c r="CK262" i="13"/>
  <c r="CI262" i="13"/>
  <c r="CB262" i="13" s="1"/>
  <c r="CH262" i="13"/>
  <c r="CA262" i="13" s="1"/>
  <c r="CD262" i="13"/>
  <c r="F262" i="13"/>
  <c r="D262" i="13" s="1"/>
  <c r="E262" i="13"/>
  <c r="CI261" i="13"/>
  <c r="CB261" i="13" s="1"/>
  <c r="CH261" i="13"/>
  <c r="CA261" i="13"/>
  <c r="F261" i="13"/>
  <c r="E261" i="13"/>
  <c r="D261" i="13"/>
  <c r="CL260" i="13"/>
  <c r="CH260" i="13"/>
  <c r="CG260" i="13"/>
  <c r="CD260" i="13"/>
  <c r="CA260" i="13"/>
  <c r="F260" i="13"/>
  <c r="E260" i="13"/>
  <c r="D260" i="13"/>
  <c r="CJ259" i="13"/>
  <c r="CC259" i="13" s="1"/>
  <c r="CI259" i="13"/>
  <c r="CB259" i="13" s="1"/>
  <c r="CH259" i="13"/>
  <c r="CA259" i="13"/>
  <c r="F259" i="13"/>
  <c r="E259" i="13"/>
  <c r="D259" i="13" s="1"/>
  <c r="CH258" i="13"/>
  <c r="CA258" i="13" s="1"/>
  <c r="CF258" i="13"/>
  <c r="F258" i="13"/>
  <c r="E258" i="13"/>
  <c r="D258" i="13" s="1"/>
  <c r="CJ257" i="13"/>
  <c r="CC257" i="13" s="1"/>
  <c r="CH257" i="13"/>
  <c r="CA257" i="13" s="1"/>
  <c r="CD257" i="13"/>
  <c r="F257" i="13"/>
  <c r="E257" i="13"/>
  <c r="D257" i="13" s="1"/>
  <c r="CN256" i="13"/>
  <c r="CH256" i="13"/>
  <c r="CA256" i="13" s="1"/>
  <c r="CG256" i="13"/>
  <c r="F256" i="13"/>
  <c r="E256" i="13"/>
  <c r="D256" i="13" s="1"/>
  <c r="CN255" i="13"/>
  <c r="CM255" i="13"/>
  <c r="CI255" i="13"/>
  <c r="CH255" i="13"/>
  <c r="CA255" i="13" s="1"/>
  <c r="CE255" i="13"/>
  <c r="CB255" i="13"/>
  <c r="F255" i="13"/>
  <c r="E255" i="13"/>
  <c r="D255" i="13" s="1"/>
  <c r="CL254" i="13"/>
  <c r="CK254" i="13"/>
  <c r="CH254" i="13"/>
  <c r="CA254" i="13" s="1"/>
  <c r="CF254" i="13"/>
  <c r="F254" i="13"/>
  <c r="E254" i="13"/>
  <c r="D254" i="13" s="1"/>
  <c r="CJ253" i="13"/>
  <c r="CC253" i="13" s="1"/>
  <c r="CH253" i="13"/>
  <c r="CA253" i="13" s="1"/>
  <c r="F253" i="13"/>
  <c r="E253" i="13"/>
  <c r="D253" i="13" s="1"/>
  <c r="CD253" i="13" s="1"/>
  <c r="CN252" i="13"/>
  <c r="CH252" i="13"/>
  <c r="CA252" i="13" s="1"/>
  <c r="CG252" i="13"/>
  <c r="F252" i="13"/>
  <c r="E252" i="13"/>
  <c r="D252" i="13" s="1"/>
  <c r="CN251" i="13"/>
  <c r="CM251" i="13"/>
  <c r="CI251" i="13"/>
  <c r="CH251" i="13"/>
  <c r="CA251" i="13" s="1"/>
  <c r="CE251" i="13"/>
  <c r="CB251" i="13"/>
  <c r="F251" i="13"/>
  <c r="E251" i="13"/>
  <c r="D251" i="13" s="1"/>
  <c r="CH250" i="13"/>
  <c r="CA250" i="13" s="1"/>
  <c r="CF250" i="13"/>
  <c r="F250" i="13"/>
  <c r="E250" i="13"/>
  <c r="D250" i="13" s="1"/>
  <c r="CJ249" i="13"/>
  <c r="CC249" i="13" s="1"/>
  <c r="CH249" i="13"/>
  <c r="CA249" i="13" s="1"/>
  <c r="CD249" i="13"/>
  <c r="F249" i="13"/>
  <c r="E249" i="13"/>
  <c r="D249" i="13" s="1"/>
  <c r="CN248" i="13"/>
  <c r="CH248" i="13"/>
  <c r="CA248" i="13" s="1"/>
  <c r="CG248" i="13"/>
  <c r="F248" i="13"/>
  <c r="E248" i="13"/>
  <c r="D248" i="13" s="1"/>
  <c r="CN247" i="13"/>
  <c r="CM247" i="13"/>
  <c r="CI247" i="13"/>
  <c r="CH247" i="13"/>
  <c r="CA247" i="13" s="1"/>
  <c r="CE247" i="13"/>
  <c r="CB247" i="13"/>
  <c r="F247" i="13"/>
  <c r="E247" i="13"/>
  <c r="D247" i="13" s="1"/>
  <c r="CL246" i="13"/>
  <c r="CK246" i="13"/>
  <c r="CH246" i="13"/>
  <c r="CA246" i="13" s="1"/>
  <c r="CF246" i="13"/>
  <c r="F246" i="13"/>
  <c r="E246" i="13"/>
  <c r="D246" i="13" s="1"/>
  <c r="CJ245" i="13"/>
  <c r="CC245" i="13" s="1"/>
  <c r="CH245" i="13"/>
  <c r="CA245" i="13" s="1"/>
  <c r="F245" i="13"/>
  <c r="E245" i="13"/>
  <c r="D245" i="13" s="1"/>
  <c r="CD245" i="13" s="1"/>
  <c r="CN244" i="13"/>
  <c r="CH244" i="13"/>
  <c r="CA244" i="13" s="1"/>
  <c r="CG244" i="13"/>
  <c r="F244" i="13"/>
  <c r="E244" i="13"/>
  <c r="D244" i="13" s="1"/>
  <c r="CN243" i="13"/>
  <c r="CM243" i="13"/>
  <c r="CI243" i="13"/>
  <c r="CH243" i="13"/>
  <c r="CA243" i="13" s="1"/>
  <c r="CE243" i="13"/>
  <c r="CB243" i="13"/>
  <c r="F243" i="13"/>
  <c r="E243" i="13"/>
  <c r="D243" i="13" s="1"/>
  <c r="CH242" i="13"/>
  <c r="CA242" i="13" s="1"/>
  <c r="CF242" i="13"/>
  <c r="F242" i="13"/>
  <c r="E242" i="13"/>
  <c r="D242" i="13" s="1"/>
  <c r="CJ241" i="13"/>
  <c r="CC241" i="13" s="1"/>
  <c r="CH241" i="13"/>
  <c r="CA241" i="13" s="1"/>
  <c r="CD241" i="13"/>
  <c r="F241" i="13"/>
  <c r="E241" i="13"/>
  <c r="D241" i="13" s="1"/>
  <c r="CN240" i="13"/>
  <c r="CH240" i="13"/>
  <c r="CA240" i="13" s="1"/>
  <c r="CG240" i="13"/>
  <c r="F240" i="13"/>
  <c r="E240" i="13"/>
  <c r="D240" i="13" s="1"/>
  <c r="F239" i="13"/>
  <c r="E239" i="13"/>
  <c r="D239" i="13"/>
  <c r="F238" i="13"/>
  <c r="E238" i="13"/>
  <c r="D238" i="13" s="1"/>
  <c r="CI238" i="13" s="1"/>
  <c r="CB238" i="13" s="1"/>
  <c r="F237" i="13"/>
  <c r="E237" i="13"/>
  <c r="D237" i="13" s="1"/>
  <c r="CL236" i="13"/>
  <c r="CI236" i="13"/>
  <c r="CB236" i="13" s="1"/>
  <c r="F236" i="13"/>
  <c r="E236" i="13"/>
  <c r="D236" i="13" s="1"/>
  <c r="CM235" i="13"/>
  <c r="CI235" i="13"/>
  <c r="CB235" i="13" s="1"/>
  <c r="F235" i="13"/>
  <c r="E235" i="13"/>
  <c r="D235" i="13"/>
  <c r="CF234" i="13"/>
  <c r="CE234" i="13"/>
  <c r="F234" i="13"/>
  <c r="E234" i="13"/>
  <c r="D234" i="13" s="1"/>
  <c r="F233" i="13"/>
  <c r="E233" i="13"/>
  <c r="D233" i="13"/>
  <c r="CM233" i="13" s="1"/>
  <c r="F232" i="13"/>
  <c r="E232" i="13"/>
  <c r="D232" i="13" s="1"/>
  <c r="CI232" i="13" s="1"/>
  <c r="CB232" i="13" s="1"/>
  <c r="CI231" i="13"/>
  <c r="CB231" i="13" s="1"/>
  <c r="CG231" i="13"/>
  <c r="F231" i="13"/>
  <c r="E231" i="13"/>
  <c r="D231" i="13"/>
  <c r="CN230" i="13"/>
  <c r="CL230" i="13"/>
  <c r="CE230" i="13"/>
  <c r="F230" i="13"/>
  <c r="E230" i="13"/>
  <c r="D230" i="13" s="1"/>
  <c r="CM229" i="13"/>
  <c r="CJ229" i="13"/>
  <c r="CC229" i="13" s="1"/>
  <c r="CI229" i="13"/>
  <c r="CB229" i="13" s="1"/>
  <c r="CH229" i="13"/>
  <c r="CA229" i="13" s="1"/>
  <c r="CD229" i="13"/>
  <c r="F229" i="13"/>
  <c r="E229" i="13"/>
  <c r="D229" i="13" s="1"/>
  <c r="CL228" i="13"/>
  <c r="CK228" i="13"/>
  <c r="CH228" i="13"/>
  <c r="CA228" i="13" s="1"/>
  <c r="CG228" i="13"/>
  <c r="CF228" i="13"/>
  <c r="F228" i="13"/>
  <c r="E228" i="13"/>
  <c r="D228" i="13" s="1"/>
  <c r="CN227" i="13"/>
  <c r="CM227" i="13"/>
  <c r="CH227" i="13"/>
  <c r="CA227" i="13" s="1"/>
  <c r="CD227" i="13"/>
  <c r="F227" i="13"/>
  <c r="E227" i="13"/>
  <c r="D227" i="13" s="1"/>
  <c r="CL226" i="13"/>
  <c r="CK226" i="13"/>
  <c r="CH226" i="13"/>
  <c r="CA226" i="13" s="1"/>
  <c r="CG226" i="13"/>
  <c r="CF226" i="13"/>
  <c r="F226" i="13"/>
  <c r="E226" i="13"/>
  <c r="D226" i="13" s="1"/>
  <c r="CN225" i="13"/>
  <c r="CH225" i="13"/>
  <c r="CA225" i="13" s="1"/>
  <c r="CD225" i="13"/>
  <c r="F225" i="13"/>
  <c r="E225" i="13"/>
  <c r="D225" i="13" s="1"/>
  <c r="CL224" i="13"/>
  <c r="CK224" i="13"/>
  <c r="CF224" i="13"/>
  <c r="CE224" i="13"/>
  <c r="F224" i="13"/>
  <c r="E224" i="13"/>
  <c r="D224" i="13"/>
  <c r="F223" i="13"/>
  <c r="E223" i="13"/>
  <c r="D223" i="13"/>
  <c r="CJ222" i="13"/>
  <c r="CC222" i="13"/>
  <c r="F222" i="13"/>
  <c r="E222" i="13"/>
  <c r="D222" i="13"/>
  <c r="CE221" i="13"/>
  <c r="F221" i="13"/>
  <c r="E221" i="13"/>
  <c r="D221" i="13" s="1"/>
  <c r="CL220" i="13"/>
  <c r="CK220" i="13"/>
  <c r="F220" i="13"/>
  <c r="E220" i="13"/>
  <c r="D220" i="13"/>
  <c r="CH219" i="13"/>
  <c r="CA219" i="13" s="1"/>
  <c r="F219" i="13"/>
  <c r="E219" i="13"/>
  <c r="D219" i="13" s="1"/>
  <c r="CN219" i="13" s="1"/>
  <c r="CL218" i="13"/>
  <c r="CJ218" i="13"/>
  <c r="CC218" i="13" s="1"/>
  <c r="CI218" i="13"/>
  <c r="CB218" i="13" s="1"/>
  <c r="CH218" i="13"/>
  <c r="CF218" i="13"/>
  <c r="CE218" i="13"/>
  <c r="CD218" i="13"/>
  <c r="CA218" i="13"/>
  <c r="F218" i="13"/>
  <c r="E218" i="13"/>
  <c r="D218" i="13"/>
  <c r="CJ217" i="13"/>
  <c r="CH217" i="13"/>
  <c r="CA217" i="13" s="1"/>
  <c r="CC217" i="13"/>
  <c r="F217" i="13"/>
  <c r="E217" i="13"/>
  <c r="D217" i="13" s="1"/>
  <c r="CJ216" i="13"/>
  <c r="CC216" i="13" s="1"/>
  <c r="CH216" i="13"/>
  <c r="CA216" i="13"/>
  <c r="F216" i="13"/>
  <c r="E216" i="13"/>
  <c r="D216" i="13"/>
  <c r="CL216" i="13" s="1"/>
  <c r="CJ215" i="13"/>
  <c r="CH215" i="13"/>
  <c r="CA215" i="13" s="1"/>
  <c r="CC215" i="13"/>
  <c r="F215" i="13"/>
  <c r="E215" i="13"/>
  <c r="D215" i="13" s="1"/>
  <c r="CL214" i="13"/>
  <c r="CH214" i="13"/>
  <c r="CF214" i="13"/>
  <c r="CA214" i="13"/>
  <c r="F214" i="13"/>
  <c r="E214" i="13"/>
  <c r="D214" i="13"/>
  <c r="CJ213" i="13"/>
  <c r="CH213" i="13"/>
  <c r="CA213" i="13" s="1"/>
  <c r="CC213" i="13"/>
  <c r="F213" i="13"/>
  <c r="E213" i="13"/>
  <c r="CL212" i="13"/>
  <c r="CJ212" i="13"/>
  <c r="CC212" i="13" s="1"/>
  <c r="CH212" i="13"/>
  <c r="CF212" i="13"/>
  <c r="CE212" i="13"/>
  <c r="CA212" i="13"/>
  <c r="F212" i="13"/>
  <c r="E212" i="13"/>
  <c r="D212" i="13"/>
  <c r="CH211" i="13"/>
  <c r="CA211" i="13" s="1"/>
  <c r="F211" i="13"/>
  <c r="E211" i="13"/>
  <c r="D211" i="13" s="1"/>
  <c r="CL210" i="13"/>
  <c r="CJ210" i="13"/>
  <c r="CC210" i="13" s="1"/>
  <c r="CI210" i="13"/>
  <c r="CB210" i="13" s="1"/>
  <c r="CH210" i="13"/>
  <c r="CF210" i="13"/>
  <c r="CE210" i="13"/>
  <c r="CD210" i="13"/>
  <c r="CA210" i="13"/>
  <c r="F210" i="13"/>
  <c r="E210" i="13"/>
  <c r="D210" i="13"/>
  <c r="CJ209" i="13"/>
  <c r="CH209" i="13"/>
  <c r="CA209" i="13" s="1"/>
  <c r="CC209" i="13"/>
  <c r="F209" i="13"/>
  <c r="E209" i="13"/>
  <c r="D209" i="13" s="1"/>
  <c r="CJ208" i="13"/>
  <c r="CC208" i="13" s="1"/>
  <c r="CH208" i="13"/>
  <c r="CA208" i="13"/>
  <c r="F208" i="13"/>
  <c r="E208" i="13"/>
  <c r="D208" i="13"/>
  <c r="CL208" i="13" s="1"/>
  <c r="CJ207" i="13"/>
  <c r="CH207" i="13"/>
  <c r="CA207" i="13" s="1"/>
  <c r="CC207" i="13"/>
  <c r="F207" i="13"/>
  <c r="E207" i="13"/>
  <c r="D207" i="13" s="1"/>
  <c r="CL206" i="13"/>
  <c r="CH206" i="13"/>
  <c r="CF206" i="13"/>
  <c r="CA206" i="13"/>
  <c r="F206" i="13"/>
  <c r="E206" i="13"/>
  <c r="D206" i="13"/>
  <c r="CJ205" i="13"/>
  <c r="CH205" i="13"/>
  <c r="CA205" i="13" s="1"/>
  <c r="CC205" i="13"/>
  <c r="F205" i="13"/>
  <c r="E205" i="13"/>
  <c r="CL204" i="13"/>
  <c r="CJ204" i="13"/>
  <c r="CC204" i="13" s="1"/>
  <c r="CH204" i="13"/>
  <c r="CF204" i="13"/>
  <c r="CE204" i="13"/>
  <c r="CA204" i="13"/>
  <c r="F204" i="13"/>
  <c r="E204" i="13"/>
  <c r="D204" i="13"/>
  <c r="CH203" i="13"/>
  <c r="CA203" i="13" s="1"/>
  <c r="F203" i="13"/>
  <c r="E203" i="13"/>
  <c r="D203" i="13" s="1"/>
  <c r="CH198" i="13"/>
  <c r="CA198" i="13" s="1"/>
  <c r="K198" i="13"/>
  <c r="D198" i="13"/>
  <c r="CH197" i="13"/>
  <c r="CA197" i="13" s="1"/>
  <c r="K197" i="13" s="1"/>
  <c r="D197" i="13"/>
  <c r="CH196" i="13"/>
  <c r="CA196" i="13" s="1"/>
  <c r="K196" i="13"/>
  <c r="D196" i="13"/>
  <c r="CH195" i="13"/>
  <c r="CA195" i="13" s="1"/>
  <c r="K195" i="13"/>
  <c r="D195" i="13"/>
  <c r="AH190" i="13"/>
  <c r="AD190" i="13"/>
  <c r="CL189" i="13"/>
  <c r="CE189" i="13" s="1"/>
  <c r="CJ189" i="13"/>
  <c r="CC189" i="13" s="1"/>
  <c r="AD189" i="13"/>
  <c r="F189" i="13"/>
  <c r="D189" i="13" s="1"/>
  <c r="E189" i="13"/>
  <c r="AD188" i="13"/>
  <c r="F188" i="13"/>
  <c r="E188" i="13"/>
  <c r="D188" i="13" s="1"/>
  <c r="AD187" i="13"/>
  <c r="F187" i="13"/>
  <c r="E187" i="13"/>
  <c r="CJ186" i="13"/>
  <c r="CC186" i="13" s="1"/>
  <c r="CI186" i="13"/>
  <c r="CB186" i="13" s="1"/>
  <c r="AD186" i="13"/>
  <c r="F186" i="13"/>
  <c r="E186" i="13"/>
  <c r="D186" i="13" s="1"/>
  <c r="CI181" i="13"/>
  <c r="CB181" i="13" s="1"/>
  <c r="F181" i="13"/>
  <c r="E181" i="13"/>
  <c r="D181" i="13"/>
  <c r="CJ181" i="13" s="1"/>
  <c r="CC181" i="13" s="1"/>
  <c r="CK180" i="13"/>
  <c r="CD180" i="13" s="1"/>
  <c r="F180" i="13"/>
  <c r="E180" i="13"/>
  <c r="D180" i="13" s="1"/>
  <c r="CI179" i="13"/>
  <c r="CB179" i="13" s="1"/>
  <c r="F179" i="13"/>
  <c r="E179" i="13"/>
  <c r="D179" i="13"/>
  <c r="CJ179" i="13" s="1"/>
  <c r="CC179" i="13" s="1"/>
  <c r="CK178" i="13"/>
  <c r="CD178" i="13" s="1"/>
  <c r="F178" i="13"/>
  <c r="E178" i="13"/>
  <c r="D178" i="13" s="1"/>
  <c r="CI177" i="13"/>
  <c r="CB177" i="13" s="1"/>
  <c r="F177" i="13"/>
  <c r="E177" i="13"/>
  <c r="D177" i="13"/>
  <c r="CJ177" i="13" s="1"/>
  <c r="CC177" i="13" s="1"/>
  <c r="CK176" i="13"/>
  <c r="CD176" i="13" s="1"/>
  <c r="F176" i="13"/>
  <c r="E176" i="13"/>
  <c r="D176" i="13" s="1"/>
  <c r="CI175" i="13"/>
  <c r="CB175" i="13" s="1"/>
  <c r="F175" i="13"/>
  <c r="E175" i="13"/>
  <c r="D175" i="13"/>
  <c r="CJ175" i="13" s="1"/>
  <c r="CC175" i="13" s="1"/>
  <c r="CK174" i="13"/>
  <c r="CD174" i="13" s="1"/>
  <c r="F174" i="13"/>
  <c r="E174" i="13"/>
  <c r="D174" i="13" s="1"/>
  <c r="CI173" i="13"/>
  <c r="CB173" i="13" s="1"/>
  <c r="F173" i="13"/>
  <c r="E173" i="13"/>
  <c r="D173" i="13"/>
  <c r="CJ173" i="13" s="1"/>
  <c r="CC173" i="13" s="1"/>
  <c r="CK172" i="13"/>
  <c r="CD172" i="13" s="1"/>
  <c r="F172" i="13"/>
  <c r="E172" i="13"/>
  <c r="D172" i="13" s="1"/>
  <c r="CI171" i="13"/>
  <c r="CB171" i="13" s="1"/>
  <c r="F171" i="13"/>
  <c r="E171" i="13"/>
  <c r="D171" i="13"/>
  <c r="CJ171" i="13" s="1"/>
  <c r="CC171" i="13" s="1"/>
  <c r="CK170" i="13"/>
  <c r="CD170" i="13" s="1"/>
  <c r="F170" i="13"/>
  <c r="E170" i="13"/>
  <c r="D170" i="13" s="1"/>
  <c r="CI169" i="13"/>
  <c r="CB169" i="13" s="1"/>
  <c r="F169" i="13"/>
  <c r="E169" i="13"/>
  <c r="D169" i="13"/>
  <c r="CJ169" i="13" s="1"/>
  <c r="CC169" i="13" s="1"/>
  <c r="CK168" i="13"/>
  <c r="CD168" i="13" s="1"/>
  <c r="F168" i="13"/>
  <c r="E168" i="13"/>
  <c r="D168" i="13" s="1"/>
  <c r="CI167" i="13"/>
  <c r="CB167" i="13" s="1"/>
  <c r="F167" i="13"/>
  <c r="E167" i="13"/>
  <c r="D167" i="13"/>
  <c r="CJ167" i="13" s="1"/>
  <c r="CC167" i="13" s="1"/>
  <c r="CK166" i="13"/>
  <c r="CD166" i="13" s="1"/>
  <c r="F166" i="13"/>
  <c r="E166" i="13"/>
  <c r="D166" i="13" s="1"/>
  <c r="CI165" i="13"/>
  <c r="CB165" i="13" s="1"/>
  <c r="F165" i="13"/>
  <c r="E165" i="13"/>
  <c r="D165" i="13"/>
  <c r="CJ165" i="13" s="1"/>
  <c r="CC165" i="13" s="1"/>
  <c r="CK164" i="13"/>
  <c r="CD164" i="13" s="1"/>
  <c r="F164" i="13"/>
  <c r="E164" i="13"/>
  <c r="D164" i="13" s="1"/>
  <c r="T163" i="13"/>
  <c r="S163" i="13"/>
  <c r="R163" i="13"/>
  <c r="Q163" i="13"/>
  <c r="P163" i="13"/>
  <c r="O163" i="13"/>
  <c r="N163" i="13"/>
  <c r="M163" i="13"/>
  <c r="L163" i="13"/>
  <c r="K163" i="13"/>
  <c r="J163" i="13"/>
  <c r="I163" i="13"/>
  <c r="H163" i="13"/>
  <c r="G163" i="13"/>
  <c r="F163" i="13"/>
  <c r="E163" i="13"/>
  <c r="D163" i="13" s="1"/>
  <c r="CJ163" i="13" s="1"/>
  <c r="CC163" i="13" s="1"/>
  <c r="E162" i="13"/>
  <c r="D162" i="13" s="1"/>
  <c r="E161" i="13"/>
  <c r="D161" i="13" s="1"/>
  <c r="CK161" i="13" s="1"/>
  <c r="CD161" i="13" s="1"/>
  <c r="E160" i="13"/>
  <c r="D160" i="13"/>
  <c r="CJ160" i="13" s="1"/>
  <c r="CC160" i="13" s="1"/>
  <c r="E159" i="13"/>
  <c r="D159" i="13" s="1"/>
  <c r="F158" i="13"/>
  <c r="D158" i="13" s="1"/>
  <c r="F157" i="13"/>
  <c r="D157" i="13"/>
  <c r="CK156" i="13"/>
  <c r="CD156" i="13" s="1"/>
  <c r="F156" i="13"/>
  <c r="D156" i="13"/>
  <c r="F155" i="13"/>
  <c r="D155" i="13" s="1"/>
  <c r="CJ155" i="13" s="1"/>
  <c r="CC155" i="13" s="1"/>
  <c r="F154" i="13"/>
  <c r="D154" i="13" s="1"/>
  <c r="F153" i="13"/>
  <c r="T152" i="13"/>
  <c r="S152" i="13"/>
  <c r="R152" i="13"/>
  <c r="Q152" i="13"/>
  <c r="P152" i="13"/>
  <c r="O152" i="13"/>
  <c r="N152" i="13"/>
  <c r="L152" i="13"/>
  <c r="CK151" i="13"/>
  <c r="CD151" i="13" s="1"/>
  <c r="CJ151" i="13"/>
  <c r="CC151" i="13" s="1"/>
  <c r="U151" i="13" s="1"/>
  <c r="CH151" i="13"/>
  <c r="CA151" i="13"/>
  <c r="F151" i="13"/>
  <c r="D151" i="13" s="1"/>
  <c r="CI151" i="13" s="1"/>
  <c r="CB151" i="13" s="1"/>
  <c r="CK150" i="13"/>
  <c r="CD150" i="13" s="1"/>
  <c r="CJ150" i="13"/>
  <c r="CC150" i="13" s="1"/>
  <c r="CI150" i="13"/>
  <c r="CB150" i="13" s="1"/>
  <c r="U150" i="13" s="1"/>
  <c r="F150" i="13"/>
  <c r="D150" i="13"/>
  <c r="CH150" i="13" s="1"/>
  <c r="CA150" i="13" s="1"/>
  <c r="F149" i="13"/>
  <c r="D149" i="13"/>
  <c r="CJ149" i="13" s="1"/>
  <c r="CC149" i="13" s="1"/>
  <c r="U144" i="13"/>
  <c r="T144" i="13"/>
  <c r="S144" i="13"/>
  <c r="R144" i="13"/>
  <c r="Q144" i="13"/>
  <c r="P144" i="13"/>
  <c r="O144" i="13"/>
  <c r="N144" i="13"/>
  <c r="M144" i="13"/>
  <c r="L144" i="13"/>
  <c r="K144" i="13"/>
  <c r="J144" i="13"/>
  <c r="I144" i="13"/>
  <c r="H144" i="13"/>
  <c r="G144" i="13"/>
  <c r="F144" i="13"/>
  <c r="E144" i="13"/>
  <c r="CN143" i="13"/>
  <c r="CG143" i="13" s="1"/>
  <c r="CM143" i="13"/>
  <c r="CL143" i="13"/>
  <c r="CJ143" i="13"/>
  <c r="CI143" i="13"/>
  <c r="CH143" i="13"/>
  <c r="CF143" i="13"/>
  <c r="CE143" i="13"/>
  <c r="CD143" i="13"/>
  <c r="CB143" i="13"/>
  <c r="CA143" i="13"/>
  <c r="D143" i="13"/>
  <c r="CK143" i="13" s="1"/>
  <c r="CN142" i="13"/>
  <c r="CG142" i="13" s="1"/>
  <c r="CM142" i="13"/>
  <c r="CL142" i="13"/>
  <c r="CJ142" i="13"/>
  <c r="CI142" i="13"/>
  <c r="CH142" i="13"/>
  <c r="CF142" i="13"/>
  <c r="CE142" i="13"/>
  <c r="CD142" i="13"/>
  <c r="CB142" i="13"/>
  <c r="CA142" i="13"/>
  <c r="D142" i="13"/>
  <c r="CK142" i="13" s="1"/>
  <c r="CN141" i="13"/>
  <c r="CG141" i="13" s="1"/>
  <c r="CM141" i="13"/>
  <c r="CL141" i="13"/>
  <c r="CJ141" i="13"/>
  <c r="CI141" i="13"/>
  <c r="CH141" i="13"/>
  <c r="CF141" i="13"/>
  <c r="CE141" i="13"/>
  <c r="CD141" i="13"/>
  <c r="CB141" i="13"/>
  <c r="CA141" i="13"/>
  <c r="D141" i="13"/>
  <c r="CK141" i="13" s="1"/>
  <c r="CN140" i="13"/>
  <c r="CG140" i="13" s="1"/>
  <c r="CM140" i="13"/>
  <c r="CL140" i="13"/>
  <c r="CJ140" i="13"/>
  <c r="CI140" i="13"/>
  <c r="CH140" i="13"/>
  <c r="CF140" i="13"/>
  <c r="CE140" i="13"/>
  <c r="CD140" i="13"/>
  <c r="CB140" i="13"/>
  <c r="CA140" i="13"/>
  <c r="D140" i="13"/>
  <c r="CK140" i="13" s="1"/>
  <c r="CN139" i="13"/>
  <c r="CG139" i="13" s="1"/>
  <c r="CM139" i="13"/>
  <c r="CL139" i="13"/>
  <c r="CJ139" i="13"/>
  <c r="CI139" i="13"/>
  <c r="CH139" i="13"/>
  <c r="CF139" i="13"/>
  <c r="CE139" i="13"/>
  <c r="CD139" i="13"/>
  <c r="CB139" i="13"/>
  <c r="CA139" i="13"/>
  <c r="D139" i="13"/>
  <c r="CK139" i="13" s="1"/>
  <c r="CN138" i="13"/>
  <c r="CG138" i="13" s="1"/>
  <c r="CM138" i="13"/>
  <c r="CL138" i="13"/>
  <c r="CJ138" i="13"/>
  <c r="CI138" i="13"/>
  <c r="CH138" i="13"/>
  <c r="CF138" i="13"/>
  <c r="CE138" i="13"/>
  <c r="CD138" i="13"/>
  <c r="CB138" i="13"/>
  <c r="CA138" i="13"/>
  <c r="D138" i="13"/>
  <c r="CK138" i="13" s="1"/>
  <c r="CN137" i="13"/>
  <c r="CG137" i="13" s="1"/>
  <c r="CM137" i="13"/>
  <c r="CL137" i="13"/>
  <c r="CJ137" i="13"/>
  <c r="CI137" i="13"/>
  <c r="CH137" i="13"/>
  <c r="CF137" i="13"/>
  <c r="CE137" i="13"/>
  <c r="CD137" i="13"/>
  <c r="CB137" i="13"/>
  <c r="CA137" i="13"/>
  <c r="D137" i="13"/>
  <c r="CK137" i="13" s="1"/>
  <c r="CN136" i="13"/>
  <c r="CG136" i="13" s="1"/>
  <c r="CM136" i="13"/>
  <c r="CI136" i="13"/>
  <c r="CH136" i="13"/>
  <c r="CE136" i="13"/>
  <c r="CC136" i="13"/>
  <c r="CA136" i="13"/>
  <c r="D136" i="13"/>
  <c r="V132" i="13"/>
  <c r="U132" i="13"/>
  <c r="T132" i="13"/>
  <c r="S132" i="13"/>
  <c r="R132" i="13"/>
  <c r="Q132" i="13"/>
  <c r="P132" i="13"/>
  <c r="O132" i="13"/>
  <c r="N132" i="13"/>
  <c r="M132" i="13"/>
  <c r="L132" i="13"/>
  <c r="K132" i="13"/>
  <c r="J132" i="13"/>
  <c r="I132" i="13"/>
  <c r="H132" i="13"/>
  <c r="G132" i="13"/>
  <c r="F132" i="13"/>
  <c r="E132" i="13"/>
  <c r="D131" i="13"/>
  <c r="CN131" i="13" s="1"/>
  <c r="CG131" i="13" s="1"/>
  <c r="CD130" i="13"/>
  <c r="D130" i="13"/>
  <c r="D129" i="13"/>
  <c r="D128" i="13"/>
  <c r="D127" i="13"/>
  <c r="D126" i="13"/>
  <c r="D125" i="13"/>
  <c r="CN125" i="13" s="1"/>
  <c r="CG125" i="13" s="1"/>
  <c r="D124" i="13"/>
  <c r="CN124" i="13" s="1"/>
  <c r="CG124" i="13" s="1"/>
  <c r="D123" i="13"/>
  <c r="D122" i="13"/>
  <c r="D121" i="13"/>
  <c r="CN121" i="13" s="1"/>
  <c r="CG121" i="13" s="1"/>
  <c r="D120" i="13"/>
  <c r="D119" i="13"/>
  <c r="D118" i="13"/>
  <c r="CN118" i="13" s="1"/>
  <c r="CG118" i="13" s="1"/>
  <c r="D117" i="13"/>
  <c r="D116" i="13"/>
  <c r="CJ116" i="13" s="1"/>
  <c r="CD115" i="13"/>
  <c r="D115" i="13"/>
  <c r="CJ115" i="13" s="1"/>
  <c r="CJ114" i="13"/>
  <c r="D114" i="13"/>
  <c r="CJ113" i="13"/>
  <c r="CD113" i="13"/>
  <c r="D113" i="13"/>
  <c r="D112" i="13"/>
  <c r="CJ112" i="13" s="1"/>
  <c r="CD111" i="13"/>
  <c r="D111" i="13"/>
  <c r="CJ111" i="13" s="1"/>
  <c r="CJ110" i="13"/>
  <c r="D110" i="13"/>
  <c r="CJ109" i="13"/>
  <c r="CD109" i="13"/>
  <c r="D109" i="13"/>
  <c r="D108" i="13"/>
  <c r="CD107" i="13"/>
  <c r="D107" i="13"/>
  <c r="CJ107" i="13" s="1"/>
  <c r="CJ106" i="13"/>
  <c r="D106" i="13"/>
  <c r="CJ105" i="13"/>
  <c r="CD105" i="13"/>
  <c r="D105" i="13"/>
  <c r="D104" i="13"/>
  <c r="CD103" i="13"/>
  <c r="D103" i="13"/>
  <c r="CJ103" i="13" s="1"/>
  <c r="CJ102" i="13"/>
  <c r="D102" i="13"/>
  <c r="CJ101" i="13"/>
  <c r="CD101" i="13"/>
  <c r="D101" i="13"/>
  <c r="CL100" i="13"/>
  <c r="CK100" i="13"/>
  <c r="CI100" i="13"/>
  <c r="CE100" i="13"/>
  <c r="CD100" i="13"/>
  <c r="D100" i="13"/>
  <c r="CN99" i="13"/>
  <c r="CL99" i="13"/>
  <c r="CK99" i="13"/>
  <c r="CH99" i="13"/>
  <c r="CG99" i="13"/>
  <c r="CF99" i="13"/>
  <c r="CC99" i="13"/>
  <c r="CB99" i="13"/>
  <c r="D99" i="13"/>
  <c r="CN98" i="13"/>
  <c r="CL98" i="13"/>
  <c r="CK98" i="13"/>
  <c r="CH98" i="13"/>
  <c r="CG98" i="13"/>
  <c r="CF98" i="13"/>
  <c r="CC98" i="13"/>
  <c r="CB98" i="13"/>
  <c r="D98" i="13"/>
  <c r="CN97" i="13"/>
  <c r="CL97" i="13"/>
  <c r="CK97" i="13"/>
  <c r="CH97" i="13"/>
  <c r="CG97" i="13"/>
  <c r="CF97" i="13"/>
  <c r="CC97" i="13"/>
  <c r="CB97" i="13"/>
  <c r="D97" i="13"/>
  <c r="CN96" i="13"/>
  <c r="CL96" i="13"/>
  <c r="CK96" i="13"/>
  <c r="CI96" i="13"/>
  <c r="CG96" i="13"/>
  <c r="CF96" i="13"/>
  <c r="CE96" i="13"/>
  <c r="CB96" i="13"/>
  <c r="CA96" i="13"/>
  <c r="D96" i="13"/>
  <c r="CM96" i="13" s="1"/>
  <c r="CI95" i="13"/>
  <c r="CD95" i="13"/>
  <c r="D95" i="13"/>
  <c r="CN94" i="13"/>
  <c r="CL94" i="13"/>
  <c r="CK94" i="13"/>
  <c r="CI94" i="13"/>
  <c r="CG94" i="13"/>
  <c r="CF94" i="13"/>
  <c r="CE94" i="13"/>
  <c r="CB94" i="13"/>
  <c r="CA94" i="13"/>
  <c r="D94" i="13"/>
  <c r="CM94" i="13" s="1"/>
  <c r="CN93" i="13"/>
  <c r="CM93" i="13"/>
  <c r="CI93" i="13"/>
  <c r="CH93" i="13"/>
  <c r="CG93" i="13"/>
  <c r="CD93" i="13"/>
  <c r="CB93" i="13"/>
  <c r="D93" i="13"/>
  <c r="CN92" i="13"/>
  <c r="CL92" i="13"/>
  <c r="CK92" i="13"/>
  <c r="CI92" i="13"/>
  <c r="CG92" i="13"/>
  <c r="CF92" i="13"/>
  <c r="CE92" i="13"/>
  <c r="CB92" i="13"/>
  <c r="CA92" i="13"/>
  <c r="D92" i="13"/>
  <c r="CM92" i="13" s="1"/>
  <c r="CI91" i="13"/>
  <c r="CD91" i="13"/>
  <c r="D91" i="13"/>
  <c r="CN90" i="13"/>
  <c r="CG90" i="13" s="1"/>
  <c r="CH90" i="13"/>
  <c r="CC90" i="13"/>
  <c r="D90" i="13"/>
  <c r="CN89" i="13"/>
  <c r="CG89" i="13" s="1"/>
  <c r="CH89" i="13"/>
  <c r="CC89" i="13"/>
  <c r="D89" i="13"/>
  <c r="CN88" i="13"/>
  <c r="CG88" i="13" s="1"/>
  <c r="CH88" i="13"/>
  <c r="CC88" i="13"/>
  <c r="D88" i="13"/>
  <c r="CN87" i="13"/>
  <c r="CG87" i="13" s="1"/>
  <c r="CH87" i="13"/>
  <c r="CC87" i="13"/>
  <c r="D87" i="13"/>
  <c r="CN86" i="13"/>
  <c r="CG86" i="13" s="1"/>
  <c r="CH86" i="13"/>
  <c r="CC86" i="13"/>
  <c r="D86" i="13"/>
  <c r="CN85" i="13"/>
  <c r="CG85" i="13" s="1"/>
  <c r="CH85" i="13"/>
  <c r="CC85" i="13"/>
  <c r="D85" i="13"/>
  <c r="CN84" i="13"/>
  <c r="CG84" i="13" s="1"/>
  <c r="CH84" i="13"/>
  <c r="CC84" i="13"/>
  <c r="D84" i="13"/>
  <c r="CN83" i="13"/>
  <c r="CG83" i="13" s="1"/>
  <c r="CH83" i="13"/>
  <c r="CC83" i="13"/>
  <c r="D83" i="13"/>
  <c r="CN82" i="13"/>
  <c r="CG82" i="13" s="1"/>
  <c r="CH82" i="13"/>
  <c r="CC82" i="13"/>
  <c r="D82" i="13"/>
  <c r="CN81" i="13"/>
  <c r="CG81" i="13" s="1"/>
  <c r="CJ81" i="13"/>
  <c r="CH81" i="13"/>
  <c r="CC81" i="13"/>
  <c r="D81" i="13"/>
  <c r="CN80" i="13"/>
  <c r="CG80" i="13" s="1"/>
  <c r="CH80" i="13"/>
  <c r="CC80" i="13"/>
  <c r="D80" i="13"/>
  <c r="D76" i="13"/>
  <c r="D75" i="13"/>
  <c r="CL71" i="13"/>
  <c r="CK71" i="13"/>
  <c r="CJ71" i="13"/>
  <c r="CC71" i="13" s="1"/>
  <c r="CI71" i="13"/>
  <c r="CH71" i="13"/>
  <c r="CE71" i="13"/>
  <c r="CD71" i="13"/>
  <c r="CB71" i="13"/>
  <c r="CA71" i="13"/>
  <c r="CL70" i="13"/>
  <c r="CK70" i="13"/>
  <c r="CJ70" i="13"/>
  <c r="CI70" i="13"/>
  <c r="CB70" i="13" s="1"/>
  <c r="CH70" i="13"/>
  <c r="CE70" i="13"/>
  <c r="CD70" i="13"/>
  <c r="CC70" i="13"/>
  <c r="CA70" i="13"/>
  <c r="J70" i="13" s="1"/>
  <c r="CL69" i="13"/>
  <c r="CE69" i="13" s="1"/>
  <c r="CK69" i="13"/>
  <c r="CJ69" i="13"/>
  <c r="CI69" i="13"/>
  <c r="CH69" i="13"/>
  <c r="CA69" i="13" s="1"/>
  <c r="CD69" i="13"/>
  <c r="CC69" i="13"/>
  <c r="J69" i="13" s="1"/>
  <c r="CB69" i="13"/>
  <c r="CL68" i="13"/>
  <c r="CK68" i="13"/>
  <c r="CD68" i="13" s="1"/>
  <c r="CJ68" i="13"/>
  <c r="CI68" i="13"/>
  <c r="CH68" i="13"/>
  <c r="CE68" i="13"/>
  <c r="CC68" i="13"/>
  <c r="CB68" i="13"/>
  <c r="CA68" i="13"/>
  <c r="CL67" i="13"/>
  <c r="CE67" i="13" s="1"/>
  <c r="CK67" i="13"/>
  <c r="CJ67" i="13"/>
  <c r="CC67" i="13" s="1"/>
  <c r="CI67" i="13"/>
  <c r="CH67" i="13"/>
  <c r="CA67" i="13" s="1"/>
  <c r="J67" i="13" s="1"/>
  <c r="CD67" i="13"/>
  <c r="CB67" i="13"/>
  <c r="CL66" i="13"/>
  <c r="CK66" i="13"/>
  <c r="CJ66" i="13"/>
  <c r="CC66" i="13" s="1"/>
  <c r="CI66" i="13"/>
  <c r="CB66" i="13" s="1"/>
  <c r="CH66" i="13"/>
  <c r="CE66" i="13"/>
  <c r="CD66" i="13"/>
  <c r="CA66" i="13"/>
  <c r="CL65" i="13"/>
  <c r="CE65" i="13" s="1"/>
  <c r="CK65" i="13"/>
  <c r="CJ65" i="13"/>
  <c r="CI65" i="13"/>
  <c r="CH65" i="13"/>
  <c r="CA65" i="13" s="1"/>
  <c r="CD65" i="13"/>
  <c r="CC65" i="13"/>
  <c r="CB65" i="13"/>
  <c r="J65" i="13"/>
  <c r="CL64" i="13"/>
  <c r="CK64" i="13"/>
  <c r="CD64" i="13" s="1"/>
  <c r="CJ64" i="13"/>
  <c r="CI64" i="13"/>
  <c r="CH64" i="13"/>
  <c r="CE64" i="13"/>
  <c r="CC64" i="13"/>
  <c r="CB64" i="13"/>
  <c r="CA64" i="13"/>
  <c r="CL63" i="13"/>
  <c r="CK63" i="13"/>
  <c r="CJ63" i="13"/>
  <c r="CC63" i="13" s="1"/>
  <c r="CI63" i="13"/>
  <c r="CH63" i="13"/>
  <c r="CE63" i="13"/>
  <c r="CD63" i="13"/>
  <c r="CB63" i="13"/>
  <c r="CA63" i="13"/>
  <c r="CL62" i="13"/>
  <c r="CK62" i="13"/>
  <c r="CJ62" i="13"/>
  <c r="CI62" i="13"/>
  <c r="CB62" i="13" s="1"/>
  <c r="CH62" i="13"/>
  <c r="CE62" i="13"/>
  <c r="CD62" i="13"/>
  <c r="CC62" i="13"/>
  <c r="CA62" i="13"/>
  <c r="J62" i="13" s="1"/>
  <c r="CL61" i="13"/>
  <c r="CE61" i="13" s="1"/>
  <c r="CK61" i="13"/>
  <c r="CJ61" i="13"/>
  <c r="CI61" i="13"/>
  <c r="CH61" i="13"/>
  <c r="CA61" i="13" s="1"/>
  <c r="CD61" i="13"/>
  <c r="CC61" i="13"/>
  <c r="J61" i="13" s="1"/>
  <c r="CB61" i="13"/>
  <c r="AI58" i="13"/>
  <c r="AH58" i="13"/>
  <c r="AG58" i="13"/>
  <c r="AF58" i="13"/>
  <c r="AE58" i="13"/>
  <c r="AD58" i="13"/>
  <c r="AC58" i="13"/>
  <c r="AB58" i="13"/>
  <c r="AA58" i="13"/>
  <c r="Z58" i="13"/>
  <c r="Y58" i="13"/>
  <c r="X58" i="13"/>
  <c r="W58" i="13"/>
  <c r="V58" i="13"/>
  <c r="U58" i="13"/>
  <c r="E58" i="13"/>
  <c r="D58" i="13"/>
  <c r="CH57" i="13"/>
  <c r="CA57" i="13"/>
  <c r="F57" i="13"/>
  <c r="F58" i="13" s="1"/>
  <c r="E57" i="13"/>
  <c r="D57" i="13"/>
  <c r="CH56" i="13"/>
  <c r="CA56" i="13" s="1"/>
  <c r="F56" i="13"/>
  <c r="E56" i="13"/>
  <c r="D56" i="13"/>
  <c r="CL56" i="13" s="1"/>
  <c r="CK55" i="13"/>
  <c r="CH55" i="13"/>
  <c r="CE55" i="13"/>
  <c r="CA55" i="13"/>
  <c r="F55" i="13"/>
  <c r="E55" i="13"/>
  <c r="D55" i="13"/>
  <c r="CL55" i="13" s="1"/>
  <c r="AI54" i="13"/>
  <c r="AH54" i="13"/>
  <c r="AG54" i="13"/>
  <c r="AF54" i="13"/>
  <c r="AE54" i="13"/>
  <c r="AD54" i="13"/>
  <c r="AC54" i="13"/>
  <c r="AB54" i="13"/>
  <c r="CH54" i="13" s="1"/>
  <c r="CA54" i="13" s="1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CK53" i="13"/>
  <c r="CH53" i="13"/>
  <c r="CE53" i="13"/>
  <c r="CA53" i="13"/>
  <c r="F53" i="13"/>
  <c r="E53" i="13"/>
  <c r="D53" i="13"/>
  <c r="CL53" i="13" s="1"/>
  <c r="CH52" i="13"/>
  <c r="CA52" i="13"/>
  <c r="F52" i="13"/>
  <c r="D52" i="13" s="1"/>
  <c r="CE52" i="13" s="1"/>
  <c r="E52" i="13"/>
  <c r="CH51" i="13"/>
  <c r="CD51" i="13"/>
  <c r="CA51" i="13"/>
  <c r="F51" i="13"/>
  <c r="D51" i="13" s="1"/>
  <c r="E51" i="13"/>
  <c r="CK50" i="13"/>
  <c r="CH50" i="13"/>
  <c r="CC50" i="13"/>
  <c r="CA50" i="13"/>
  <c r="F50" i="13"/>
  <c r="E50" i="13"/>
  <c r="D50" i="13" s="1"/>
  <c r="CH49" i="13"/>
  <c r="CC49" i="13"/>
  <c r="CA49" i="13"/>
  <c r="F49" i="13"/>
  <c r="D49" i="13" s="1"/>
  <c r="E49" i="13"/>
  <c r="CI48" i="13"/>
  <c r="CB48" i="13" s="1"/>
  <c r="CH48" i="13"/>
  <c r="CA48" i="13"/>
  <c r="F48" i="13"/>
  <c r="E48" i="13"/>
  <c r="E54" i="13" s="1"/>
  <c r="D48" i="13"/>
  <c r="CH47" i="13"/>
  <c r="CA47" i="13"/>
  <c r="F47" i="13"/>
  <c r="E47" i="13"/>
  <c r="D47" i="13"/>
  <c r="CH46" i="13"/>
  <c r="CA46" i="13" s="1"/>
  <c r="AI46" i="13"/>
  <c r="AH46" i="13"/>
  <c r="AG46" i="13"/>
  <c r="AF46" i="13"/>
  <c r="AE46" i="13"/>
  <c r="AD46" i="13"/>
  <c r="AC46" i="13"/>
  <c r="AB46" i="13"/>
  <c r="AA46" i="13"/>
  <c r="Z46" i="13"/>
  <c r="Y46" i="13"/>
  <c r="X46" i="13"/>
  <c r="W46" i="13"/>
  <c r="V46" i="13"/>
  <c r="U46" i="13"/>
  <c r="F46" i="13"/>
  <c r="CI45" i="13"/>
  <c r="CB45" i="13" s="1"/>
  <c r="F45" i="13"/>
  <c r="E45" i="13"/>
  <c r="D45" i="13"/>
  <c r="CH44" i="13"/>
  <c r="CA44" i="13"/>
  <c r="F44" i="13"/>
  <c r="D44" i="13" s="1"/>
  <c r="CE44" i="13" s="1"/>
  <c r="E44" i="13"/>
  <c r="F43" i="13"/>
  <c r="D43" i="13" s="1"/>
  <c r="E43" i="13"/>
  <c r="CK42" i="13"/>
  <c r="F42" i="13"/>
  <c r="D42" i="13" s="1"/>
  <c r="E42" i="13"/>
  <c r="CH41" i="13"/>
  <c r="CA41" i="13"/>
  <c r="F41" i="13"/>
  <c r="D41" i="13" s="1"/>
  <c r="CD41" i="13" s="1"/>
  <c r="E41" i="13"/>
  <c r="AK36" i="13"/>
  <c r="AJ36" i="13"/>
  <c r="AI36" i="13"/>
  <c r="AH36" i="13"/>
  <c r="AG36" i="13"/>
  <c r="AF36" i="13"/>
  <c r="AE36" i="13"/>
  <c r="AD36" i="13"/>
  <c r="AC36" i="13"/>
  <c r="AB36" i="13"/>
  <c r="AA36" i="13"/>
  <c r="Z36" i="13"/>
  <c r="Y36" i="13"/>
  <c r="X36" i="13"/>
  <c r="W36" i="13"/>
  <c r="V36" i="13"/>
  <c r="U36" i="13"/>
  <c r="T36" i="13"/>
  <c r="S36" i="13"/>
  <c r="R36" i="13"/>
  <c r="Q36" i="13"/>
  <c r="P36" i="13"/>
  <c r="O36" i="13"/>
  <c r="N36" i="13"/>
  <c r="M36" i="13"/>
  <c r="L36" i="13"/>
  <c r="K36" i="13"/>
  <c r="J36" i="13"/>
  <c r="I36" i="13"/>
  <c r="H36" i="13"/>
  <c r="G36" i="13"/>
  <c r="CH35" i="13"/>
  <c r="CA35" i="13" s="1"/>
  <c r="F35" i="13"/>
  <c r="E35" i="13"/>
  <c r="D35" i="13"/>
  <c r="CH34" i="13"/>
  <c r="CA34" i="13" s="1"/>
  <c r="F34" i="13"/>
  <c r="E34" i="13"/>
  <c r="D34" i="13"/>
  <c r="CH33" i="13"/>
  <c r="CA33" i="13" s="1"/>
  <c r="F33" i="13"/>
  <c r="E33" i="13"/>
  <c r="D33" i="13"/>
  <c r="CH32" i="13"/>
  <c r="CA32" i="13" s="1"/>
  <c r="F32" i="13"/>
  <c r="E32" i="13"/>
  <c r="D32" i="13"/>
  <c r="CH31" i="13"/>
  <c r="CA31" i="13" s="1"/>
  <c r="F31" i="13"/>
  <c r="E31" i="13"/>
  <c r="D31" i="13"/>
  <c r="CH30" i="13"/>
  <c r="CA30" i="13" s="1"/>
  <c r="F30" i="13"/>
  <c r="E30" i="13"/>
  <c r="D30" i="13"/>
  <c r="CH29" i="13"/>
  <c r="CA29" i="13" s="1"/>
  <c r="F29" i="13"/>
  <c r="E29" i="13"/>
  <c r="D29" i="13"/>
  <c r="CH28" i="13"/>
  <c r="CA28" i="13" s="1"/>
  <c r="F28" i="13"/>
  <c r="E28" i="13"/>
  <c r="D28" i="13"/>
  <c r="CH27" i="13"/>
  <c r="CA27" i="13" s="1"/>
  <c r="F27" i="13"/>
  <c r="E27" i="13"/>
  <c r="D27" i="13"/>
  <c r="CH26" i="13"/>
  <c r="CA26" i="13" s="1"/>
  <c r="F26" i="13"/>
  <c r="E26" i="13"/>
  <c r="D26" i="13"/>
  <c r="CH25" i="13"/>
  <c r="CA25" i="13" s="1"/>
  <c r="F25" i="13"/>
  <c r="E25" i="13"/>
  <c r="D25" i="13"/>
  <c r="CH24" i="13"/>
  <c r="CA24" i="13" s="1"/>
  <c r="F24" i="13"/>
  <c r="E24" i="13"/>
  <c r="D24" i="13"/>
  <c r="CH23" i="13"/>
  <c r="CA23" i="13" s="1"/>
  <c r="F23" i="13"/>
  <c r="E23" i="13"/>
  <c r="D23" i="13"/>
  <c r="CH22" i="13"/>
  <c r="CA22" i="13" s="1"/>
  <c r="F22" i="13"/>
  <c r="E22" i="13"/>
  <c r="D22" i="13"/>
  <c r="CH21" i="13"/>
  <c r="CA21" i="13" s="1"/>
  <c r="F21" i="13"/>
  <c r="E21" i="13"/>
  <c r="D21" i="13"/>
  <c r="CH20" i="13"/>
  <c r="CA20" i="13" s="1"/>
  <c r="F20" i="13"/>
  <c r="E20" i="13"/>
  <c r="E36" i="13" s="1"/>
  <c r="D20" i="13"/>
  <c r="CH19" i="13"/>
  <c r="AL19" i="13"/>
  <c r="F19" i="13"/>
  <c r="F36" i="13" s="1"/>
  <c r="E19" i="13"/>
  <c r="D19" i="13"/>
  <c r="CH15" i="13"/>
  <c r="CA15" i="13" s="1"/>
  <c r="F15" i="13"/>
  <c r="E15" i="13"/>
  <c r="D15" i="13"/>
  <c r="CL15" i="13" s="1"/>
  <c r="CK14" i="13"/>
  <c r="CH14" i="13"/>
  <c r="CE14" i="13"/>
  <c r="CA14" i="13"/>
  <c r="F14" i="13"/>
  <c r="E14" i="13"/>
  <c r="D14" i="13"/>
  <c r="CL14" i="13" s="1"/>
  <c r="CH13" i="13"/>
  <c r="CA13" i="13"/>
  <c r="F13" i="13"/>
  <c r="D13" i="13" s="1"/>
  <c r="CE13" i="13" s="1"/>
  <c r="E13" i="13"/>
  <c r="CH12" i="13"/>
  <c r="CD12" i="13"/>
  <c r="CA12" i="13"/>
  <c r="F12" i="13"/>
  <c r="D12" i="13" s="1"/>
  <c r="E12" i="13"/>
  <c r="A5" i="13"/>
  <c r="A4" i="13"/>
  <c r="A3" i="13"/>
  <c r="A2" i="13"/>
  <c r="CM20" i="13" l="1"/>
  <c r="CI20" i="13"/>
  <c r="CB20" i="13" s="1"/>
  <c r="CD20" i="13"/>
  <c r="CJ20" i="13"/>
  <c r="CC20" i="13"/>
  <c r="AL20" i="13" s="1"/>
  <c r="CL20" i="13"/>
  <c r="CF20" i="13"/>
  <c r="CK20" i="13"/>
  <c r="CE20" i="13"/>
  <c r="CM24" i="13"/>
  <c r="CI24" i="13"/>
  <c r="CB24" i="13" s="1"/>
  <c r="CD24" i="13"/>
  <c r="AL24" i="13" s="1"/>
  <c r="CJ24" i="13"/>
  <c r="CC24" i="13"/>
  <c r="CL24" i="13"/>
  <c r="CF24" i="13"/>
  <c r="CK24" i="13"/>
  <c r="CE24" i="13"/>
  <c r="CM28" i="13"/>
  <c r="CI28" i="13"/>
  <c r="CB28" i="13" s="1"/>
  <c r="CD28" i="13"/>
  <c r="CJ28" i="13"/>
  <c r="CC28" i="13"/>
  <c r="AL28" i="13" s="1"/>
  <c r="CL28" i="13"/>
  <c r="CF28" i="13"/>
  <c r="CK28" i="13"/>
  <c r="CE28" i="13"/>
  <c r="CM32" i="13"/>
  <c r="CI32" i="13"/>
  <c r="CB32" i="13" s="1"/>
  <c r="CD32" i="13"/>
  <c r="AL32" i="13" s="1"/>
  <c r="CL32" i="13"/>
  <c r="CF32" i="13"/>
  <c r="CK32" i="13"/>
  <c r="CE32" i="13"/>
  <c r="CJ32" i="13"/>
  <c r="CC32" i="13"/>
  <c r="D36" i="13"/>
  <c r="A345" i="13" s="1"/>
  <c r="F54" i="13"/>
  <c r="CL52" i="13"/>
  <c r="J66" i="13"/>
  <c r="CM104" i="13"/>
  <c r="CI104" i="13"/>
  <c r="CE104" i="13"/>
  <c r="CA104" i="13"/>
  <c r="V104" i="13" s="1"/>
  <c r="CN104" i="13"/>
  <c r="CG104" i="13" s="1"/>
  <c r="CH104" i="13"/>
  <c r="CC104" i="13"/>
  <c r="CL104" i="13"/>
  <c r="CB104" i="13"/>
  <c r="CK104" i="13"/>
  <c r="CF104" i="13"/>
  <c r="CM108" i="13"/>
  <c r="CI108" i="13"/>
  <c r="CE108" i="13"/>
  <c r="CA108" i="13"/>
  <c r="CN108" i="13"/>
  <c r="CG108" i="13" s="1"/>
  <c r="CH108" i="13"/>
  <c r="CC108" i="13"/>
  <c r="CL108" i="13"/>
  <c r="CB108" i="13"/>
  <c r="CK108" i="13"/>
  <c r="CF108" i="13"/>
  <c r="CM22" i="13"/>
  <c r="CI22" i="13"/>
  <c r="CB22" i="13" s="1"/>
  <c r="CD22" i="13"/>
  <c r="CJ22" i="13"/>
  <c r="CC22" i="13"/>
  <c r="CL22" i="13"/>
  <c r="CF22" i="13"/>
  <c r="CK22" i="13"/>
  <c r="CE22" i="13"/>
  <c r="AL22" i="13"/>
  <c r="CM26" i="13"/>
  <c r="CI26" i="13"/>
  <c r="CB26" i="13" s="1"/>
  <c r="CD26" i="13"/>
  <c r="AL26" i="13" s="1"/>
  <c r="CL26" i="13"/>
  <c r="CF26" i="13"/>
  <c r="CK26" i="13"/>
  <c r="CE26" i="13"/>
  <c r="CJ26" i="13"/>
  <c r="CC26" i="13"/>
  <c r="CM30" i="13"/>
  <c r="CI30" i="13"/>
  <c r="CB30" i="13" s="1"/>
  <c r="CD30" i="13"/>
  <c r="CL30" i="13"/>
  <c r="CF30" i="13"/>
  <c r="CK30" i="13"/>
  <c r="CE30" i="13"/>
  <c r="CJ30" i="13"/>
  <c r="CC30" i="13"/>
  <c r="AL30" i="13"/>
  <c r="CM34" i="13"/>
  <c r="CI34" i="13"/>
  <c r="CB34" i="13" s="1"/>
  <c r="CD34" i="13"/>
  <c r="AL34" i="13" s="1"/>
  <c r="CJ34" i="13"/>
  <c r="CL34" i="13"/>
  <c r="CF34" i="13"/>
  <c r="CK34" i="13"/>
  <c r="CE34" i="13"/>
  <c r="CC34" i="13"/>
  <c r="CL43" i="13"/>
  <c r="CD43" i="13"/>
  <c r="CE43" i="13"/>
  <c r="CK43" i="13"/>
  <c r="CJ48" i="13"/>
  <c r="CD48" i="13"/>
  <c r="AJ48" i="13" s="1"/>
  <c r="D54" i="13"/>
  <c r="CK48" i="13"/>
  <c r="CL48" i="13"/>
  <c r="CE48" i="13"/>
  <c r="CC48" i="13"/>
  <c r="CL49" i="13"/>
  <c r="CJ49" i="13"/>
  <c r="CK49" i="13"/>
  <c r="CE49" i="13"/>
  <c r="CD49" i="13"/>
  <c r="CI49" i="13"/>
  <c r="CB49" i="13" s="1"/>
  <c r="AJ49" i="13" s="1"/>
  <c r="CL51" i="13"/>
  <c r="CI51" i="13"/>
  <c r="CB51" i="13" s="1"/>
  <c r="CC51" i="13"/>
  <c r="CK51" i="13"/>
  <c r="CE51" i="13"/>
  <c r="CJ51" i="13"/>
  <c r="J63" i="13"/>
  <c r="CM102" i="13"/>
  <c r="CI102" i="13"/>
  <c r="CE102" i="13"/>
  <c r="CA102" i="13"/>
  <c r="CN102" i="13"/>
  <c r="CG102" i="13" s="1"/>
  <c r="CH102" i="13"/>
  <c r="CC102" i="13"/>
  <c r="CL102" i="13"/>
  <c r="CB102" i="13"/>
  <c r="CK102" i="13"/>
  <c r="CF102" i="13"/>
  <c r="CJ104" i="13"/>
  <c r="CM106" i="13"/>
  <c r="CI106" i="13"/>
  <c r="CE106" i="13"/>
  <c r="CA106" i="13"/>
  <c r="CN106" i="13"/>
  <c r="CG106" i="13" s="1"/>
  <c r="CH106" i="13"/>
  <c r="CC106" i="13"/>
  <c r="CL106" i="13"/>
  <c r="CB106" i="13"/>
  <c r="CK106" i="13"/>
  <c r="CF106" i="13"/>
  <c r="CJ108" i="13"/>
  <c r="CM110" i="13"/>
  <c r="CI110" i="13"/>
  <c r="CE110" i="13"/>
  <c r="CA110" i="13"/>
  <c r="CN110" i="13"/>
  <c r="CG110" i="13" s="1"/>
  <c r="CH110" i="13"/>
  <c r="CC110" i="13"/>
  <c r="CL110" i="13"/>
  <c r="CB110" i="13"/>
  <c r="CK110" i="13"/>
  <c r="CF110" i="13"/>
  <c r="CM114" i="13"/>
  <c r="CI114" i="13"/>
  <c r="CE114" i="13"/>
  <c r="CA114" i="13"/>
  <c r="CN114" i="13"/>
  <c r="CG114" i="13" s="1"/>
  <c r="CH114" i="13"/>
  <c r="CC114" i="13"/>
  <c r="CL114" i="13"/>
  <c r="CB114" i="13"/>
  <c r="CK114" i="13"/>
  <c r="CF114" i="13"/>
  <c r="CH158" i="13"/>
  <c r="CA158" i="13" s="1"/>
  <c r="CI158" i="13"/>
  <c r="CB158" i="13" s="1"/>
  <c r="CK158" i="13"/>
  <c r="CD158" i="13" s="1"/>
  <c r="CJ158" i="13"/>
  <c r="CC158" i="13" s="1"/>
  <c r="CL12" i="13"/>
  <c r="CE12" i="13"/>
  <c r="CI12" i="13"/>
  <c r="CC12" i="13"/>
  <c r="CK12" i="13"/>
  <c r="CJ12" i="13"/>
  <c r="CM19" i="13"/>
  <c r="CI19" i="13"/>
  <c r="CL19" i="13"/>
  <c r="CK19" i="13"/>
  <c r="CJ19" i="13"/>
  <c r="CM23" i="13"/>
  <c r="CI23" i="13"/>
  <c r="CB23" i="13" s="1"/>
  <c r="CD23" i="13"/>
  <c r="CL23" i="13"/>
  <c r="CF23" i="13"/>
  <c r="CK23" i="13"/>
  <c r="CE23" i="13"/>
  <c r="CJ23" i="13"/>
  <c r="CC23" i="13"/>
  <c r="AL23" i="13" s="1"/>
  <c r="CM27" i="13"/>
  <c r="CI27" i="13"/>
  <c r="CB27" i="13" s="1"/>
  <c r="CD27" i="13"/>
  <c r="AL27" i="13" s="1"/>
  <c r="CJ27" i="13"/>
  <c r="CC27" i="13"/>
  <c r="CL27" i="13"/>
  <c r="CF27" i="13"/>
  <c r="CK27" i="13"/>
  <c r="CE27" i="13"/>
  <c r="CM31" i="13"/>
  <c r="CI31" i="13"/>
  <c r="CB31" i="13" s="1"/>
  <c r="CD31" i="13"/>
  <c r="CL31" i="13"/>
  <c r="CF31" i="13"/>
  <c r="CK31" i="13"/>
  <c r="CE31" i="13"/>
  <c r="CJ31" i="13"/>
  <c r="CC31" i="13"/>
  <c r="AL31" i="13" s="1"/>
  <c r="CM35" i="13"/>
  <c r="CI35" i="13"/>
  <c r="CB35" i="13" s="1"/>
  <c r="CD35" i="13"/>
  <c r="AL35" i="13" s="1"/>
  <c r="CJ35" i="13"/>
  <c r="CL35" i="13"/>
  <c r="CF35" i="13"/>
  <c r="CK35" i="13"/>
  <c r="CE35" i="13"/>
  <c r="CC35" i="13"/>
  <c r="CI42" i="13"/>
  <c r="CB42" i="13" s="1"/>
  <c r="AJ42" i="13" s="1"/>
  <c r="CE42" i="13"/>
  <c r="CD42" i="13"/>
  <c r="CL42" i="13"/>
  <c r="CI43" i="13"/>
  <c r="CB43" i="13" s="1"/>
  <c r="AJ43" i="13" s="1"/>
  <c r="CJ50" i="13"/>
  <c r="CD50" i="13"/>
  <c r="CI50" i="13"/>
  <c r="CB50" i="13" s="1"/>
  <c r="CL50" i="13"/>
  <c r="CE50" i="13"/>
  <c r="J71" i="13"/>
  <c r="CM101" i="13"/>
  <c r="CI101" i="13"/>
  <c r="CE101" i="13"/>
  <c r="CA101" i="13"/>
  <c r="CN101" i="13"/>
  <c r="CG101" i="13" s="1"/>
  <c r="CH101" i="13"/>
  <c r="CC101" i="13"/>
  <c r="CL101" i="13"/>
  <c r="CB101" i="13"/>
  <c r="CK101" i="13"/>
  <c r="CF101" i="13"/>
  <c r="D132" i="13"/>
  <c r="CD102" i="13"/>
  <c r="CM105" i="13"/>
  <c r="CI105" i="13"/>
  <c r="CE105" i="13"/>
  <c r="CA105" i="13"/>
  <c r="CN105" i="13"/>
  <c r="CG105" i="13" s="1"/>
  <c r="CH105" i="13"/>
  <c r="CC105" i="13"/>
  <c r="CL105" i="13"/>
  <c r="CB105" i="13"/>
  <c r="CK105" i="13"/>
  <c r="CF105" i="13"/>
  <c r="CD106" i="13"/>
  <c r="CM109" i="13"/>
  <c r="CI109" i="13"/>
  <c r="CE109" i="13"/>
  <c r="CA109" i="13"/>
  <c r="CN109" i="13"/>
  <c r="CG109" i="13" s="1"/>
  <c r="CH109" i="13"/>
  <c r="CC109" i="13"/>
  <c r="CL109" i="13"/>
  <c r="CB109" i="13"/>
  <c r="CK109" i="13"/>
  <c r="CF109" i="13"/>
  <c r="CD110" i="13"/>
  <c r="CM113" i="13"/>
  <c r="CI113" i="13"/>
  <c r="CE113" i="13"/>
  <c r="CA113" i="13"/>
  <c r="CN113" i="13"/>
  <c r="CG113" i="13" s="1"/>
  <c r="CH113" i="13"/>
  <c r="CC113" i="13"/>
  <c r="CL113" i="13"/>
  <c r="CB113" i="13"/>
  <c r="CK113" i="13"/>
  <c r="CF113" i="13"/>
  <c r="CD114" i="13"/>
  <c r="CM117" i="13"/>
  <c r="CI117" i="13"/>
  <c r="CE117" i="13"/>
  <c r="CA117" i="13"/>
  <c r="CN117" i="13"/>
  <c r="CG117" i="13" s="1"/>
  <c r="CH117" i="13"/>
  <c r="CC117" i="13"/>
  <c r="CL117" i="13"/>
  <c r="CB117" i="13"/>
  <c r="CK117" i="13"/>
  <c r="CF117" i="13"/>
  <c r="CJ117" i="13"/>
  <c r="CD117" i="13"/>
  <c r="CJ52" i="13"/>
  <c r="CD52" i="13"/>
  <c r="CK52" i="13"/>
  <c r="CC52" i="13"/>
  <c r="CI52" i="13"/>
  <c r="CB52" i="13" s="1"/>
  <c r="V94" i="13"/>
  <c r="CM112" i="13"/>
  <c r="CI112" i="13"/>
  <c r="CE112" i="13"/>
  <c r="CA112" i="13"/>
  <c r="CN112" i="13"/>
  <c r="CG112" i="13" s="1"/>
  <c r="CH112" i="13"/>
  <c r="CC112" i="13"/>
  <c r="CL112" i="13"/>
  <c r="CB112" i="13"/>
  <c r="CK112" i="13"/>
  <c r="CF112" i="13"/>
  <c r="CM116" i="13"/>
  <c r="CI116" i="13"/>
  <c r="CE116" i="13"/>
  <c r="CA116" i="13"/>
  <c r="CN116" i="13"/>
  <c r="CG116" i="13" s="1"/>
  <c r="CH116" i="13"/>
  <c r="CC116" i="13"/>
  <c r="CL116" i="13"/>
  <c r="CB116" i="13"/>
  <c r="CK116" i="13"/>
  <c r="CF116" i="13"/>
  <c r="AF210" i="13"/>
  <c r="AF244" i="13"/>
  <c r="CJ13" i="13"/>
  <c r="CD13" i="13"/>
  <c r="CK13" i="13"/>
  <c r="CC13" i="13"/>
  <c r="CI13" i="13"/>
  <c r="CB13" i="13" s="1"/>
  <c r="AJ13" i="13" s="1"/>
  <c r="CL13" i="13"/>
  <c r="CM21" i="13"/>
  <c r="CI21" i="13"/>
  <c r="CB21" i="13" s="1"/>
  <c r="CD21" i="13"/>
  <c r="AL21" i="13" s="1"/>
  <c r="CJ21" i="13"/>
  <c r="CC21" i="13"/>
  <c r="CL21" i="13"/>
  <c r="CF21" i="13"/>
  <c r="CK21" i="13"/>
  <c r="CE21" i="13"/>
  <c r="CM25" i="13"/>
  <c r="CI25" i="13"/>
  <c r="CB25" i="13" s="1"/>
  <c r="CD25" i="13"/>
  <c r="CJ25" i="13"/>
  <c r="CL25" i="13"/>
  <c r="CF25" i="13"/>
  <c r="CK25" i="13"/>
  <c r="CE25" i="13"/>
  <c r="CC25" i="13"/>
  <c r="AL25" i="13"/>
  <c r="CM29" i="13"/>
  <c r="CI29" i="13"/>
  <c r="CB29" i="13" s="1"/>
  <c r="CD29" i="13"/>
  <c r="AL29" i="13" s="1"/>
  <c r="CJ29" i="13"/>
  <c r="CL29" i="13"/>
  <c r="CF29" i="13"/>
  <c r="CK29" i="13"/>
  <c r="CE29" i="13"/>
  <c r="CC29" i="13"/>
  <c r="CM33" i="13"/>
  <c r="CI33" i="13"/>
  <c r="CB33" i="13" s="1"/>
  <c r="AL33" i="13" s="1"/>
  <c r="CD33" i="13"/>
  <c r="CJ33" i="13"/>
  <c r="CC33" i="13"/>
  <c r="CL33" i="13"/>
  <c r="CF33" i="13"/>
  <c r="CK33" i="13"/>
  <c r="CE33" i="13"/>
  <c r="CL41" i="13"/>
  <c r="CE41" i="13"/>
  <c r="CI41" i="13"/>
  <c r="CB41" i="13" s="1"/>
  <c r="CC41" i="13"/>
  <c r="CK41" i="13"/>
  <c r="CJ41" i="13"/>
  <c r="CJ44" i="13"/>
  <c r="CD44" i="13"/>
  <c r="CK44" i="13"/>
  <c r="CC44" i="13"/>
  <c r="CI44" i="13"/>
  <c r="CB44" i="13" s="1"/>
  <c r="AJ44" i="13" s="1"/>
  <c r="CL44" i="13"/>
  <c r="CL47" i="13"/>
  <c r="CI47" i="13"/>
  <c r="CB47" i="13" s="1"/>
  <c r="AJ47" i="13" s="1"/>
  <c r="CC47" i="13"/>
  <c r="CK47" i="13"/>
  <c r="CE47" i="13"/>
  <c r="CJ47" i="13"/>
  <c r="CD47" i="13"/>
  <c r="CJ54" i="13"/>
  <c r="CL57" i="13"/>
  <c r="CK57" i="13"/>
  <c r="CE57" i="13"/>
  <c r="CJ57" i="13"/>
  <c r="CD57" i="13"/>
  <c r="CI57" i="13"/>
  <c r="CB57" i="13" s="1"/>
  <c r="AJ57" i="13" s="1"/>
  <c r="CC57" i="13"/>
  <c r="CM103" i="13"/>
  <c r="CI103" i="13"/>
  <c r="CE103" i="13"/>
  <c r="CA103" i="13"/>
  <c r="CN103" i="13"/>
  <c r="CG103" i="13" s="1"/>
  <c r="CH103" i="13"/>
  <c r="CC103" i="13"/>
  <c r="CL103" i="13"/>
  <c r="CB103" i="13"/>
  <c r="CK103" i="13"/>
  <c r="CF103" i="13"/>
  <c r="CD104" i="13"/>
  <c r="CM107" i="13"/>
  <c r="CI107" i="13"/>
  <c r="CE107" i="13"/>
  <c r="CA107" i="13"/>
  <c r="CN107" i="13"/>
  <c r="CG107" i="13" s="1"/>
  <c r="CH107" i="13"/>
  <c r="CC107" i="13"/>
  <c r="CL107" i="13"/>
  <c r="CB107" i="13"/>
  <c r="CK107" i="13"/>
  <c r="CF107" i="13"/>
  <c r="CD108" i="13"/>
  <c r="CM111" i="13"/>
  <c r="CI111" i="13"/>
  <c r="CE111" i="13"/>
  <c r="CA111" i="13"/>
  <c r="CN111" i="13"/>
  <c r="CG111" i="13" s="1"/>
  <c r="CH111" i="13"/>
  <c r="CC111" i="13"/>
  <c r="CL111" i="13"/>
  <c r="CB111" i="13"/>
  <c r="CK111" i="13"/>
  <c r="CF111" i="13"/>
  <c r="CD112" i="13"/>
  <c r="CM115" i="13"/>
  <c r="CI115" i="13"/>
  <c r="CE115" i="13"/>
  <c r="CA115" i="13"/>
  <c r="CN115" i="13"/>
  <c r="CG115" i="13" s="1"/>
  <c r="CH115" i="13"/>
  <c r="CC115" i="13"/>
  <c r="CL115" i="13"/>
  <c r="CB115" i="13"/>
  <c r="CK115" i="13"/>
  <c r="CF115" i="13"/>
  <c r="CD116" i="13"/>
  <c r="CD118" i="13"/>
  <c r="CM119" i="13"/>
  <c r="CI119" i="13"/>
  <c r="CE119" i="13"/>
  <c r="CA119" i="13"/>
  <c r="CJ119" i="13"/>
  <c r="CM120" i="13"/>
  <c r="CI120" i="13"/>
  <c r="CE120" i="13"/>
  <c r="CA120" i="13"/>
  <c r="CJ120" i="13"/>
  <c r="CD121" i="13"/>
  <c r="CM122" i="13"/>
  <c r="CI122" i="13"/>
  <c r="CE122" i="13"/>
  <c r="CA122" i="13"/>
  <c r="CJ122" i="13"/>
  <c r="CM123" i="13"/>
  <c r="CI123" i="13"/>
  <c r="CE123" i="13"/>
  <c r="CA123" i="13"/>
  <c r="CJ123" i="13"/>
  <c r="CD124" i="13"/>
  <c r="CJ124" i="13"/>
  <c r="CD125" i="13"/>
  <c r="CM126" i="13"/>
  <c r="CI126" i="13"/>
  <c r="CE126" i="13"/>
  <c r="CA126" i="13"/>
  <c r="CJ126" i="13"/>
  <c r="CM127" i="13"/>
  <c r="CI127" i="13"/>
  <c r="CE127" i="13"/>
  <c r="CA127" i="13"/>
  <c r="CD127" i="13"/>
  <c r="CM128" i="13"/>
  <c r="CI128" i="13"/>
  <c r="CE128" i="13"/>
  <c r="CA128" i="13"/>
  <c r="V128" i="13" s="1"/>
  <c r="CD128" i="13"/>
  <c r="CJ128" i="13"/>
  <c r="CM129" i="13"/>
  <c r="CI129" i="13"/>
  <c r="CE129" i="13"/>
  <c r="CA129" i="13"/>
  <c r="CD129" i="13"/>
  <c r="CJ129" i="13"/>
  <c r="CM130" i="13"/>
  <c r="CI130" i="13"/>
  <c r="CE130" i="13"/>
  <c r="CA130" i="13"/>
  <c r="V130" i="13" s="1"/>
  <c r="CJ130" i="13"/>
  <c r="CD131" i="13"/>
  <c r="F152" i="13"/>
  <c r="D152" i="13" s="1"/>
  <c r="D153" i="13"/>
  <c r="CH155" i="13"/>
  <c r="CA155" i="13" s="1"/>
  <c r="CJ188" i="13"/>
  <c r="CC188" i="13" s="1"/>
  <c r="CH188" i="13"/>
  <c r="CA188" i="13" s="1"/>
  <c r="CM203" i="13"/>
  <c r="CI203" i="13"/>
  <c r="CB203" i="13" s="1"/>
  <c r="CE203" i="13"/>
  <c r="CK203" i="13"/>
  <c r="CF203" i="13"/>
  <c r="CD203" i="13"/>
  <c r="CL203" i="13"/>
  <c r="CN208" i="13"/>
  <c r="CM211" i="13"/>
  <c r="CI211" i="13"/>
  <c r="CB211" i="13" s="1"/>
  <c r="CE211" i="13"/>
  <c r="CK211" i="13"/>
  <c r="CF211" i="13"/>
  <c r="CD211" i="13"/>
  <c r="CL211" i="13"/>
  <c r="CN216" i="13"/>
  <c r="CD219" i="13"/>
  <c r="CM222" i="13"/>
  <c r="CI222" i="13"/>
  <c r="CB222" i="13" s="1"/>
  <c r="CD222" i="13"/>
  <c r="CL222" i="13"/>
  <c r="CF222" i="13"/>
  <c r="CJ220" i="13"/>
  <c r="CC220" i="13" s="1"/>
  <c r="CK222" i="13"/>
  <c r="CE222" i="13"/>
  <c r="CM223" i="13"/>
  <c r="CI223" i="13"/>
  <c r="CB223" i="13" s="1"/>
  <c r="CD223" i="13"/>
  <c r="CK223" i="13"/>
  <c r="CE223" i="13"/>
  <c r="CN223" i="13"/>
  <c r="CE237" i="13"/>
  <c r="CJ235" i="13"/>
  <c r="CC235" i="13" s="1"/>
  <c r="CN237" i="13"/>
  <c r="CG237" i="13"/>
  <c r="CM237" i="13"/>
  <c r="CL237" i="13"/>
  <c r="CE239" i="13"/>
  <c r="CJ237" i="13"/>
  <c r="CC237" i="13" s="1"/>
  <c r="CL239" i="13"/>
  <c r="CI239" i="13"/>
  <c r="CB239" i="13" s="1"/>
  <c r="CG239" i="13"/>
  <c r="CL263" i="13"/>
  <c r="CD263" i="13"/>
  <c r="AF263" i="13" s="1"/>
  <c r="CN263" i="13"/>
  <c r="CI263" i="13"/>
  <c r="CB263" i="13" s="1"/>
  <c r="CE263" i="13"/>
  <c r="CJ261" i="13"/>
  <c r="CC261" i="13" s="1"/>
  <c r="AF261" i="13" s="1"/>
  <c r="CM263" i="13"/>
  <c r="CG263" i="13"/>
  <c r="CF263" i="13"/>
  <c r="CK263" i="13"/>
  <c r="CL278" i="13"/>
  <c r="CD278" i="13"/>
  <c r="CJ276" i="13"/>
  <c r="CC276" i="13" s="1"/>
  <c r="CN278" i="13"/>
  <c r="CI278" i="13"/>
  <c r="CB278" i="13" s="1"/>
  <c r="AF278" i="13" s="1"/>
  <c r="CK278" i="13"/>
  <c r="CE278" i="13"/>
  <c r="CG278" i="13"/>
  <c r="CF278" i="13"/>
  <c r="CI15" i="13"/>
  <c r="CB15" i="13" s="1"/>
  <c r="CJ45" i="13"/>
  <c r="CC45" i="13"/>
  <c r="AJ45" i="13" s="1"/>
  <c r="E46" i="13"/>
  <c r="D46" i="13" s="1"/>
  <c r="CI56" i="13"/>
  <c r="CB56" i="13" s="1"/>
  <c r="AJ56" i="13" s="1"/>
  <c r="J68" i="13"/>
  <c r="CM80" i="13"/>
  <c r="CI80" i="13"/>
  <c r="CE80" i="13"/>
  <c r="CA80" i="13"/>
  <c r="CD80" i="13"/>
  <c r="CJ80" i="13"/>
  <c r="CM81" i="13"/>
  <c r="CI81" i="13"/>
  <c r="CE81" i="13"/>
  <c r="CA81" i="13"/>
  <c r="CD81" i="13"/>
  <c r="CM82" i="13"/>
  <c r="CI82" i="13"/>
  <c r="CE82" i="13"/>
  <c r="CA82" i="13"/>
  <c r="CD82" i="13"/>
  <c r="CJ82" i="13"/>
  <c r="CM83" i="13"/>
  <c r="CI83" i="13"/>
  <c r="CE83" i="13"/>
  <c r="CA83" i="13"/>
  <c r="CD83" i="13"/>
  <c r="CJ83" i="13"/>
  <c r="CM84" i="13"/>
  <c r="CI84" i="13"/>
  <c r="CE84" i="13"/>
  <c r="CA84" i="13"/>
  <c r="CD84" i="13"/>
  <c r="CJ84" i="13"/>
  <c r="CM85" i="13"/>
  <c r="CI85" i="13"/>
  <c r="CE85" i="13"/>
  <c r="CA85" i="13"/>
  <c r="CD85" i="13"/>
  <c r="CJ85" i="13"/>
  <c r="CM86" i="13"/>
  <c r="CI86" i="13"/>
  <c r="CE86" i="13"/>
  <c r="CA86" i="13"/>
  <c r="CD86" i="13"/>
  <c r="CJ86" i="13"/>
  <c r="CM87" i="13"/>
  <c r="CI87" i="13"/>
  <c r="CE87" i="13"/>
  <c r="CA87" i="13"/>
  <c r="CD87" i="13"/>
  <c r="CJ87" i="13"/>
  <c r="CM88" i="13"/>
  <c r="CI88" i="13"/>
  <c r="CE88" i="13"/>
  <c r="CA88" i="13"/>
  <c r="CD88" i="13"/>
  <c r="CJ88" i="13"/>
  <c r="CM89" i="13"/>
  <c r="CI89" i="13"/>
  <c r="CE89" i="13"/>
  <c r="CA89" i="13"/>
  <c r="CD89" i="13"/>
  <c r="CJ89" i="13"/>
  <c r="CM90" i="13"/>
  <c r="CI90" i="13"/>
  <c r="CE90" i="13"/>
  <c r="CA90" i="13"/>
  <c r="CD90" i="13"/>
  <c r="CJ90" i="13"/>
  <c r="CK91" i="13"/>
  <c r="CF91" i="13"/>
  <c r="CA91" i="13"/>
  <c r="CE91" i="13"/>
  <c r="CL91" i="13"/>
  <c r="CK95" i="13"/>
  <c r="CF95" i="13"/>
  <c r="CA95" i="13"/>
  <c r="CE95" i="13"/>
  <c r="CL95" i="13"/>
  <c r="CF118" i="13"/>
  <c r="CK118" i="13"/>
  <c r="CF119" i="13"/>
  <c r="CK119" i="13"/>
  <c r="CF120" i="13"/>
  <c r="CK120" i="13"/>
  <c r="CF121" i="13"/>
  <c r="CK121" i="13"/>
  <c r="CF122" i="13"/>
  <c r="CK122" i="13"/>
  <c r="CF123" i="13"/>
  <c r="CK123" i="13"/>
  <c r="CF124" i="13"/>
  <c r="CK124" i="13"/>
  <c r="CF125" i="13"/>
  <c r="CK125" i="13"/>
  <c r="CF126" i="13"/>
  <c r="CK126" i="13"/>
  <c r="CF127" i="13"/>
  <c r="CK127" i="13"/>
  <c r="CF128" i="13"/>
  <c r="CK128" i="13"/>
  <c r="CF129" i="13"/>
  <c r="CK129" i="13"/>
  <c r="CF130" i="13"/>
  <c r="CK130" i="13"/>
  <c r="CF131" i="13"/>
  <c r="CK131" i="13"/>
  <c r="CI149" i="13"/>
  <c r="CB149" i="13" s="1"/>
  <c r="CK157" i="13"/>
  <c r="CD157" i="13" s="1"/>
  <c r="CI157" i="13"/>
  <c r="CB157" i="13" s="1"/>
  <c r="CH157" i="13"/>
  <c r="CA157" i="13" s="1"/>
  <c r="CH160" i="13"/>
  <c r="CA160" i="13" s="1"/>
  <c r="CJ161" i="13"/>
  <c r="CC161" i="13" s="1"/>
  <c r="CK163" i="13"/>
  <c r="CD163" i="13" s="1"/>
  <c r="CK165" i="13"/>
  <c r="CD165" i="13" s="1"/>
  <c r="CK167" i="13"/>
  <c r="CD167" i="13" s="1"/>
  <c r="CK169" i="13"/>
  <c r="CD169" i="13" s="1"/>
  <c r="CK171" i="13"/>
  <c r="CD171" i="13" s="1"/>
  <c r="CK173" i="13"/>
  <c r="CD173" i="13" s="1"/>
  <c r="CK175" i="13"/>
  <c r="CD175" i="13" s="1"/>
  <c r="CK177" i="13"/>
  <c r="CD177" i="13" s="1"/>
  <c r="CK179" i="13"/>
  <c r="CD179" i="13" s="1"/>
  <c r="CK181" i="13"/>
  <c r="CD181" i="13" s="1"/>
  <c r="CG203" i="13"/>
  <c r="CN203" i="13"/>
  <c r="CK206" i="13"/>
  <c r="CG206" i="13"/>
  <c r="CM206" i="13"/>
  <c r="CN206" i="13"/>
  <c r="CD208" i="13"/>
  <c r="CI208" i="13"/>
  <c r="CB208" i="13" s="1"/>
  <c r="AF208" i="13" s="1"/>
  <c r="CM209" i="13"/>
  <c r="CI209" i="13"/>
  <c r="CB209" i="13" s="1"/>
  <c r="CE209" i="13"/>
  <c r="CK209" i="13"/>
  <c r="CF209" i="13"/>
  <c r="CD209" i="13"/>
  <c r="CL209" i="13"/>
  <c r="CG211" i="13"/>
  <c r="CN211" i="13"/>
  <c r="CK214" i="13"/>
  <c r="CG214" i="13"/>
  <c r="CM214" i="13"/>
  <c r="CN214" i="13"/>
  <c r="CD216" i="13"/>
  <c r="CI216" i="13"/>
  <c r="CB216" i="13" s="1"/>
  <c r="AF216" i="13" s="1"/>
  <c r="CM217" i="13"/>
  <c r="CI217" i="13"/>
  <c r="CB217" i="13" s="1"/>
  <c r="CE217" i="13"/>
  <c r="AF217" i="13" s="1"/>
  <c r="CK217" i="13"/>
  <c r="CF217" i="13"/>
  <c r="CD217" i="13"/>
  <c r="CL217" i="13"/>
  <c r="CG219" i="13"/>
  <c r="CG222" i="13"/>
  <c r="CF223" i="13"/>
  <c r="CK225" i="13"/>
  <c r="CG225" i="13"/>
  <c r="CL225" i="13"/>
  <c r="CF225" i="13"/>
  <c r="CE225" i="13"/>
  <c r="CJ223" i="13"/>
  <c r="CC223" i="13" s="1"/>
  <c r="CM239" i="13"/>
  <c r="CM242" i="13"/>
  <c r="CI242" i="13"/>
  <c r="CB242" i="13" s="1"/>
  <c r="CE242" i="13"/>
  <c r="CD242" i="13"/>
  <c r="CJ240" i="13"/>
  <c r="CC240" i="13" s="1"/>
  <c r="CN242" i="13"/>
  <c r="CG242" i="13"/>
  <c r="CI245" i="13"/>
  <c r="CB245" i="13" s="1"/>
  <c r="CM250" i="13"/>
  <c r="CI250" i="13"/>
  <c r="CB250" i="13" s="1"/>
  <c r="CE250" i="13"/>
  <c r="CD250" i="13"/>
  <c r="CJ248" i="13"/>
  <c r="CC248" i="13" s="1"/>
  <c r="CN250" i="13"/>
  <c r="CG250" i="13"/>
  <c r="CI253" i="13"/>
  <c r="CB253" i="13" s="1"/>
  <c r="CN258" i="13"/>
  <c r="CI258" i="13"/>
  <c r="CB258" i="13" s="1"/>
  <c r="AF258" i="13" s="1"/>
  <c r="CE258" i="13"/>
  <c r="CK258" i="13"/>
  <c r="CD258" i="13"/>
  <c r="CJ256" i="13"/>
  <c r="CC256" i="13" s="1"/>
  <c r="CG258" i="13"/>
  <c r="CL267" i="13"/>
  <c r="CD267" i="13"/>
  <c r="CK267" i="13"/>
  <c r="CG267" i="13"/>
  <c r="CI267" i="13"/>
  <c r="CB267" i="13" s="1"/>
  <c r="AF267" i="13" s="1"/>
  <c r="CM267" i="13"/>
  <c r="CE267" i="13"/>
  <c r="CL269" i="13"/>
  <c r="CD269" i="13"/>
  <c r="CF269" i="13"/>
  <c r="AF269" i="13" s="1"/>
  <c r="CN269" i="13"/>
  <c r="CI269" i="13"/>
  <c r="CB269" i="13" s="1"/>
  <c r="CJ267" i="13"/>
  <c r="CC267" i="13" s="1"/>
  <c r="CG269" i="13"/>
  <c r="CN274" i="13"/>
  <c r="CF274" i="13"/>
  <c r="CJ272" i="13"/>
  <c r="CC272" i="13" s="1"/>
  <c r="CI274" i="13"/>
  <c r="CB274" i="13" s="1"/>
  <c r="CD274" i="13"/>
  <c r="CK274" i="13"/>
  <c r="CG274" i="13"/>
  <c r="CE274" i="13"/>
  <c r="CC14" i="13"/>
  <c r="CI14" i="13"/>
  <c r="CB14" i="13" s="1"/>
  <c r="AJ14" i="13" s="1"/>
  <c r="CC15" i="13"/>
  <c r="CK15" i="13"/>
  <c r="CD45" i="13"/>
  <c r="CL45" i="13"/>
  <c r="CD46" i="13"/>
  <c r="CK46" i="13"/>
  <c r="AJ50" i="13"/>
  <c r="CC53" i="13"/>
  <c r="CI53" i="13"/>
  <c r="CB53" i="13" s="1"/>
  <c r="CC55" i="13"/>
  <c r="CI55" i="13"/>
  <c r="CB55" i="13" s="1"/>
  <c r="CC56" i="13"/>
  <c r="CK56" i="13"/>
  <c r="CF80" i="13"/>
  <c r="CK80" i="13"/>
  <c r="CF81" i="13"/>
  <c r="CK81" i="13"/>
  <c r="CF82" i="13"/>
  <c r="CK82" i="13"/>
  <c r="CF83" i="13"/>
  <c r="CK83" i="13"/>
  <c r="CF84" i="13"/>
  <c r="CK84" i="13"/>
  <c r="CF85" i="13"/>
  <c r="CK85" i="13"/>
  <c r="CF86" i="13"/>
  <c r="CK86" i="13"/>
  <c r="CF87" i="13"/>
  <c r="CK87" i="13"/>
  <c r="CF88" i="13"/>
  <c r="CK88" i="13"/>
  <c r="CF89" i="13"/>
  <c r="CK89" i="13"/>
  <c r="CF90" i="13"/>
  <c r="CK90" i="13"/>
  <c r="CM91" i="13"/>
  <c r="CM95" i="13"/>
  <c r="CB118" i="13"/>
  <c r="CL118" i="13"/>
  <c r="CB119" i="13"/>
  <c r="CL119" i="13"/>
  <c r="CB120" i="13"/>
  <c r="CL120" i="13"/>
  <c r="CB121" i="13"/>
  <c r="CL121" i="13"/>
  <c r="CB122" i="13"/>
  <c r="CL122" i="13"/>
  <c r="CB123" i="13"/>
  <c r="CL123" i="13"/>
  <c r="CB124" i="13"/>
  <c r="CL124" i="13"/>
  <c r="CB125" i="13"/>
  <c r="CL125" i="13"/>
  <c r="CB126" i="13"/>
  <c r="CL126" i="13"/>
  <c r="CB127" i="13"/>
  <c r="CL127" i="13"/>
  <c r="CB128" i="13"/>
  <c r="CL128" i="13"/>
  <c r="CB129" i="13"/>
  <c r="CL129" i="13"/>
  <c r="CB130" i="13"/>
  <c r="CL130" i="13"/>
  <c r="CB131" i="13"/>
  <c r="CL131" i="13"/>
  <c r="CH154" i="13"/>
  <c r="CA154" i="13" s="1"/>
  <c r="CK154" i="13"/>
  <c r="CD154" i="13" s="1"/>
  <c r="CI154" i="13"/>
  <c r="CB154" i="13" s="1"/>
  <c r="CJ156" i="13"/>
  <c r="CC156" i="13" s="1"/>
  <c r="CI156" i="13"/>
  <c r="CB156" i="13" s="1"/>
  <c r="CJ157" i="13"/>
  <c r="CC157" i="13" s="1"/>
  <c r="CI159" i="13"/>
  <c r="CB159" i="13" s="1"/>
  <c r="CH159" i="13"/>
  <c r="CA159" i="13" s="1"/>
  <c r="CJ159" i="13"/>
  <c r="CC159" i="13" s="1"/>
  <c r="CI160" i="13"/>
  <c r="CB160" i="13" s="1"/>
  <c r="CH162" i="13"/>
  <c r="CA162" i="13" s="1"/>
  <c r="CK162" i="13"/>
  <c r="CD162" i="13" s="1"/>
  <c r="CI162" i="13"/>
  <c r="CB162" i="13" s="1"/>
  <c r="CJ164" i="13"/>
  <c r="CC164" i="13" s="1"/>
  <c r="CI164" i="13"/>
  <c r="CB164" i="13" s="1"/>
  <c r="CJ166" i="13"/>
  <c r="CC166" i="13" s="1"/>
  <c r="CI166" i="13"/>
  <c r="CB166" i="13" s="1"/>
  <c r="CJ168" i="13"/>
  <c r="CC168" i="13" s="1"/>
  <c r="CI168" i="13"/>
  <c r="CB168" i="13" s="1"/>
  <c r="CJ170" i="13"/>
  <c r="CC170" i="13" s="1"/>
  <c r="CI170" i="13"/>
  <c r="CB170" i="13" s="1"/>
  <c r="CJ172" i="13"/>
  <c r="CC172" i="13" s="1"/>
  <c r="CI172" i="13"/>
  <c r="CB172" i="13" s="1"/>
  <c r="CJ174" i="13"/>
  <c r="CC174" i="13" s="1"/>
  <c r="CI174" i="13"/>
  <c r="CB174" i="13" s="1"/>
  <c r="CJ176" i="13"/>
  <c r="CC176" i="13" s="1"/>
  <c r="CI176" i="13"/>
  <c r="CB176" i="13" s="1"/>
  <c r="CJ178" i="13"/>
  <c r="CC178" i="13" s="1"/>
  <c r="CI178" i="13"/>
  <c r="CB178" i="13" s="1"/>
  <c r="CJ180" i="13"/>
  <c r="CC180" i="13" s="1"/>
  <c r="CI180" i="13"/>
  <c r="CB180" i="13" s="1"/>
  <c r="CL186" i="13"/>
  <c r="CE186" i="13" s="1"/>
  <c r="CH186" i="13"/>
  <c r="CA186" i="13" s="1"/>
  <c r="CK186" i="13"/>
  <c r="CD186" i="13" s="1"/>
  <c r="CI188" i="13"/>
  <c r="CB188" i="13" s="1"/>
  <c r="CK189" i="13"/>
  <c r="CD189" i="13" s="1"/>
  <c r="CH189" i="13"/>
  <c r="CA189" i="13" s="1"/>
  <c r="AH189" i="13" s="1"/>
  <c r="CK204" i="13"/>
  <c r="CG204" i="13"/>
  <c r="CM204" i="13"/>
  <c r="CN204" i="13"/>
  <c r="CD206" i="13"/>
  <c r="CI206" i="13"/>
  <c r="CB206" i="13" s="1"/>
  <c r="CM207" i="13"/>
  <c r="CI207" i="13"/>
  <c r="CB207" i="13" s="1"/>
  <c r="AF207" i="13" s="1"/>
  <c r="CE207" i="13"/>
  <c r="CK207" i="13"/>
  <c r="CF207" i="13"/>
  <c r="CD207" i="13"/>
  <c r="CL207" i="13"/>
  <c r="CE208" i="13"/>
  <c r="CG209" i="13"/>
  <c r="CN209" i="13"/>
  <c r="CK212" i="13"/>
  <c r="CG212" i="13"/>
  <c r="CM212" i="13"/>
  <c r="CN212" i="13"/>
  <c r="CD214" i="13"/>
  <c r="CI214" i="13"/>
  <c r="CB214" i="13" s="1"/>
  <c r="CM215" i="13"/>
  <c r="CI215" i="13"/>
  <c r="CB215" i="13" s="1"/>
  <c r="CE215" i="13"/>
  <c r="CK215" i="13"/>
  <c r="CF215" i="13"/>
  <c r="CD215" i="13"/>
  <c r="CL215" i="13"/>
  <c r="CE216" i="13"/>
  <c r="CG217" i="13"/>
  <c r="CN217" i="13"/>
  <c r="CM220" i="13"/>
  <c r="CI220" i="13"/>
  <c r="CB220" i="13" s="1"/>
  <c r="AF220" i="13" s="1"/>
  <c r="CD220" i="13"/>
  <c r="CN220" i="13"/>
  <c r="CG220" i="13"/>
  <c r="CE220" i="13"/>
  <c r="CM221" i="13"/>
  <c r="CI221" i="13"/>
  <c r="CB221" i="13" s="1"/>
  <c r="CD221" i="13"/>
  <c r="CN221" i="13"/>
  <c r="CG221" i="13"/>
  <c r="CL221" i="13"/>
  <c r="CF221" i="13"/>
  <c r="CJ221" i="13"/>
  <c r="CC221" i="13" s="1"/>
  <c r="CG223" i="13"/>
  <c r="CI225" i="13"/>
  <c r="CB225" i="13" s="1"/>
  <c r="AF225" i="13" s="1"/>
  <c r="CK227" i="13"/>
  <c r="CG227" i="13"/>
  <c r="CL227" i="13"/>
  <c r="CF227" i="13"/>
  <c r="CE227" i="13"/>
  <c r="CJ225" i="13"/>
  <c r="CC225" i="13" s="1"/>
  <c r="CE232" i="13"/>
  <c r="CM234" i="13"/>
  <c r="CG234" i="13"/>
  <c r="CL234" i="13"/>
  <c r="CI234" i="13"/>
  <c r="CB234" i="13" s="1"/>
  <c r="CJ232" i="13"/>
  <c r="CC232" i="13" s="1"/>
  <c r="AF232" i="13" s="1"/>
  <c r="CN234" i="13"/>
  <c r="CJ236" i="13"/>
  <c r="CC236" i="13" s="1"/>
  <c r="CF237" i="13"/>
  <c r="CF238" i="13"/>
  <c r="CN239" i="13"/>
  <c r="CK241" i="13"/>
  <c r="CG241" i="13"/>
  <c r="CJ239" i="13"/>
  <c r="CC239" i="13" s="1"/>
  <c r="CL241" i="13"/>
  <c r="CF241" i="13"/>
  <c r="CN241" i="13"/>
  <c r="CM241" i="13"/>
  <c r="CE241" i="13"/>
  <c r="CK242" i="13"/>
  <c r="CK249" i="13"/>
  <c r="CG249" i="13"/>
  <c r="CL249" i="13"/>
  <c r="CF249" i="13"/>
  <c r="CN249" i="13"/>
  <c r="CJ247" i="13"/>
  <c r="CC247" i="13" s="1"/>
  <c r="CM249" i="13"/>
  <c r="CE249" i="13"/>
  <c r="CK250" i="13"/>
  <c r="CK257" i="13"/>
  <c r="CG257" i="13"/>
  <c r="CL257" i="13"/>
  <c r="CF257" i="13"/>
  <c r="CN257" i="13"/>
  <c r="CJ255" i="13"/>
  <c r="CC255" i="13" s="1"/>
  <c r="AF255" i="13" s="1"/>
  <c r="CM257" i="13"/>
  <c r="CE257" i="13"/>
  <c r="CL258" i="13"/>
  <c r="AF259" i="13"/>
  <c r="CN264" i="13"/>
  <c r="CF264" i="13"/>
  <c r="CJ262" i="13"/>
  <c r="CC262" i="13" s="1"/>
  <c r="AF262" i="13" s="1"/>
  <c r="CK264" i="13"/>
  <c r="CE264" i="13"/>
  <c r="CL264" i="13"/>
  <c r="CD264" i="13"/>
  <c r="CI264" i="13"/>
  <c r="CB264" i="13" s="1"/>
  <c r="AF264" i="13" s="1"/>
  <c r="CM264" i="13"/>
  <c r="CJ265" i="13"/>
  <c r="CC265" i="13" s="1"/>
  <c r="CN267" i="13"/>
  <c r="CL273" i="13"/>
  <c r="CD273" i="13"/>
  <c r="CM273" i="13"/>
  <c r="CF273" i="13"/>
  <c r="CJ271" i="13"/>
  <c r="CC271" i="13" s="1"/>
  <c r="CN273" i="13"/>
  <c r="CG273" i="13"/>
  <c r="CK273" i="13"/>
  <c r="CE273" i="13"/>
  <c r="CM278" i="13"/>
  <c r="CD14" i="13"/>
  <c r="CJ14" i="13"/>
  <c r="CE15" i="13"/>
  <c r="AJ15" i="13" s="1"/>
  <c r="CE45" i="13"/>
  <c r="CJ46" i="13"/>
  <c r="CD53" i="13"/>
  <c r="CJ53" i="13"/>
  <c r="CD54" i="13"/>
  <c r="CK54" i="13"/>
  <c r="CD55" i="13"/>
  <c r="CJ55" i="13"/>
  <c r="CE56" i="13"/>
  <c r="J64" i="13"/>
  <c r="CB80" i="13"/>
  <c r="CL80" i="13"/>
  <c r="CB81" i="13"/>
  <c r="CL81" i="13"/>
  <c r="CB82" i="13"/>
  <c r="CL82" i="13"/>
  <c r="CB83" i="13"/>
  <c r="CL83" i="13"/>
  <c r="CB84" i="13"/>
  <c r="CL84" i="13"/>
  <c r="CB85" i="13"/>
  <c r="CL85" i="13"/>
  <c r="CB86" i="13"/>
  <c r="CL86" i="13"/>
  <c r="CB87" i="13"/>
  <c r="CL87" i="13"/>
  <c r="CB88" i="13"/>
  <c r="CL88" i="13"/>
  <c r="CB89" i="13"/>
  <c r="CL89" i="13"/>
  <c r="CB90" i="13"/>
  <c r="CL90" i="13"/>
  <c r="CB91" i="13"/>
  <c r="CH91" i="13"/>
  <c r="CN91" i="13"/>
  <c r="CG91" i="13" s="1"/>
  <c r="CK93" i="13"/>
  <c r="CF93" i="13"/>
  <c r="CA93" i="13"/>
  <c r="CE93" i="13"/>
  <c r="CL93" i="13"/>
  <c r="CB95" i="13"/>
  <c r="CH95" i="13"/>
  <c r="CN95" i="13"/>
  <c r="CG95" i="13" s="1"/>
  <c r="CM97" i="13"/>
  <c r="CI97" i="13"/>
  <c r="CE97" i="13"/>
  <c r="CA97" i="13"/>
  <c r="V97" i="13" s="1"/>
  <c r="CD97" i="13"/>
  <c r="CJ97" i="13"/>
  <c r="CM98" i="13"/>
  <c r="CI98" i="13"/>
  <c r="CE98" i="13"/>
  <c r="CA98" i="13"/>
  <c r="CD98" i="13"/>
  <c r="CJ98" i="13"/>
  <c r="CM99" i="13"/>
  <c r="CI99" i="13"/>
  <c r="CE99" i="13"/>
  <c r="CA99" i="13"/>
  <c r="V99" i="13" s="1"/>
  <c r="CD99" i="13"/>
  <c r="CJ99" i="13"/>
  <c r="CM100" i="13"/>
  <c r="CB100" i="13"/>
  <c r="V100" i="13" s="1"/>
  <c r="CF100" i="13"/>
  <c r="CN100" i="13"/>
  <c r="CG100" i="13" s="1"/>
  <c r="CC118" i="13"/>
  <c r="CH118" i="13"/>
  <c r="CC119" i="13"/>
  <c r="CH119" i="13"/>
  <c r="CN119" i="13"/>
  <c r="CG119" i="13" s="1"/>
  <c r="CC120" i="13"/>
  <c r="CH120" i="13"/>
  <c r="CN120" i="13"/>
  <c r="CG120" i="13" s="1"/>
  <c r="CC121" i="13"/>
  <c r="CH121" i="13"/>
  <c r="CC122" i="13"/>
  <c r="CH122" i="13"/>
  <c r="CN122" i="13"/>
  <c r="CG122" i="13" s="1"/>
  <c r="CC123" i="13"/>
  <c r="CH123" i="13"/>
  <c r="CN123" i="13"/>
  <c r="CG123" i="13" s="1"/>
  <c r="CC124" i="13"/>
  <c r="CH124" i="13"/>
  <c r="CC125" i="13"/>
  <c r="CH125" i="13"/>
  <c r="CC126" i="13"/>
  <c r="CH126" i="13"/>
  <c r="CN126" i="13"/>
  <c r="CG126" i="13" s="1"/>
  <c r="CC127" i="13"/>
  <c r="CH127" i="13"/>
  <c r="CN127" i="13"/>
  <c r="CG127" i="13" s="1"/>
  <c r="CC128" i="13"/>
  <c r="CH128" i="13"/>
  <c r="CN128" i="13"/>
  <c r="CG128" i="13" s="1"/>
  <c r="CC129" i="13"/>
  <c r="CH129" i="13"/>
  <c r="CN129" i="13"/>
  <c r="CG129" i="13" s="1"/>
  <c r="CC130" i="13"/>
  <c r="CH130" i="13"/>
  <c r="CN130" i="13"/>
  <c r="CG130" i="13" s="1"/>
  <c r="CC131" i="13"/>
  <c r="CH131" i="13"/>
  <c r="D144" i="13"/>
  <c r="CK136" i="13"/>
  <c r="CL136" i="13"/>
  <c r="CF136" i="13"/>
  <c r="CB136" i="13"/>
  <c r="V136" i="13" s="1"/>
  <c r="CD136" i="13"/>
  <c r="CJ136" i="13"/>
  <c r="CJ154" i="13"/>
  <c r="CC154" i="13" s="1"/>
  <c r="CH156" i="13"/>
  <c r="CA156" i="13" s="1"/>
  <c r="CK159" i="13"/>
  <c r="CD159" i="13" s="1"/>
  <c r="CK160" i="13"/>
  <c r="CD160" i="13" s="1"/>
  <c r="CH161" i="13"/>
  <c r="CA161" i="13" s="1"/>
  <c r="U161" i="13" s="1"/>
  <c r="CJ162" i="13"/>
  <c r="CC162" i="13" s="1"/>
  <c r="CH163" i="13"/>
  <c r="CA163" i="13" s="1"/>
  <c r="CH164" i="13"/>
  <c r="CA164" i="13" s="1"/>
  <c r="CH165" i="13"/>
  <c r="CA165" i="13" s="1"/>
  <c r="U165" i="13" s="1"/>
  <c r="CH166" i="13"/>
  <c r="CA166" i="13" s="1"/>
  <c r="CH167" i="13"/>
  <c r="CA167" i="13" s="1"/>
  <c r="CH168" i="13"/>
  <c r="CA168" i="13" s="1"/>
  <c r="CH169" i="13"/>
  <c r="CA169" i="13" s="1"/>
  <c r="U169" i="13" s="1"/>
  <c r="CH170" i="13"/>
  <c r="CA170" i="13" s="1"/>
  <c r="CH171" i="13"/>
  <c r="CA171" i="13" s="1"/>
  <c r="U171" i="13" s="1"/>
  <c r="CH172" i="13"/>
  <c r="CA172" i="13" s="1"/>
  <c r="CH173" i="13"/>
  <c r="CA173" i="13" s="1"/>
  <c r="U173" i="13" s="1"/>
  <c r="CH174" i="13"/>
  <c r="CA174" i="13" s="1"/>
  <c r="CH175" i="13"/>
  <c r="CA175" i="13" s="1"/>
  <c r="CH176" i="13"/>
  <c r="CA176" i="13" s="1"/>
  <c r="CH177" i="13"/>
  <c r="CA177" i="13" s="1"/>
  <c r="U177" i="13" s="1"/>
  <c r="CH178" i="13"/>
  <c r="CA178" i="13" s="1"/>
  <c r="CH179" i="13"/>
  <c r="CA179" i="13" s="1"/>
  <c r="U179" i="13" s="1"/>
  <c r="CH180" i="13"/>
  <c r="CA180" i="13" s="1"/>
  <c r="CH181" i="13"/>
  <c r="CA181" i="13" s="1"/>
  <c r="U181" i="13" s="1"/>
  <c r="D187" i="13"/>
  <c r="CK188" i="13"/>
  <c r="CD188" i="13" s="1"/>
  <c r="CI189" i="13"/>
  <c r="CB189" i="13" s="1"/>
  <c r="CD204" i="13"/>
  <c r="CI204" i="13"/>
  <c r="CB204" i="13" s="1"/>
  <c r="D205" i="13"/>
  <c r="CE206" i="13"/>
  <c r="CJ206" i="13"/>
  <c r="CC206" i="13" s="1"/>
  <c r="CG207" i="13"/>
  <c r="CN207" i="13"/>
  <c r="CF208" i="13"/>
  <c r="AF209" i="13"/>
  <c r="CK210" i="13"/>
  <c r="CG210" i="13"/>
  <c r="CM210" i="13"/>
  <c r="CN210" i="13"/>
  <c r="CD212" i="13"/>
  <c r="CI212" i="13"/>
  <c r="CB212" i="13" s="1"/>
  <c r="D213" i="13"/>
  <c r="CE214" i="13"/>
  <c r="CJ214" i="13"/>
  <c r="CC214" i="13" s="1"/>
  <c r="CG215" i="13"/>
  <c r="CN215" i="13"/>
  <c r="CF216" i="13"/>
  <c r="CK218" i="13"/>
  <c r="CG218" i="13"/>
  <c r="AF218" i="13" s="1"/>
  <c r="CM218" i="13"/>
  <c r="CN218" i="13"/>
  <c r="CJ219" i="13"/>
  <c r="CC219" i="13" s="1"/>
  <c r="CF220" i="13"/>
  <c r="CK221" i="13"/>
  <c r="CN222" i="13"/>
  <c r="CL223" i="13"/>
  <c r="CM225" i="13"/>
  <c r="CI227" i="13"/>
  <c r="CB227" i="13" s="1"/>
  <c r="AF227" i="13" s="1"/>
  <c r="CK229" i="13"/>
  <c r="CG229" i="13"/>
  <c r="CL229" i="13"/>
  <c r="CF229" i="13"/>
  <c r="AF229" i="13" s="1"/>
  <c r="CE229" i="13"/>
  <c r="CJ227" i="13"/>
  <c r="CC227" i="13" s="1"/>
  <c r="CN229" i="13"/>
  <c r="CE235" i="13"/>
  <c r="CJ233" i="13"/>
  <c r="CC233" i="13" s="1"/>
  <c r="CL235" i="13"/>
  <c r="CG235" i="13"/>
  <c r="AF235" i="13" s="1"/>
  <c r="CN235" i="13"/>
  <c r="CF235" i="13"/>
  <c r="CI237" i="13"/>
  <c r="CB237" i="13" s="1"/>
  <c r="CI241" i="13"/>
  <c r="CB241" i="13" s="1"/>
  <c r="AF241" i="13" s="1"/>
  <c r="CL242" i="13"/>
  <c r="CM246" i="13"/>
  <c r="CI246" i="13"/>
  <c r="CB246" i="13" s="1"/>
  <c r="CE246" i="13"/>
  <c r="CD246" i="13"/>
  <c r="CJ244" i="13"/>
  <c r="CC244" i="13" s="1"/>
  <c r="CN246" i="13"/>
  <c r="CG246" i="13"/>
  <c r="CI249" i="13"/>
  <c r="CB249" i="13" s="1"/>
  <c r="CL250" i="13"/>
  <c r="CM254" i="13"/>
  <c r="CI254" i="13"/>
  <c r="CB254" i="13" s="1"/>
  <c r="AF254" i="13" s="1"/>
  <c r="CE254" i="13"/>
  <c r="CD254" i="13"/>
  <c r="CJ252" i="13"/>
  <c r="CC252" i="13" s="1"/>
  <c r="CN254" i="13"/>
  <c r="CG254" i="13"/>
  <c r="CI257" i="13"/>
  <c r="CB257" i="13" s="1"/>
  <c r="CM258" i="13"/>
  <c r="CL261" i="13"/>
  <c r="CD261" i="13"/>
  <c r="CF261" i="13"/>
  <c r="CK261" i="13"/>
  <c r="CE261" i="13"/>
  <c r="CN261" i="13"/>
  <c r="CG261" i="13"/>
  <c r="CM261" i="13"/>
  <c r="CK269" i="13"/>
  <c r="CN272" i="13"/>
  <c r="CF272" i="13"/>
  <c r="CJ270" i="13"/>
  <c r="CC270" i="13" s="1"/>
  <c r="CK272" i="13"/>
  <c r="CE272" i="13"/>
  <c r="CL272" i="13"/>
  <c r="CD272" i="13"/>
  <c r="CI272" i="13"/>
  <c r="CB272" i="13" s="1"/>
  <c r="AF272" i="13" s="1"/>
  <c r="CG272" i="13"/>
  <c r="CL274" i="13"/>
  <c r="CM118" i="13"/>
  <c r="CI118" i="13"/>
  <c r="CE118" i="13"/>
  <c r="CA118" i="13"/>
  <c r="V118" i="13" s="1"/>
  <c r="CJ118" i="13"/>
  <c r="CD119" i="13"/>
  <c r="CD120" i="13"/>
  <c r="CM121" i="13"/>
  <c r="CI121" i="13"/>
  <c r="CE121" i="13"/>
  <c r="CA121" i="13"/>
  <c r="CJ121" i="13"/>
  <c r="CD122" i="13"/>
  <c r="CD123" i="13"/>
  <c r="CM124" i="13"/>
  <c r="CI124" i="13"/>
  <c r="CE124" i="13"/>
  <c r="CA124" i="13"/>
  <c r="CM125" i="13"/>
  <c r="CI125" i="13"/>
  <c r="CE125" i="13"/>
  <c r="CA125" i="13"/>
  <c r="CJ125" i="13"/>
  <c r="CD126" i="13"/>
  <c r="CJ127" i="13"/>
  <c r="CM131" i="13"/>
  <c r="CI131" i="13"/>
  <c r="CE131" i="13"/>
  <c r="CA131" i="13"/>
  <c r="V131" i="13" s="1"/>
  <c r="CJ131" i="13"/>
  <c r="CK149" i="13"/>
  <c r="CD149" i="13" s="1"/>
  <c r="CH149" i="13"/>
  <c r="CA149" i="13" s="1"/>
  <c r="U149" i="13" s="1"/>
  <c r="CI155" i="13"/>
  <c r="CB155" i="13" s="1"/>
  <c r="CK155" i="13"/>
  <c r="CD155" i="13" s="1"/>
  <c r="CI161" i="13"/>
  <c r="CB161" i="13" s="1"/>
  <c r="CI163" i="13"/>
  <c r="CB163" i="13" s="1"/>
  <c r="CL188" i="13"/>
  <c r="CE188" i="13" s="1"/>
  <c r="AH188" i="13" s="1"/>
  <c r="CK208" i="13"/>
  <c r="CG208" i="13"/>
  <c r="CM208" i="13"/>
  <c r="AF215" i="13"/>
  <c r="CK216" i="13"/>
  <c r="CG216" i="13"/>
  <c r="CM216" i="13"/>
  <c r="CM219" i="13"/>
  <c r="CI219" i="13"/>
  <c r="CB219" i="13" s="1"/>
  <c r="AF219" i="13" s="1"/>
  <c r="CE219" i="13"/>
  <c r="CK219" i="13"/>
  <c r="CF219" i="13"/>
  <c r="CL219" i="13"/>
  <c r="CM232" i="13"/>
  <c r="CG232" i="13"/>
  <c r="CN232" i="13"/>
  <c r="CF232" i="13"/>
  <c r="CJ230" i="13"/>
  <c r="CC230" i="13" s="1"/>
  <c r="CL232" i="13"/>
  <c r="CE233" i="13"/>
  <c r="CJ231" i="13"/>
  <c r="CC231" i="13" s="1"/>
  <c r="CN233" i="13"/>
  <c r="CG233" i="13"/>
  <c r="CL233" i="13"/>
  <c r="CI233" i="13"/>
  <c r="CB233" i="13" s="1"/>
  <c r="CF233" i="13"/>
  <c r="CM238" i="13"/>
  <c r="CG238" i="13"/>
  <c r="CN238" i="13"/>
  <c r="CE238" i="13"/>
  <c r="CL238" i="13"/>
  <c r="CF239" i="13"/>
  <c r="CK245" i="13"/>
  <c r="CG245" i="13"/>
  <c r="CL245" i="13"/>
  <c r="CF245" i="13"/>
  <c r="CN245" i="13"/>
  <c r="CJ243" i="13"/>
  <c r="CC243" i="13" s="1"/>
  <c r="CM245" i="13"/>
  <c r="CE245" i="13"/>
  <c r="CK253" i="13"/>
  <c r="CG253" i="13"/>
  <c r="CL253" i="13"/>
  <c r="CF253" i="13"/>
  <c r="CN253" i="13"/>
  <c r="CJ251" i="13"/>
  <c r="CC251" i="13" s="1"/>
  <c r="CM253" i="13"/>
  <c r="CE253" i="13"/>
  <c r="CJ15" i="13"/>
  <c r="CD15" i="13"/>
  <c r="CK45" i="13"/>
  <c r="AJ52" i="13"/>
  <c r="CJ56" i="13"/>
  <c r="CD56" i="13"/>
  <c r="CM224" i="13"/>
  <c r="CI224" i="13"/>
  <c r="CB224" i="13" s="1"/>
  <c r="AF224" i="13" s="1"/>
  <c r="CD224" i="13"/>
  <c r="CG224" i="13"/>
  <c r="CN224" i="13"/>
  <c r="CM226" i="13"/>
  <c r="CI226" i="13"/>
  <c r="CB226" i="13" s="1"/>
  <c r="CE226" i="13"/>
  <c r="CN226" i="13"/>
  <c r="CM228" i="13"/>
  <c r="CI228" i="13"/>
  <c r="CB228" i="13" s="1"/>
  <c r="CE228" i="13"/>
  <c r="CN228" i="13"/>
  <c r="CM230" i="13"/>
  <c r="CG230" i="13"/>
  <c r="CF230" i="13"/>
  <c r="CE231" i="13"/>
  <c r="CL231" i="13"/>
  <c r="CM231" i="13"/>
  <c r="CM240" i="13"/>
  <c r="CI240" i="13"/>
  <c r="CB240" i="13" s="1"/>
  <c r="AF240" i="13" s="1"/>
  <c r="CE240" i="13"/>
  <c r="CD240" i="13"/>
  <c r="CJ238" i="13"/>
  <c r="CC238" i="13" s="1"/>
  <c r="AF238" i="13" s="1"/>
  <c r="CK240" i="13"/>
  <c r="CM244" i="13"/>
  <c r="CI244" i="13"/>
  <c r="CB244" i="13" s="1"/>
  <c r="CE244" i="13"/>
  <c r="CD244" i="13"/>
  <c r="CJ242" i="13"/>
  <c r="CC242" i="13" s="1"/>
  <c r="CK244" i="13"/>
  <c r="CM248" i="13"/>
  <c r="CI248" i="13"/>
  <c r="CB248" i="13" s="1"/>
  <c r="CE248" i="13"/>
  <c r="AF248" i="13" s="1"/>
  <c r="CD248" i="13"/>
  <c r="CJ246" i="13"/>
  <c r="CC246" i="13" s="1"/>
  <c r="CK248" i="13"/>
  <c r="CM252" i="13"/>
  <c r="CI252" i="13"/>
  <c r="CB252" i="13" s="1"/>
  <c r="AF252" i="13" s="1"/>
  <c r="CE252" i="13"/>
  <c r="CD252" i="13"/>
  <c r="CJ250" i="13"/>
  <c r="CC250" i="13" s="1"/>
  <c r="CK252" i="13"/>
  <c r="CM256" i="13"/>
  <c r="CI256" i="13"/>
  <c r="CB256" i="13" s="1"/>
  <c r="AF256" i="13" s="1"/>
  <c r="CE256" i="13"/>
  <c r="CD256" i="13"/>
  <c r="CJ254" i="13"/>
  <c r="CC254" i="13" s="1"/>
  <c r="CK256" i="13"/>
  <c r="CL259" i="13"/>
  <c r="CD259" i="13"/>
  <c r="CK259" i="13"/>
  <c r="CG259" i="13"/>
  <c r="CM259" i="13"/>
  <c r="CF259" i="13"/>
  <c r="CE259" i="13"/>
  <c r="CN259" i="13"/>
  <c r="CL265" i="13"/>
  <c r="CD265" i="13"/>
  <c r="CM265" i="13"/>
  <c r="CN265" i="13"/>
  <c r="CG265" i="13"/>
  <c r="CK265" i="13"/>
  <c r="CN268" i="13"/>
  <c r="CF268" i="13"/>
  <c r="CJ266" i="13"/>
  <c r="CC266" i="13" s="1"/>
  <c r="CM268" i="13"/>
  <c r="CE268" i="13"/>
  <c r="CK268" i="13"/>
  <c r="CL271" i="13"/>
  <c r="CD271" i="13"/>
  <c r="CN271" i="13"/>
  <c r="CI271" i="13"/>
  <c r="CB271" i="13" s="1"/>
  <c r="AF271" i="13" s="1"/>
  <c r="CE271" i="13"/>
  <c r="CJ269" i="13"/>
  <c r="CC269" i="13" s="1"/>
  <c r="CK271" i="13"/>
  <c r="CK275" i="13"/>
  <c r="CG275" i="13"/>
  <c r="CE275" i="13"/>
  <c r="CL275" i="13"/>
  <c r="CD275" i="13"/>
  <c r="CJ273" i="13"/>
  <c r="CC273" i="13" s="1"/>
  <c r="AF273" i="13" s="1"/>
  <c r="CM275" i="13"/>
  <c r="CD92" i="13"/>
  <c r="V92" i="13" s="1"/>
  <c r="CH92" i="13"/>
  <c r="CD94" i="13"/>
  <c r="CH94" i="13"/>
  <c r="CD96" i="13"/>
  <c r="V96" i="13" s="1"/>
  <c r="CH96" i="13"/>
  <c r="CJ224" i="13"/>
  <c r="CC224" i="13" s="1"/>
  <c r="CD226" i="13"/>
  <c r="CJ226" i="13"/>
  <c r="CC226" i="13" s="1"/>
  <c r="CD228" i="13"/>
  <c r="CJ228" i="13"/>
  <c r="CC228" i="13" s="1"/>
  <c r="CI230" i="13"/>
  <c r="CB230" i="13" s="1"/>
  <c r="AF230" i="13" s="1"/>
  <c r="CF231" i="13"/>
  <c r="CN231" i="13"/>
  <c r="CM236" i="13"/>
  <c r="CG236" i="13"/>
  <c r="CN236" i="13"/>
  <c r="CF236" i="13"/>
  <c r="CJ234" i="13"/>
  <c r="CC234" i="13" s="1"/>
  <c r="CE236" i="13"/>
  <c r="CF240" i="13"/>
  <c r="CL240" i="13"/>
  <c r="CK243" i="13"/>
  <c r="CG243" i="13"/>
  <c r="CL243" i="13"/>
  <c r="CF243" i="13"/>
  <c r="AF243" i="13" s="1"/>
  <c r="CD243" i="13"/>
  <c r="CF244" i="13"/>
  <c r="CL244" i="13"/>
  <c r="CK247" i="13"/>
  <c r="CG247" i="13"/>
  <c r="CL247" i="13"/>
  <c r="CF247" i="13"/>
  <c r="CD247" i="13"/>
  <c r="CF248" i="13"/>
  <c r="CL248" i="13"/>
  <c r="CK251" i="13"/>
  <c r="CG251" i="13"/>
  <c r="CL251" i="13"/>
  <c r="CF251" i="13"/>
  <c r="CD251" i="13"/>
  <c r="AF251" i="13" s="1"/>
  <c r="CF252" i="13"/>
  <c r="CL252" i="13"/>
  <c r="CK255" i="13"/>
  <c r="CG255" i="13"/>
  <c r="CL255" i="13"/>
  <c r="CF255" i="13"/>
  <c r="CD255" i="13"/>
  <c r="CF256" i="13"/>
  <c r="CL256" i="13"/>
  <c r="CN260" i="13"/>
  <c r="CF260" i="13"/>
  <c r="CJ258" i="13"/>
  <c r="CC258" i="13" s="1"/>
  <c r="CM260" i="13"/>
  <c r="CK260" i="13"/>
  <c r="CE260" i="13"/>
  <c r="CI260" i="13"/>
  <c r="CB260" i="13" s="1"/>
  <c r="AF260" i="13" s="1"/>
  <c r="AF265" i="13"/>
  <c r="CN266" i="13"/>
  <c r="CF266" i="13"/>
  <c r="CJ264" i="13"/>
  <c r="CC264" i="13" s="1"/>
  <c r="CI266" i="13"/>
  <c r="CB266" i="13" s="1"/>
  <c r="AF266" i="13" s="1"/>
  <c r="CD266" i="13"/>
  <c r="CM266" i="13"/>
  <c r="CG266" i="13"/>
  <c r="CL266" i="13"/>
  <c r="CG268" i="13"/>
  <c r="CL268" i="13"/>
  <c r="CN270" i="13"/>
  <c r="CF270" i="13"/>
  <c r="CJ268" i="13"/>
  <c r="CC268" i="13" s="1"/>
  <c r="AF268" i="13" s="1"/>
  <c r="CL270" i="13"/>
  <c r="CG270" i="13"/>
  <c r="CI270" i="13"/>
  <c r="CB270" i="13" s="1"/>
  <c r="AF270" i="13" s="1"/>
  <c r="CF271" i="13"/>
  <c r="CM271" i="13"/>
  <c r="CF275" i="13"/>
  <c r="CN275" i="13"/>
  <c r="CC284" i="13"/>
  <c r="Q284" i="13" s="1"/>
  <c r="CJ286" i="13"/>
  <c r="CH286" i="13"/>
  <c r="CA286" i="13" s="1"/>
  <c r="Q286" i="13" s="1"/>
  <c r="CC137" i="13"/>
  <c r="V137" i="13" s="1"/>
  <c r="CC138" i="13"/>
  <c r="V138" i="13" s="1"/>
  <c r="CC139" i="13"/>
  <c r="V139" i="13" s="1"/>
  <c r="CC140" i="13"/>
  <c r="V140" i="13" s="1"/>
  <c r="CC141" i="13"/>
  <c r="V141" i="13" s="1"/>
  <c r="CC142" i="13"/>
  <c r="V142" i="13" s="1"/>
  <c r="CC143" i="13"/>
  <c r="V143" i="13" s="1"/>
  <c r="CN262" i="13"/>
  <c r="CF262" i="13"/>
  <c r="CJ260" i="13"/>
  <c r="CC260" i="13" s="1"/>
  <c r="CL262" i="13"/>
  <c r="CG262" i="13"/>
  <c r="CE262" i="13"/>
  <c r="CM262" i="13"/>
  <c r="D276" i="13"/>
  <c r="D277" i="13"/>
  <c r="CH285" i="13"/>
  <c r="CA285" i="13" s="1"/>
  <c r="Q285" i="13" s="1"/>
  <c r="CH287" i="13"/>
  <c r="CA287" i="13" s="1"/>
  <c r="Q287" i="13" s="1"/>
  <c r="E294" i="4"/>
  <c r="D294" i="4"/>
  <c r="CI288" i="4"/>
  <c r="CB288" i="4"/>
  <c r="D288" i="4"/>
  <c r="CJ287" i="4"/>
  <c r="CI287" i="4"/>
  <c r="CC287" i="4"/>
  <c r="CB287" i="4"/>
  <c r="CA287" i="4"/>
  <c r="D287" i="4"/>
  <c r="CH287" i="4" s="1"/>
  <c r="CJ286" i="4"/>
  <c r="CI286" i="4"/>
  <c r="CB286" i="4" s="1"/>
  <c r="D286" i="4"/>
  <c r="CJ285" i="4"/>
  <c r="CI285" i="4"/>
  <c r="CC285" i="4"/>
  <c r="CB285" i="4"/>
  <c r="CA285" i="4"/>
  <c r="D285" i="4"/>
  <c r="CH285" i="4" s="1"/>
  <c r="CJ284" i="4"/>
  <c r="CI284" i="4"/>
  <c r="CB284" i="4" s="1"/>
  <c r="D284" i="4"/>
  <c r="AE279" i="4"/>
  <c r="AD279" i="4"/>
  <c r="AC279" i="4"/>
  <c r="AB279" i="4"/>
  <c r="AA279" i="4"/>
  <c r="X279" i="4"/>
  <c r="W279" i="4"/>
  <c r="V279" i="4"/>
  <c r="U279" i="4"/>
  <c r="T279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 s="1"/>
  <c r="CJ277" i="4" s="1"/>
  <c r="CC277" i="4" s="1"/>
  <c r="CJ278" i="4"/>
  <c r="CH278" i="4"/>
  <c r="CA278" i="4" s="1"/>
  <c r="CC278" i="4"/>
  <c r="AE278" i="4"/>
  <c r="AD278" i="4"/>
  <c r="AC278" i="4"/>
  <c r="AB278" i="4"/>
  <c r="AA278" i="4"/>
  <c r="X278" i="4"/>
  <c r="W278" i="4"/>
  <c r="V278" i="4"/>
  <c r="U278" i="4"/>
  <c r="T278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 s="1"/>
  <c r="CH277" i="4"/>
  <c r="CA277" i="4" s="1"/>
  <c r="AE277" i="4"/>
  <c r="AD277" i="4"/>
  <c r="AC277" i="4"/>
  <c r="AB277" i="4"/>
  <c r="AA277" i="4"/>
  <c r="X277" i="4"/>
  <c r="W277" i="4"/>
  <c r="V277" i="4"/>
  <c r="U277" i="4"/>
  <c r="T277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E277" i="4" s="1"/>
  <c r="F277" i="4"/>
  <c r="D277" i="4" s="1"/>
  <c r="AE276" i="4"/>
  <c r="AD276" i="4"/>
  <c r="AC276" i="4"/>
  <c r="AB276" i="4"/>
  <c r="AA276" i="4"/>
  <c r="X276" i="4"/>
  <c r="W276" i="4"/>
  <c r="V276" i="4"/>
  <c r="U276" i="4"/>
  <c r="T276" i="4"/>
  <c r="S276" i="4"/>
  <c r="R276" i="4"/>
  <c r="Q276" i="4"/>
  <c r="P276" i="4"/>
  <c r="O276" i="4"/>
  <c r="N276" i="4"/>
  <c r="M276" i="4"/>
  <c r="L276" i="4"/>
  <c r="K276" i="4"/>
  <c r="J276" i="4"/>
  <c r="I276" i="4"/>
  <c r="E276" i="4" s="1"/>
  <c r="H276" i="4"/>
  <c r="G276" i="4"/>
  <c r="AE275" i="4"/>
  <c r="AD275" i="4"/>
  <c r="AC275" i="4"/>
  <c r="AB275" i="4"/>
  <c r="AA275" i="4"/>
  <c r="Z275" i="4"/>
  <c r="Y275" i="4"/>
  <c r="X275" i="4"/>
  <c r="W275" i="4"/>
  <c r="V275" i="4"/>
  <c r="U275" i="4"/>
  <c r="T275" i="4"/>
  <c r="CH275" i="4" s="1"/>
  <c r="CA275" i="4" s="1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E275" i="4" s="1"/>
  <c r="CK274" i="4"/>
  <c r="CI274" i="4"/>
  <c r="CB274" i="4" s="1"/>
  <c r="CH274" i="4"/>
  <c r="CA274" i="4"/>
  <c r="F274" i="4"/>
  <c r="E274" i="4"/>
  <c r="D274" i="4" s="1"/>
  <c r="CL273" i="4"/>
  <c r="CI273" i="4"/>
  <c r="CB273" i="4" s="1"/>
  <c r="CH273" i="4"/>
  <c r="CG273" i="4"/>
  <c r="CD273" i="4"/>
  <c r="CA273" i="4"/>
  <c r="F273" i="4"/>
  <c r="D273" i="4" s="1"/>
  <c r="E273" i="4"/>
  <c r="CN272" i="4"/>
  <c r="CM272" i="4"/>
  <c r="CH272" i="4"/>
  <c r="CE272" i="4"/>
  <c r="CA272" i="4"/>
  <c r="F272" i="4"/>
  <c r="E272" i="4"/>
  <c r="D272" i="4" s="1"/>
  <c r="CL271" i="4"/>
  <c r="CH271" i="4"/>
  <c r="CA271" i="4" s="1"/>
  <c r="F271" i="4"/>
  <c r="E271" i="4"/>
  <c r="D271" i="4"/>
  <c r="CI270" i="4"/>
  <c r="CB270" i="4" s="1"/>
  <c r="CH270" i="4"/>
  <c r="CF270" i="4"/>
  <c r="CE270" i="4"/>
  <c r="CA270" i="4"/>
  <c r="F270" i="4"/>
  <c r="D270" i="4" s="1"/>
  <c r="E270" i="4"/>
  <c r="CH269" i="4"/>
  <c r="CG269" i="4"/>
  <c r="CA269" i="4"/>
  <c r="F269" i="4"/>
  <c r="D269" i="4" s="1"/>
  <c r="E269" i="4"/>
  <c r="CJ268" i="4"/>
  <c r="CC268" i="4" s="1"/>
  <c r="CH268" i="4"/>
  <c r="CA268" i="4"/>
  <c r="F268" i="4"/>
  <c r="E268" i="4"/>
  <c r="D268" i="4"/>
  <c r="CK267" i="4"/>
  <c r="CI267" i="4"/>
  <c r="CB267" i="4" s="1"/>
  <c r="CH267" i="4"/>
  <c r="CA267" i="4" s="1"/>
  <c r="CD267" i="4"/>
  <c r="F267" i="4"/>
  <c r="D267" i="4" s="1"/>
  <c r="E267" i="4"/>
  <c r="CN266" i="4"/>
  <c r="CH266" i="4"/>
  <c r="CG266" i="4"/>
  <c r="CA266" i="4"/>
  <c r="F266" i="4"/>
  <c r="E266" i="4"/>
  <c r="D266" i="4"/>
  <c r="CL265" i="4"/>
  <c r="CI265" i="4"/>
  <c r="CB265" i="4" s="1"/>
  <c r="CH265" i="4"/>
  <c r="CA265" i="4"/>
  <c r="F265" i="4"/>
  <c r="E265" i="4"/>
  <c r="D265" i="4"/>
  <c r="CJ264" i="4"/>
  <c r="CI264" i="4"/>
  <c r="CB264" i="4" s="1"/>
  <c r="CH264" i="4"/>
  <c r="CC264" i="4"/>
  <c r="CA264" i="4"/>
  <c r="F264" i="4"/>
  <c r="E264" i="4"/>
  <c r="D264" i="4" s="1"/>
  <c r="CH263" i="4"/>
  <c r="CA263" i="4"/>
  <c r="F263" i="4"/>
  <c r="E263" i="4"/>
  <c r="D263" i="4"/>
  <c r="CN262" i="4"/>
  <c r="CH262" i="4"/>
  <c r="CG262" i="4"/>
  <c r="CA262" i="4"/>
  <c r="F262" i="4"/>
  <c r="E262" i="4"/>
  <c r="D262" i="4"/>
  <c r="CM261" i="4"/>
  <c r="CI261" i="4"/>
  <c r="CB261" i="4" s="1"/>
  <c r="CH261" i="4"/>
  <c r="CA261" i="4"/>
  <c r="F261" i="4"/>
  <c r="E261" i="4"/>
  <c r="D261" i="4"/>
  <c r="CM260" i="4"/>
  <c r="CH260" i="4"/>
  <c r="CG260" i="4"/>
  <c r="CF260" i="4"/>
  <c r="CA260" i="4"/>
  <c r="F260" i="4"/>
  <c r="E260" i="4"/>
  <c r="D260" i="4"/>
  <c r="CH259" i="4"/>
  <c r="CA259" i="4" s="1"/>
  <c r="F259" i="4"/>
  <c r="E259" i="4"/>
  <c r="CL258" i="4"/>
  <c r="CJ258" i="4"/>
  <c r="CC258" i="4" s="1"/>
  <c r="CH258" i="4"/>
  <c r="CA258" i="4"/>
  <c r="F258" i="4"/>
  <c r="E258" i="4"/>
  <c r="D258" i="4" s="1"/>
  <c r="CK257" i="4"/>
  <c r="CH257" i="4"/>
  <c r="CA257" i="4" s="1"/>
  <c r="CD257" i="4"/>
  <c r="F257" i="4"/>
  <c r="E257" i="4"/>
  <c r="D257" i="4" s="1"/>
  <c r="CM256" i="4"/>
  <c r="CH256" i="4"/>
  <c r="CA256" i="4" s="1"/>
  <c r="F256" i="4"/>
  <c r="E256" i="4"/>
  <c r="D256" i="4"/>
  <c r="CH255" i="4"/>
  <c r="CA255" i="4" s="1"/>
  <c r="F255" i="4"/>
  <c r="E255" i="4"/>
  <c r="CJ254" i="4"/>
  <c r="CC254" i="4" s="1"/>
  <c r="CH254" i="4"/>
  <c r="CA254" i="4"/>
  <c r="F254" i="4"/>
  <c r="E254" i="4"/>
  <c r="D254" i="4" s="1"/>
  <c r="CH253" i="4"/>
  <c r="CA253" i="4" s="1"/>
  <c r="CD253" i="4"/>
  <c r="F253" i="4"/>
  <c r="E253" i="4"/>
  <c r="D253" i="4" s="1"/>
  <c r="CM252" i="4"/>
  <c r="CH252" i="4"/>
  <c r="CA252" i="4"/>
  <c r="F252" i="4"/>
  <c r="E252" i="4"/>
  <c r="D252" i="4"/>
  <c r="CH251" i="4"/>
  <c r="CA251" i="4" s="1"/>
  <c r="F251" i="4"/>
  <c r="E251" i="4"/>
  <c r="CL250" i="4"/>
  <c r="CJ250" i="4"/>
  <c r="CC250" i="4" s="1"/>
  <c r="CH250" i="4"/>
  <c r="CA250" i="4"/>
  <c r="F250" i="4"/>
  <c r="E250" i="4"/>
  <c r="D250" i="4" s="1"/>
  <c r="CH249" i="4"/>
  <c r="CA249" i="4" s="1"/>
  <c r="F249" i="4"/>
  <c r="E249" i="4"/>
  <c r="D249" i="4" s="1"/>
  <c r="CH248" i="4"/>
  <c r="CA248" i="4"/>
  <c r="F248" i="4"/>
  <c r="E248" i="4"/>
  <c r="D248" i="4"/>
  <c r="CH247" i="4"/>
  <c r="CA247" i="4" s="1"/>
  <c r="F247" i="4"/>
  <c r="E247" i="4"/>
  <c r="CL246" i="4"/>
  <c r="CJ246" i="4"/>
  <c r="CC246" i="4" s="1"/>
  <c r="CH246" i="4"/>
  <c r="CA246" i="4"/>
  <c r="F246" i="4"/>
  <c r="E246" i="4"/>
  <c r="D246" i="4" s="1"/>
  <c r="CK245" i="4"/>
  <c r="CH245" i="4"/>
  <c r="CA245" i="4" s="1"/>
  <c r="CD245" i="4"/>
  <c r="F245" i="4"/>
  <c r="E245" i="4"/>
  <c r="D245" i="4" s="1"/>
  <c r="CM244" i="4"/>
  <c r="CH244" i="4"/>
  <c r="CA244" i="4" s="1"/>
  <c r="CF244" i="4"/>
  <c r="F244" i="4"/>
  <c r="E244" i="4"/>
  <c r="D244" i="4"/>
  <c r="CH243" i="4"/>
  <c r="CA243" i="4" s="1"/>
  <c r="F243" i="4"/>
  <c r="E243" i="4"/>
  <c r="CL242" i="4"/>
  <c r="CJ242" i="4"/>
  <c r="CC242" i="4" s="1"/>
  <c r="CH242" i="4"/>
  <c r="CA242" i="4"/>
  <c r="F242" i="4"/>
  <c r="E242" i="4"/>
  <c r="D242" i="4" s="1"/>
  <c r="CK241" i="4"/>
  <c r="CH241" i="4"/>
  <c r="CA241" i="4" s="1"/>
  <c r="CD241" i="4"/>
  <c r="F241" i="4"/>
  <c r="E241" i="4"/>
  <c r="D241" i="4" s="1"/>
  <c r="CM240" i="4"/>
  <c r="CH240" i="4"/>
  <c r="CA240" i="4" s="1"/>
  <c r="F240" i="4"/>
  <c r="E240" i="4"/>
  <c r="D240" i="4"/>
  <c r="F239" i="4"/>
  <c r="E239" i="4"/>
  <c r="F238" i="4"/>
  <c r="E238" i="4"/>
  <c r="D238" i="4" s="1"/>
  <c r="F237" i="4"/>
  <c r="E237" i="4"/>
  <c r="D237" i="4" s="1"/>
  <c r="CI236" i="4"/>
  <c r="CB236" i="4" s="1"/>
  <c r="CG236" i="4"/>
  <c r="F236" i="4"/>
  <c r="E236" i="4"/>
  <c r="D236" i="4"/>
  <c r="CJ235" i="4"/>
  <c r="CC235" i="4" s="1"/>
  <c r="F235" i="4"/>
  <c r="E235" i="4"/>
  <c r="CF234" i="4"/>
  <c r="F234" i="4"/>
  <c r="E234" i="4"/>
  <c r="D234" i="4" s="1"/>
  <c r="CF233" i="4"/>
  <c r="F233" i="4"/>
  <c r="E233" i="4"/>
  <c r="D233" i="4" s="1"/>
  <c r="F232" i="4"/>
  <c r="E232" i="4"/>
  <c r="D232" i="4" s="1"/>
  <c r="F231" i="4"/>
  <c r="E231" i="4"/>
  <c r="CM230" i="4"/>
  <c r="CL230" i="4"/>
  <c r="F230" i="4"/>
  <c r="E230" i="4"/>
  <c r="D230" i="4" s="1"/>
  <c r="CH229" i="4"/>
  <c r="CA229" i="4" s="1"/>
  <c r="F229" i="4"/>
  <c r="E229" i="4"/>
  <c r="D229" i="4"/>
  <c r="CJ228" i="4"/>
  <c r="CC228" i="4" s="1"/>
  <c r="CH228" i="4"/>
  <c r="CG228" i="4"/>
  <c r="CA228" i="4"/>
  <c r="F228" i="4"/>
  <c r="E228" i="4"/>
  <c r="D228" i="4"/>
  <c r="CH227" i="4"/>
  <c r="CA227" i="4" s="1"/>
  <c r="F227" i="4"/>
  <c r="D227" i="4" s="1"/>
  <c r="E227" i="4"/>
  <c r="CH226" i="4"/>
  <c r="CA226" i="4"/>
  <c r="F226" i="4"/>
  <c r="E226" i="4"/>
  <c r="D226" i="4"/>
  <c r="CK225" i="4"/>
  <c r="CH225" i="4"/>
  <c r="CD225" i="4"/>
  <c r="CA225" i="4"/>
  <c r="F225" i="4"/>
  <c r="D225" i="4" s="1"/>
  <c r="E225" i="4"/>
  <c r="CM224" i="4"/>
  <c r="CI224" i="4"/>
  <c r="CB224" i="4" s="1"/>
  <c r="CF224" i="4"/>
  <c r="F224" i="4"/>
  <c r="E224" i="4"/>
  <c r="D224" i="4"/>
  <c r="CN223" i="4"/>
  <c r="CJ223" i="4"/>
  <c r="CC223" i="4" s="1"/>
  <c r="CI223" i="4"/>
  <c r="CB223" i="4" s="1"/>
  <c r="F223" i="4"/>
  <c r="E223" i="4"/>
  <c r="D223" i="4"/>
  <c r="CJ222" i="4"/>
  <c r="CC222" i="4" s="1"/>
  <c r="CE222" i="4"/>
  <c r="F222" i="4"/>
  <c r="D222" i="4" s="1"/>
  <c r="E222" i="4"/>
  <c r="CM221" i="4"/>
  <c r="CF221" i="4"/>
  <c r="CE221" i="4"/>
  <c r="F221" i="4"/>
  <c r="D221" i="4" s="1"/>
  <c r="E221" i="4"/>
  <c r="CM220" i="4"/>
  <c r="F220" i="4"/>
  <c r="E220" i="4"/>
  <c r="D220" i="4"/>
  <c r="CN219" i="4"/>
  <c r="CJ219" i="4"/>
  <c r="CC219" i="4" s="1"/>
  <c r="CH219" i="4"/>
  <c r="CF219" i="4"/>
  <c r="CA219" i="4"/>
  <c r="F219" i="4"/>
  <c r="D219" i="4" s="1"/>
  <c r="E219" i="4"/>
  <c r="CL218" i="4"/>
  <c r="CH218" i="4"/>
  <c r="CA218" i="4" s="1"/>
  <c r="CG218" i="4"/>
  <c r="F218" i="4"/>
  <c r="E218" i="4"/>
  <c r="D218" i="4"/>
  <c r="CJ217" i="4"/>
  <c r="CC217" i="4" s="1"/>
  <c r="CH217" i="4"/>
  <c r="CA217" i="4"/>
  <c r="F217" i="4"/>
  <c r="E217" i="4"/>
  <c r="D217" i="4"/>
  <c r="CM216" i="4"/>
  <c r="CH216" i="4"/>
  <c r="CA216" i="4" s="1"/>
  <c r="CD216" i="4"/>
  <c r="F216" i="4"/>
  <c r="D216" i="4" s="1"/>
  <c r="E216" i="4"/>
  <c r="CH215" i="4"/>
  <c r="CA215" i="4"/>
  <c r="F215" i="4"/>
  <c r="E215" i="4"/>
  <c r="D215" i="4"/>
  <c r="CH214" i="4"/>
  <c r="CA214" i="4"/>
  <c r="F214" i="4"/>
  <c r="D214" i="4" s="1"/>
  <c r="E214" i="4"/>
  <c r="CM213" i="4"/>
  <c r="CI213" i="4"/>
  <c r="CB213" i="4" s="1"/>
  <c r="CH213" i="4"/>
  <c r="CA213" i="4"/>
  <c r="F213" i="4"/>
  <c r="E213" i="4"/>
  <c r="D213" i="4" s="1"/>
  <c r="CH212" i="4"/>
  <c r="CA212" i="4"/>
  <c r="F212" i="4"/>
  <c r="E212" i="4"/>
  <c r="D212" i="4"/>
  <c r="CJ211" i="4"/>
  <c r="CC211" i="4" s="1"/>
  <c r="CH211" i="4"/>
  <c r="CA211" i="4"/>
  <c r="F211" i="4"/>
  <c r="D211" i="4" s="1"/>
  <c r="E211" i="4"/>
  <c r="CL210" i="4"/>
  <c r="CH210" i="4"/>
  <c r="CA210" i="4" s="1"/>
  <c r="F210" i="4"/>
  <c r="E210" i="4"/>
  <c r="D210" i="4"/>
  <c r="CH209" i="4"/>
  <c r="CA209" i="4"/>
  <c r="F209" i="4"/>
  <c r="E209" i="4"/>
  <c r="D209" i="4"/>
  <c r="CK209" i="4" s="1"/>
  <c r="CH208" i="4"/>
  <c r="CA208" i="4" s="1"/>
  <c r="CD208" i="4"/>
  <c r="F208" i="4"/>
  <c r="D208" i="4" s="1"/>
  <c r="E208" i="4"/>
  <c r="CH207" i="4"/>
  <c r="CA207" i="4"/>
  <c r="F207" i="4"/>
  <c r="E207" i="4"/>
  <c r="D207" i="4" s="1"/>
  <c r="CK206" i="4"/>
  <c r="CI206" i="4"/>
  <c r="CB206" i="4" s="1"/>
  <c r="CH206" i="4"/>
  <c r="CD206" i="4"/>
  <c r="CA206" i="4"/>
  <c r="F206" i="4"/>
  <c r="D206" i="4" s="1"/>
  <c r="E206" i="4"/>
  <c r="CH205" i="4"/>
  <c r="CA205" i="4"/>
  <c r="F205" i="4"/>
  <c r="E205" i="4"/>
  <c r="D205" i="4" s="1"/>
  <c r="CH204" i="4"/>
  <c r="CA204" i="4"/>
  <c r="F204" i="4"/>
  <c r="E204" i="4"/>
  <c r="D204" i="4"/>
  <c r="CH203" i="4"/>
  <c r="CA203" i="4"/>
  <c r="F203" i="4"/>
  <c r="D203" i="4" s="1"/>
  <c r="E203" i="4"/>
  <c r="CA198" i="4"/>
  <c r="K198" i="4"/>
  <c r="D198" i="4"/>
  <c r="CH198" i="4" s="1"/>
  <c r="D197" i="4"/>
  <c r="CH197" i="4" s="1"/>
  <c r="CA197" i="4" s="1"/>
  <c r="K197" i="4" s="1"/>
  <c r="K196" i="4"/>
  <c r="D196" i="4"/>
  <c r="CH196" i="4" s="1"/>
  <c r="CA196" i="4" s="1"/>
  <c r="D195" i="4"/>
  <c r="CH195" i="4" s="1"/>
  <c r="CA195" i="4" s="1"/>
  <c r="K195" i="4" s="1"/>
  <c r="AH190" i="4"/>
  <c r="AD190" i="4"/>
  <c r="CI189" i="4"/>
  <c r="CB189" i="4" s="1"/>
  <c r="CH189" i="4"/>
  <c r="CA189" i="4" s="1"/>
  <c r="AD189" i="4"/>
  <c r="F189" i="4"/>
  <c r="E189" i="4"/>
  <c r="D189" i="4" s="1"/>
  <c r="AD188" i="4"/>
  <c r="F188" i="4"/>
  <c r="E188" i="4"/>
  <c r="D188" i="4" s="1"/>
  <c r="AD187" i="4"/>
  <c r="F187" i="4"/>
  <c r="E187" i="4"/>
  <c r="D187" i="4"/>
  <c r="AD186" i="4"/>
  <c r="F186" i="4"/>
  <c r="D186" i="4" s="1"/>
  <c r="E186" i="4"/>
  <c r="F181" i="4"/>
  <c r="D181" i="4" s="1"/>
  <c r="E181" i="4"/>
  <c r="F180" i="4"/>
  <c r="D180" i="4" s="1"/>
  <c r="E180" i="4"/>
  <c r="F179" i="4"/>
  <c r="D179" i="4" s="1"/>
  <c r="E179" i="4"/>
  <c r="F178" i="4"/>
  <c r="D178" i="4" s="1"/>
  <c r="E178" i="4"/>
  <c r="F177" i="4"/>
  <c r="D177" i="4" s="1"/>
  <c r="E177" i="4"/>
  <c r="F176" i="4"/>
  <c r="D176" i="4" s="1"/>
  <c r="E176" i="4"/>
  <c r="F175" i="4"/>
  <c r="D175" i="4" s="1"/>
  <c r="E175" i="4"/>
  <c r="F174" i="4"/>
  <c r="D174" i="4" s="1"/>
  <c r="E174" i="4"/>
  <c r="F173" i="4"/>
  <c r="D173" i="4" s="1"/>
  <c r="E173" i="4"/>
  <c r="F172" i="4"/>
  <c r="D172" i="4" s="1"/>
  <c r="E172" i="4"/>
  <c r="F171" i="4"/>
  <c r="D171" i="4" s="1"/>
  <c r="E171" i="4"/>
  <c r="F170" i="4"/>
  <c r="D170" i="4" s="1"/>
  <c r="E170" i="4"/>
  <c r="F169" i="4"/>
  <c r="D169" i="4" s="1"/>
  <c r="E169" i="4"/>
  <c r="F168" i="4"/>
  <c r="D168" i="4" s="1"/>
  <c r="E168" i="4"/>
  <c r="F167" i="4"/>
  <c r="D167" i="4" s="1"/>
  <c r="E167" i="4"/>
  <c r="F166" i="4"/>
  <c r="D166" i="4" s="1"/>
  <c r="E166" i="4"/>
  <c r="F165" i="4"/>
  <c r="D165" i="4" s="1"/>
  <c r="E165" i="4"/>
  <c r="F164" i="4"/>
  <c r="D164" i="4" s="1"/>
  <c r="E164" i="4"/>
  <c r="T163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F163" i="4" s="1"/>
  <c r="D163" i="4" s="1"/>
  <c r="G163" i="4"/>
  <c r="E163" i="4"/>
  <c r="E162" i="4"/>
  <c r="D162" i="4" s="1"/>
  <c r="CI161" i="4"/>
  <c r="CB161" i="4" s="1"/>
  <c r="CH161" i="4"/>
  <c r="CA161" i="4" s="1"/>
  <c r="E161" i="4"/>
  <c r="D161" i="4"/>
  <c r="CJ161" i="4" s="1"/>
  <c r="CC161" i="4" s="1"/>
  <c r="CK160" i="4"/>
  <c r="CD160" i="4" s="1"/>
  <c r="CJ160" i="4"/>
  <c r="CH160" i="4"/>
  <c r="CA160" i="4" s="1"/>
  <c r="U160" i="4" s="1"/>
  <c r="CC160" i="4"/>
  <c r="E160" i="4"/>
  <c r="D160" i="4" s="1"/>
  <c r="CI160" i="4" s="1"/>
  <c r="CB160" i="4" s="1"/>
  <c r="CK159" i="4"/>
  <c r="CD159" i="4" s="1"/>
  <c r="E159" i="4"/>
  <c r="D159" i="4"/>
  <c r="CH159" i="4" s="1"/>
  <c r="CA159" i="4" s="1"/>
  <c r="CJ158" i="4"/>
  <c r="CC158" i="4" s="1"/>
  <c r="F158" i="4"/>
  <c r="D158" i="4"/>
  <c r="CK157" i="4"/>
  <c r="CD157" i="4" s="1"/>
  <c r="CI157" i="4"/>
  <c r="CB157" i="4" s="1"/>
  <c r="F157" i="4"/>
  <c r="D157" i="4"/>
  <c r="F156" i="4"/>
  <c r="D156" i="4" s="1"/>
  <c r="CK155" i="4"/>
  <c r="CD155" i="4" s="1"/>
  <c r="F155" i="4"/>
  <c r="D155" i="4"/>
  <c r="F154" i="4"/>
  <c r="F152" i="4" s="1"/>
  <c r="D152" i="4" s="1"/>
  <c r="CI152" i="4" s="1"/>
  <c r="CB152" i="4" s="1"/>
  <c r="D154" i="4"/>
  <c r="CI153" i="4"/>
  <c r="CB153" i="4" s="1"/>
  <c r="CH153" i="4"/>
  <c r="CA153" i="4"/>
  <c r="F153" i="4"/>
  <c r="D153" i="4"/>
  <c r="CJ153" i="4" s="1"/>
  <c r="CC153" i="4" s="1"/>
  <c r="CK152" i="4"/>
  <c r="CD152" i="4" s="1"/>
  <c r="T152" i="4"/>
  <c r="S152" i="4"/>
  <c r="R152" i="4"/>
  <c r="Q152" i="4"/>
  <c r="P152" i="4"/>
  <c r="O152" i="4"/>
  <c r="N152" i="4"/>
  <c r="L152" i="4"/>
  <c r="CK151" i="4"/>
  <c r="CD151" i="4" s="1"/>
  <c r="CJ151" i="4"/>
  <c r="CC151" i="4" s="1"/>
  <c r="CI151" i="4"/>
  <c r="CB151" i="4" s="1"/>
  <c r="U151" i="4" s="1"/>
  <c r="F151" i="4"/>
  <c r="D151" i="4"/>
  <c r="CH151" i="4" s="1"/>
  <c r="CA151" i="4" s="1"/>
  <c r="F150" i="4"/>
  <c r="D150" i="4"/>
  <c r="F149" i="4"/>
  <c r="D149" i="4"/>
  <c r="U144" i="4"/>
  <c r="T144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CM143" i="4"/>
  <c r="CL143" i="4"/>
  <c r="CK143" i="4"/>
  <c r="CH143" i="4"/>
  <c r="CE143" i="4"/>
  <c r="CC143" i="4"/>
  <c r="CA143" i="4"/>
  <c r="D143" i="4"/>
  <c r="CM142" i="4"/>
  <c r="CL142" i="4"/>
  <c r="CK142" i="4"/>
  <c r="CH142" i="4"/>
  <c r="CE142" i="4"/>
  <c r="CC142" i="4"/>
  <c r="CA142" i="4"/>
  <c r="D142" i="4"/>
  <c r="CM141" i="4"/>
  <c r="CL141" i="4"/>
  <c r="CK141" i="4"/>
  <c r="CH141" i="4"/>
  <c r="CE141" i="4"/>
  <c r="CC141" i="4"/>
  <c r="CA141" i="4"/>
  <c r="D141" i="4"/>
  <c r="CM140" i="4"/>
  <c r="CL140" i="4"/>
  <c r="CK140" i="4"/>
  <c r="CH140" i="4"/>
  <c r="CE140" i="4"/>
  <c r="CC140" i="4"/>
  <c r="CA140" i="4"/>
  <c r="D140" i="4"/>
  <c r="CM139" i="4"/>
  <c r="CL139" i="4"/>
  <c r="CK139" i="4"/>
  <c r="CH139" i="4"/>
  <c r="CE139" i="4"/>
  <c r="CC139" i="4"/>
  <c r="CA139" i="4"/>
  <c r="D139" i="4"/>
  <c r="CM138" i="4"/>
  <c r="CL138" i="4"/>
  <c r="CK138" i="4"/>
  <c r="CH138" i="4"/>
  <c r="CE138" i="4"/>
  <c r="CC138" i="4"/>
  <c r="CA138" i="4"/>
  <c r="D138" i="4"/>
  <c r="CM137" i="4"/>
  <c r="CL137" i="4"/>
  <c r="CK137" i="4"/>
  <c r="CH137" i="4"/>
  <c r="CE137" i="4"/>
  <c r="CC137" i="4"/>
  <c r="CA137" i="4"/>
  <c r="D137" i="4"/>
  <c r="D136" i="4"/>
  <c r="V132" i="4"/>
  <c r="U132" i="4"/>
  <c r="T132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CN131" i="4"/>
  <c r="CG131" i="4" s="1"/>
  <c r="CM131" i="4"/>
  <c r="CL131" i="4"/>
  <c r="CJ131" i="4"/>
  <c r="CI131" i="4"/>
  <c r="CH131" i="4"/>
  <c r="CF131" i="4"/>
  <c r="CE131" i="4"/>
  <c r="CD131" i="4"/>
  <c r="CB131" i="4"/>
  <c r="CA131" i="4"/>
  <c r="D131" i="4"/>
  <c r="CK131" i="4" s="1"/>
  <c r="CN130" i="4"/>
  <c r="CG130" i="4" s="1"/>
  <c r="CM130" i="4"/>
  <c r="CL130" i="4"/>
  <c r="CJ130" i="4"/>
  <c r="CI130" i="4"/>
  <c r="CH130" i="4"/>
  <c r="CF130" i="4"/>
  <c r="CE130" i="4"/>
  <c r="CD130" i="4"/>
  <c r="CB130" i="4"/>
  <c r="CA130" i="4"/>
  <c r="D130" i="4"/>
  <c r="CK130" i="4" s="1"/>
  <c r="CN129" i="4"/>
  <c r="CG129" i="4" s="1"/>
  <c r="CM129" i="4"/>
  <c r="CL129" i="4"/>
  <c r="CJ129" i="4"/>
  <c r="CI129" i="4"/>
  <c r="CH129" i="4"/>
  <c r="CF129" i="4"/>
  <c r="CE129" i="4"/>
  <c r="CD129" i="4"/>
  <c r="CB129" i="4"/>
  <c r="CA129" i="4"/>
  <c r="D129" i="4"/>
  <c r="CK129" i="4" s="1"/>
  <c r="CN128" i="4"/>
  <c r="CG128" i="4" s="1"/>
  <c r="CM128" i="4"/>
  <c r="CL128" i="4"/>
  <c r="CJ128" i="4"/>
  <c r="CI128" i="4"/>
  <c r="CH128" i="4"/>
  <c r="CF128" i="4"/>
  <c r="CE128" i="4"/>
  <c r="CD128" i="4"/>
  <c r="CB128" i="4"/>
  <c r="CA128" i="4"/>
  <c r="D128" i="4"/>
  <c r="CK128" i="4" s="1"/>
  <c r="CN127" i="4"/>
  <c r="CG127" i="4" s="1"/>
  <c r="CM127" i="4"/>
  <c r="CL127" i="4"/>
  <c r="CJ127" i="4"/>
  <c r="CI127" i="4"/>
  <c r="CH127" i="4"/>
  <c r="CF127" i="4"/>
  <c r="CE127" i="4"/>
  <c r="CD127" i="4"/>
  <c r="CB127" i="4"/>
  <c r="CA127" i="4"/>
  <c r="D127" i="4"/>
  <c r="CK127" i="4" s="1"/>
  <c r="CN126" i="4"/>
  <c r="CG126" i="4" s="1"/>
  <c r="CM126" i="4"/>
  <c r="CL126" i="4"/>
  <c r="CJ126" i="4"/>
  <c r="CI126" i="4"/>
  <c r="CH126" i="4"/>
  <c r="CF126" i="4"/>
  <c r="CE126" i="4"/>
  <c r="CD126" i="4"/>
  <c r="CB126" i="4"/>
  <c r="CA126" i="4"/>
  <c r="D126" i="4"/>
  <c r="CK126" i="4" s="1"/>
  <c r="CN125" i="4"/>
  <c r="CG125" i="4" s="1"/>
  <c r="CM125" i="4"/>
  <c r="CL125" i="4"/>
  <c r="CJ125" i="4"/>
  <c r="CI125" i="4"/>
  <c r="CH125" i="4"/>
  <c r="CF125" i="4"/>
  <c r="CE125" i="4"/>
  <c r="CD125" i="4"/>
  <c r="CB125" i="4"/>
  <c r="CA125" i="4"/>
  <c r="D125" i="4"/>
  <c r="CK125" i="4" s="1"/>
  <c r="CN124" i="4"/>
  <c r="CG124" i="4" s="1"/>
  <c r="CM124" i="4"/>
  <c r="CL124" i="4"/>
  <c r="CJ124" i="4"/>
  <c r="CI124" i="4"/>
  <c r="CH124" i="4"/>
  <c r="CF124" i="4"/>
  <c r="CE124" i="4"/>
  <c r="CD124" i="4"/>
  <c r="CB124" i="4"/>
  <c r="CA124" i="4"/>
  <c r="D124" i="4"/>
  <c r="CK124" i="4" s="1"/>
  <c r="CN123" i="4"/>
  <c r="CG123" i="4" s="1"/>
  <c r="CM123" i="4"/>
  <c r="CL123" i="4"/>
  <c r="CJ123" i="4"/>
  <c r="CI123" i="4"/>
  <c r="CH123" i="4"/>
  <c r="CF123" i="4"/>
  <c r="CE123" i="4"/>
  <c r="CD123" i="4"/>
  <c r="CB123" i="4"/>
  <c r="CA123" i="4"/>
  <c r="D123" i="4"/>
  <c r="CK123" i="4" s="1"/>
  <c r="CN122" i="4"/>
  <c r="CG122" i="4" s="1"/>
  <c r="CM122" i="4"/>
  <c r="CL122" i="4"/>
  <c r="CJ122" i="4"/>
  <c r="CI122" i="4"/>
  <c r="CH122" i="4"/>
  <c r="CF122" i="4"/>
  <c r="CE122" i="4"/>
  <c r="CD122" i="4"/>
  <c r="CB122" i="4"/>
  <c r="CA122" i="4"/>
  <c r="D122" i="4"/>
  <c r="CK122" i="4" s="1"/>
  <c r="CN121" i="4"/>
  <c r="CG121" i="4" s="1"/>
  <c r="CM121" i="4"/>
  <c r="CL121" i="4"/>
  <c r="CJ121" i="4"/>
  <c r="CI121" i="4"/>
  <c r="CH121" i="4"/>
  <c r="CF121" i="4"/>
  <c r="CE121" i="4"/>
  <c r="CD121" i="4"/>
  <c r="CB121" i="4"/>
  <c r="CA121" i="4"/>
  <c r="D121" i="4"/>
  <c r="CK121" i="4" s="1"/>
  <c r="CN120" i="4"/>
  <c r="CG120" i="4" s="1"/>
  <c r="CM120" i="4"/>
  <c r="CL120" i="4"/>
  <c r="CJ120" i="4"/>
  <c r="CI120" i="4"/>
  <c r="CH120" i="4"/>
  <c r="CF120" i="4"/>
  <c r="CE120" i="4"/>
  <c r="CD120" i="4"/>
  <c r="CB120" i="4"/>
  <c r="CA120" i="4"/>
  <c r="D120" i="4"/>
  <c r="CK120" i="4" s="1"/>
  <c r="CN119" i="4"/>
  <c r="CG119" i="4" s="1"/>
  <c r="CM119" i="4"/>
  <c r="CL119" i="4"/>
  <c r="CJ119" i="4"/>
  <c r="CI119" i="4"/>
  <c r="CH119" i="4"/>
  <c r="CF119" i="4"/>
  <c r="CE119" i="4"/>
  <c r="CD119" i="4"/>
  <c r="CB119" i="4"/>
  <c r="CA119" i="4"/>
  <c r="D119" i="4"/>
  <c r="CK119" i="4" s="1"/>
  <c r="CN118" i="4"/>
  <c r="CG118" i="4" s="1"/>
  <c r="CM118" i="4"/>
  <c r="CL118" i="4"/>
  <c r="CJ118" i="4"/>
  <c r="CI118" i="4"/>
  <c r="CH118" i="4"/>
  <c r="CF118" i="4"/>
  <c r="CE118" i="4"/>
  <c r="CD118" i="4"/>
  <c r="CB118" i="4"/>
  <c r="CA118" i="4"/>
  <c r="D118" i="4"/>
  <c r="CK118" i="4" s="1"/>
  <c r="CN117" i="4"/>
  <c r="CG117" i="4" s="1"/>
  <c r="CM117" i="4"/>
  <c r="CL117" i="4"/>
  <c r="CJ117" i="4"/>
  <c r="CI117" i="4"/>
  <c r="CH117" i="4"/>
  <c r="CF117" i="4"/>
  <c r="CE117" i="4"/>
  <c r="CD117" i="4"/>
  <c r="CB117" i="4"/>
  <c r="CA117" i="4"/>
  <c r="D117" i="4"/>
  <c r="CK117" i="4" s="1"/>
  <c r="CN116" i="4"/>
  <c r="CG116" i="4" s="1"/>
  <c r="CM116" i="4"/>
  <c r="CL116" i="4"/>
  <c r="CJ116" i="4"/>
  <c r="CI116" i="4"/>
  <c r="CH116" i="4"/>
  <c r="CF116" i="4"/>
  <c r="CE116" i="4"/>
  <c r="CD116" i="4"/>
  <c r="CB116" i="4"/>
  <c r="CA116" i="4"/>
  <c r="D116" i="4"/>
  <c r="CK116" i="4" s="1"/>
  <c r="CN115" i="4"/>
  <c r="CG115" i="4" s="1"/>
  <c r="CM115" i="4"/>
  <c r="CL115" i="4"/>
  <c r="CJ115" i="4"/>
  <c r="CI115" i="4"/>
  <c r="CH115" i="4"/>
  <c r="CF115" i="4"/>
  <c r="CE115" i="4"/>
  <c r="CD115" i="4"/>
  <c r="CB115" i="4"/>
  <c r="CA115" i="4"/>
  <c r="D115" i="4"/>
  <c r="CK115" i="4" s="1"/>
  <c r="CN114" i="4"/>
  <c r="CG114" i="4" s="1"/>
  <c r="CM114" i="4"/>
  <c r="CL114" i="4"/>
  <c r="CJ114" i="4"/>
  <c r="CI114" i="4"/>
  <c r="CH114" i="4"/>
  <c r="CF114" i="4"/>
  <c r="CE114" i="4"/>
  <c r="CD114" i="4"/>
  <c r="CB114" i="4"/>
  <c r="CA114" i="4"/>
  <c r="D114" i="4"/>
  <c r="CK114" i="4" s="1"/>
  <c r="CN113" i="4"/>
  <c r="CG113" i="4" s="1"/>
  <c r="CM113" i="4"/>
  <c r="CL113" i="4"/>
  <c r="CJ113" i="4"/>
  <c r="CI113" i="4"/>
  <c r="CH113" i="4"/>
  <c r="CF113" i="4"/>
  <c r="CE113" i="4"/>
  <c r="CD113" i="4"/>
  <c r="CB113" i="4"/>
  <c r="CA113" i="4"/>
  <c r="D113" i="4"/>
  <c r="CK113" i="4" s="1"/>
  <c r="CN112" i="4"/>
  <c r="CG112" i="4" s="1"/>
  <c r="CM112" i="4"/>
  <c r="CL112" i="4"/>
  <c r="CJ112" i="4"/>
  <c r="CI112" i="4"/>
  <c r="CH112" i="4"/>
  <c r="CF112" i="4"/>
  <c r="CE112" i="4"/>
  <c r="CD112" i="4"/>
  <c r="CB112" i="4"/>
  <c r="CA112" i="4"/>
  <c r="D112" i="4"/>
  <c r="CK112" i="4" s="1"/>
  <c r="CN111" i="4"/>
  <c r="CG111" i="4" s="1"/>
  <c r="CM111" i="4"/>
  <c r="CL111" i="4"/>
  <c r="CJ111" i="4"/>
  <c r="CI111" i="4"/>
  <c r="CH111" i="4"/>
  <c r="CF111" i="4"/>
  <c r="CE111" i="4"/>
  <c r="CD111" i="4"/>
  <c r="CB111" i="4"/>
  <c r="CA111" i="4"/>
  <c r="D111" i="4"/>
  <c r="CK111" i="4" s="1"/>
  <c r="CN110" i="4"/>
  <c r="CG110" i="4" s="1"/>
  <c r="CM110" i="4"/>
  <c r="CL110" i="4"/>
  <c r="CJ110" i="4"/>
  <c r="CI110" i="4"/>
  <c r="CH110" i="4"/>
  <c r="CF110" i="4"/>
  <c r="CE110" i="4"/>
  <c r="CD110" i="4"/>
  <c r="CB110" i="4"/>
  <c r="CA110" i="4"/>
  <c r="D110" i="4"/>
  <c r="CK110" i="4" s="1"/>
  <c r="CN109" i="4"/>
  <c r="CG109" i="4" s="1"/>
  <c r="CM109" i="4"/>
  <c r="CL109" i="4"/>
  <c r="CJ109" i="4"/>
  <c r="CI109" i="4"/>
  <c r="CH109" i="4"/>
  <c r="CF109" i="4"/>
  <c r="CE109" i="4"/>
  <c r="CD109" i="4"/>
  <c r="CB109" i="4"/>
  <c r="CA109" i="4"/>
  <c r="D109" i="4"/>
  <c r="CK109" i="4" s="1"/>
  <c r="CN108" i="4"/>
  <c r="CG108" i="4" s="1"/>
  <c r="CM108" i="4"/>
  <c r="CL108" i="4"/>
  <c r="CJ108" i="4"/>
  <c r="CI108" i="4"/>
  <c r="CH108" i="4"/>
  <c r="CF108" i="4"/>
  <c r="CE108" i="4"/>
  <c r="CD108" i="4"/>
  <c r="CB108" i="4"/>
  <c r="CA108" i="4"/>
  <c r="D108" i="4"/>
  <c r="CK108" i="4" s="1"/>
  <c r="CN107" i="4"/>
  <c r="CG107" i="4" s="1"/>
  <c r="CM107" i="4"/>
  <c r="CL107" i="4"/>
  <c r="CJ107" i="4"/>
  <c r="CI107" i="4"/>
  <c r="CH107" i="4"/>
  <c r="CF107" i="4"/>
  <c r="CE107" i="4"/>
  <c r="CD107" i="4"/>
  <c r="CB107" i="4"/>
  <c r="CA107" i="4"/>
  <c r="D107" i="4"/>
  <c r="CK107" i="4" s="1"/>
  <c r="CN106" i="4"/>
  <c r="CG106" i="4" s="1"/>
  <c r="CM106" i="4"/>
  <c r="CL106" i="4"/>
  <c r="CJ106" i="4"/>
  <c r="CI106" i="4"/>
  <c r="CH106" i="4"/>
  <c r="CF106" i="4"/>
  <c r="CE106" i="4"/>
  <c r="CD106" i="4"/>
  <c r="CB106" i="4"/>
  <c r="CA106" i="4"/>
  <c r="D106" i="4"/>
  <c r="CK106" i="4" s="1"/>
  <c r="CN105" i="4"/>
  <c r="CG105" i="4" s="1"/>
  <c r="CM105" i="4"/>
  <c r="CL105" i="4"/>
  <c r="CJ105" i="4"/>
  <c r="CI105" i="4"/>
  <c r="CH105" i="4"/>
  <c r="CF105" i="4"/>
  <c r="CE105" i="4"/>
  <c r="CD105" i="4"/>
  <c r="CB105" i="4"/>
  <c r="CA105" i="4"/>
  <c r="D105" i="4"/>
  <c r="CK105" i="4" s="1"/>
  <c r="CN104" i="4"/>
  <c r="CG104" i="4" s="1"/>
  <c r="CM104" i="4"/>
  <c r="CL104" i="4"/>
  <c r="CJ104" i="4"/>
  <c r="CI104" i="4"/>
  <c r="CH104" i="4"/>
  <c r="CF104" i="4"/>
  <c r="CE104" i="4"/>
  <c r="CD104" i="4"/>
  <c r="CB104" i="4"/>
  <c r="CA104" i="4"/>
  <c r="D104" i="4"/>
  <c r="CK104" i="4" s="1"/>
  <c r="CN103" i="4"/>
  <c r="CG103" i="4" s="1"/>
  <c r="CM103" i="4"/>
  <c r="CL103" i="4"/>
  <c r="CJ103" i="4"/>
  <c r="CI103" i="4"/>
  <c r="CH103" i="4"/>
  <c r="CF103" i="4"/>
  <c r="CE103" i="4"/>
  <c r="CD103" i="4"/>
  <c r="CB103" i="4"/>
  <c r="CA103" i="4"/>
  <c r="D103" i="4"/>
  <c r="CK103" i="4" s="1"/>
  <c r="CN102" i="4"/>
  <c r="CG102" i="4" s="1"/>
  <c r="CM102" i="4"/>
  <c r="CL102" i="4"/>
  <c r="CJ102" i="4"/>
  <c r="CI102" i="4"/>
  <c r="CH102" i="4"/>
  <c r="CF102" i="4"/>
  <c r="CE102" i="4"/>
  <c r="CD102" i="4"/>
  <c r="CB102" i="4"/>
  <c r="CA102" i="4"/>
  <c r="D102" i="4"/>
  <c r="CK102" i="4" s="1"/>
  <c r="CN101" i="4"/>
  <c r="CG101" i="4" s="1"/>
  <c r="CM101" i="4"/>
  <c r="CL101" i="4"/>
  <c r="CJ101" i="4"/>
  <c r="CI101" i="4"/>
  <c r="CH101" i="4"/>
  <c r="CF101" i="4"/>
  <c r="CE101" i="4"/>
  <c r="CD101" i="4"/>
  <c r="CB101" i="4"/>
  <c r="CA101" i="4"/>
  <c r="D101" i="4"/>
  <c r="CK101" i="4" s="1"/>
  <c r="CN100" i="4"/>
  <c r="CM100" i="4"/>
  <c r="CL100" i="4"/>
  <c r="CI100" i="4"/>
  <c r="CG100" i="4"/>
  <c r="CF100" i="4"/>
  <c r="CD100" i="4"/>
  <c r="CB100" i="4"/>
  <c r="D100" i="4"/>
  <c r="CK100" i="4" s="1"/>
  <c r="CN99" i="4"/>
  <c r="CG99" i="4" s="1"/>
  <c r="CM99" i="4"/>
  <c r="CL99" i="4"/>
  <c r="CJ99" i="4"/>
  <c r="CI99" i="4"/>
  <c r="CH99" i="4"/>
  <c r="CF99" i="4"/>
  <c r="CE99" i="4"/>
  <c r="CD99" i="4"/>
  <c r="CB99" i="4"/>
  <c r="CA99" i="4"/>
  <c r="D99" i="4"/>
  <c r="CK99" i="4" s="1"/>
  <c r="CN98" i="4"/>
  <c r="CG98" i="4" s="1"/>
  <c r="CM98" i="4"/>
  <c r="CL98" i="4"/>
  <c r="CJ98" i="4"/>
  <c r="CI98" i="4"/>
  <c r="CH98" i="4"/>
  <c r="CF98" i="4"/>
  <c r="CE98" i="4"/>
  <c r="CD98" i="4"/>
  <c r="CB98" i="4"/>
  <c r="CA98" i="4"/>
  <c r="D98" i="4"/>
  <c r="CK98" i="4" s="1"/>
  <c r="CN97" i="4"/>
  <c r="CG97" i="4" s="1"/>
  <c r="CM97" i="4"/>
  <c r="CL97" i="4"/>
  <c r="CJ97" i="4"/>
  <c r="CI97" i="4"/>
  <c r="CH97" i="4"/>
  <c r="CF97" i="4"/>
  <c r="CE97" i="4"/>
  <c r="CD97" i="4"/>
  <c r="CB97" i="4"/>
  <c r="CA97" i="4"/>
  <c r="D97" i="4"/>
  <c r="CK97" i="4" s="1"/>
  <c r="CN96" i="4"/>
  <c r="CM96" i="4"/>
  <c r="CI96" i="4"/>
  <c r="CH96" i="4"/>
  <c r="CG96" i="4"/>
  <c r="CD96" i="4"/>
  <c r="CB96" i="4"/>
  <c r="D96" i="4"/>
  <c r="CN95" i="4"/>
  <c r="CL95" i="4"/>
  <c r="CK95" i="4"/>
  <c r="CI95" i="4"/>
  <c r="CG95" i="4"/>
  <c r="CF95" i="4"/>
  <c r="CE95" i="4"/>
  <c r="CB95" i="4"/>
  <c r="CA95" i="4"/>
  <c r="D95" i="4"/>
  <c r="CM95" i="4" s="1"/>
  <c r="CI94" i="4"/>
  <c r="CD94" i="4"/>
  <c r="D94" i="4"/>
  <c r="CN93" i="4"/>
  <c r="CL93" i="4"/>
  <c r="CK93" i="4"/>
  <c r="CI93" i="4"/>
  <c r="CG93" i="4"/>
  <c r="CF93" i="4"/>
  <c r="CE93" i="4"/>
  <c r="CB93" i="4"/>
  <c r="CA93" i="4"/>
  <c r="D93" i="4"/>
  <c r="CM93" i="4" s="1"/>
  <c r="CN92" i="4"/>
  <c r="CM92" i="4"/>
  <c r="CI92" i="4"/>
  <c r="CH92" i="4"/>
  <c r="CG92" i="4"/>
  <c r="CD92" i="4"/>
  <c r="CB92" i="4"/>
  <c r="D92" i="4"/>
  <c r="CN91" i="4"/>
  <c r="CL91" i="4"/>
  <c r="CK91" i="4"/>
  <c r="CI91" i="4"/>
  <c r="CG91" i="4"/>
  <c r="CF91" i="4"/>
  <c r="CE91" i="4"/>
  <c r="CB91" i="4"/>
  <c r="CA91" i="4"/>
  <c r="D91" i="4"/>
  <c r="CM91" i="4" s="1"/>
  <c r="CN90" i="4"/>
  <c r="CG90" i="4" s="1"/>
  <c r="CM90" i="4"/>
  <c r="CL90" i="4"/>
  <c r="CJ90" i="4"/>
  <c r="CI90" i="4"/>
  <c r="CH90" i="4"/>
  <c r="CF90" i="4"/>
  <c r="CE90" i="4"/>
  <c r="CD90" i="4"/>
  <c r="CB90" i="4"/>
  <c r="CA90" i="4"/>
  <c r="D90" i="4"/>
  <c r="CK90" i="4" s="1"/>
  <c r="CN89" i="4"/>
  <c r="CG89" i="4" s="1"/>
  <c r="CM89" i="4"/>
  <c r="CL89" i="4"/>
  <c r="CJ89" i="4"/>
  <c r="CI89" i="4"/>
  <c r="CH89" i="4"/>
  <c r="CF89" i="4"/>
  <c r="CE89" i="4"/>
  <c r="CD89" i="4"/>
  <c r="CB89" i="4"/>
  <c r="CA89" i="4"/>
  <c r="D89" i="4"/>
  <c r="CK89" i="4" s="1"/>
  <c r="CN88" i="4"/>
  <c r="CG88" i="4" s="1"/>
  <c r="CM88" i="4"/>
  <c r="CL88" i="4"/>
  <c r="CJ88" i="4"/>
  <c r="CI88" i="4"/>
  <c r="CH88" i="4"/>
  <c r="CF88" i="4"/>
  <c r="CE88" i="4"/>
  <c r="CD88" i="4"/>
  <c r="CB88" i="4"/>
  <c r="CA88" i="4"/>
  <c r="D88" i="4"/>
  <c r="CK88" i="4" s="1"/>
  <c r="CN87" i="4"/>
  <c r="CG87" i="4" s="1"/>
  <c r="CM87" i="4"/>
  <c r="CL87" i="4"/>
  <c r="CJ87" i="4"/>
  <c r="CI87" i="4"/>
  <c r="CH87" i="4"/>
  <c r="CF87" i="4"/>
  <c r="CE87" i="4"/>
  <c r="CD87" i="4"/>
  <c r="CB87" i="4"/>
  <c r="CA87" i="4"/>
  <c r="D87" i="4"/>
  <c r="CK87" i="4" s="1"/>
  <c r="CN86" i="4"/>
  <c r="CG86" i="4" s="1"/>
  <c r="CM86" i="4"/>
  <c r="CL86" i="4"/>
  <c r="CJ86" i="4"/>
  <c r="CI86" i="4"/>
  <c r="CH86" i="4"/>
  <c r="CF86" i="4"/>
  <c r="CE86" i="4"/>
  <c r="CD86" i="4"/>
  <c r="CB86" i="4"/>
  <c r="CA86" i="4"/>
  <c r="D86" i="4"/>
  <c r="CK86" i="4" s="1"/>
  <c r="CN85" i="4"/>
  <c r="CG85" i="4" s="1"/>
  <c r="CM85" i="4"/>
  <c r="CL85" i="4"/>
  <c r="CJ85" i="4"/>
  <c r="CI85" i="4"/>
  <c r="CH85" i="4"/>
  <c r="CF85" i="4"/>
  <c r="CE85" i="4"/>
  <c r="CD85" i="4"/>
  <c r="CB85" i="4"/>
  <c r="CA85" i="4"/>
  <c r="D85" i="4"/>
  <c r="CK85" i="4" s="1"/>
  <c r="CN84" i="4"/>
  <c r="CG84" i="4" s="1"/>
  <c r="CM84" i="4"/>
  <c r="CL84" i="4"/>
  <c r="CJ84" i="4"/>
  <c r="CI84" i="4"/>
  <c r="CH84" i="4"/>
  <c r="CF84" i="4"/>
  <c r="CE84" i="4"/>
  <c r="CD84" i="4"/>
  <c r="CB84" i="4"/>
  <c r="CA84" i="4"/>
  <c r="D84" i="4"/>
  <c r="CK84" i="4" s="1"/>
  <c r="CN83" i="4"/>
  <c r="CG83" i="4" s="1"/>
  <c r="CM83" i="4"/>
  <c r="CL83" i="4"/>
  <c r="CJ83" i="4"/>
  <c r="CI83" i="4"/>
  <c r="CH83" i="4"/>
  <c r="CF83" i="4"/>
  <c r="CE83" i="4"/>
  <c r="CD83" i="4"/>
  <c r="CB83" i="4"/>
  <c r="CA83" i="4"/>
  <c r="D83" i="4"/>
  <c r="CK83" i="4" s="1"/>
  <c r="CN82" i="4"/>
  <c r="CG82" i="4" s="1"/>
  <c r="CM82" i="4"/>
  <c r="CL82" i="4"/>
  <c r="CJ82" i="4"/>
  <c r="CI82" i="4"/>
  <c r="CH82" i="4"/>
  <c r="CF82" i="4"/>
  <c r="CE82" i="4"/>
  <c r="CD82" i="4"/>
  <c r="CB82" i="4"/>
  <c r="CA82" i="4"/>
  <c r="D82" i="4"/>
  <c r="CK82" i="4" s="1"/>
  <c r="CN81" i="4"/>
  <c r="CG81" i="4" s="1"/>
  <c r="CM81" i="4"/>
  <c r="CL81" i="4"/>
  <c r="CJ81" i="4"/>
  <c r="CI81" i="4"/>
  <c r="CH81" i="4"/>
  <c r="CF81" i="4"/>
  <c r="CE81" i="4"/>
  <c r="CD81" i="4"/>
  <c r="CB81" i="4"/>
  <c r="CA81" i="4"/>
  <c r="D81" i="4"/>
  <c r="CK81" i="4" s="1"/>
  <c r="CN80" i="4"/>
  <c r="CG80" i="4" s="1"/>
  <c r="CM80" i="4"/>
  <c r="CL80" i="4"/>
  <c r="CJ80" i="4"/>
  <c r="CI80" i="4"/>
  <c r="CH80" i="4"/>
  <c r="CF80" i="4"/>
  <c r="CE80" i="4"/>
  <c r="CD80" i="4"/>
  <c r="CB80" i="4"/>
  <c r="CA80" i="4"/>
  <c r="D80" i="4"/>
  <c r="D132" i="4" s="1"/>
  <c r="D76" i="4"/>
  <c r="D75" i="4"/>
  <c r="CL71" i="4"/>
  <c r="CE71" i="4" s="1"/>
  <c r="CK71" i="4"/>
  <c r="CJ71" i="4"/>
  <c r="CI71" i="4"/>
  <c r="CH71" i="4"/>
  <c r="CA71" i="4" s="1"/>
  <c r="CD71" i="4"/>
  <c r="CC71" i="4"/>
  <c r="J71" i="4" s="1"/>
  <c r="CB71" i="4"/>
  <c r="CL70" i="4"/>
  <c r="CK70" i="4"/>
  <c r="CD70" i="4" s="1"/>
  <c r="CJ70" i="4"/>
  <c r="CI70" i="4"/>
  <c r="CH70" i="4"/>
  <c r="CE70" i="4"/>
  <c r="CC70" i="4"/>
  <c r="CB70" i="4"/>
  <c r="CA70" i="4"/>
  <c r="CL69" i="4"/>
  <c r="CE69" i="4" s="1"/>
  <c r="CK69" i="4"/>
  <c r="CJ69" i="4"/>
  <c r="CC69" i="4" s="1"/>
  <c r="CI69" i="4"/>
  <c r="CH69" i="4"/>
  <c r="CD69" i="4"/>
  <c r="CB69" i="4"/>
  <c r="CA69" i="4"/>
  <c r="CL68" i="4"/>
  <c r="CK68" i="4"/>
  <c r="CJ68" i="4"/>
  <c r="CC68" i="4" s="1"/>
  <c r="J68" i="4" s="1"/>
  <c r="CI68" i="4"/>
  <c r="CB68" i="4" s="1"/>
  <c r="CH68" i="4"/>
  <c r="CE68" i="4"/>
  <c r="CD68" i="4"/>
  <c r="CA68" i="4"/>
  <c r="CL67" i="4"/>
  <c r="CE67" i="4" s="1"/>
  <c r="CK67" i="4"/>
  <c r="CJ67" i="4"/>
  <c r="CI67" i="4"/>
  <c r="CH67" i="4"/>
  <c r="CA67" i="4" s="1"/>
  <c r="CD67" i="4"/>
  <c r="CC67" i="4"/>
  <c r="CB67" i="4"/>
  <c r="J67" i="4"/>
  <c r="CL66" i="4"/>
  <c r="CK66" i="4"/>
  <c r="CD66" i="4" s="1"/>
  <c r="CJ66" i="4"/>
  <c r="CI66" i="4"/>
  <c r="CH66" i="4"/>
  <c r="CE66" i="4"/>
  <c r="CC66" i="4"/>
  <c r="CB66" i="4"/>
  <c r="CA66" i="4"/>
  <c r="CL65" i="4"/>
  <c r="CK65" i="4"/>
  <c r="CJ65" i="4"/>
  <c r="CC65" i="4" s="1"/>
  <c r="J65" i="4" s="1"/>
  <c r="CI65" i="4"/>
  <c r="CH65" i="4"/>
  <c r="CE65" i="4"/>
  <c r="CD65" i="4"/>
  <c r="CB65" i="4"/>
  <c r="CA65" i="4"/>
  <c r="CL64" i="4"/>
  <c r="CK64" i="4"/>
  <c r="CJ64" i="4"/>
  <c r="CI64" i="4"/>
  <c r="CB64" i="4" s="1"/>
  <c r="CH64" i="4"/>
  <c r="CE64" i="4"/>
  <c r="CD64" i="4"/>
  <c r="CC64" i="4"/>
  <c r="CA64" i="4"/>
  <c r="J64" i="4" s="1"/>
  <c r="CL63" i="4"/>
  <c r="CE63" i="4" s="1"/>
  <c r="CK63" i="4"/>
  <c r="CJ63" i="4"/>
  <c r="CI63" i="4"/>
  <c r="CH63" i="4"/>
  <c r="CA63" i="4" s="1"/>
  <c r="CD63" i="4"/>
  <c r="CC63" i="4"/>
  <c r="J63" i="4" s="1"/>
  <c r="CB63" i="4"/>
  <c r="CL62" i="4"/>
  <c r="CK62" i="4"/>
  <c r="CD62" i="4" s="1"/>
  <c r="CJ62" i="4"/>
  <c r="CI62" i="4"/>
  <c r="CH62" i="4"/>
  <c r="CE62" i="4"/>
  <c r="CC62" i="4"/>
  <c r="CB62" i="4"/>
  <c r="CA62" i="4"/>
  <c r="CL61" i="4"/>
  <c r="CE61" i="4" s="1"/>
  <c r="CK61" i="4"/>
  <c r="CJ61" i="4"/>
  <c r="CC61" i="4" s="1"/>
  <c r="CI61" i="4"/>
  <c r="CH61" i="4"/>
  <c r="CD61" i="4"/>
  <c r="CB61" i="4"/>
  <c r="CA61" i="4"/>
  <c r="AI58" i="4"/>
  <c r="AH58" i="4"/>
  <c r="AG58" i="4"/>
  <c r="AF58" i="4"/>
  <c r="AE58" i="4"/>
  <c r="AD58" i="4"/>
  <c r="AC58" i="4"/>
  <c r="AB58" i="4"/>
  <c r="AA58" i="4"/>
  <c r="Z58" i="4"/>
  <c r="Y58" i="4"/>
  <c r="X58" i="4"/>
  <c r="W58" i="4"/>
  <c r="V58" i="4"/>
  <c r="U58" i="4"/>
  <c r="CH57" i="4"/>
  <c r="CA57" i="4"/>
  <c r="F57" i="4"/>
  <c r="E57" i="4"/>
  <c r="D57" i="4" s="1"/>
  <c r="CH56" i="4"/>
  <c r="CA56" i="4"/>
  <c r="F56" i="4"/>
  <c r="D56" i="4" s="1"/>
  <c r="E56" i="4"/>
  <c r="CH55" i="4"/>
  <c r="CA55" i="4"/>
  <c r="F55" i="4"/>
  <c r="F58" i="4" s="1"/>
  <c r="E55" i="4"/>
  <c r="D55" i="4"/>
  <c r="AI54" i="4"/>
  <c r="AH54" i="4"/>
  <c r="AG54" i="4"/>
  <c r="AF54" i="4"/>
  <c r="AE54" i="4"/>
  <c r="AD54" i="4"/>
  <c r="AC54" i="4"/>
  <c r="AB54" i="4"/>
  <c r="AA54" i="4"/>
  <c r="CH54" i="4" s="1"/>
  <c r="CA54" i="4" s="1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CH53" i="4"/>
  <c r="CA53" i="4"/>
  <c r="F53" i="4"/>
  <c r="E53" i="4"/>
  <c r="D53" i="4" s="1"/>
  <c r="CH52" i="4"/>
  <c r="CA52" i="4"/>
  <c r="F52" i="4"/>
  <c r="D52" i="4" s="1"/>
  <c r="E52" i="4"/>
  <c r="CH51" i="4"/>
  <c r="CA51" i="4"/>
  <c r="F51" i="4"/>
  <c r="E51" i="4"/>
  <c r="D51" i="4"/>
  <c r="CH50" i="4"/>
  <c r="CA50" i="4"/>
  <c r="F50" i="4"/>
  <c r="E50" i="4"/>
  <c r="D50" i="4"/>
  <c r="CL50" i="4" s="1"/>
  <c r="CH49" i="4"/>
  <c r="CA49" i="4"/>
  <c r="F49" i="4"/>
  <c r="E49" i="4"/>
  <c r="D49" i="4"/>
  <c r="CK48" i="4"/>
  <c r="CH48" i="4"/>
  <c r="CE48" i="4"/>
  <c r="CA48" i="4"/>
  <c r="F48" i="4"/>
  <c r="F54" i="4" s="1"/>
  <c r="E48" i="4"/>
  <c r="D48" i="4"/>
  <c r="CL48" i="4" s="1"/>
  <c r="CH47" i="4"/>
  <c r="CA47" i="4"/>
  <c r="F47" i="4"/>
  <c r="D47" i="4" s="1"/>
  <c r="E47" i="4"/>
  <c r="AI46" i="4"/>
  <c r="AH46" i="4"/>
  <c r="AG46" i="4"/>
  <c r="AF46" i="4"/>
  <c r="AE46" i="4"/>
  <c r="AD46" i="4"/>
  <c r="AC46" i="4"/>
  <c r="AB46" i="4"/>
  <c r="AA46" i="4"/>
  <c r="CH46" i="4" s="1"/>
  <c r="CA46" i="4" s="1"/>
  <c r="Z46" i="4"/>
  <c r="Y46" i="4"/>
  <c r="X46" i="4"/>
  <c r="W46" i="4"/>
  <c r="V46" i="4"/>
  <c r="F46" i="4" s="1"/>
  <c r="D46" i="4" s="1"/>
  <c r="U46" i="4"/>
  <c r="E46" i="4"/>
  <c r="F45" i="4"/>
  <c r="E45" i="4"/>
  <c r="D45" i="4"/>
  <c r="CD45" i="4" s="1"/>
  <c r="CH44" i="4"/>
  <c r="CA44" i="4"/>
  <c r="F44" i="4"/>
  <c r="E44" i="4"/>
  <c r="D44" i="4"/>
  <c r="CL44" i="4" s="1"/>
  <c r="F43" i="4"/>
  <c r="E43" i="4"/>
  <c r="D43" i="4"/>
  <c r="CI43" i="4" s="1"/>
  <c r="CB43" i="4" s="1"/>
  <c r="F42" i="4"/>
  <c r="E42" i="4"/>
  <c r="D42" i="4"/>
  <c r="CE42" i="4" s="1"/>
  <c r="CH41" i="4"/>
  <c r="CA41" i="4" s="1"/>
  <c r="F41" i="4"/>
  <c r="E41" i="4"/>
  <c r="D41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CH35" i="4"/>
  <c r="CA35" i="4"/>
  <c r="F35" i="4"/>
  <c r="D35" i="4" s="1"/>
  <c r="E35" i="4"/>
  <c r="CH34" i="4"/>
  <c r="CA34" i="4"/>
  <c r="F34" i="4"/>
  <c r="D34" i="4" s="1"/>
  <c r="CD34" i="4" s="1"/>
  <c r="E34" i="4"/>
  <c r="CL33" i="4"/>
  <c r="CH33" i="4"/>
  <c r="CE33" i="4"/>
  <c r="CA33" i="4"/>
  <c r="F33" i="4"/>
  <c r="E33" i="4"/>
  <c r="D33" i="4"/>
  <c r="CM33" i="4" s="1"/>
  <c r="CH32" i="4"/>
  <c r="CA32" i="4"/>
  <c r="F32" i="4"/>
  <c r="E32" i="4"/>
  <c r="D32" i="4"/>
  <c r="CM32" i="4" s="1"/>
  <c r="CH31" i="4"/>
  <c r="CA31" i="4"/>
  <c r="F31" i="4"/>
  <c r="D31" i="4" s="1"/>
  <c r="CC31" i="4" s="1"/>
  <c r="E31" i="4"/>
  <c r="CH30" i="4"/>
  <c r="CD30" i="4"/>
  <c r="CA30" i="4"/>
  <c r="F30" i="4"/>
  <c r="D30" i="4" s="1"/>
  <c r="E30" i="4"/>
  <c r="CL29" i="4"/>
  <c r="CH29" i="4"/>
  <c r="CA29" i="4" s="1"/>
  <c r="CE29" i="4"/>
  <c r="F29" i="4"/>
  <c r="E29" i="4"/>
  <c r="D29" i="4"/>
  <c r="CH28" i="4"/>
  <c r="CA28" i="4" s="1"/>
  <c r="F28" i="4"/>
  <c r="E28" i="4"/>
  <c r="D28" i="4"/>
  <c r="CM28" i="4" s="1"/>
  <c r="CH27" i="4"/>
  <c r="CC27" i="4"/>
  <c r="CA27" i="4"/>
  <c r="F27" i="4"/>
  <c r="D27" i="4" s="1"/>
  <c r="E27" i="4"/>
  <c r="CH26" i="4"/>
  <c r="CA26" i="4"/>
  <c r="F26" i="4"/>
  <c r="D26" i="4" s="1"/>
  <c r="E26" i="4"/>
  <c r="CL25" i="4"/>
  <c r="CH25" i="4"/>
  <c r="CA25" i="4" s="1"/>
  <c r="CE25" i="4"/>
  <c r="F25" i="4"/>
  <c r="E25" i="4"/>
  <c r="D25" i="4"/>
  <c r="CM24" i="4"/>
  <c r="CH24" i="4"/>
  <c r="CA24" i="4" s="1"/>
  <c r="F24" i="4"/>
  <c r="E24" i="4"/>
  <c r="D24" i="4"/>
  <c r="CH23" i="4"/>
  <c r="CC23" i="4"/>
  <c r="CA23" i="4"/>
  <c r="F23" i="4"/>
  <c r="D23" i="4" s="1"/>
  <c r="E23" i="4"/>
  <c r="CH22" i="4"/>
  <c r="CA22" i="4"/>
  <c r="F22" i="4"/>
  <c r="D22" i="4" s="1"/>
  <c r="CD22" i="4" s="1"/>
  <c r="E22" i="4"/>
  <c r="CL21" i="4"/>
  <c r="CH21" i="4"/>
  <c r="CE21" i="4"/>
  <c r="CA21" i="4"/>
  <c r="F21" i="4"/>
  <c r="E21" i="4"/>
  <c r="D21" i="4"/>
  <c r="CM21" i="4" s="1"/>
  <c r="CH20" i="4"/>
  <c r="CA20" i="4"/>
  <c r="F20" i="4"/>
  <c r="E20" i="4"/>
  <c r="D20" i="4"/>
  <c r="CM20" i="4" s="1"/>
  <c r="CH19" i="4"/>
  <c r="AL19" i="4"/>
  <c r="F19" i="4"/>
  <c r="E19" i="4"/>
  <c r="CH15" i="4"/>
  <c r="CC15" i="4"/>
  <c r="CA15" i="4"/>
  <c r="F15" i="4"/>
  <c r="D15" i="4" s="1"/>
  <c r="E15" i="4"/>
  <c r="CI14" i="4"/>
  <c r="CB14" i="4" s="1"/>
  <c r="CH14" i="4"/>
  <c r="CA14" i="4"/>
  <c r="F14" i="4"/>
  <c r="E14" i="4"/>
  <c r="D14" i="4"/>
  <c r="CH13" i="4"/>
  <c r="CA13" i="4"/>
  <c r="F13" i="4"/>
  <c r="E13" i="4"/>
  <c r="D13" i="4"/>
  <c r="CH12" i="4"/>
  <c r="CA12" i="4"/>
  <c r="F12" i="4"/>
  <c r="E12" i="4"/>
  <c r="D12" i="4"/>
  <c r="A5" i="4"/>
  <c r="A4" i="4"/>
  <c r="A3" i="4"/>
  <c r="A2" i="4"/>
  <c r="V87" i="13" l="1"/>
  <c r="V83" i="13"/>
  <c r="CK153" i="13"/>
  <c r="CD153" i="13" s="1"/>
  <c r="CH153" i="13"/>
  <c r="CA153" i="13" s="1"/>
  <c r="CJ153" i="13"/>
  <c r="CC153" i="13" s="1"/>
  <c r="CI153" i="13"/>
  <c r="CB153" i="13" s="1"/>
  <c r="AF246" i="13"/>
  <c r="U176" i="13"/>
  <c r="U168" i="13"/>
  <c r="V93" i="13"/>
  <c r="AF214" i="13"/>
  <c r="V80" i="13"/>
  <c r="CJ152" i="13"/>
  <c r="CC152" i="13" s="1"/>
  <c r="CK152" i="13"/>
  <c r="CD152" i="13" s="1"/>
  <c r="CI152" i="13"/>
  <c r="CB152" i="13" s="1"/>
  <c r="CH152" i="13"/>
  <c r="CA152" i="13" s="1"/>
  <c r="V115" i="13"/>
  <c r="V107" i="13"/>
  <c r="V103" i="13"/>
  <c r="AJ41" i="13"/>
  <c r="V117" i="13"/>
  <c r="CB12" i="13"/>
  <c r="AJ12" i="13" s="1"/>
  <c r="U158" i="13"/>
  <c r="V121" i="13"/>
  <c r="AF257" i="13"/>
  <c r="AF212" i="13"/>
  <c r="CM205" i="13"/>
  <c r="CI205" i="13"/>
  <c r="CB205" i="13" s="1"/>
  <c r="CE205" i="13"/>
  <c r="CK205" i="13"/>
  <c r="CF205" i="13"/>
  <c r="CN205" i="13"/>
  <c r="CL205" i="13"/>
  <c r="CD205" i="13"/>
  <c r="CJ203" i="13"/>
  <c r="CC203" i="13" s="1"/>
  <c r="AF203" i="13" s="1"/>
  <c r="CG205" i="13"/>
  <c r="U175" i="13"/>
  <c r="U167" i="13"/>
  <c r="U163" i="13"/>
  <c r="V98" i="13"/>
  <c r="AF234" i="13"/>
  <c r="AF221" i="13"/>
  <c r="AF206" i="13"/>
  <c r="AH186" i="13"/>
  <c r="U159" i="13"/>
  <c r="AF253" i="13"/>
  <c r="AF245" i="13"/>
  <c r="U157" i="13"/>
  <c r="V90" i="13"/>
  <c r="V88" i="13"/>
  <c r="V86" i="13"/>
  <c r="V84" i="13"/>
  <c r="V82" i="13"/>
  <c r="V129" i="13"/>
  <c r="V126" i="13"/>
  <c r="V123" i="13"/>
  <c r="V119" i="13"/>
  <c r="V116" i="13"/>
  <c r="V101" i="13"/>
  <c r="V110" i="13"/>
  <c r="V106" i="13"/>
  <c r="V102" i="13"/>
  <c r="CN276" i="13"/>
  <c r="CF276" i="13"/>
  <c r="CJ274" i="13"/>
  <c r="CC274" i="13" s="1"/>
  <c r="AF274" i="13" s="1"/>
  <c r="CI276" i="13"/>
  <c r="CB276" i="13" s="1"/>
  <c r="CD276" i="13"/>
  <c r="CG276" i="13"/>
  <c r="CM276" i="13"/>
  <c r="CE276" i="13"/>
  <c r="CL276" i="13"/>
  <c r="CK276" i="13"/>
  <c r="AF250" i="13"/>
  <c r="AF242" i="13"/>
  <c r="V95" i="13"/>
  <c r="V89" i="13"/>
  <c r="V85" i="13"/>
  <c r="AF237" i="13"/>
  <c r="CM213" i="13"/>
  <c r="CI213" i="13"/>
  <c r="CB213" i="13" s="1"/>
  <c r="CE213" i="13"/>
  <c r="CK213" i="13"/>
  <c r="CF213" i="13"/>
  <c r="CN213" i="13"/>
  <c r="CL213" i="13"/>
  <c r="CD213" i="13"/>
  <c r="CJ211" i="13"/>
  <c r="CC211" i="13" s="1"/>
  <c r="AF211" i="13" s="1"/>
  <c r="CG213" i="13"/>
  <c r="U180" i="13"/>
  <c r="U172" i="13"/>
  <c r="U164" i="13"/>
  <c r="AF247" i="13"/>
  <c r="U154" i="13"/>
  <c r="AJ55" i="13"/>
  <c r="U160" i="13"/>
  <c r="V91" i="13"/>
  <c r="AF223" i="13"/>
  <c r="AF222" i="13"/>
  <c r="V127" i="13"/>
  <c r="V120" i="13"/>
  <c r="V111" i="13"/>
  <c r="V112" i="13"/>
  <c r="V113" i="13"/>
  <c r="V109" i="13"/>
  <c r="V105" i="13"/>
  <c r="V108" i="13"/>
  <c r="CM277" i="13"/>
  <c r="CI277" i="13"/>
  <c r="CB277" i="13" s="1"/>
  <c r="AF277" i="13" s="1"/>
  <c r="CE277" i="13"/>
  <c r="CN277" i="13"/>
  <c r="CJ275" i="13"/>
  <c r="CC275" i="13" s="1"/>
  <c r="AF275" i="13" s="1"/>
  <c r="CL277" i="13"/>
  <c r="CF277" i="13"/>
  <c r="CG277" i="13"/>
  <c r="CD277" i="13"/>
  <c r="CK277" i="13"/>
  <c r="AF228" i="13"/>
  <c r="AF226" i="13"/>
  <c r="AF233" i="13"/>
  <c r="AF231" i="13"/>
  <c r="V125" i="13"/>
  <c r="V124" i="13"/>
  <c r="AF249" i="13"/>
  <c r="AF204" i="13"/>
  <c r="CI187" i="13"/>
  <c r="CB187" i="13" s="1"/>
  <c r="CL187" i="13"/>
  <c r="CE187" i="13" s="1"/>
  <c r="AH187" i="13" s="1"/>
  <c r="CK187" i="13"/>
  <c r="CD187" i="13" s="1"/>
  <c r="CJ187" i="13"/>
  <c r="CC187" i="13" s="1"/>
  <c r="CH187" i="13"/>
  <c r="CA187" i="13" s="1"/>
  <c r="U178" i="13"/>
  <c r="U174" i="13"/>
  <c r="U170" i="13"/>
  <c r="U166" i="13"/>
  <c r="U156" i="13"/>
  <c r="AF236" i="13"/>
  <c r="U162" i="13"/>
  <c r="AJ53" i="13"/>
  <c r="V81" i="13"/>
  <c r="CL46" i="13"/>
  <c r="CE46" i="13"/>
  <c r="CC46" i="13"/>
  <c r="CI46" i="13"/>
  <c r="CB46" i="13" s="1"/>
  <c r="AF239" i="13"/>
  <c r="U155" i="13"/>
  <c r="V122" i="13"/>
  <c r="V114" i="13"/>
  <c r="AJ51" i="13"/>
  <c r="CC54" i="13"/>
  <c r="CI54" i="13"/>
  <c r="CB54" i="13" s="1"/>
  <c r="CL54" i="13"/>
  <c r="CE54" i="13"/>
  <c r="E36" i="4"/>
  <c r="D19" i="4"/>
  <c r="CI168" i="4"/>
  <c r="CB168" i="4" s="1"/>
  <c r="CH168" i="4"/>
  <c r="CA168" i="4" s="1"/>
  <c r="CK168" i="4"/>
  <c r="CD168" i="4" s="1"/>
  <c r="CJ168" i="4"/>
  <c r="CC168" i="4" s="1"/>
  <c r="CI174" i="4"/>
  <c r="CB174" i="4" s="1"/>
  <c r="CH174" i="4"/>
  <c r="CA174" i="4" s="1"/>
  <c r="CK174" i="4"/>
  <c r="CD174" i="4" s="1"/>
  <c r="CJ174" i="4"/>
  <c r="CC174" i="4" s="1"/>
  <c r="F36" i="4"/>
  <c r="CK26" i="4"/>
  <c r="CF26" i="4"/>
  <c r="CI26" i="4"/>
  <c r="CB26" i="4" s="1"/>
  <c r="CC26" i="4"/>
  <c r="CM26" i="4"/>
  <c r="CE26" i="4"/>
  <c r="CL26" i="4"/>
  <c r="CJ26" i="4"/>
  <c r="CL52" i="4"/>
  <c r="CK52" i="4"/>
  <c r="CE52" i="4"/>
  <c r="CD52" i="4"/>
  <c r="CJ52" i="4"/>
  <c r="CI52" i="4"/>
  <c r="CB52" i="4" s="1"/>
  <c r="CC52" i="4"/>
  <c r="J61" i="4"/>
  <c r="V107" i="4"/>
  <c r="V127" i="4"/>
  <c r="CL13" i="4"/>
  <c r="CK13" i="4"/>
  <c r="CE13" i="4"/>
  <c r="CJ13" i="4"/>
  <c r="CD13" i="4"/>
  <c r="CC13" i="4"/>
  <c r="CI13" i="4"/>
  <c r="CB13" i="4" s="1"/>
  <c r="CK23" i="4"/>
  <c r="CF23" i="4"/>
  <c r="CM23" i="4"/>
  <c r="CL23" i="4"/>
  <c r="CE23" i="4"/>
  <c r="CJ23" i="4"/>
  <c r="CD23" i="4"/>
  <c r="CI23" i="4"/>
  <c r="CB23" i="4" s="1"/>
  <c r="CK30" i="4"/>
  <c r="CF30" i="4"/>
  <c r="CI30" i="4"/>
  <c r="CB30" i="4" s="1"/>
  <c r="AL30" i="4" s="1"/>
  <c r="CC30" i="4"/>
  <c r="CM30" i="4"/>
  <c r="CE30" i="4"/>
  <c r="CL30" i="4"/>
  <c r="CJ30" i="4"/>
  <c r="CK35" i="4"/>
  <c r="CF35" i="4"/>
  <c r="CM35" i="4"/>
  <c r="CL35" i="4"/>
  <c r="CE35" i="4"/>
  <c r="CJ35" i="4"/>
  <c r="CI35" i="4"/>
  <c r="CB35" i="4" s="1"/>
  <c r="AL35" i="4" s="1"/>
  <c r="CC35" i="4"/>
  <c r="CD35" i="4"/>
  <c r="CJ57" i="4"/>
  <c r="CD57" i="4"/>
  <c r="CI57" i="4"/>
  <c r="CB57" i="4" s="1"/>
  <c r="CL57" i="4"/>
  <c r="CK57" i="4"/>
  <c r="CC57" i="4"/>
  <c r="AJ57" i="4" s="1"/>
  <c r="CE57" i="4"/>
  <c r="J69" i="4"/>
  <c r="V81" i="4"/>
  <c r="V85" i="4"/>
  <c r="CI163" i="4"/>
  <c r="CB163" i="4" s="1"/>
  <c r="CK163" i="4"/>
  <c r="CD163" i="4" s="1"/>
  <c r="CJ163" i="4"/>
  <c r="CC163" i="4" s="1"/>
  <c r="CH163" i="4"/>
  <c r="CA163" i="4" s="1"/>
  <c r="CI165" i="4"/>
  <c r="CB165" i="4" s="1"/>
  <c r="CK165" i="4"/>
  <c r="CD165" i="4" s="1"/>
  <c r="CJ165" i="4"/>
  <c r="CC165" i="4" s="1"/>
  <c r="CH165" i="4"/>
  <c r="CA165" i="4" s="1"/>
  <c r="CI167" i="4"/>
  <c r="CB167" i="4" s="1"/>
  <c r="CK167" i="4"/>
  <c r="CD167" i="4" s="1"/>
  <c r="CJ167" i="4"/>
  <c r="CC167" i="4" s="1"/>
  <c r="CH167" i="4"/>
  <c r="CA167" i="4" s="1"/>
  <c r="CI169" i="4"/>
  <c r="CB169" i="4" s="1"/>
  <c r="CK169" i="4"/>
  <c r="CD169" i="4" s="1"/>
  <c r="CJ169" i="4"/>
  <c r="CC169" i="4" s="1"/>
  <c r="CH169" i="4"/>
  <c r="CA169" i="4" s="1"/>
  <c r="CI171" i="4"/>
  <c r="CB171" i="4" s="1"/>
  <c r="CK171" i="4"/>
  <c r="CD171" i="4" s="1"/>
  <c r="CJ171" i="4"/>
  <c r="CC171" i="4" s="1"/>
  <c r="CH171" i="4"/>
  <c r="CA171" i="4" s="1"/>
  <c r="CI173" i="4"/>
  <c r="CB173" i="4" s="1"/>
  <c r="CK173" i="4"/>
  <c r="CD173" i="4" s="1"/>
  <c r="CJ173" i="4"/>
  <c r="CC173" i="4" s="1"/>
  <c r="CH173" i="4"/>
  <c r="CA173" i="4" s="1"/>
  <c r="CI175" i="4"/>
  <c r="CB175" i="4" s="1"/>
  <c r="CK175" i="4"/>
  <c r="CD175" i="4" s="1"/>
  <c r="CJ175" i="4"/>
  <c r="CC175" i="4" s="1"/>
  <c r="CH175" i="4"/>
  <c r="CA175" i="4" s="1"/>
  <c r="CI177" i="4"/>
  <c r="CB177" i="4" s="1"/>
  <c r="CK177" i="4"/>
  <c r="CD177" i="4" s="1"/>
  <c r="CJ177" i="4"/>
  <c r="CC177" i="4" s="1"/>
  <c r="CH177" i="4"/>
  <c r="CA177" i="4" s="1"/>
  <c r="CI179" i="4"/>
  <c r="CB179" i="4" s="1"/>
  <c r="CK179" i="4"/>
  <c r="CD179" i="4" s="1"/>
  <c r="CJ179" i="4"/>
  <c r="CC179" i="4" s="1"/>
  <c r="CH179" i="4"/>
  <c r="CA179" i="4" s="1"/>
  <c r="CI181" i="4"/>
  <c r="CB181" i="4" s="1"/>
  <c r="CK181" i="4"/>
  <c r="CD181" i="4" s="1"/>
  <c r="CJ181" i="4"/>
  <c r="CC181" i="4" s="1"/>
  <c r="CH181" i="4"/>
  <c r="CA181" i="4" s="1"/>
  <c r="CI188" i="4"/>
  <c r="CB188" i="4" s="1"/>
  <c r="CK188" i="4"/>
  <c r="CD188" i="4" s="1"/>
  <c r="CH188" i="4"/>
  <c r="CA188" i="4" s="1"/>
  <c r="CL188" i="4"/>
  <c r="CE188" i="4" s="1"/>
  <c r="CJ188" i="4"/>
  <c r="CC188" i="4" s="1"/>
  <c r="CK22" i="4"/>
  <c r="CF22" i="4"/>
  <c r="CI22" i="4"/>
  <c r="CB22" i="4" s="1"/>
  <c r="CC22" i="4"/>
  <c r="CM22" i="4"/>
  <c r="CL22" i="4"/>
  <c r="CE22" i="4"/>
  <c r="CJ22" i="4"/>
  <c r="CK28" i="4"/>
  <c r="CF28" i="4"/>
  <c r="CL28" i="4"/>
  <c r="CE28" i="4"/>
  <c r="CJ28" i="4"/>
  <c r="CD28" i="4"/>
  <c r="CC28" i="4"/>
  <c r="CI28" i="4"/>
  <c r="CB28" i="4" s="1"/>
  <c r="AL28" i="4" s="1"/>
  <c r="CK31" i="4"/>
  <c r="CF31" i="4"/>
  <c r="CM31" i="4"/>
  <c r="CL31" i="4"/>
  <c r="CE31" i="4"/>
  <c r="CJ31" i="4"/>
  <c r="CD31" i="4"/>
  <c r="CI31" i="4"/>
  <c r="CB31" i="4" s="1"/>
  <c r="CK34" i="4"/>
  <c r="CF34" i="4"/>
  <c r="CI34" i="4"/>
  <c r="CB34" i="4" s="1"/>
  <c r="AL34" i="4" s="1"/>
  <c r="CC34" i="4"/>
  <c r="CM34" i="4"/>
  <c r="CE34" i="4"/>
  <c r="CL34" i="4"/>
  <c r="CJ34" i="4"/>
  <c r="CI46" i="4"/>
  <c r="CB46" i="4" s="1"/>
  <c r="CJ46" i="4"/>
  <c r="CC46" i="4"/>
  <c r="CD46" i="4"/>
  <c r="CJ53" i="4"/>
  <c r="CD53" i="4"/>
  <c r="CI53" i="4"/>
  <c r="CB53" i="4" s="1"/>
  <c r="AJ53" i="4" s="1"/>
  <c r="CE53" i="4"/>
  <c r="CK53" i="4"/>
  <c r="CL53" i="4"/>
  <c r="CC53" i="4"/>
  <c r="CI164" i="4"/>
  <c r="CB164" i="4" s="1"/>
  <c r="CH164" i="4"/>
  <c r="CA164" i="4" s="1"/>
  <c r="CK164" i="4"/>
  <c r="CD164" i="4" s="1"/>
  <c r="CJ164" i="4"/>
  <c r="CC164" i="4" s="1"/>
  <c r="CI166" i="4"/>
  <c r="CB166" i="4" s="1"/>
  <c r="CH166" i="4"/>
  <c r="CA166" i="4" s="1"/>
  <c r="CK166" i="4"/>
  <c r="CD166" i="4" s="1"/>
  <c r="CJ166" i="4"/>
  <c r="CC166" i="4" s="1"/>
  <c r="CI170" i="4"/>
  <c r="CB170" i="4" s="1"/>
  <c r="CH170" i="4"/>
  <c r="CA170" i="4" s="1"/>
  <c r="CK170" i="4"/>
  <c r="CD170" i="4" s="1"/>
  <c r="CJ170" i="4"/>
  <c r="CC170" i="4" s="1"/>
  <c r="CI172" i="4"/>
  <c r="CB172" i="4" s="1"/>
  <c r="CH172" i="4"/>
  <c r="CA172" i="4" s="1"/>
  <c r="CK172" i="4"/>
  <c r="CD172" i="4" s="1"/>
  <c r="CJ172" i="4"/>
  <c r="CC172" i="4" s="1"/>
  <c r="CI176" i="4"/>
  <c r="CB176" i="4" s="1"/>
  <c r="CH176" i="4"/>
  <c r="CA176" i="4" s="1"/>
  <c r="CK176" i="4"/>
  <c r="CD176" i="4" s="1"/>
  <c r="CJ176" i="4"/>
  <c r="CC176" i="4" s="1"/>
  <c r="CI178" i="4"/>
  <c r="CB178" i="4" s="1"/>
  <c r="CH178" i="4"/>
  <c r="CA178" i="4" s="1"/>
  <c r="CK178" i="4"/>
  <c r="CD178" i="4" s="1"/>
  <c r="CJ178" i="4"/>
  <c r="CC178" i="4" s="1"/>
  <c r="CI180" i="4"/>
  <c r="CB180" i="4" s="1"/>
  <c r="CH180" i="4"/>
  <c r="CA180" i="4" s="1"/>
  <c r="CK180" i="4"/>
  <c r="CD180" i="4" s="1"/>
  <c r="CJ180" i="4"/>
  <c r="CC180" i="4" s="1"/>
  <c r="CK186" i="4"/>
  <c r="CD186" i="4" s="1"/>
  <c r="CL186" i="4"/>
  <c r="CE186" i="4" s="1"/>
  <c r="CI186" i="4"/>
  <c r="CB186" i="4" s="1"/>
  <c r="CH186" i="4"/>
  <c r="CA186" i="4" s="1"/>
  <c r="CJ186" i="4"/>
  <c r="CC186" i="4" s="1"/>
  <c r="CL203" i="4"/>
  <c r="CD203" i="4"/>
  <c r="CM203" i="4"/>
  <c r="CN203" i="4"/>
  <c r="CK203" i="4"/>
  <c r="CG203" i="4"/>
  <c r="CF203" i="4"/>
  <c r="CI203" i="4"/>
  <c r="CB203" i="4" s="1"/>
  <c r="CE203" i="4"/>
  <c r="AJ13" i="4"/>
  <c r="CK20" i="4"/>
  <c r="CF20" i="4"/>
  <c r="CL20" i="4"/>
  <c r="CE20" i="4"/>
  <c r="CJ20" i="4"/>
  <c r="CD20" i="4"/>
  <c r="CI20" i="4"/>
  <c r="CB20" i="4" s="1"/>
  <c r="AL20" i="4" s="1"/>
  <c r="CC20" i="4"/>
  <c r="CK32" i="4"/>
  <c r="CF32" i="4"/>
  <c r="CL32" i="4"/>
  <c r="CE32" i="4"/>
  <c r="CJ32" i="4"/>
  <c r="CD32" i="4"/>
  <c r="CI32" i="4"/>
  <c r="CB32" i="4" s="1"/>
  <c r="AL32" i="4" s="1"/>
  <c r="CC32" i="4"/>
  <c r="CJ14" i="4"/>
  <c r="CD14" i="4"/>
  <c r="CL14" i="4"/>
  <c r="CE14" i="4"/>
  <c r="CC14" i="4"/>
  <c r="CK14" i="4"/>
  <c r="CL15" i="4"/>
  <c r="CK15" i="4"/>
  <c r="CE15" i="4"/>
  <c r="CJ15" i="4"/>
  <c r="CD15" i="4"/>
  <c r="CI15" i="4"/>
  <c r="CB15" i="4" s="1"/>
  <c r="AJ15" i="4" s="1"/>
  <c r="CK24" i="4"/>
  <c r="CF24" i="4"/>
  <c r="CL24" i="4"/>
  <c r="CE24" i="4"/>
  <c r="CJ24" i="4"/>
  <c r="CD24" i="4"/>
  <c r="CC24" i="4"/>
  <c r="CI24" i="4"/>
  <c r="CB24" i="4" s="1"/>
  <c r="AL24" i="4" s="1"/>
  <c r="CD26" i="4"/>
  <c r="CK27" i="4"/>
  <c r="CF27" i="4"/>
  <c r="CM27" i="4"/>
  <c r="CL27" i="4"/>
  <c r="CE27" i="4"/>
  <c r="CJ27" i="4"/>
  <c r="CD27" i="4"/>
  <c r="CI27" i="4"/>
  <c r="CB27" i="4" s="1"/>
  <c r="AJ43" i="4"/>
  <c r="CJ47" i="4"/>
  <c r="CD47" i="4"/>
  <c r="CK47" i="4"/>
  <c r="CC47" i="4"/>
  <c r="CI47" i="4"/>
  <c r="CB47" i="4" s="1"/>
  <c r="AJ47" i="4" s="1"/>
  <c r="CE47" i="4"/>
  <c r="CL47" i="4"/>
  <c r="CL56" i="4"/>
  <c r="CK56" i="4"/>
  <c r="CE56" i="4"/>
  <c r="CJ56" i="4"/>
  <c r="CI56" i="4"/>
  <c r="CB56" i="4" s="1"/>
  <c r="AJ56" i="4" s="1"/>
  <c r="CD56" i="4"/>
  <c r="CC56" i="4"/>
  <c r="U153" i="4"/>
  <c r="U159" i="4"/>
  <c r="CK162" i="4"/>
  <c r="CD162" i="4" s="1"/>
  <c r="CJ162" i="4"/>
  <c r="CC162" i="4" s="1"/>
  <c r="CH162" i="4"/>
  <c r="CA162" i="4" s="1"/>
  <c r="CI162" i="4"/>
  <c r="CB162" i="4" s="1"/>
  <c r="CL207" i="4"/>
  <c r="CD207" i="4"/>
  <c r="CF207" i="4"/>
  <c r="CN207" i="4"/>
  <c r="CI207" i="4"/>
  <c r="CB207" i="4" s="1"/>
  <c r="CE207" i="4"/>
  <c r="CJ205" i="4"/>
  <c r="CC205" i="4" s="1"/>
  <c r="CK207" i="4"/>
  <c r="CG207" i="4"/>
  <c r="CM207" i="4"/>
  <c r="CC45" i="4"/>
  <c r="CJ51" i="4"/>
  <c r="CD51" i="4"/>
  <c r="CI51" i="4"/>
  <c r="CB51" i="4" s="1"/>
  <c r="CJ55" i="4"/>
  <c r="CD55" i="4"/>
  <c r="CK150" i="4"/>
  <c r="CD150" i="4" s="1"/>
  <c r="CH150" i="4"/>
  <c r="CA150" i="4" s="1"/>
  <c r="CK154" i="4"/>
  <c r="CD154" i="4" s="1"/>
  <c r="CJ154" i="4"/>
  <c r="CC154" i="4" s="1"/>
  <c r="CN204" i="4"/>
  <c r="CF204" i="4"/>
  <c r="CI204" i="4"/>
  <c r="CB204" i="4" s="1"/>
  <c r="AF204" i="4" s="1"/>
  <c r="CD204" i="4"/>
  <c r="CL205" i="4"/>
  <c r="CD205" i="4"/>
  <c r="CK205" i="4"/>
  <c r="CG205" i="4"/>
  <c r="AF205" i="4" s="1"/>
  <c r="CM205" i="4"/>
  <c r="CL211" i="4"/>
  <c r="CD211" i="4"/>
  <c r="CM211" i="4"/>
  <c r="CK211" i="4"/>
  <c r="CG211" i="4"/>
  <c r="CN212" i="4"/>
  <c r="CF212" i="4"/>
  <c r="CJ210" i="4"/>
  <c r="CC210" i="4" s="1"/>
  <c r="CI212" i="4"/>
  <c r="CB212" i="4" s="1"/>
  <c r="CD212" i="4"/>
  <c r="CM212" i="4"/>
  <c r="CL215" i="4"/>
  <c r="CD215" i="4"/>
  <c r="CF215" i="4"/>
  <c r="AF215" i="4" s="1"/>
  <c r="CN215" i="4"/>
  <c r="CI215" i="4"/>
  <c r="CB215" i="4" s="1"/>
  <c r="CE215" i="4"/>
  <c r="CJ213" i="4"/>
  <c r="CC213" i="4" s="1"/>
  <c r="AF213" i="4" s="1"/>
  <c r="CK215" i="4"/>
  <c r="CE232" i="4"/>
  <c r="CJ230" i="4"/>
  <c r="CC230" i="4" s="1"/>
  <c r="CM232" i="4"/>
  <c r="CF232" i="4"/>
  <c r="CL232" i="4"/>
  <c r="CI232" i="4"/>
  <c r="CB232" i="4" s="1"/>
  <c r="CN232" i="4"/>
  <c r="CE238" i="4"/>
  <c r="CJ236" i="4"/>
  <c r="CC236" i="4" s="1"/>
  <c r="CI238" i="4"/>
  <c r="CB238" i="4" s="1"/>
  <c r="CM238" i="4"/>
  <c r="CL238" i="4"/>
  <c r="CM249" i="4"/>
  <c r="CI249" i="4"/>
  <c r="CB249" i="4" s="1"/>
  <c r="CE249" i="4"/>
  <c r="CL249" i="4"/>
  <c r="CG249" i="4"/>
  <c r="CN249" i="4"/>
  <c r="CF249" i="4"/>
  <c r="CJ247" i="4"/>
  <c r="CC247" i="4" s="1"/>
  <c r="CJ12" i="4"/>
  <c r="CD12" i="4"/>
  <c r="AJ12" i="4" s="1"/>
  <c r="CI12" i="4"/>
  <c r="CB12" i="4" s="1"/>
  <c r="CE43" i="4"/>
  <c r="CI44" i="4"/>
  <c r="CB44" i="4" s="1"/>
  <c r="AJ44" i="4" s="1"/>
  <c r="CK46" i="4"/>
  <c r="CI50" i="4"/>
  <c r="CB50" i="4" s="1"/>
  <c r="AJ50" i="4" s="1"/>
  <c r="CC55" i="4"/>
  <c r="J62" i="4"/>
  <c r="CL42" i="4"/>
  <c r="CD42" i="4"/>
  <c r="CD43" i="4"/>
  <c r="CL45" i="4"/>
  <c r="CE45" i="4"/>
  <c r="CK45" i="4"/>
  <c r="CE54" i="4"/>
  <c r="CI55" i="4"/>
  <c r="CB55" i="4" s="1"/>
  <c r="CN136" i="4"/>
  <c r="CG136" i="4" s="1"/>
  <c r="CJ136" i="4"/>
  <c r="CF136" i="4"/>
  <c r="D144" i="4"/>
  <c r="CI136" i="4"/>
  <c r="CD136" i="4"/>
  <c r="CE136" i="4"/>
  <c r="CL136" i="4"/>
  <c r="CH154" i="4"/>
  <c r="CA154" i="4" s="1"/>
  <c r="CE205" i="4"/>
  <c r="CL209" i="4"/>
  <c r="CD209" i="4"/>
  <c r="CN209" i="4"/>
  <c r="CI209" i="4"/>
  <c r="CB209" i="4" s="1"/>
  <c r="CE209" i="4"/>
  <c r="AF209" i="4" s="1"/>
  <c r="CJ207" i="4"/>
  <c r="CC207" i="4" s="1"/>
  <c r="CM209" i="4"/>
  <c r="CJ209" i="4"/>
  <c r="CC209" i="4" s="1"/>
  <c r="CK212" i="4"/>
  <c r="CN214" i="4"/>
  <c r="CF214" i="4"/>
  <c r="CJ212" i="4"/>
  <c r="CC212" i="4" s="1"/>
  <c r="AF212" i="4" s="1"/>
  <c r="CM214" i="4"/>
  <c r="CL214" i="4"/>
  <c r="CG214" i="4"/>
  <c r="CE214" i="4"/>
  <c r="CN227" i="4"/>
  <c r="CF227" i="4"/>
  <c r="CJ225" i="4"/>
  <c r="CC225" i="4" s="1"/>
  <c r="CL227" i="4"/>
  <c r="CG227" i="4"/>
  <c r="CK227" i="4"/>
  <c r="CE227" i="4"/>
  <c r="CI227" i="4"/>
  <c r="CB227" i="4" s="1"/>
  <c r="AF227" i="4" s="1"/>
  <c r="CM229" i="4"/>
  <c r="CF229" i="4"/>
  <c r="CJ227" i="4"/>
  <c r="CC227" i="4" s="1"/>
  <c r="CK229" i="4"/>
  <c r="CE229" i="4"/>
  <c r="CI229" i="4"/>
  <c r="CB229" i="4" s="1"/>
  <c r="CD229" i="4"/>
  <c r="CN229" i="4"/>
  <c r="CM237" i="4"/>
  <c r="CG237" i="4"/>
  <c r="CI237" i="4"/>
  <c r="CB237" i="4" s="1"/>
  <c r="CN237" i="4"/>
  <c r="CE237" i="4"/>
  <c r="CL237" i="4"/>
  <c r="CN238" i="4"/>
  <c r="CK248" i="4"/>
  <c r="CG248" i="4"/>
  <c r="CN248" i="4"/>
  <c r="CI248" i="4"/>
  <c r="CB248" i="4" s="1"/>
  <c r="AF248" i="4" s="1"/>
  <c r="CD248" i="4"/>
  <c r="CL248" i="4"/>
  <c r="CE248" i="4"/>
  <c r="CK254" i="4"/>
  <c r="CG254" i="4"/>
  <c r="CN254" i="4"/>
  <c r="CI254" i="4"/>
  <c r="CB254" i="4" s="1"/>
  <c r="CD254" i="4"/>
  <c r="CM254" i="4"/>
  <c r="CF254" i="4"/>
  <c r="CJ252" i="4"/>
  <c r="CC252" i="4" s="1"/>
  <c r="CE254" i="4"/>
  <c r="F275" i="4"/>
  <c r="F276" i="4"/>
  <c r="CN278" i="4"/>
  <c r="CF278" i="4"/>
  <c r="CE278" i="4"/>
  <c r="CM278" i="4"/>
  <c r="CI278" i="4"/>
  <c r="CB278" i="4" s="1"/>
  <c r="AF278" i="4" s="1"/>
  <c r="CK278" i="4"/>
  <c r="CD278" i="4"/>
  <c r="CJ276" i="4"/>
  <c r="CC276" i="4" s="1"/>
  <c r="CK21" i="4"/>
  <c r="CF21" i="4"/>
  <c r="CK25" i="4"/>
  <c r="CF25" i="4"/>
  <c r="CM25" i="4"/>
  <c r="CK29" i="4"/>
  <c r="CF29" i="4"/>
  <c r="CM29" i="4"/>
  <c r="CK33" i="4"/>
  <c r="CF33" i="4"/>
  <c r="CJ41" i="4"/>
  <c r="CD41" i="4"/>
  <c r="CI41" i="4"/>
  <c r="CB41" i="4" s="1"/>
  <c r="AJ41" i="4" s="1"/>
  <c r="CC44" i="4"/>
  <c r="CJ49" i="4"/>
  <c r="CD49" i="4"/>
  <c r="CI49" i="4"/>
  <c r="CB49" i="4" s="1"/>
  <c r="AJ49" i="4" s="1"/>
  <c r="CC50" i="4"/>
  <c r="CC51" i="4"/>
  <c r="CK51" i="4"/>
  <c r="E58" i="4"/>
  <c r="D58" i="4" s="1"/>
  <c r="CK55" i="4"/>
  <c r="J70" i="4"/>
  <c r="CK94" i="4"/>
  <c r="CF94" i="4"/>
  <c r="CA94" i="4"/>
  <c r="CE94" i="4"/>
  <c r="CL94" i="4"/>
  <c r="CA136" i="4"/>
  <c r="V136" i="4" s="1"/>
  <c r="CM136" i="4"/>
  <c r="CJ149" i="4"/>
  <c r="CC149" i="4" s="1"/>
  <c r="CH149" i="4"/>
  <c r="CA149" i="4" s="1"/>
  <c r="CI150" i="4"/>
  <c r="CB150" i="4" s="1"/>
  <c r="CI154" i="4"/>
  <c r="CB154" i="4" s="1"/>
  <c r="CI156" i="4"/>
  <c r="CB156" i="4" s="1"/>
  <c r="CJ156" i="4"/>
  <c r="CC156" i="4" s="1"/>
  <c r="CH156" i="4"/>
  <c r="CA156" i="4" s="1"/>
  <c r="CL187" i="4"/>
  <c r="CE187" i="4" s="1"/>
  <c r="CH187" i="4"/>
  <c r="CA187" i="4" s="1"/>
  <c r="CK187" i="4"/>
  <c r="CD187" i="4" s="1"/>
  <c r="CI187" i="4"/>
  <c r="CB187" i="4" s="1"/>
  <c r="CJ203" i="4"/>
  <c r="CC203" i="4" s="1"/>
  <c r="CK204" i="4"/>
  <c r="CF205" i="4"/>
  <c r="CN205" i="4"/>
  <c r="CF209" i="4"/>
  <c r="CI211" i="4"/>
  <c r="CB211" i="4" s="1"/>
  <c r="AF211" i="4" s="1"/>
  <c r="CE212" i="4"/>
  <c r="CL212" i="4"/>
  <c r="CM215" i="4"/>
  <c r="CL217" i="4"/>
  <c r="CD217" i="4"/>
  <c r="CN217" i="4"/>
  <c r="CI217" i="4"/>
  <c r="CB217" i="4" s="1"/>
  <c r="CE217" i="4"/>
  <c r="AF217" i="4" s="1"/>
  <c r="CJ215" i="4"/>
  <c r="CC215" i="4" s="1"/>
  <c r="CM217" i="4"/>
  <c r="CL219" i="4"/>
  <c r="CD219" i="4"/>
  <c r="CM219" i="4"/>
  <c r="CK219" i="4"/>
  <c r="CG219" i="4"/>
  <c r="CL220" i="4"/>
  <c r="CG220" i="4"/>
  <c r="CJ218" i="4"/>
  <c r="CC218" i="4" s="1"/>
  <c r="CK220" i="4"/>
  <c r="CE220" i="4"/>
  <c r="CD220" i="4"/>
  <c r="CN220" i="4"/>
  <c r="CN225" i="4"/>
  <c r="CF225" i="4"/>
  <c r="CM225" i="4"/>
  <c r="CL225" i="4"/>
  <c r="CG225" i="4"/>
  <c r="CE225" i="4"/>
  <c r="CL226" i="4"/>
  <c r="CD226" i="4"/>
  <c r="CF226" i="4"/>
  <c r="AF226" i="4" s="1"/>
  <c r="CN226" i="4"/>
  <c r="CI226" i="4"/>
  <c r="CB226" i="4" s="1"/>
  <c r="CE226" i="4"/>
  <c r="CJ224" i="4"/>
  <c r="CC224" i="4" s="1"/>
  <c r="CK226" i="4"/>
  <c r="CM227" i="4"/>
  <c r="CG229" i="4"/>
  <c r="CM233" i="4"/>
  <c r="CG233" i="4"/>
  <c r="CI233" i="4"/>
  <c r="CB233" i="4" s="1"/>
  <c r="CL233" i="4"/>
  <c r="CN233" i="4"/>
  <c r="CK242" i="4"/>
  <c r="CG242" i="4"/>
  <c r="CN242" i="4"/>
  <c r="CI242" i="4"/>
  <c r="CB242" i="4" s="1"/>
  <c r="AF242" i="4" s="1"/>
  <c r="CD242" i="4"/>
  <c r="CM242" i="4"/>
  <c r="CF242" i="4"/>
  <c r="CJ240" i="4"/>
  <c r="CC240" i="4" s="1"/>
  <c r="CE242" i="4"/>
  <c r="CF248" i="4"/>
  <c r="CK252" i="4"/>
  <c r="CG252" i="4"/>
  <c r="CN252" i="4"/>
  <c r="CI252" i="4"/>
  <c r="CB252" i="4" s="1"/>
  <c r="CD252" i="4"/>
  <c r="CL252" i="4"/>
  <c r="CE252" i="4"/>
  <c r="CM253" i="4"/>
  <c r="CI253" i="4"/>
  <c r="CB253" i="4" s="1"/>
  <c r="CE253" i="4"/>
  <c r="CL253" i="4"/>
  <c r="CG253" i="4"/>
  <c r="CN253" i="4"/>
  <c r="CF253" i="4"/>
  <c r="CJ251" i="4"/>
  <c r="CC251" i="4" s="1"/>
  <c r="CK258" i="4"/>
  <c r="CG258" i="4"/>
  <c r="CN258" i="4"/>
  <c r="CI258" i="4"/>
  <c r="CB258" i="4" s="1"/>
  <c r="CD258" i="4"/>
  <c r="CM258" i="4"/>
  <c r="CF258" i="4"/>
  <c r="CJ256" i="4"/>
  <c r="CC256" i="4" s="1"/>
  <c r="CE258" i="4"/>
  <c r="CN263" i="4"/>
  <c r="CF263" i="4"/>
  <c r="CJ261" i="4"/>
  <c r="CC261" i="4" s="1"/>
  <c r="AF261" i="4" s="1"/>
  <c r="CI263" i="4"/>
  <c r="CB263" i="4" s="1"/>
  <c r="AF263" i="4" s="1"/>
  <c r="CD263" i="4"/>
  <c r="CK263" i="4"/>
  <c r="CG263" i="4"/>
  <c r="CM263" i="4"/>
  <c r="CE263" i="4"/>
  <c r="CL268" i="4"/>
  <c r="CD268" i="4"/>
  <c r="CN268" i="4"/>
  <c r="CI268" i="4"/>
  <c r="CB268" i="4" s="1"/>
  <c r="CE268" i="4"/>
  <c r="CJ266" i="4"/>
  <c r="CC266" i="4" s="1"/>
  <c r="CM268" i="4"/>
  <c r="CG268" i="4"/>
  <c r="CF268" i="4"/>
  <c r="CK268" i="4"/>
  <c r="CN269" i="4"/>
  <c r="CF269" i="4"/>
  <c r="CJ267" i="4"/>
  <c r="CC267" i="4" s="1"/>
  <c r="CK269" i="4"/>
  <c r="CE269" i="4"/>
  <c r="CI269" i="4"/>
  <c r="CB269" i="4" s="1"/>
  <c r="D276" i="4"/>
  <c r="CK277" i="4"/>
  <c r="CG277" i="4"/>
  <c r="CL277" i="4"/>
  <c r="CF277" i="4"/>
  <c r="CM277" i="4"/>
  <c r="CE277" i="4"/>
  <c r="CJ275" i="4"/>
  <c r="CC275" i="4" s="1"/>
  <c r="CN277" i="4"/>
  <c r="CD277" i="4"/>
  <c r="CH286" i="4"/>
  <c r="CA286" i="4" s="1"/>
  <c r="Q286" i="4" s="1"/>
  <c r="CC286" i="4"/>
  <c r="CC12" i="4"/>
  <c r="CK12" i="4"/>
  <c r="CC21" i="4"/>
  <c r="CI21" i="4"/>
  <c r="CB21" i="4" s="1"/>
  <c r="CC25" i="4"/>
  <c r="CI25" i="4"/>
  <c r="CB25" i="4" s="1"/>
  <c r="CC29" i="4"/>
  <c r="CI29" i="4"/>
  <c r="CB29" i="4" s="1"/>
  <c r="CC33" i="4"/>
  <c r="CI33" i="4"/>
  <c r="CB33" i="4" s="1"/>
  <c r="CC41" i="4"/>
  <c r="CK41" i="4"/>
  <c r="CI42" i="4"/>
  <c r="CB42" i="4" s="1"/>
  <c r="AJ42" i="4" s="1"/>
  <c r="CK43" i="4"/>
  <c r="CD44" i="4"/>
  <c r="CJ44" i="4"/>
  <c r="CI45" i="4"/>
  <c r="CB45" i="4" s="1"/>
  <c r="CL46" i="4"/>
  <c r="CE46" i="4"/>
  <c r="E54" i="4"/>
  <c r="CC48" i="4"/>
  <c r="CI48" i="4"/>
  <c r="CB48" i="4" s="1"/>
  <c r="CC49" i="4"/>
  <c r="CK49" i="4"/>
  <c r="CD50" i="4"/>
  <c r="CJ50" i="4"/>
  <c r="CE51" i="4"/>
  <c r="AJ51" i="4" s="1"/>
  <c r="CL51" i="4"/>
  <c r="D54" i="4"/>
  <c r="CI54" i="4" s="1"/>
  <c r="CB54" i="4" s="1"/>
  <c r="CC54" i="4"/>
  <c r="CE55" i="4"/>
  <c r="CL55" i="4"/>
  <c r="CM94" i="4"/>
  <c r="CB136" i="4"/>
  <c r="CH136" i="4"/>
  <c r="CI149" i="4"/>
  <c r="CB149" i="4" s="1"/>
  <c r="CJ150" i="4"/>
  <c r="CC150" i="4" s="1"/>
  <c r="CH152" i="4"/>
  <c r="CA152" i="4" s="1"/>
  <c r="CH155" i="4"/>
  <c r="CA155" i="4" s="1"/>
  <c r="CJ155" i="4"/>
  <c r="CC155" i="4" s="1"/>
  <c r="CK156" i="4"/>
  <c r="CD156" i="4" s="1"/>
  <c r="CK158" i="4"/>
  <c r="CD158" i="4" s="1"/>
  <c r="CH158" i="4"/>
  <c r="CA158" i="4" s="1"/>
  <c r="CI159" i="4"/>
  <c r="CB159" i="4" s="1"/>
  <c r="CJ187" i="4"/>
  <c r="CC187" i="4" s="1"/>
  <c r="CJ189" i="4"/>
  <c r="CC189" i="4" s="1"/>
  <c r="CL189" i="4"/>
  <c r="CE189" i="4" s="1"/>
  <c r="CK189" i="4"/>
  <c r="CD189" i="4" s="1"/>
  <c r="AF203" i="4"/>
  <c r="CE204" i="4"/>
  <c r="CL204" i="4"/>
  <c r="CN208" i="4"/>
  <c r="CF208" i="4"/>
  <c r="CJ206" i="4"/>
  <c r="CC206" i="4" s="1"/>
  <c r="CL208" i="4"/>
  <c r="CG208" i="4"/>
  <c r="CK208" i="4"/>
  <c r="CE208" i="4"/>
  <c r="CI208" i="4"/>
  <c r="CB208" i="4" s="1"/>
  <c r="AF208" i="4" s="1"/>
  <c r="CG209" i="4"/>
  <c r="CN210" i="4"/>
  <c r="CF210" i="4"/>
  <c r="CJ208" i="4"/>
  <c r="CC208" i="4" s="1"/>
  <c r="CK210" i="4"/>
  <c r="CE210" i="4"/>
  <c r="CI210" i="4"/>
  <c r="CB210" i="4" s="1"/>
  <c r="CD210" i="4"/>
  <c r="AF210" i="4" s="1"/>
  <c r="CM210" i="4"/>
  <c r="CE211" i="4"/>
  <c r="CG212" i="4"/>
  <c r="CL213" i="4"/>
  <c r="CD213" i="4"/>
  <c r="CK213" i="4"/>
  <c r="CG213" i="4"/>
  <c r="CF213" i="4"/>
  <c r="CE213" i="4"/>
  <c r="CN213" i="4"/>
  <c r="CI214" i="4"/>
  <c r="CB214" i="4" s="1"/>
  <c r="CG215" i="4"/>
  <c r="CF217" i="4"/>
  <c r="CK217" i="4"/>
  <c r="CI219" i="4"/>
  <c r="CB219" i="4" s="1"/>
  <c r="AF219" i="4" s="1"/>
  <c r="CF220" i="4"/>
  <c r="CL222" i="4"/>
  <c r="CG222" i="4"/>
  <c r="CN222" i="4"/>
  <c r="CI222" i="4"/>
  <c r="CB222" i="4" s="1"/>
  <c r="CM222" i="4"/>
  <c r="CF222" i="4"/>
  <c r="CJ220" i="4"/>
  <c r="CC220" i="4" s="1"/>
  <c r="CK222" i="4"/>
  <c r="CM226" i="4"/>
  <c r="CD227" i="4"/>
  <c r="CL228" i="4"/>
  <c r="CD228" i="4"/>
  <c r="CN228" i="4"/>
  <c r="CI228" i="4"/>
  <c r="CB228" i="4" s="1"/>
  <c r="AF228" i="4" s="1"/>
  <c r="CE228" i="4"/>
  <c r="CJ226" i="4"/>
  <c r="CC226" i="4" s="1"/>
  <c r="CM228" i="4"/>
  <c r="CE234" i="4"/>
  <c r="CJ232" i="4"/>
  <c r="CC232" i="4" s="1"/>
  <c r="CI234" i="4"/>
  <c r="CB234" i="4" s="1"/>
  <c r="CL234" i="4"/>
  <c r="CG234" i="4"/>
  <c r="CM234" i="4"/>
  <c r="CF237" i="4"/>
  <c r="CF238" i="4"/>
  <c r="CK240" i="4"/>
  <c r="CG240" i="4"/>
  <c r="CJ238" i="4"/>
  <c r="CC238" i="4" s="1"/>
  <c r="CN240" i="4"/>
  <c r="CI240" i="4"/>
  <c r="CB240" i="4" s="1"/>
  <c r="AF240" i="4" s="1"/>
  <c r="CD240" i="4"/>
  <c r="CL240" i="4"/>
  <c r="CE240" i="4"/>
  <c r="CM241" i="4"/>
  <c r="CI241" i="4"/>
  <c r="CB241" i="4" s="1"/>
  <c r="CE241" i="4"/>
  <c r="CL241" i="4"/>
  <c r="CG241" i="4"/>
  <c r="CJ239" i="4"/>
  <c r="CC239" i="4" s="1"/>
  <c r="CN241" i="4"/>
  <c r="CF241" i="4"/>
  <c r="CK246" i="4"/>
  <c r="CG246" i="4"/>
  <c r="CN246" i="4"/>
  <c r="CI246" i="4"/>
  <c r="CB246" i="4" s="1"/>
  <c r="CD246" i="4"/>
  <c r="CM246" i="4"/>
  <c r="CF246" i="4"/>
  <c r="CJ244" i="4"/>
  <c r="CC244" i="4" s="1"/>
  <c r="CE246" i="4"/>
  <c r="CK249" i="4"/>
  <c r="CF252" i="4"/>
  <c r="CK256" i="4"/>
  <c r="CG256" i="4"/>
  <c r="CN256" i="4"/>
  <c r="CI256" i="4"/>
  <c r="CB256" i="4" s="1"/>
  <c r="AF256" i="4" s="1"/>
  <c r="CD256" i="4"/>
  <c r="CL256" i="4"/>
  <c r="CE256" i="4"/>
  <c r="CM257" i="4"/>
  <c r="CI257" i="4"/>
  <c r="CB257" i="4" s="1"/>
  <c r="CE257" i="4"/>
  <c r="CL257" i="4"/>
  <c r="CG257" i="4"/>
  <c r="CN257" i="4"/>
  <c r="CF257" i="4"/>
  <c r="CJ255" i="4"/>
  <c r="CC255" i="4" s="1"/>
  <c r="CN261" i="4"/>
  <c r="CF261" i="4"/>
  <c r="CJ259" i="4"/>
  <c r="CC259" i="4" s="1"/>
  <c r="CK261" i="4"/>
  <c r="CE261" i="4"/>
  <c r="CL261" i="4"/>
  <c r="CD261" i="4"/>
  <c r="CG261" i="4"/>
  <c r="CL269" i="4"/>
  <c r="CL272" i="4"/>
  <c r="CD272" i="4"/>
  <c r="AF272" i="4" s="1"/>
  <c r="CK272" i="4"/>
  <c r="CG272" i="4"/>
  <c r="CI272" i="4"/>
  <c r="CB272" i="4" s="1"/>
  <c r="CJ270" i="4"/>
  <c r="CC270" i="4" s="1"/>
  <c r="AF270" i="4" s="1"/>
  <c r="CF272" i="4"/>
  <c r="CL278" i="4"/>
  <c r="CE12" i="4"/>
  <c r="CL12" i="4"/>
  <c r="AJ14" i="4"/>
  <c r="CD21" i="4"/>
  <c r="CJ21" i="4"/>
  <c r="CD25" i="4"/>
  <c r="CJ25" i="4"/>
  <c r="CD29" i="4"/>
  <c r="CJ29" i="4"/>
  <c r="CD33" i="4"/>
  <c r="CJ33" i="4"/>
  <c r="CE41" i="4"/>
  <c r="CL41" i="4"/>
  <c r="CK42" i="4"/>
  <c r="CL43" i="4"/>
  <c r="CE44" i="4"/>
  <c r="CK44" i="4"/>
  <c r="CJ45" i="4"/>
  <c r="CD48" i="4"/>
  <c r="CJ48" i="4"/>
  <c r="CE49" i="4"/>
  <c r="CL49" i="4"/>
  <c r="CE50" i="4"/>
  <c r="CK50" i="4"/>
  <c r="CD54" i="4"/>
  <c r="AJ55" i="4"/>
  <c r="J66" i="4"/>
  <c r="CK92" i="4"/>
  <c r="CF92" i="4"/>
  <c r="CA92" i="4"/>
  <c r="V92" i="4" s="1"/>
  <c r="CE92" i="4"/>
  <c r="CL92" i="4"/>
  <c r="CB94" i="4"/>
  <c r="CH94" i="4"/>
  <c r="CN94" i="4"/>
  <c r="CG94" i="4" s="1"/>
  <c r="CK96" i="4"/>
  <c r="CF96" i="4"/>
  <c r="CA96" i="4"/>
  <c r="V96" i="4" s="1"/>
  <c r="CE96" i="4"/>
  <c r="CL96" i="4"/>
  <c r="CC136" i="4"/>
  <c r="CK136" i="4"/>
  <c r="CK149" i="4"/>
  <c r="CD149" i="4" s="1"/>
  <c r="CJ152" i="4"/>
  <c r="CC152" i="4" s="1"/>
  <c r="CI155" i="4"/>
  <c r="CB155" i="4" s="1"/>
  <c r="CJ157" i="4"/>
  <c r="CC157" i="4" s="1"/>
  <c r="CH157" i="4"/>
  <c r="CA157" i="4" s="1"/>
  <c r="CI158" i="4"/>
  <c r="CB158" i="4" s="1"/>
  <c r="CJ159" i="4"/>
  <c r="CC159" i="4" s="1"/>
  <c r="CG204" i="4"/>
  <c r="CM204" i="4"/>
  <c r="CI205" i="4"/>
  <c r="CB205" i="4" s="1"/>
  <c r="CN206" i="4"/>
  <c r="CF206" i="4"/>
  <c r="CJ204" i="4"/>
  <c r="CC204" i="4" s="1"/>
  <c r="CM206" i="4"/>
  <c r="CL206" i="4"/>
  <c r="CG206" i="4"/>
  <c r="CE206" i="4"/>
  <c r="CM208" i="4"/>
  <c r="CG210" i="4"/>
  <c r="CF211" i="4"/>
  <c r="CN211" i="4"/>
  <c r="CD214" i="4"/>
  <c r="CK214" i="4"/>
  <c r="CN216" i="4"/>
  <c r="CF216" i="4"/>
  <c r="CJ214" i="4"/>
  <c r="CC214" i="4" s="1"/>
  <c r="CL216" i="4"/>
  <c r="CG216" i="4"/>
  <c r="CK216" i="4"/>
  <c r="CE216" i="4"/>
  <c r="CI216" i="4"/>
  <c r="CB216" i="4" s="1"/>
  <c r="AF216" i="4" s="1"/>
  <c r="CG217" i="4"/>
  <c r="CN218" i="4"/>
  <c r="CF218" i="4"/>
  <c r="CJ216" i="4"/>
  <c r="CC216" i="4" s="1"/>
  <c r="CK218" i="4"/>
  <c r="CE218" i="4"/>
  <c r="CI218" i="4"/>
  <c r="CB218" i="4" s="1"/>
  <c r="CD218" i="4"/>
  <c r="AF218" i="4" s="1"/>
  <c r="CM218" i="4"/>
  <c r="CE219" i="4"/>
  <c r="CI220" i="4"/>
  <c r="CB220" i="4" s="1"/>
  <c r="CL221" i="4"/>
  <c r="CG221" i="4"/>
  <c r="CD221" i="4"/>
  <c r="CN221" i="4"/>
  <c r="CI221" i="4"/>
  <c r="CB221" i="4" s="1"/>
  <c r="AF221" i="4" s="1"/>
  <c r="CK221" i="4"/>
  <c r="CD222" i="4"/>
  <c r="CL223" i="4"/>
  <c r="CG223" i="4"/>
  <c r="AF223" i="4" s="1"/>
  <c r="CM223" i="4"/>
  <c r="CF223" i="4"/>
  <c r="CJ221" i="4"/>
  <c r="CC221" i="4" s="1"/>
  <c r="CK223" i="4"/>
  <c r="CE223" i="4"/>
  <c r="CD223" i="4"/>
  <c r="CL224" i="4"/>
  <c r="CG224" i="4"/>
  <c r="AF224" i="4" s="1"/>
  <c r="CK224" i="4"/>
  <c r="CE224" i="4"/>
  <c r="CD224" i="4"/>
  <c r="CN224" i="4"/>
  <c r="CI225" i="4"/>
  <c r="CB225" i="4" s="1"/>
  <c r="CG226" i="4"/>
  <c r="CF228" i="4"/>
  <c r="CK228" i="4"/>
  <c r="CL229" i="4"/>
  <c r="CJ231" i="4"/>
  <c r="CC231" i="4" s="1"/>
  <c r="CG232" i="4"/>
  <c r="CE233" i="4"/>
  <c r="CN234" i="4"/>
  <c r="CG238" i="4"/>
  <c r="CF240" i="4"/>
  <c r="CK244" i="4"/>
  <c r="CG244" i="4"/>
  <c r="CN244" i="4"/>
  <c r="CI244" i="4"/>
  <c r="CB244" i="4" s="1"/>
  <c r="AF244" i="4" s="1"/>
  <c r="CD244" i="4"/>
  <c r="CL244" i="4"/>
  <c r="CE244" i="4"/>
  <c r="CM245" i="4"/>
  <c r="CI245" i="4"/>
  <c r="CB245" i="4" s="1"/>
  <c r="CE245" i="4"/>
  <c r="CL245" i="4"/>
  <c r="CG245" i="4"/>
  <c r="CN245" i="4"/>
  <c r="CF245" i="4"/>
  <c r="CJ243" i="4"/>
  <c r="CC243" i="4" s="1"/>
  <c r="CM248" i="4"/>
  <c r="CD249" i="4"/>
  <c r="CK250" i="4"/>
  <c r="CG250" i="4"/>
  <c r="CN250" i="4"/>
  <c r="CI250" i="4"/>
  <c r="CB250" i="4" s="1"/>
  <c r="CD250" i="4"/>
  <c r="CM250" i="4"/>
  <c r="CF250" i="4"/>
  <c r="CJ248" i="4"/>
  <c r="CC248" i="4" s="1"/>
  <c r="CE250" i="4"/>
  <c r="CK253" i="4"/>
  <c r="CL254" i="4"/>
  <c r="CF256" i="4"/>
  <c r="CL263" i="4"/>
  <c r="CN265" i="4"/>
  <c r="CF265" i="4"/>
  <c r="CJ263" i="4"/>
  <c r="CC263" i="4" s="1"/>
  <c r="CM265" i="4"/>
  <c r="CK265" i="4"/>
  <c r="CE265" i="4"/>
  <c r="CG265" i="4"/>
  <c r="CD265" i="4"/>
  <c r="CD269" i="4"/>
  <c r="CM269" i="4"/>
  <c r="CN271" i="4"/>
  <c r="CF271" i="4"/>
  <c r="CJ269" i="4"/>
  <c r="CC269" i="4" s="1"/>
  <c r="CI271" i="4"/>
  <c r="CB271" i="4" s="1"/>
  <c r="AF271" i="4" s="1"/>
  <c r="CD271" i="4"/>
  <c r="CM271" i="4"/>
  <c r="CG271" i="4"/>
  <c r="CK271" i="4"/>
  <c r="CE271" i="4"/>
  <c r="CL274" i="4"/>
  <c r="CD274" i="4"/>
  <c r="CF274" i="4"/>
  <c r="CN274" i="4"/>
  <c r="CJ272" i="4"/>
  <c r="CC272" i="4" s="1"/>
  <c r="CM274" i="4"/>
  <c r="CG274" i="4"/>
  <c r="CE274" i="4"/>
  <c r="D275" i="4"/>
  <c r="CI277" i="4"/>
  <c r="CB277" i="4" s="1"/>
  <c r="CG278" i="4"/>
  <c r="CE230" i="4"/>
  <c r="CI230" i="4"/>
  <c r="CB230" i="4" s="1"/>
  <c r="CF230" i="4"/>
  <c r="CN230" i="4"/>
  <c r="CE236" i="4"/>
  <c r="CJ234" i="4"/>
  <c r="CC234" i="4" s="1"/>
  <c r="CM236" i="4"/>
  <c r="CF236" i="4"/>
  <c r="CL236" i="4"/>
  <c r="CL262" i="4"/>
  <c r="CD262" i="4"/>
  <c r="CM262" i="4"/>
  <c r="CF262" i="4"/>
  <c r="CJ260" i="4"/>
  <c r="CC260" i="4" s="1"/>
  <c r="AF260" i="4" s="1"/>
  <c r="CI262" i="4"/>
  <c r="CB262" i="4" s="1"/>
  <c r="CL266" i="4"/>
  <c r="CD266" i="4"/>
  <c r="CF266" i="4"/>
  <c r="CK266" i="4"/>
  <c r="CE266" i="4"/>
  <c r="CI266" i="4"/>
  <c r="CB266" i="4" s="1"/>
  <c r="CH284" i="4"/>
  <c r="CA284" i="4" s="1"/>
  <c r="Q284" i="4" s="1"/>
  <c r="CC284" i="4"/>
  <c r="Q287" i="4"/>
  <c r="CC80" i="4"/>
  <c r="V80" i="4" s="1"/>
  <c r="CK80" i="4"/>
  <c r="CC81" i="4"/>
  <c r="CC82" i="4"/>
  <c r="V82" i="4" s="1"/>
  <c r="CC83" i="4"/>
  <c r="V83" i="4" s="1"/>
  <c r="CC84" i="4"/>
  <c r="V84" i="4" s="1"/>
  <c r="CC85" i="4"/>
  <c r="CC86" i="4"/>
  <c r="V86" i="4" s="1"/>
  <c r="CC87" i="4"/>
  <c r="V87" i="4" s="1"/>
  <c r="CC88" i="4"/>
  <c r="V88" i="4" s="1"/>
  <c r="CC89" i="4"/>
  <c r="V89" i="4" s="1"/>
  <c r="CC90" i="4"/>
  <c r="V90" i="4" s="1"/>
  <c r="CD91" i="4"/>
  <c r="V91" i="4" s="1"/>
  <c r="CH91" i="4"/>
  <c r="CD93" i="4"/>
  <c r="V93" i="4" s="1"/>
  <c r="CH93" i="4"/>
  <c r="CD95" i="4"/>
  <c r="V95" i="4" s="1"/>
  <c r="CH95" i="4"/>
  <c r="CC97" i="4"/>
  <c r="V97" i="4" s="1"/>
  <c r="CC98" i="4"/>
  <c r="V98" i="4" s="1"/>
  <c r="CC99" i="4"/>
  <c r="V99" i="4" s="1"/>
  <c r="CE100" i="4"/>
  <c r="V100" i="4" s="1"/>
  <c r="CC101" i="4"/>
  <c r="V101" i="4" s="1"/>
  <c r="CC102" i="4"/>
  <c r="V102" i="4" s="1"/>
  <c r="CC103" i="4"/>
  <c r="V103" i="4" s="1"/>
  <c r="CC104" i="4"/>
  <c r="V104" i="4" s="1"/>
  <c r="CC105" i="4"/>
  <c r="V105" i="4" s="1"/>
  <c r="CC106" i="4"/>
  <c r="V106" i="4" s="1"/>
  <c r="CC107" i="4"/>
  <c r="CC108" i="4"/>
  <c r="V108" i="4" s="1"/>
  <c r="CC109" i="4"/>
  <c r="V109" i="4" s="1"/>
  <c r="CC110" i="4"/>
  <c r="V110" i="4" s="1"/>
  <c r="CC111" i="4"/>
  <c r="V111" i="4" s="1"/>
  <c r="CC112" i="4"/>
  <c r="V112" i="4" s="1"/>
  <c r="CC113" i="4"/>
  <c r="V113" i="4" s="1"/>
  <c r="CC114" i="4"/>
  <c r="V114" i="4" s="1"/>
  <c r="CC115" i="4"/>
  <c r="V115" i="4" s="1"/>
  <c r="CC116" i="4"/>
  <c r="V116" i="4" s="1"/>
  <c r="CC117" i="4"/>
  <c r="V117" i="4" s="1"/>
  <c r="CC118" i="4"/>
  <c r="V118" i="4" s="1"/>
  <c r="CC119" i="4"/>
  <c r="V119" i="4" s="1"/>
  <c r="CC120" i="4"/>
  <c r="V120" i="4" s="1"/>
  <c r="CC121" i="4"/>
  <c r="V121" i="4" s="1"/>
  <c r="CC122" i="4"/>
  <c r="V122" i="4" s="1"/>
  <c r="CC123" i="4"/>
  <c r="V123" i="4" s="1"/>
  <c r="CC124" i="4"/>
  <c r="V124" i="4" s="1"/>
  <c r="CC125" i="4"/>
  <c r="V125" i="4" s="1"/>
  <c r="CC126" i="4"/>
  <c r="V126" i="4" s="1"/>
  <c r="CC127" i="4"/>
  <c r="CC128" i="4"/>
  <c r="V128" i="4" s="1"/>
  <c r="CC129" i="4"/>
  <c r="V129" i="4" s="1"/>
  <c r="CC130" i="4"/>
  <c r="V130" i="4" s="1"/>
  <c r="CC131" i="4"/>
  <c r="V131" i="4" s="1"/>
  <c r="CN137" i="4"/>
  <c r="CG137" i="4" s="1"/>
  <c r="CJ137" i="4"/>
  <c r="CF137" i="4"/>
  <c r="CB137" i="4"/>
  <c r="V137" i="4" s="1"/>
  <c r="CD137" i="4"/>
  <c r="CI137" i="4"/>
  <c r="CN138" i="4"/>
  <c r="CG138" i="4" s="1"/>
  <c r="CJ138" i="4"/>
  <c r="CF138" i="4"/>
  <c r="CB138" i="4"/>
  <c r="CD138" i="4"/>
  <c r="CI138" i="4"/>
  <c r="CN139" i="4"/>
  <c r="CG139" i="4" s="1"/>
  <c r="CJ139" i="4"/>
  <c r="CF139" i="4"/>
  <c r="CB139" i="4"/>
  <c r="CD139" i="4"/>
  <c r="V139" i="4" s="1"/>
  <c r="CI139" i="4"/>
  <c r="CN140" i="4"/>
  <c r="CG140" i="4" s="1"/>
  <c r="CJ140" i="4"/>
  <c r="CF140" i="4"/>
  <c r="CB140" i="4"/>
  <c r="CD140" i="4"/>
  <c r="CI140" i="4"/>
  <c r="CN141" i="4"/>
  <c r="CG141" i="4" s="1"/>
  <c r="CJ141" i="4"/>
  <c r="CF141" i="4"/>
  <c r="CB141" i="4"/>
  <c r="V141" i="4" s="1"/>
  <c r="CD141" i="4"/>
  <c r="CI141" i="4"/>
  <c r="CN142" i="4"/>
  <c r="CG142" i="4" s="1"/>
  <c r="CJ142" i="4"/>
  <c r="CF142" i="4"/>
  <c r="CB142" i="4"/>
  <c r="CD142" i="4"/>
  <c r="CI142" i="4"/>
  <c r="CN143" i="4"/>
  <c r="CG143" i="4" s="1"/>
  <c r="CJ143" i="4"/>
  <c r="CF143" i="4"/>
  <c r="CB143" i="4"/>
  <c r="V143" i="4" s="1"/>
  <c r="CD143" i="4"/>
  <c r="CI143" i="4"/>
  <c r="CK153" i="4"/>
  <c r="CD153" i="4" s="1"/>
  <c r="CK161" i="4"/>
  <c r="CD161" i="4" s="1"/>
  <c r="U161" i="4" s="1"/>
  <c r="AF207" i="4"/>
  <c r="CG230" i="4"/>
  <c r="CN236" i="4"/>
  <c r="D243" i="4"/>
  <c r="D247" i="4"/>
  <c r="D251" i="4"/>
  <c r="D255" i="4"/>
  <c r="D259" i="4"/>
  <c r="CL260" i="4"/>
  <c r="CD260" i="4"/>
  <c r="CN260" i="4"/>
  <c r="CI260" i="4"/>
  <c r="CB260" i="4" s="1"/>
  <c r="CE260" i="4"/>
  <c r="CK260" i="4"/>
  <c r="CE262" i="4"/>
  <c r="CK262" i="4"/>
  <c r="CL264" i="4"/>
  <c r="CD264" i="4"/>
  <c r="AF264" i="4" s="1"/>
  <c r="CK264" i="4"/>
  <c r="CG264" i="4"/>
  <c r="CM264" i="4"/>
  <c r="CF264" i="4"/>
  <c r="CJ262" i="4"/>
  <c r="CC262" i="4" s="1"/>
  <c r="AF262" i="4" s="1"/>
  <c r="CE264" i="4"/>
  <c r="CN264" i="4"/>
  <c r="CM266" i="4"/>
  <c r="CL270" i="4"/>
  <c r="CD270" i="4"/>
  <c r="CM270" i="4"/>
  <c r="CN270" i="4"/>
  <c r="CG270" i="4"/>
  <c r="CK270" i="4"/>
  <c r="CN273" i="4"/>
  <c r="CF273" i="4"/>
  <c r="CJ271" i="4"/>
  <c r="CC271" i="4" s="1"/>
  <c r="CM273" i="4"/>
  <c r="CE273" i="4"/>
  <c r="CK273" i="4"/>
  <c r="D231" i="4"/>
  <c r="D235" i="4"/>
  <c r="D239" i="4"/>
  <c r="CN267" i="4"/>
  <c r="CF267" i="4"/>
  <c r="CJ265" i="4"/>
  <c r="CC265" i="4" s="1"/>
  <c r="AF265" i="4" s="1"/>
  <c r="CL267" i="4"/>
  <c r="CG267" i="4"/>
  <c r="AF267" i="4" s="1"/>
  <c r="CE267" i="4"/>
  <c r="CM267" i="4"/>
  <c r="AF268" i="4"/>
  <c r="AF269" i="4"/>
  <c r="Q285" i="4"/>
  <c r="CJ288" i="4"/>
  <c r="CC288" i="4"/>
  <c r="Q288" i="4" s="1"/>
  <c r="AF266" i="4"/>
  <c r="CH276" i="4"/>
  <c r="CA276" i="4" s="1"/>
  <c r="AF276" i="13" l="1"/>
  <c r="B345" i="13"/>
  <c r="AF213" i="13"/>
  <c r="AF205" i="13"/>
  <c r="U152" i="13"/>
  <c r="U153" i="13"/>
  <c r="CM255" i="4"/>
  <c r="CI255" i="4"/>
  <c r="CB255" i="4" s="1"/>
  <c r="CE255" i="4"/>
  <c r="CL255" i="4"/>
  <c r="CG255" i="4"/>
  <c r="CK255" i="4"/>
  <c r="CD255" i="4"/>
  <c r="CF255" i="4"/>
  <c r="CJ253" i="4"/>
  <c r="CC253" i="4" s="1"/>
  <c r="CN255" i="4"/>
  <c r="AL22" i="4"/>
  <c r="AF230" i="4"/>
  <c r="AF220" i="4"/>
  <c r="AL33" i="4"/>
  <c r="U149" i="4"/>
  <c r="CM235" i="4"/>
  <c r="CG235" i="4"/>
  <c r="CL235" i="4"/>
  <c r="CE235" i="4"/>
  <c r="CI235" i="4"/>
  <c r="CB235" i="4" s="1"/>
  <c r="CF235" i="4"/>
  <c r="CJ233" i="4"/>
  <c r="CC233" i="4" s="1"/>
  <c r="AF233" i="4" s="1"/>
  <c r="CN235" i="4"/>
  <c r="CM275" i="4"/>
  <c r="CI275" i="4"/>
  <c r="CB275" i="4" s="1"/>
  <c r="CE275" i="4"/>
  <c r="CJ273" i="4"/>
  <c r="CC273" i="4" s="1"/>
  <c r="AF273" i="4" s="1"/>
  <c r="CL275" i="4"/>
  <c r="CG275" i="4"/>
  <c r="CF275" i="4"/>
  <c r="CN275" i="4"/>
  <c r="CD275" i="4"/>
  <c r="CK275" i="4"/>
  <c r="AF257" i="4"/>
  <c r="AF246" i="4"/>
  <c r="AF214" i="4"/>
  <c r="AF206" i="4"/>
  <c r="AH189" i="4"/>
  <c r="U158" i="4"/>
  <c r="U155" i="4"/>
  <c r="AJ45" i="4"/>
  <c r="CL276" i="4"/>
  <c r="CD276" i="4"/>
  <c r="CM276" i="4"/>
  <c r="CG276" i="4"/>
  <c r="CJ274" i="4"/>
  <c r="CC274" i="4" s="1"/>
  <c r="AF274" i="4" s="1"/>
  <c r="CI276" i="4"/>
  <c r="CB276" i="4" s="1"/>
  <c r="AF276" i="4" s="1"/>
  <c r="CK276" i="4"/>
  <c r="CF276" i="4"/>
  <c r="CE276" i="4"/>
  <c r="CN276" i="4"/>
  <c r="AF252" i="4"/>
  <c r="AF254" i="4"/>
  <c r="U154" i="4"/>
  <c r="AF238" i="4"/>
  <c r="AF232" i="4"/>
  <c r="U150" i="4"/>
  <c r="AH186" i="4"/>
  <c r="U180" i="4"/>
  <c r="U178" i="4"/>
  <c r="U176" i="4"/>
  <c r="U172" i="4"/>
  <c r="U170" i="4"/>
  <c r="U166" i="4"/>
  <c r="U164" i="4"/>
  <c r="U156" i="4"/>
  <c r="CK19" i="4"/>
  <c r="CM19" i="4"/>
  <c r="CL19" i="4"/>
  <c r="CJ19" i="4"/>
  <c r="D36" i="4"/>
  <c r="A345" i="4" s="1"/>
  <c r="CI19" i="4"/>
  <c r="B345" i="4" s="1"/>
  <c r="CM239" i="4"/>
  <c r="CG239" i="4"/>
  <c r="CL239" i="4"/>
  <c r="CE239" i="4"/>
  <c r="CI239" i="4"/>
  <c r="CB239" i="4" s="1"/>
  <c r="CJ237" i="4"/>
  <c r="CC237" i="4" s="1"/>
  <c r="CN239" i="4"/>
  <c r="CF239" i="4"/>
  <c r="CM251" i="4"/>
  <c r="CI251" i="4"/>
  <c r="CB251" i="4" s="1"/>
  <c r="CE251" i="4"/>
  <c r="CL251" i="4"/>
  <c r="CG251" i="4"/>
  <c r="CK251" i="4"/>
  <c r="CD251" i="4"/>
  <c r="CF251" i="4"/>
  <c r="CJ249" i="4"/>
  <c r="CC249" i="4" s="1"/>
  <c r="AF249" i="4" s="1"/>
  <c r="CN251" i="4"/>
  <c r="AF277" i="4"/>
  <c r="AJ48" i="4"/>
  <c r="AL25" i="4"/>
  <c r="AF253" i="4"/>
  <c r="AF237" i="4"/>
  <c r="CL54" i="4"/>
  <c r="U162" i="4"/>
  <c r="CK54" i="4"/>
  <c r="CM247" i="4"/>
  <c r="CI247" i="4"/>
  <c r="CB247" i="4" s="1"/>
  <c r="AF247" i="4" s="1"/>
  <c r="CE247" i="4"/>
  <c r="CL247" i="4"/>
  <c r="CG247" i="4"/>
  <c r="CK247" i="4"/>
  <c r="CD247" i="4"/>
  <c r="CN247" i="4"/>
  <c r="CF247" i="4"/>
  <c r="CJ245" i="4"/>
  <c r="CC245" i="4" s="1"/>
  <c r="AF245" i="4" s="1"/>
  <c r="CM231" i="4"/>
  <c r="CG231" i="4"/>
  <c r="CL231" i="4"/>
  <c r="CE231" i="4"/>
  <c r="CJ229" i="4"/>
  <c r="CC229" i="4" s="1"/>
  <c r="AF229" i="4" s="1"/>
  <c r="CF231" i="4"/>
  <c r="CN231" i="4"/>
  <c r="CI231" i="4"/>
  <c r="CB231" i="4" s="1"/>
  <c r="AF231" i="4" s="1"/>
  <c r="CN259" i="4"/>
  <c r="CF259" i="4"/>
  <c r="CL259" i="4"/>
  <c r="CG259" i="4"/>
  <c r="CI259" i="4"/>
  <c r="CB259" i="4" s="1"/>
  <c r="CE259" i="4"/>
  <c r="CM259" i="4"/>
  <c r="CD259" i="4"/>
  <c r="CJ257" i="4"/>
  <c r="CC257" i="4" s="1"/>
  <c r="CK259" i="4"/>
  <c r="CM243" i="4"/>
  <c r="CI243" i="4"/>
  <c r="CB243" i="4" s="1"/>
  <c r="CE243" i="4"/>
  <c r="CL243" i="4"/>
  <c r="CG243" i="4"/>
  <c r="CK243" i="4"/>
  <c r="CD243" i="4"/>
  <c r="CJ241" i="4"/>
  <c r="CC241" i="4" s="1"/>
  <c r="AF241" i="4" s="1"/>
  <c r="CN243" i="4"/>
  <c r="CF243" i="4"/>
  <c r="V142" i="4"/>
  <c r="V140" i="4"/>
  <c r="V138" i="4"/>
  <c r="AF250" i="4"/>
  <c r="AF225" i="4"/>
  <c r="U157" i="4"/>
  <c r="AF234" i="4"/>
  <c r="AF222" i="4"/>
  <c r="U152" i="4"/>
  <c r="AL29" i="4"/>
  <c r="AL21" i="4"/>
  <c r="AF258" i="4"/>
  <c r="AH187" i="4"/>
  <c r="V94" i="4"/>
  <c r="AF236" i="4"/>
  <c r="AL27" i="4"/>
  <c r="CJ54" i="4"/>
  <c r="AL31" i="4"/>
  <c r="AH188" i="4"/>
  <c r="U181" i="4"/>
  <c r="U179" i="4"/>
  <c r="U177" i="4"/>
  <c r="U175" i="4"/>
  <c r="U173" i="4"/>
  <c r="U171" i="4"/>
  <c r="U169" i="4"/>
  <c r="U167" i="4"/>
  <c r="U165" i="4"/>
  <c r="U163" i="4"/>
  <c r="AL23" i="4"/>
  <c r="AJ52" i="4"/>
  <c r="AL26" i="4"/>
  <c r="U174" i="4"/>
  <c r="U168" i="4"/>
  <c r="AF243" i="4" l="1"/>
  <c r="AF251" i="4"/>
  <c r="AF275" i="4"/>
  <c r="AF255" i="4"/>
  <c r="AF259" i="4"/>
  <c r="AF239" i="4"/>
  <c r="AF235" i="4"/>
  <c r="E294" i="5" l="1"/>
  <c r="D294" i="5"/>
  <c r="CJ288" i="5"/>
  <c r="CI288" i="5"/>
  <c r="CC288" i="5"/>
  <c r="CB288" i="5"/>
  <c r="Q288" i="5"/>
  <c r="D288" i="5"/>
  <c r="CJ287" i="5"/>
  <c r="CI287" i="5"/>
  <c r="CH287" i="5"/>
  <c r="CA287" i="5" s="1"/>
  <c r="CB287" i="5"/>
  <c r="D287" i="5"/>
  <c r="CC287" i="5" s="1"/>
  <c r="CJ286" i="5"/>
  <c r="CI286" i="5"/>
  <c r="CH286" i="5"/>
  <c r="CB286" i="5"/>
  <c r="CA286" i="5"/>
  <c r="D286" i="5"/>
  <c r="CC286" i="5" s="1"/>
  <c r="CJ285" i="5"/>
  <c r="CI285" i="5"/>
  <c r="CH285" i="5"/>
  <c r="CB285" i="5"/>
  <c r="Q285" i="5" s="1"/>
  <c r="CA285" i="5"/>
  <c r="D285" i="5"/>
  <c r="CC285" i="5" s="1"/>
  <c r="CJ284" i="5"/>
  <c r="CI284" i="5"/>
  <c r="CB284" i="5" s="1"/>
  <c r="CH284" i="5"/>
  <c r="CA284" i="5"/>
  <c r="Q284" i="5"/>
  <c r="D284" i="5"/>
  <c r="CC284" i="5" s="1"/>
  <c r="AE279" i="5"/>
  <c r="AD279" i="5"/>
  <c r="AC279" i="5"/>
  <c r="AB279" i="5"/>
  <c r="AA279" i="5"/>
  <c r="X279" i="5"/>
  <c r="W279" i="5"/>
  <c r="V279" i="5"/>
  <c r="U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F279" i="5" s="1"/>
  <c r="G279" i="5"/>
  <c r="E279" i="5" s="1"/>
  <c r="D279" i="5" s="1"/>
  <c r="CJ277" i="5" s="1"/>
  <c r="CN278" i="5"/>
  <c r="CK278" i="5"/>
  <c r="CJ278" i="5"/>
  <c r="CH278" i="5"/>
  <c r="CA278" i="5" s="1"/>
  <c r="CF278" i="5"/>
  <c r="CC278" i="5"/>
  <c r="AE278" i="5"/>
  <c r="AD278" i="5"/>
  <c r="AC278" i="5"/>
  <c r="AB278" i="5"/>
  <c r="AA278" i="5"/>
  <c r="X278" i="5"/>
  <c r="W278" i="5"/>
  <c r="V278" i="5"/>
  <c r="U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D278" i="5" s="1"/>
  <c r="E278" i="5"/>
  <c r="CM277" i="5"/>
  <c r="CL277" i="5"/>
  <c r="CC277" i="5"/>
  <c r="AE277" i="5"/>
  <c r="AD277" i="5"/>
  <c r="AC277" i="5"/>
  <c r="AB277" i="5"/>
  <c r="AA277" i="5"/>
  <c r="X277" i="5"/>
  <c r="W277" i="5"/>
  <c r="V277" i="5"/>
  <c r="U277" i="5"/>
  <c r="T277" i="5"/>
  <c r="S277" i="5"/>
  <c r="CH277" i="5" s="1"/>
  <c r="CA277" i="5" s="1"/>
  <c r="R277" i="5"/>
  <c r="Q277" i="5"/>
  <c r="P277" i="5"/>
  <c r="O277" i="5"/>
  <c r="N277" i="5"/>
  <c r="M277" i="5"/>
  <c r="L277" i="5"/>
  <c r="K277" i="5"/>
  <c r="J277" i="5"/>
  <c r="I277" i="5"/>
  <c r="H277" i="5"/>
  <c r="G277" i="5"/>
  <c r="E277" i="5" s="1"/>
  <c r="D277" i="5" s="1"/>
  <c r="F277" i="5"/>
  <c r="CI276" i="5"/>
  <c r="CB276" i="5" s="1"/>
  <c r="CH276" i="5"/>
  <c r="CA276" i="5" s="1"/>
  <c r="AE276" i="5"/>
  <c r="AD276" i="5"/>
  <c r="AC276" i="5"/>
  <c r="AB276" i="5"/>
  <c r="AA276" i="5"/>
  <c r="X276" i="5"/>
  <c r="W276" i="5"/>
  <c r="V276" i="5"/>
  <c r="U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E276" i="5" s="1"/>
  <c r="F276" i="5"/>
  <c r="D276" i="5" s="1"/>
  <c r="CJ275" i="5"/>
  <c r="CC275" i="5" s="1"/>
  <c r="CA275" i="5"/>
  <c r="AE275" i="5"/>
  <c r="AD275" i="5"/>
  <c r="AC275" i="5"/>
  <c r="AB275" i="5"/>
  <c r="AA275" i="5"/>
  <c r="Z275" i="5"/>
  <c r="Y275" i="5"/>
  <c r="X275" i="5"/>
  <c r="W275" i="5"/>
  <c r="V275" i="5"/>
  <c r="U275" i="5"/>
  <c r="T275" i="5"/>
  <c r="S275" i="5"/>
  <c r="CH275" i="5" s="1"/>
  <c r="R275" i="5"/>
  <c r="Q275" i="5"/>
  <c r="P275" i="5"/>
  <c r="O275" i="5"/>
  <c r="N275" i="5"/>
  <c r="M275" i="5"/>
  <c r="L275" i="5"/>
  <c r="K275" i="5"/>
  <c r="J275" i="5"/>
  <c r="I275" i="5"/>
  <c r="H275" i="5"/>
  <c r="G275" i="5"/>
  <c r="E275" i="5" s="1"/>
  <c r="F275" i="5"/>
  <c r="CH274" i="5"/>
  <c r="CA274" i="5"/>
  <c r="F274" i="5"/>
  <c r="E274" i="5"/>
  <c r="D274" i="5"/>
  <c r="CH273" i="5"/>
  <c r="CA273" i="5" s="1"/>
  <c r="F273" i="5"/>
  <c r="E273" i="5"/>
  <c r="CM272" i="5"/>
  <c r="CL272" i="5"/>
  <c r="CH272" i="5"/>
  <c r="CD272" i="5"/>
  <c r="CA272" i="5"/>
  <c r="F272" i="5"/>
  <c r="E272" i="5"/>
  <c r="D272" i="5" s="1"/>
  <c r="CH271" i="5"/>
  <c r="CA271" i="5" s="1"/>
  <c r="F271" i="5"/>
  <c r="E271" i="5"/>
  <c r="CM270" i="5"/>
  <c r="CH270" i="5"/>
  <c r="CF270" i="5"/>
  <c r="CA270" i="5"/>
  <c r="F270" i="5"/>
  <c r="E270" i="5"/>
  <c r="D270" i="5"/>
  <c r="CH269" i="5"/>
  <c r="CA269" i="5" s="1"/>
  <c r="F269" i="5"/>
  <c r="E269" i="5"/>
  <c r="CN268" i="5"/>
  <c r="CL268" i="5"/>
  <c r="CH268" i="5"/>
  <c r="CA268" i="5" s="1"/>
  <c r="F268" i="5"/>
  <c r="E268" i="5"/>
  <c r="D268" i="5"/>
  <c r="CH267" i="5"/>
  <c r="CA267" i="5" s="1"/>
  <c r="F267" i="5"/>
  <c r="E267" i="5"/>
  <c r="CM266" i="5"/>
  <c r="CH266" i="5"/>
  <c r="CA266" i="5"/>
  <c r="F266" i="5"/>
  <c r="E266" i="5"/>
  <c r="D266" i="5"/>
  <c r="CH265" i="5"/>
  <c r="CA265" i="5" s="1"/>
  <c r="F265" i="5"/>
  <c r="E265" i="5"/>
  <c r="CM264" i="5"/>
  <c r="CL264" i="5"/>
  <c r="CH264" i="5"/>
  <c r="CA264" i="5" s="1"/>
  <c r="CD264" i="5"/>
  <c r="F264" i="5"/>
  <c r="E264" i="5"/>
  <c r="D264" i="5" s="1"/>
  <c r="CH263" i="5"/>
  <c r="CA263" i="5" s="1"/>
  <c r="F263" i="5"/>
  <c r="E263" i="5"/>
  <c r="CM262" i="5"/>
  <c r="CH262" i="5"/>
  <c r="CF262" i="5"/>
  <c r="CA262" i="5"/>
  <c r="F262" i="5"/>
  <c r="E262" i="5"/>
  <c r="D262" i="5"/>
  <c r="CH261" i="5"/>
  <c r="CA261" i="5" s="1"/>
  <c r="F261" i="5"/>
  <c r="E261" i="5"/>
  <c r="CH260" i="5"/>
  <c r="CA260" i="5" s="1"/>
  <c r="F260" i="5"/>
  <c r="E260" i="5"/>
  <c r="D260" i="5" s="1"/>
  <c r="CH259" i="5"/>
  <c r="CA259" i="5"/>
  <c r="F259" i="5"/>
  <c r="E259" i="5"/>
  <c r="D259" i="5"/>
  <c r="CH258" i="5"/>
  <c r="CA258" i="5"/>
  <c r="F258" i="5"/>
  <c r="E258" i="5"/>
  <c r="D258" i="5"/>
  <c r="CN257" i="5"/>
  <c r="CI257" i="5"/>
  <c r="CB257" i="5" s="1"/>
  <c r="CH257" i="5"/>
  <c r="CA257" i="5"/>
  <c r="F257" i="5"/>
  <c r="E257" i="5"/>
  <c r="D257" i="5" s="1"/>
  <c r="CM256" i="5"/>
  <c r="CL256" i="5"/>
  <c r="CH256" i="5"/>
  <c r="CG256" i="5"/>
  <c r="CE256" i="5"/>
  <c r="CA256" i="5"/>
  <c r="F256" i="5"/>
  <c r="E256" i="5"/>
  <c r="D256" i="5"/>
  <c r="CK255" i="5"/>
  <c r="CH255" i="5"/>
  <c r="CA255" i="5"/>
  <c r="F255" i="5"/>
  <c r="E255" i="5"/>
  <c r="D255" i="5"/>
  <c r="CH254" i="5"/>
  <c r="CA254" i="5" s="1"/>
  <c r="F254" i="5"/>
  <c r="D254" i="5" s="1"/>
  <c r="E254" i="5"/>
  <c r="CM253" i="5"/>
  <c r="CK253" i="5"/>
  <c r="CH253" i="5"/>
  <c r="CG253" i="5"/>
  <c r="CF253" i="5"/>
  <c r="CA253" i="5"/>
  <c r="F253" i="5"/>
  <c r="E253" i="5"/>
  <c r="D253" i="5"/>
  <c r="CH252" i="5"/>
  <c r="CA252" i="5" s="1"/>
  <c r="F252" i="5"/>
  <c r="D252" i="5" s="1"/>
  <c r="E252" i="5"/>
  <c r="CH251" i="5"/>
  <c r="CA251" i="5"/>
  <c r="F251" i="5"/>
  <c r="E251" i="5"/>
  <c r="D251" i="5" s="1"/>
  <c r="CH250" i="5"/>
  <c r="CE250" i="5"/>
  <c r="CA250" i="5"/>
  <c r="F250" i="5"/>
  <c r="D250" i="5" s="1"/>
  <c r="E250" i="5"/>
  <c r="CH249" i="5"/>
  <c r="CA249" i="5"/>
  <c r="F249" i="5"/>
  <c r="E249" i="5"/>
  <c r="D249" i="5" s="1"/>
  <c r="CH248" i="5"/>
  <c r="CA248" i="5"/>
  <c r="F248" i="5"/>
  <c r="E248" i="5"/>
  <c r="D248" i="5"/>
  <c r="CJ247" i="5"/>
  <c r="CC247" i="5" s="1"/>
  <c r="CH247" i="5"/>
  <c r="CF247" i="5"/>
  <c r="CE247" i="5"/>
  <c r="CA247" i="5"/>
  <c r="F247" i="5"/>
  <c r="D247" i="5" s="1"/>
  <c r="E247" i="5"/>
  <c r="CH246" i="5"/>
  <c r="CA246" i="5"/>
  <c r="F246" i="5"/>
  <c r="E246" i="5"/>
  <c r="D246" i="5"/>
  <c r="CH245" i="5"/>
  <c r="CA245" i="5"/>
  <c r="F245" i="5"/>
  <c r="E245" i="5"/>
  <c r="D245" i="5"/>
  <c r="CK244" i="5"/>
  <c r="CI244" i="5"/>
  <c r="CB244" i="5" s="1"/>
  <c r="CH244" i="5"/>
  <c r="CA244" i="5" s="1"/>
  <c r="CD244" i="5"/>
  <c r="F244" i="5"/>
  <c r="D244" i="5" s="1"/>
  <c r="E244" i="5"/>
  <c r="CM243" i="5"/>
  <c r="CH243" i="5"/>
  <c r="CG243" i="5"/>
  <c r="CA243" i="5"/>
  <c r="F243" i="5"/>
  <c r="E243" i="5"/>
  <c r="D243" i="5"/>
  <c r="CL242" i="5"/>
  <c r="CH242" i="5"/>
  <c r="CG242" i="5"/>
  <c r="CA242" i="5"/>
  <c r="F242" i="5"/>
  <c r="E242" i="5"/>
  <c r="D242" i="5"/>
  <c r="CN241" i="5"/>
  <c r="CI241" i="5"/>
  <c r="CB241" i="5" s="1"/>
  <c r="CH241" i="5"/>
  <c r="CA241" i="5"/>
  <c r="F241" i="5"/>
  <c r="E241" i="5"/>
  <c r="D241" i="5" s="1"/>
  <c r="CM240" i="5"/>
  <c r="CL240" i="5"/>
  <c r="CH240" i="5"/>
  <c r="CG240" i="5"/>
  <c r="CE240" i="5"/>
  <c r="CA240" i="5"/>
  <c r="F240" i="5"/>
  <c r="E240" i="5"/>
  <c r="D240" i="5"/>
  <c r="CN239" i="5"/>
  <c r="CJ239" i="5"/>
  <c r="CC239" i="5" s="1"/>
  <c r="F239" i="5"/>
  <c r="E239" i="5"/>
  <c r="D239" i="5"/>
  <c r="CM238" i="5"/>
  <c r="CF238" i="5"/>
  <c r="CE238" i="5"/>
  <c r="F238" i="5"/>
  <c r="D238" i="5" s="1"/>
  <c r="E238" i="5"/>
  <c r="F237" i="5"/>
  <c r="E237" i="5"/>
  <c r="D237" i="5"/>
  <c r="CJ236" i="5"/>
  <c r="CC236" i="5" s="1"/>
  <c r="CG236" i="5"/>
  <c r="CE236" i="5"/>
  <c r="F236" i="5"/>
  <c r="E236" i="5"/>
  <c r="D236" i="5"/>
  <c r="CI235" i="5"/>
  <c r="CB235" i="5" s="1"/>
  <c r="F235" i="5"/>
  <c r="D235" i="5" s="1"/>
  <c r="E235" i="5"/>
  <c r="CM234" i="5"/>
  <c r="CL234" i="5"/>
  <c r="CF234" i="5"/>
  <c r="CE234" i="5"/>
  <c r="F234" i="5"/>
  <c r="D234" i="5" s="1"/>
  <c r="E234" i="5"/>
  <c r="CN233" i="5"/>
  <c r="CM233" i="5"/>
  <c r="F233" i="5"/>
  <c r="E233" i="5"/>
  <c r="D233" i="5"/>
  <c r="CL232" i="5"/>
  <c r="CJ232" i="5"/>
  <c r="CC232" i="5" s="1"/>
  <c r="F232" i="5"/>
  <c r="E232" i="5"/>
  <c r="D232" i="5"/>
  <c r="CJ231" i="5"/>
  <c r="CC231" i="5" s="1"/>
  <c r="CI231" i="5"/>
  <c r="CB231" i="5" s="1"/>
  <c r="F231" i="5"/>
  <c r="D231" i="5" s="1"/>
  <c r="E231" i="5"/>
  <c r="CG230" i="5"/>
  <c r="CE230" i="5"/>
  <c r="F230" i="5"/>
  <c r="D230" i="5" s="1"/>
  <c r="E230" i="5"/>
  <c r="CH229" i="5"/>
  <c r="CA229" i="5"/>
  <c r="F229" i="5"/>
  <c r="D229" i="5" s="1"/>
  <c r="E229" i="5"/>
  <c r="CH228" i="5"/>
  <c r="CA228" i="5"/>
  <c r="F228" i="5"/>
  <c r="E228" i="5"/>
  <c r="D228" i="5"/>
  <c r="CH227" i="5"/>
  <c r="CA227" i="5"/>
  <c r="F227" i="5"/>
  <c r="E227" i="5"/>
  <c r="CH226" i="5"/>
  <c r="CA226" i="5"/>
  <c r="F226" i="5"/>
  <c r="E226" i="5"/>
  <c r="D226" i="5" s="1"/>
  <c r="CH225" i="5"/>
  <c r="CA225" i="5" s="1"/>
  <c r="F225" i="5"/>
  <c r="E225" i="5"/>
  <c r="F224" i="5"/>
  <c r="E224" i="5"/>
  <c r="F223" i="5"/>
  <c r="E223" i="5"/>
  <c r="F222" i="5"/>
  <c r="E222" i="5"/>
  <c r="F221" i="5"/>
  <c r="E221" i="5"/>
  <c r="F220" i="5"/>
  <c r="E220" i="5"/>
  <c r="CN219" i="5"/>
  <c r="CM219" i="5"/>
  <c r="CH219" i="5"/>
  <c r="CF219" i="5"/>
  <c r="CA219" i="5"/>
  <c r="F219" i="5"/>
  <c r="E219" i="5"/>
  <c r="D219" i="5"/>
  <c r="CH218" i="5"/>
  <c r="CA218" i="5" s="1"/>
  <c r="F218" i="5"/>
  <c r="E218" i="5"/>
  <c r="CH217" i="5"/>
  <c r="CA217" i="5"/>
  <c r="F217" i="5"/>
  <c r="E217" i="5"/>
  <c r="D217" i="5" s="1"/>
  <c r="CH216" i="5"/>
  <c r="CA216" i="5" s="1"/>
  <c r="F216" i="5"/>
  <c r="E216" i="5"/>
  <c r="CH215" i="5"/>
  <c r="CA215" i="5"/>
  <c r="F215" i="5"/>
  <c r="E215" i="5"/>
  <c r="D215" i="5"/>
  <c r="CH214" i="5"/>
  <c r="CA214" i="5" s="1"/>
  <c r="F214" i="5"/>
  <c r="E214" i="5"/>
  <c r="CN213" i="5"/>
  <c r="CH213" i="5"/>
  <c r="CA213" i="5"/>
  <c r="F213" i="5"/>
  <c r="E213" i="5"/>
  <c r="D213" i="5"/>
  <c r="CH212" i="5"/>
  <c r="CA212" i="5" s="1"/>
  <c r="F212" i="5"/>
  <c r="E212" i="5"/>
  <c r="CN211" i="5"/>
  <c r="CM211" i="5"/>
  <c r="CH211" i="5"/>
  <c r="CF211" i="5"/>
  <c r="CA211" i="5"/>
  <c r="F211" i="5"/>
  <c r="E211" i="5"/>
  <c r="D211" i="5"/>
  <c r="CH210" i="5"/>
  <c r="CA210" i="5" s="1"/>
  <c r="F210" i="5"/>
  <c r="E210" i="5"/>
  <c r="CH209" i="5"/>
  <c r="CA209" i="5"/>
  <c r="F209" i="5"/>
  <c r="E209" i="5"/>
  <c r="D209" i="5" s="1"/>
  <c r="CH208" i="5"/>
  <c r="CA208" i="5" s="1"/>
  <c r="F208" i="5"/>
  <c r="E208" i="5"/>
  <c r="CH207" i="5"/>
  <c r="CA207" i="5"/>
  <c r="F207" i="5"/>
  <c r="E207" i="5"/>
  <c r="D207" i="5"/>
  <c r="CH206" i="5"/>
  <c r="CA206" i="5" s="1"/>
  <c r="F206" i="5"/>
  <c r="E206" i="5"/>
  <c r="CN205" i="5"/>
  <c r="CH205" i="5"/>
  <c r="CA205" i="5"/>
  <c r="F205" i="5"/>
  <c r="E205" i="5"/>
  <c r="D205" i="5"/>
  <c r="CH204" i="5"/>
  <c r="CA204" i="5" s="1"/>
  <c r="F204" i="5"/>
  <c r="E204" i="5"/>
  <c r="CN203" i="5"/>
  <c r="CM203" i="5"/>
  <c r="CH203" i="5"/>
  <c r="CF203" i="5"/>
  <c r="CA203" i="5"/>
  <c r="F203" i="5"/>
  <c r="E203" i="5"/>
  <c r="D203" i="5"/>
  <c r="D198" i="5"/>
  <c r="CH198" i="5" s="1"/>
  <c r="CA198" i="5" s="1"/>
  <c r="K198" i="5" s="1"/>
  <c r="D197" i="5"/>
  <c r="CH197" i="5" s="1"/>
  <c r="CA197" i="5" s="1"/>
  <c r="K197" i="5" s="1"/>
  <c r="CH196" i="5"/>
  <c r="CA196" i="5" s="1"/>
  <c r="K196" i="5"/>
  <c r="D196" i="5"/>
  <c r="D195" i="5"/>
  <c r="CH195" i="5" s="1"/>
  <c r="CA195" i="5" s="1"/>
  <c r="K195" i="5" s="1"/>
  <c r="AH190" i="5"/>
  <c r="AD190" i="5"/>
  <c r="AD189" i="5"/>
  <c r="F189" i="5"/>
  <c r="E189" i="5"/>
  <c r="D189" i="5" s="1"/>
  <c r="AD188" i="5"/>
  <c r="F188" i="5"/>
  <c r="E188" i="5"/>
  <c r="D188" i="5"/>
  <c r="CL187" i="5"/>
  <c r="CE187" i="5" s="1"/>
  <c r="CH187" i="5"/>
  <c r="CA187" i="5" s="1"/>
  <c r="AD187" i="5"/>
  <c r="F187" i="5"/>
  <c r="E187" i="5"/>
  <c r="D187" i="5"/>
  <c r="CI186" i="5"/>
  <c r="CB186" i="5" s="1"/>
  <c r="CH186" i="5"/>
  <c r="CA186" i="5" s="1"/>
  <c r="AD186" i="5"/>
  <c r="F186" i="5"/>
  <c r="E186" i="5"/>
  <c r="D186" i="5" s="1"/>
  <c r="F181" i="5"/>
  <c r="E181" i="5"/>
  <c r="F180" i="5"/>
  <c r="E180" i="5"/>
  <c r="D180" i="5" s="1"/>
  <c r="F179" i="5"/>
  <c r="E179" i="5"/>
  <c r="CK178" i="5"/>
  <c r="CD178" i="5" s="1"/>
  <c r="F178" i="5"/>
  <c r="E178" i="5"/>
  <c r="D178" i="5" s="1"/>
  <c r="CH178" i="5" s="1"/>
  <c r="CA178" i="5" s="1"/>
  <c r="CK177" i="5"/>
  <c r="CD177" i="5" s="1"/>
  <c r="F177" i="5"/>
  <c r="E177" i="5"/>
  <c r="D177" i="5" s="1"/>
  <c r="F176" i="5"/>
  <c r="E176" i="5"/>
  <c r="F175" i="5"/>
  <c r="E175" i="5"/>
  <c r="F174" i="5"/>
  <c r="E174" i="5"/>
  <c r="D174" i="5" s="1"/>
  <c r="CH174" i="5" s="1"/>
  <c r="CA174" i="5" s="1"/>
  <c r="F173" i="5"/>
  <c r="E173" i="5"/>
  <c r="D173" i="5" s="1"/>
  <c r="CK172" i="5"/>
  <c r="CD172" i="5" s="1"/>
  <c r="F172" i="5"/>
  <c r="E172" i="5"/>
  <c r="D172" i="5" s="1"/>
  <c r="F171" i="5"/>
  <c r="E171" i="5"/>
  <c r="CK170" i="5"/>
  <c r="CD170" i="5" s="1"/>
  <c r="CJ170" i="5"/>
  <c r="CC170" i="5" s="1"/>
  <c r="CI170" i="5"/>
  <c r="CB170" i="5" s="1"/>
  <c r="F170" i="5"/>
  <c r="E170" i="5"/>
  <c r="D170" i="5" s="1"/>
  <c r="CH170" i="5" s="1"/>
  <c r="CA170" i="5" s="1"/>
  <c r="F169" i="5"/>
  <c r="E169" i="5"/>
  <c r="D169" i="5" s="1"/>
  <c r="F168" i="5"/>
  <c r="E168" i="5"/>
  <c r="D168" i="5" s="1"/>
  <c r="F167" i="5"/>
  <c r="E167" i="5"/>
  <c r="CK166" i="5"/>
  <c r="CD166" i="5" s="1"/>
  <c r="CJ166" i="5"/>
  <c r="CC166" i="5" s="1"/>
  <c r="F166" i="5"/>
  <c r="E166" i="5"/>
  <c r="D166" i="5" s="1"/>
  <c r="CH166" i="5" s="1"/>
  <c r="CA166" i="5" s="1"/>
  <c r="F165" i="5"/>
  <c r="E165" i="5"/>
  <c r="F164" i="5"/>
  <c r="E164" i="5"/>
  <c r="D164" i="5" s="1"/>
  <c r="T163" i="5"/>
  <c r="S163" i="5"/>
  <c r="R163" i="5"/>
  <c r="Q163" i="5"/>
  <c r="P163" i="5"/>
  <c r="O163" i="5"/>
  <c r="N163" i="5"/>
  <c r="M163" i="5"/>
  <c r="L163" i="5"/>
  <c r="K163" i="5"/>
  <c r="J163" i="5"/>
  <c r="I163" i="5"/>
  <c r="H163" i="5"/>
  <c r="F163" i="5" s="1"/>
  <c r="G163" i="5"/>
  <c r="E163" i="5"/>
  <c r="D163" i="5" s="1"/>
  <c r="E162" i="5"/>
  <c r="D162" i="5"/>
  <c r="E161" i="5"/>
  <c r="D161" i="5" s="1"/>
  <c r="E160" i="5"/>
  <c r="D160" i="5" s="1"/>
  <c r="CH159" i="5"/>
  <c r="CA159" i="5" s="1"/>
  <c r="E159" i="5"/>
  <c r="D159" i="5" s="1"/>
  <c r="CK159" i="5" s="1"/>
  <c r="CD159" i="5" s="1"/>
  <c r="CK158" i="5"/>
  <c r="CD158" i="5" s="1"/>
  <c r="CI158" i="5"/>
  <c r="CB158" i="5" s="1"/>
  <c r="F158" i="5"/>
  <c r="D158" i="5"/>
  <c r="CJ158" i="5" s="1"/>
  <c r="CC158" i="5" s="1"/>
  <c r="F157" i="5"/>
  <c r="D157" i="5" s="1"/>
  <c r="F156" i="5"/>
  <c r="D156" i="5"/>
  <c r="F155" i="5"/>
  <c r="D155" i="5" s="1"/>
  <c r="F154" i="5"/>
  <c r="D154" i="5"/>
  <c r="F153" i="5"/>
  <c r="D153" i="5" s="1"/>
  <c r="T152" i="5"/>
  <c r="S152" i="5"/>
  <c r="R152" i="5"/>
  <c r="Q152" i="5"/>
  <c r="P152" i="5"/>
  <c r="O152" i="5"/>
  <c r="N152" i="5"/>
  <c r="L152" i="5"/>
  <c r="F152" i="5"/>
  <c r="D152" i="5" s="1"/>
  <c r="CH151" i="5"/>
  <c r="CA151" i="5" s="1"/>
  <c r="F151" i="5"/>
  <c r="D151" i="5" s="1"/>
  <c r="CK151" i="5" s="1"/>
  <c r="CD151" i="5" s="1"/>
  <c r="CK150" i="5"/>
  <c r="CD150" i="5" s="1"/>
  <c r="CI150" i="5"/>
  <c r="CB150" i="5" s="1"/>
  <c r="F150" i="5"/>
  <c r="D150" i="5"/>
  <c r="CJ150" i="5" s="1"/>
  <c r="CC150" i="5" s="1"/>
  <c r="F149" i="5"/>
  <c r="D149" i="5" s="1"/>
  <c r="U144" i="5"/>
  <c r="T144" i="5"/>
  <c r="S144" i="5"/>
  <c r="R144" i="5"/>
  <c r="Q144" i="5"/>
  <c r="P144" i="5"/>
  <c r="O144" i="5"/>
  <c r="N144" i="5"/>
  <c r="M144" i="5"/>
  <c r="L144" i="5"/>
  <c r="K144" i="5"/>
  <c r="J144" i="5"/>
  <c r="I144" i="5"/>
  <c r="H144" i="5"/>
  <c r="G144" i="5"/>
  <c r="F144" i="5"/>
  <c r="E144" i="5"/>
  <c r="CK143" i="5"/>
  <c r="CD143" i="5"/>
  <c r="D143" i="5"/>
  <c r="CL142" i="5"/>
  <c r="CK142" i="5"/>
  <c r="CJ142" i="5"/>
  <c r="CF142" i="5"/>
  <c r="CD142" i="5"/>
  <c r="CB142" i="5"/>
  <c r="CA142" i="5"/>
  <c r="D142" i="5"/>
  <c r="CN141" i="5"/>
  <c r="CG141" i="5" s="1"/>
  <c r="CM141" i="5"/>
  <c r="CL141" i="5"/>
  <c r="CJ141" i="5"/>
  <c r="CI141" i="5"/>
  <c r="CH141" i="5"/>
  <c r="CF141" i="5"/>
  <c r="CE141" i="5"/>
  <c r="CD141" i="5"/>
  <c r="CB141" i="5"/>
  <c r="CA141" i="5"/>
  <c r="D141" i="5"/>
  <c r="CK141" i="5" s="1"/>
  <c r="CN140" i="5"/>
  <c r="CG140" i="5" s="1"/>
  <c r="CM140" i="5"/>
  <c r="CL140" i="5"/>
  <c r="CJ140" i="5"/>
  <c r="CI140" i="5"/>
  <c r="CH140" i="5"/>
  <c r="CF140" i="5"/>
  <c r="CE140" i="5"/>
  <c r="CD140" i="5"/>
  <c r="CB140" i="5"/>
  <c r="CA140" i="5"/>
  <c r="D140" i="5"/>
  <c r="CK140" i="5" s="1"/>
  <c r="CN139" i="5"/>
  <c r="CG139" i="5" s="1"/>
  <c r="CM139" i="5"/>
  <c r="CL139" i="5"/>
  <c r="CJ139" i="5"/>
  <c r="CI139" i="5"/>
  <c r="CH139" i="5"/>
  <c r="CF139" i="5"/>
  <c r="CE139" i="5"/>
  <c r="CD139" i="5"/>
  <c r="CB139" i="5"/>
  <c r="CA139" i="5"/>
  <c r="D139" i="5"/>
  <c r="CK139" i="5" s="1"/>
  <c r="CN138" i="5"/>
  <c r="CG138" i="5" s="1"/>
  <c r="CM138" i="5"/>
  <c r="CL138" i="5"/>
  <c r="CJ138" i="5"/>
  <c r="CI138" i="5"/>
  <c r="CH138" i="5"/>
  <c r="CF138" i="5"/>
  <c r="CE138" i="5"/>
  <c r="CD138" i="5"/>
  <c r="CB138" i="5"/>
  <c r="CA138" i="5"/>
  <c r="D138" i="5"/>
  <c r="CK138" i="5" s="1"/>
  <c r="CN137" i="5"/>
  <c r="CG137" i="5" s="1"/>
  <c r="CM137" i="5"/>
  <c r="CL137" i="5"/>
  <c r="CJ137" i="5"/>
  <c r="CI137" i="5"/>
  <c r="CH137" i="5"/>
  <c r="CF137" i="5"/>
  <c r="CE137" i="5"/>
  <c r="CD137" i="5"/>
  <c r="CB137" i="5"/>
  <c r="CA137" i="5"/>
  <c r="D137" i="5"/>
  <c r="CK137" i="5" s="1"/>
  <c r="CN136" i="5"/>
  <c r="CG136" i="5" s="1"/>
  <c r="CM136" i="5"/>
  <c r="CL136" i="5"/>
  <c r="CJ136" i="5"/>
  <c r="CI136" i="5"/>
  <c r="CH136" i="5"/>
  <c r="CF136" i="5"/>
  <c r="CE136" i="5"/>
  <c r="CD136" i="5"/>
  <c r="CB136" i="5"/>
  <c r="CA136" i="5"/>
  <c r="D136" i="5"/>
  <c r="CK136" i="5" s="1"/>
  <c r="V132" i="5"/>
  <c r="U132" i="5"/>
  <c r="T132" i="5"/>
  <c r="S132" i="5"/>
  <c r="R132" i="5"/>
  <c r="Q132" i="5"/>
  <c r="P132" i="5"/>
  <c r="O132" i="5"/>
  <c r="N132" i="5"/>
  <c r="M132" i="5"/>
  <c r="L132" i="5"/>
  <c r="K132" i="5"/>
  <c r="J132" i="5"/>
  <c r="I132" i="5"/>
  <c r="H132" i="5"/>
  <c r="G132" i="5"/>
  <c r="F132" i="5"/>
  <c r="E132" i="5"/>
  <c r="CM131" i="5"/>
  <c r="CL131" i="5"/>
  <c r="CH131" i="5"/>
  <c r="CC131" i="5"/>
  <c r="CA131" i="5"/>
  <c r="D131" i="5"/>
  <c r="CM130" i="5"/>
  <c r="CL130" i="5"/>
  <c r="CH130" i="5"/>
  <c r="CC130" i="5"/>
  <c r="CA130" i="5"/>
  <c r="D130" i="5"/>
  <c r="CM129" i="5"/>
  <c r="CL129" i="5"/>
  <c r="CH129" i="5"/>
  <c r="CC129" i="5"/>
  <c r="CA129" i="5"/>
  <c r="D129" i="5"/>
  <c r="CM128" i="5"/>
  <c r="CL128" i="5"/>
  <c r="CH128" i="5"/>
  <c r="CC128" i="5"/>
  <c r="CA128" i="5"/>
  <c r="D128" i="5"/>
  <c r="CM127" i="5"/>
  <c r="CL127" i="5"/>
  <c r="CH127" i="5"/>
  <c r="CC127" i="5"/>
  <c r="CA127" i="5"/>
  <c r="D127" i="5"/>
  <c r="CM126" i="5"/>
  <c r="CL126" i="5"/>
  <c r="CH126" i="5"/>
  <c r="CC126" i="5"/>
  <c r="CA126" i="5"/>
  <c r="D126" i="5"/>
  <c r="CM125" i="5"/>
  <c r="CL125" i="5"/>
  <c r="CH125" i="5"/>
  <c r="CC125" i="5"/>
  <c r="CA125" i="5"/>
  <c r="D125" i="5"/>
  <c r="CM124" i="5"/>
  <c r="CL124" i="5"/>
  <c r="CH124" i="5"/>
  <c r="CC124" i="5"/>
  <c r="CA124" i="5"/>
  <c r="D124" i="5"/>
  <c r="CM123" i="5"/>
  <c r="CL123" i="5"/>
  <c r="CH123" i="5"/>
  <c r="CC123" i="5"/>
  <c r="CA123" i="5"/>
  <c r="D123" i="5"/>
  <c r="CM122" i="5"/>
  <c r="CL122" i="5"/>
  <c r="CH122" i="5"/>
  <c r="CC122" i="5"/>
  <c r="CA122" i="5"/>
  <c r="D122" i="5"/>
  <c r="CM121" i="5"/>
  <c r="CL121" i="5"/>
  <c r="CH121" i="5"/>
  <c r="CC121" i="5"/>
  <c r="CA121" i="5"/>
  <c r="D121" i="5"/>
  <c r="CM120" i="5"/>
  <c r="CL120" i="5"/>
  <c r="CH120" i="5"/>
  <c r="CC120" i="5"/>
  <c r="CA120" i="5"/>
  <c r="D120" i="5"/>
  <c r="CM119" i="5"/>
  <c r="CL119" i="5"/>
  <c r="CH119" i="5"/>
  <c r="CC119" i="5"/>
  <c r="CA119" i="5"/>
  <c r="D119" i="5"/>
  <c r="CM118" i="5"/>
  <c r="CL118" i="5"/>
  <c r="CH118" i="5"/>
  <c r="CC118" i="5"/>
  <c r="CA118" i="5"/>
  <c r="D118" i="5"/>
  <c r="CM117" i="5"/>
  <c r="CL117" i="5"/>
  <c r="CH117" i="5"/>
  <c r="CC117" i="5"/>
  <c r="CA117" i="5"/>
  <c r="D117" i="5"/>
  <c r="CM116" i="5"/>
  <c r="CL116" i="5"/>
  <c r="CH116" i="5"/>
  <c r="CC116" i="5"/>
  <c r="CA116" i="5"/>
  <c r="D116" i="5"/>
  <c r="CM115" i="5"/>
  <c r="CL115" i="5"/>
  <c r="CH115" i="5"/>
  <c r="CC115" i="5"/>
  <c r="CA115" i="5"/>
  <c r="D115" i="5"/>
  <c r="CM114" i="5"/>
  <c r="CL114" i="5"/>
  <c r="CH114" i="5"/>
  <c r="CC114" i="5"/>
  <c r="CA114" i="5"/>
  <c r="D114" i="5"/>
  <c r="CM113" i="5"/>
  <c r="CL113" i="5"/>
  <c r="CH113" i="5"/>
  <c r="CC113" i="5"/>
  <c r="CA113" i="5"/>
  <c r="D113" i="5"/>
  <c r="CM112" i="5"/>
  <c r="CL112" i="5"/>
  <c r="CH112" i="5"/>
  <c r="CC112" i="5"/>
  <c r="CA112" i="5"/>
  <c r="D112" i="5"/>
  <c r="CM111" i="5"/>
  <c r="CL111" i="5"/>
  <c r="CH111" i="5"/>
  <c r="CC111" i="5"/>
  <c r="CA111" i="5"/>
  <c r="D111" i="5"/>
  <c r="CM110" i="5"/>
  <c r="CL110" i="5"/>
  <c r="CH110" i="5"/>
  <c r="CC110" i="5"/>
  <c r="CA110" i="5"/>
  <c r="D110" i="5"/>
  <c r="CM109" i="5"/>
  <c r="CL109" i="5"/>
  <c r="CH109" i="5"/>
  <c r="CC109" i="5"/>
  <c r="CA109" i="5"/>
  <c r="D109" i="5"/>
  <c r="CM108" i="5"/>
  <c r="CL108" i="5"/>
  <c r="CH108" i="5"/>
  <c r="CC108" i="5"/>
  <c r="CA108" i="5"/>
  <c r="D108" i="5"/>
  <c r="CM107" i="5"/>
  <c r="CL107" i="5"/>
  <c r="CH107" i="5"/>
  <c r="CC107" i="5"/>
  <c r="CA107" i="5"/>
  <c r="D107" i="5"/>
  <c r="CM106" i="5"/>
  <c r="CL106" i="5"/>
  <c r="CH106" i="5"/>
  <c r="CC106" i="5"/>
  <c r="CA106" i="5"/>
  <c r="D106" i="5"/>
  <c r="CM105" i="5"/>
  <c r="CL105" i="5"/>
  <c r="CH105" i="5"/>
  <c r="CC105" i="5"/>
  <c r="CA105" i="5"/>
  <c r="D105" i="5"/>
  <c r="CM104" i="5"/>
  <c r="CL104" i="5"/>
  <c r="CH104" i="5"/>
  <c r="CC104" i="5"/>
  <c r="CA104" i="5"/>
  <c r="D104" i="5"/>
  <c r="CM103" i="5"/>
  <c r="CL103" i="5"/>
  <c r="CH103" i="5"/>
  <c r="CC103" i="5"/>
  <c r="CA103" i="5"/>
  <c r="D103" i="5"/>
  <c r="CM102" i="5"/>
  <c r="CL102" i="5"/>
  <c r="CH102" i="5"/>
  <c r="CC102" i="5"/>
  <c r="CA102" i="5"/>
  <c r="D102" i="5"/>
  <c r="CM101" i="5"/>
  <c r="CL101" i="5"/>
  <c r="CH101" i="5"/>
  <c r="CC101" i="5"/>
  <c r="CA101" i="5"/>
  <c r="D101" i="5"/>
  <c r="CL100" i="5"/>
  <c r="CE100" i="5"/>
  <c r="D100" i="5"/>
  <c r="CM99" i="5"/>
  <c r="CH99" i="5"/>
  <c r="CC99" i="5"/>
  <c r="D99" i="5"/>
  <c r="CM98" i="5"/>
  <c r="CH98" i="5"/>
  <c r="CC98" i="5"/>
  <c r="D98" i="5"/>
  <c r="CM97" i="5"/>
  <c r="CH97" i="5"/>
  <c r="CC97" i="5"/>
  <c r="D97" i="5"/>
  <c r="CM96" i="5"/>
  <c r="CK96" i="5"/>
  <c r="CH96" i="5"/>
  <c r="CD96" i="5"/>
  <c r="CB96" i="5"/>
  <c r="CA96" i="5"/>
  <c r="D96" i="5"/>
  <c r="D95" i="5"/>
  <c r="CK94" i="5"/>
  <c r="CH94" i="5"/>
  <c r="CD94" i="5"/>
  <c r="CB94" i="5"/>
  <c r="D94" i="5"/>
  <c r="CN93" i="5"/>
  <c r="CG93" i="5" s="1"/>
  <c r="CM93" i="5"/>
  <c r="CI93" i="5"/>
  <c r="CH93" i="5"/>
  <c r="CF93" i="5"/>
  <c r="CD93" i="5"/>
  <c r="CA93" i="5"/>
  <c r="D93" i="5"/>
  <c r="CK92" i="5"/>
  <c r="CD92" i="5"/>
  <c r="D92" i="5"/>
  <c r="CN91" i="5"/>
  <c r="CG91" i="5" s="1"/>
  <c r="CI91" i="5"/>
  <c r="CH91" i="5"/>
  <c r="CD91" i="5"/>
  <c r="CA91" i="5"/>
  <c r="D91" i="5"/>
  <c r="CM90" i="5"/>
  <c r="CL90" i="5"/>
  <c r="CH90" i="5"/>
  <c r="CC90" i="5"/>
  <c r="CA90" i="5"/>
  <c r="D90" i="5"/>
  <c r="CM89" i="5"/>
  <c r="CL89" i="5"/>
  <c r="CH89" i="5"/>
  <c r="CC89" i="5"/>
  <c r="CA89" i="5"/>
  <c r="D89" i="5"/>
  <c r="CM88" i="5"/>
  <c r="CL88" i="5"/>
  <c r="CH88" i="5"/>
  <c r="CC88" i="5"/>
  <c r="CA88" i="5"/>
  <c r="D88" i="5"/>
  <c r="CM87" i="5"/>
  <c r="CL87" i="5"/>
  <c r="CH87" i="5"/>
  <c r="CC87" i="5"/>
  <c r="CA87" i="5"/>
  <c r="D87" i="5"/>
  <c r="CM86" i="5"/>
  <c r="CL86" i="5"/>
  <c r="CH86" i="5"/>
  <c r="CC86" i="5"/>
  <c r="CA86" i="5"/>
  <c r="D86" i="5"/>
  <c r="CM85" i="5"/>
  <c r="CL85" i="5"/>
  <c r="CH85" i="5"/>
  <c r="CC85" i="5"/>
  <c r="CA85" i="5"/>
  <c r="D85" i="5"/>
  <c r="CM84" i="5"/>
  <c r="CL84" i="5"/>
  <c r="CH84" i="5"/>
  <c r="CC84" i="5"/>
  <c r="CA84" i="5"/>
  <c r="D84" i="5"/>
  <c r="CM83" i="5"/>
  <c r="CL83" i="5"/>
  <c r="CH83" i="5"/>
  <c r="CC83" i="5"/>
  <c r="CA83" i="5"/>
  <c r="D83" i="5"/>
  <c r="CM82" i="5"/>
  <c r="CL82" i="5"/>
  <c r="CH82" i="5"/>
  <c r="CC82" i="5"/>
  <c r="CA82" i="5"/>
  <c r="D82" i="5"/>
  <c r="CM81" i="5"/>
  <c r="CL81" i="5"/>
  <c r="CH81" i="5"/>
  <c r="CC81" i="5"/>
  <c r="CA81" i="5"/>
  <c r="D81" i="5"/>
  <c r="CM80" i="5"/>
  <c r="CL80" i="5"/>
  <c r="CH80" i="5"/>
  <c r="CC80" i="5"/>
  <c r="CA80" i="5"/>
  <c r="D80" i="5"/>
  <c r="D76" i="5"/>
  <c r="D75" i="5"/>
  <c r="CL71" i="5"/>
  <c r="CK71" i="5"/>
  <c r="CD71" i="5" s="1"/>
  <c r="CJ71" i="5"/>
  <c r="CI71" i="5"/>
  <c r="CH71" i="5"/>
  <c r="CE71" i="5"/>
  <c r="CC71" i="5"/>
  <c r="CB71" i="5"/>
  <c r="CA71" i="5"/>
  <c r="CL70" i="5"/>
  <c r="CK70" i="5"/>
  <c r="CJ70" i="5"/>
  <c r="CC70" i="5" s="1"/>
  <c r="J70" i="5" s="1"/>
  <c r="CI70" i="5"/>
  <c r="CH70" i="5"/>
  <c r="CE70" i="5"/>
  <c r="CD70" i="5"/>
  <c r="CB70" i="5"/>
  <c r="CA70" i="5"/>
  <c r="CL69" i="5"/>
  <c r="CK69" i="5"/>
  <c r="CJ69" i="5"/>
  <c r="CI69" i="5"/>
  <c r="CB69" i="5" s="1"/>
  <c r="CH69" i="5"/>
  <c r="CE69" i="5"/>
  <c r="CD69" i="5"/>
  <c r="CC69" i="5"/>
  <c r="CA69" i="5"/>
  <c r="J69" i="5" s="1"/>
  <c r="CL68" i="5"/>
  <c r="CE68" i="5" s="1"/>
  <c r="CK68" i="5"/>
  <c r="CJ68" i="5"/>
  <c r="CI68" i="5"/>
  <c r="CH68" i="5"/>
  <c r="CA68" i="5" s="1"/>
  <c r="CD68" i="5"/>
  <c r="CC68" i="5"/>
  <c r="J68" i="5" s="1"/>
  <c r="CB68" i="5"/>
  <c r="CL67" i="5"/>
  <c r="CK67" i="5"/>
  <c r="CD67" i="5" s="1"/>
  <c r="CJ67" i="5"/>
  <c r="CI67" i="5"/>
  <c r="CH67" i="5"/>
  <c r="CE67" i="5"/>
  <c r="CC67" i="5"/>
  <c r="CB67" i="5"/>
  <c r="CA67" i="5"/>
  <c r="CL66" i="5"/>
  <c r="CE66" i="5" s="1"/>
  <c r="CK66" i="5"/>
  <c r="CJ66" i="5"/>
  <c r="CC66" i="5" s="1"/>
  <c r="CI66" i="5"/>
  <c r="CH66" i="5"/>
  <c r="CD66" i="5"/>
  <c r="CB66" i="5"/>
  <c r="CA66" i="5"/>
  <c r="CL65" i="5"/>
  <c r="CK65" i="5"/>
  <c r="CJ65" i="5"/>
  <c r="CC65" i="5" s="1"/>
  <c r="J65" i="5" s="1"/>
  <c r="CI65" i="5"/>
  <c r="CB65" i="5" s="1"/>
  <c r="CH65" i="5"/>
  <c r="CE65" i="5"/>
  <c r="CD65" i="5"/>
  <c r="CA65" i="5"/>
  <c r="CL64" i="5"/>
  <c r="CE64" i="5" s="1"/>
  <c r="CK64" i="5"/>
  <c r="CJ64" i="5"/>
  <c r="CI64" i="5"/>
  <c r="CH64" i="5"/>
  <c r="CA64" i="5" s="1"/>
  <c r="CD64" i="5"/>
  <c r="CC64" i="5"/>
  <c r="CB64" i="5"/>
  <c r="J64" i="5"/>
  <c r="CL63" i="5"/>
  <c r="CK63" i="5"/>
  <c r="CD63" i="5" s="1"/>
  <c r="CJ63" i="5"/>
  <c r="CI63" i="5"/>
  <c r="CH63" i="5"/>
  <c r="CE63" i="5"/>
  <c r="CC63" i="5"/>
  <c r="CB63" i="5"/>
  <c r="CA63" i="5"/>
  <c r="CL62" i="5"/>
  <c r="CK62" i="5"/>
  <c r="CJ62" i="5"/>
  <c r="CC62" i="5" s="1"/>
  <c r="J62" i="5" s="1"/>
  <c r="CI62" i="5"/>
  <c r="CH62" i="5"/>
  <c r="CE62" i="5"/>
  <c r="CD62" i="5"/>
  <c r="CB62" i="5"/>
  <c r="CA62" i="5"/>
  <c r="CL61" i="5"/>
  <c r="CK61" i="5"/>
  <c r="CJ61" i="5"/>
  <c r="CI61" i="5"/>
  <c r="CB61" i="5" s="1"/>
  <c r="CH61" i="5"/>
  <c r="CE61" i="5"/>
  <c r="CD61" i="5"/>
  <c r="CC61" i="5"/>
  <c r="CA61" i="5"/>
  <c r="J61" i="5" s="1"/>
  <c r="AI58" i="5"/>
  <c r="AH58" i="5"/>
  <c r="AG58" i="5"/>
  <c r="AF58" i="5"/>
  <c r="AE58" i="5"/>
  <c r="AD58" i="5"/>
  <c r="AC58" i="5"/>
  <c r="AB58" i="5"/>
  <c r="AA58" i="5"/>
  <c r="Z58" i="5"/>
  <c r="Y58" i="5"/>
  <c r="X58" i="5"/>
  <c r="W58" i="5"/>
  <c r="V58" i="5"/>
  <c r="U58" i="5"/>
  <c r="CL57" i="5"/>
  <c r="CK57" i="5"/>
  <c r="CH57" i="5"/>
  <c r="CE57" i="5"/>
  <c r="CD57" i="5"/>
  <c r="CA57" i="5"/>
  <c r="F57" i="5"/>
  <c r="E57" i="5"/>
  <c r="D57" i="5"/>
  <c r="CH56" i="5"/>
  <c r="CA56" i="5" s="1"/>
  <c r="F56" i="5"/>
  <c r="F58" i="5" s="1"/>
  <c r="E56" i="5"/>
  <c r="D56" i="5" s="1"/>
  <c r="CH55" i="5"/>
  <c r="CA55" i="5"/>
  <c r="F55" i="5"/>
  <c r="E55" i="5"/>
  <c r="E58" i="5" s="1"/>
  <c r="D55" i="5"/>
  <c r="AI54" i="5"/>
  <c r="AH54" i="5"/>
  <c r="AG54" i="5"/>
  <c r="AF54" i="5"/>
  <c r="AE54" i="5"/>
  <c r="AD54" i="5"/>
  <c r="AC54" i="5"/>
  <c r="AB54" i="5"/>
  <c r="AA54" i="5"/>
  <c r="CH54" i="5" s="1"/>
  <c r="CA54" i="5" s="1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CL53" i="5"/>
  <c r="CK53" i="5"/>
  <c r="CH53" i="5"/>
  <c r="CE53" i="5"/>
  <c r="CD53" i="5"/>
  <c r="CA53" i="5"/>
  <c r="F53" i="5"/>
  <c r="E53" i="5"/>
  <c r="D53" i="5"/>
  <c r="CH52" i="5"/>
  <c r="CA52" i="5" s="1"/>
  <c r="F52" i="5"/>
  <c r="E52" i="5"/>
  <c r="D52" i="5" s="1"/>
  <c r="CH51" i="5"/>
  <c r="CA51" i="5"/>
  <c r="F51" i="5"/>
  <c r="E51" i="5"/>
  <c r="D51" i="5"/>
  <c r="CI50" i="5"/>
  <c r="CH50" i="5"/>
  <c r="CA50" i="5" s="1"/>
  <c r="CB50" i="5"/>
  <c r="F50" i="5"/>
  <c r="E50" i="5"/>
  <c r="D50" i="5" s="1"/>
  <c r="CL49" i="5"/>
  <c r="CK49" i="5"/>
  <c r="CH49" i="5"/>
  <c r="CE49" i="5"/>
  <c r="CD49" i="5"/>
  <c r="CA49" i="5"/>
  <c r="F49" i="5"/>
  <c r="E49" i="5"/>
  <c r="D49" i="5"/>
  <c r="CH48" i="5"/>
  <c r="CA48" i="5" s="1"/>
  <c r="F48" i="5"/>
  <c r="F54" i="5" s="1"/>
  <c r="E48" i="5"/>
  <c r="D48" i="5" s="1"/>
  <c r="CH47" i="5"/>
  <c r="CA47" i="5"/>
  <c r="F47" i="5"/>
  <c r="E47" i="5"/>
  <c r="D47" i="5"/>
  <c r="AI46" i="5"/>
  <c r="AH46" i="5"/>
  <c r="AG46" i="5"/>
  <c r="AF46" i="5"/>
  <c r="AE46" i="5"/>
  <c r="AD46" i="5"/>
  <c r="AC46" i="5"/>
  <c r="AB46" i="5"/>
  <c r="AA46" i="5"/>
  <c r="CH46" i="5" s="1"/>
  <c r="CA46" i="5" s="1"/>
  <c r="Z46" i="5"/>
  <c r="Y46" i="5"/>
  <c r="X46" i="5"/>
  <c r="W46" i="5"/>
  <c r="E46" i="5" s="1"/>
  <c r="D46" i="5" s="1"/>
  <c r="CI46" i="5" s="1"/>
  <c r="CB46" i="5" s="1"/>
  <c r="V46" i="5"/>
  <c r="F46" i="5" s="1"/>
  <c r="U46" i="5"/>
  <c r="CI45" i="5"/>
  <c r="CB45" i="5" s="1"/>
  <c r="CE45" i="5"/>
  <c r="F45" i="5"/>
  <c r="E45" i="5"/>
  <c r="D45" i="5"/>
  <c r="CH44" i="5"/>
  <c r="CA44" i="5" s="1"/>
  <c r="F44" i="5"/>
  <c r="E44" i="5"/>
  <c r="D44" i="5" s="1"/>
  <c r="F43" i="5"/>
  <c r="E43" i="5"/>
  <c r="D43" i="5" s="1"/>
  <c r="F42" i="5"/>
  <c r="E42" i="5"/>
  <c r="D42" i="5" s="1"/>
  <c r="CK42" i="5" s="1"/>
  <c r="CH41" i="5"/>
  <c r="CA41" i="5"/>
  <c r="F41" i="5"/>
  <c r="E41" i="5"/>
  <c r="D41" i="5"/>
  <c r="AK36" i="5"/>
  <c r="AJ36" i="5"/>
  <c r="AI36" i="5"/>
  <c r="AH36" i="5"/>
  <c r="AG36" i="5"/>
  <c r="AF36" i="5"/>
  <c r="AE36" i="5"/>
  <c r="AD36" i="5"/>
  <c r="AC36" i="5"/>
  <c r="AB36" i="5"/>
  <c r="AA36" i="5"/>
  <c r="Z36" i="5"/>
  <c r="Y36" i="5"/>
  <c r="X36" i="5"/>
  <c r="W36" i="5"/>
  <c r="V36" i="5"/>
  <c r="U36" i="5"/>
  <c r="T36" i="5"/>
  <c r="S36" i="5"/>
  <c r="R36" i="5"/>
  <c r="Q36" i="5"/>
  <c r="P36" i="5"/>
  <c r="O36" i="5"/>
  <c r="N36" i="5"/>
  <c r="M36" i="5"/>
  <c r="L36" i="5"/>
  <c r="K36" i="5"/>
  <c r="J36" i="5"/>
  <c r="I36" i="5"/>
  <c r="H36" i="5"/>
  <c r="G36" i="5"/>
  <c r="CH35" i="5"/>
  <c r="CA35" i="5" s="1"/>
  <c r="F35" i="5"/>
  <c r="E35" i="5"/>
  <c r="CH34" i="5"/>
  <c r="CA34" i="5" s="1"/>
  <c r="F34" i="5"/>
  <c r="E34" i="5"/>
  <c r="CH33" i="5"/>
  <c r="CA33" i="5" s="1"/>
  <c r="F33" i="5"/>
  <c r="E33" i="5"/>
  <c r="CH32" i="5"/>
  <c r="CA32" i="5" s="1"/>
  <c r="F32" i="5"/>
  <c r="E32" i="5"/>
  <c r="CH31" i="5"/>
  <c r="CA31" i="5" s="1"/>
  <c r="F31" i="5"/>
  <c r="E31" i="5"/>
  <c r="CH30" i="5"/>
  <c r="CA30" i="5" s="1"/>
  <c r="F30" i="5"/>
  <c r="E30" i="5"/>
  <c r="CH29" i="5"/>
  <c r="CA29" i="5" s="1"/>
  <c r="F29" i="5"/>
  <c r="E29" i="5"/>
  <c r="CH28" i="5"/>
  <c r="CA28" i="5" s="1"/>
  <c r="F28" i="5"/>
  <c r="E28" i="5"/>
  <c r="CH27" i="5"/>
  <c r="CA27" i="5" s="1"/>
  <c r="F27" i="5"/>
  <c r="E27" i="5"/>
  <c r="CH26" i="5"/>
  <c r="CA26" i="5" s="1"/>
  <c r="F26" i="5"/>
  <c r="E26" i="5"/>
  <c r="CH25" i="5"/>
  <c r="CA25" i="5" s="1"/>
  <c r="F25" i="5"/>
  <c r="E25" i="5"/>
  <c r="CH24" i="5"/>
  <c r="CA24" i="5" s="1"/>
  <c r="F24" i="5"/>
  <c r="E24" i="5"/>
  <c r="CH23" i="5"/>
  <c r="CA23" i="5" s="1"/>
  <c r="F23" i="5"/>
  <c r="E23" i="5"/>
  <c r="CH22" i="5"/>
  <c r="CA22" i="5" s="1"/>
  <c r="F22" i="5"/>
  <c r="E22" i="5"/>
  <c r="CH21" i="5"/>
  <c r="CA21" i="5" s="1"/>
  <c r="F21" i="5"/>
  <c r="E21" i="5"/>
  <c r="CH20" i="5"/>
  <c r="CA20" i="5" s="1"/>
  <c r="F20" i="5"/>
  <c r="F36" i="5" s="1"/>
  <c r="E20" i="5"/>
  <c r="CL19" i="5"/>
  <c r="CK19" i="5"/>
  <c r="CH19" i="5"/>
  <c r="AL19" i="5"/>
  <c r="F19" i="5"/>
  <c r="E19" i="5"/>
  <c r="E36" i="5" s="1"/>
  <c r="D19" i="5"/>
  <c r="CH15" i="5"/>
  <c r="CA15" i="5" s="1"/>
  <c r="F15" i="5"/>
  <c r="E15" i="5"/>
  <c r="D15" i="5" s="1"/>
  <c r="CH14" i="5"/>
  <c r="CA14" i="5"/>
  <c r="F14" i="5"/>
  <c r="E14" i="5"/>
  <c r="D14" i="5"/>
  <c r="CI13" i="5"/>
  <c r="CH13" i="5"/>
  <c r="CA13" i="5" s="1"/>
  <c r="CB13" i="5"/>
  <c r="F13" i="5"/>
  <c r="E13" i="5"/>
  <c r="D13" i="5" s="1"/>
  <c r="CL12" i="5"/>
  <c r="CK12" i="5"/>
  <c r="CH12" i="5"/>
  <c r="CE12" i="5"/>
  <c r="CD12" i="5"/>
  <c r="CA12" i="5"/>
  <c r="F12" i="5"/>
  <c r="E12" i="5"/>
  <c r="D12" i="5"/>
  <c r="A5" i="5"/>
  <c r="A4" i="5"/>
  <c r="A3" i="5"/>
  <c r="A2" i="5"/>
  <c r="CE43" i="5" l="1"/>
  <c r="CL43" i="5"/>
  <c r="CK43" i="5"/>
  <c r="CI43" i="5"/>
  <c r="CB43" i="5" s="1"/>
  <c r="CD43" i="5"/>
  <c r="CJ46" i="5"/>
  <c r="CK209" i="5"/>
  <c r="CG209" i="5"/>
  <c r="CE209" i="5"/>
  <c r="CJ207" i="5"/>
  <c r="CC207" i="5" s="1"/>
  <c r="AF207" i="5" s="1"/>
  <c r="CI209" i="5"/>
  <c r="CB209" i="5" s="1"/>
  <c r="CN209" i="5"/>
  <c r="CM209" i="5"/>
  <c r="CF209" i="5"/>
  <c r="CL209" i="5"/>
  <c r="CD209" i="5"/>
  <c r="J66" i="5"/>
  <c r="CK155" i="5"/>
  <c r="CD155" i="5" s="1"/>
  <c r="CI155" i="5"/>
  <c r="CB155" i="5" s="1"/>
  <c r="CH155" i="5"/>
  <c r="CA155" i="5" s="1"/>
  <c r="CJ155" i="5"/>
  <c r="CC155" i="5" s="1"/>
  <c r="U178" i="5"/>
  <c r="CI189" i="5"/>
  <c r="CB189" i="5" s="1"/>
  <c r="CJ189" i="5"/>
  <c r="CC189" i="5" s="1"/>
  <c r="CH189" i="5"/>
  <c r="CA189" i="5" s="1"/>
  <c r="CL189" i="5"/>
  <c r="CE189" i="5" s="1"/>
  <c r="AH189" i="5" s="1"/>
  <c r="CK189" i="5"/>
  <c r="CD189" i="5" s="1"/>
  <c r="CL229" i="5"/>
  <c r="CD229" i="5"/>
  <c r="CF229" i="5"/>
  <c r="CI229" i="5"/>
  <c r="CB229" i="5" s="1"/>
  <c r="CJ227" i="5"/>
  <c r="CC227" i="5" s="1"/>
  <c r="CM229" i="5"/>
  <c r="CE229" i="5"/>
  <c r="CK229" i="5"/>
  <c r="CN229" i="5"/>
  <c r="CG229" i="5"/>
  <c r="AF264" i="5"/>
  <c r="D58" i="5"/>
  <c r="U170" i="5"/>
  <c r="CK260" i="5"/>
  <c r="CG260" i="5"/>
  <c r="CE260" i="5"/>
  <c r="CJ258" i="5"/>
  <c r="CC258" i="5" s="1"/>
  <c r="CM260" i="5"/>
  <c r="CF260" i="5"/>
  <c r="CI260" i="5"/>
  <c r="CB260" i="5" s="1"/>
  <c r="CD260" i="5"/>
  <c r="CN260" i="5"/>
  <c r="CL260" i="5"/>
  <c r="V136" i="5"/>
  <c r="V137" i="5"/>
  <c r="CH163" i="5"/>
  <c r="CA163" i="5" s="1"/>
  <c r="CK163" i="5"/>
  <c r="CD163" i="5" s="1"/>
  <c r="CJ163" i="5"/>
  <c r="CC163" i="5" s="1"/>
  <c r="CI163" i="5"/>
  <c r="CB163" i="5" s="1"/>
  <c r="CK217" i="5"/>
  <c r="CG217" i="5"/>
  <c r="CE217" i="5"/>
  <c r="CJ215" i="5"/>
  <c r="CC215" i="5" s="1"/>
  <c r="CI217" i="5"/>
  <c r="CB217" i="5" s="1"/>
  <c r="CN217" i="5"/>
  <c r="CM217" i="5"/>
  <c r="CF217" i="5"/>
  <c r="CL217" i="5"/>
  <c r="CD217" i="5"/>
  <c r="CK226" i="5"/>
  <c r="CG226" i="5"/>
  <c r="CE226" i="5"/>
  <c r="CJ224" i="5"/>
  <c r="CC224" i="5" s="1"/>
  <c r="CI226" i="5"/>
  <c r="CB226" i="5" s="1"/>
  <c r="CN226" i="5"/>
  <c r="CM226" i="5"/>
  <c r="CF226" i="5"/>
  <c r="CL226" i="5"/>
  <c r="CD226" i="5"/>
  <c r="CI14" i="5"/>
  <c r="CB14" i="5" s="1"/>
  <c r="AJ14" i="5" s="1"/>
  <c r="CC14" i="5"/>
  <c r="CK15" i="5"/>
  <c r="CE15" i="5"/>
  <c r="CC15" i="5"/>
  <c r="CJ15" i="5"/>
  <c r="CI41" i="5"/>
  <c r="CB41" i="5" s="1"/>
  <c r="AJ41" i="5" s="1"/>
  <c r="CC41" i="5"/>
  <c r="CE42" i="5"/>
  <c r="CK44" i="5"/>
  <c r="CE44" i="5"/>
  <c r="CC44" i="5"/>
  <c r="CJ44" i="5"/>
  <c r="CE46" i="5"/>
  <c r="CI47" i="5"/>
  <c r="CB47" i="5" s="1"/>
  <c r="CC47" i="5"/>
  <c r="D54" i="5"/>
  <c r="CI54" i="5" s="1"/>
  <c r="CB54" i="5" s="1"/>
  <c r="CK48" i="5"/>
  <c r="CE48" i="5"/>
  <c r="CC48" i="5"/>
  <c r="CJ48" i="5"/>
  <c r="CI51" i="5"/>
  <c r="CB51" i="5" s="1"/>
  <c r="AJ51" i="5" s="1"/>
  <c r="CC51" i="5"/>
  <c r="CK52" i="5"/>
  <c r="CE52" i="5"/>
  <c r="CC52" i="5"/>
  <c r="CJ52" i="5"/>
  <c r="CI55" i="5"/>
  <c r="CB55" i="5" s="1"/>
  <c r="AJ55" i="5" s="1"/>
  <c r="CC55" i="5"/>
  <c r="CK56" i="5"/>
  <c r="CE56" i="5"/>
  <c r="CC56" i="5"/>
  <c r="CJ56" i="5"/>
  <c r="CL95" i="5"/>
  <c r="CB95" i="5"/>
  <c r="CE95" i="5"/>
  <c r="CK95" i="5"/>
  <c r="CI149" i="5"/>
  <c r="CB149" i="5" s="1"/>
  <c r="CH149" i="5"/>
  <c r="CA149" i="5" s="1"/>
  <c r="U149" i="5" s="1"/>
  <c r="CJ149" i="5"/>
  <c r="CC149" i="5" s="1"/>
  <c r="CH152" i="5"/>
  <c r="CA152" i="5" s="1"/>
  <c r="CK152" i="5"/>
  <c r="CD152" i="5" s="1"/>
  <c r="CI152" i="5"/>
  <c r="CB152" i="5" s="1"/>
  <c r="CJ154" i="5"/>
  <c r="CC154" i="5" s="1"/>
  <c r="CI154" i="5"/>
  <c r="CB154" i="5" s="1"/>
  <c r="CI157" i="5"/>
  <c r="CB157" i="5" s="1"/>
  <c r="CH157" i="5"/>
  <c r="CA157" i="5" s="1"/>
  <c r="U157" i="5" s="1"/>
  <c r="CJ157" i="5"/>
  <c r="CC157" i="5" s="1"/>
  <c r="CH160" i="5"/>
  <c r="CA160" i="5" s="1"/>
  <c r="CK160" i="5"/>
  <c r="CD160" i="5" s="1"/>
  <c r="CI160" i="5"/>
  <c r="CB160" i="5" s="1"/>
  <c r="CJ162" i="5"/>
  <c r="CC162" i="5" s="1"/>
  <c r="CI162" i="5"/>
  <c r="CB162" i="5" s="1"/>
  <c r="CH164" i="5"/>
  <c r="CA164" i="5" s="1"/>
  <c r="CJ164" i="5"/>
  <c r="CC164" i="5" s="1"/>
  <c r="CH169" i="5"/>
  <c r="CA169" i="5" s="1"/>
  <c r="CI169" i="5"/>
  <c r="CB169" i="5" s="1"/>
  <c r="CH180" i="5"/>
  <c r="CA180" i="5" s="1"/>
  <c r="CJ180" i="5"/>
  <c r="CC180" i="5" s="1"/>
  <c r="CK207" i="5"/>
  <c r="CG207" i="5"/>
  <c r="CE207" i="5"/>
  <c r="CJ205" i="5"/>
  <c r="CC205" i="5" s="1"/>
  <c r="CI207" i="5"/>
  <c r="CB207" i="5" s="1"/>
  <c r="CK215" i="5"/>
  <c r="CG215" i="5"/>
  <c r="CE215" i="5"/>
  <c r="CJ213" i="5"/>
  <c r="CC213" i="5" s="1"/>
  <c r="AF213" i="5" s="1"/>
  <c r="CI215" i="5"/>
  <c r="CB215" i="5" s="1"/>
  <c r="CN228" i="5"/>
  <c r="CF228" i="5"/>
  <c r="CM228" i="5"/>
  <c r="CI228" i="5"/>
  <c r="CB228" i="5" s="1"/>
  <c r="AF228" i="5" s="1"/>
  <c r="CD228" i="5"/>
  <c r="CJ226" i="5"/>
  <c r="CC226" i="5" s="1"/>
  <c r="CK228" i="5"/>
  <c r="CL237" i="5"/>
  <c r="CF237" i="5"/>
  <c r="CI237" i="5"/>
  <c r="CB237" i="5" s="1"/>
  <c r="CM237" i="5"/>
  <c r="CG237" i="5"/>
  <c r="CL245" i="5"/>
  <c r="CD245" i="5"/>
  <c r="CN245" i="5"/>
  <c r="CI245" i="5"/>
  <c r="CB245" i="5" s="1"/>
  <c r="AF245" i="5" s="1"/>
  <c r="CE245" i="5"/>
  <c r="CJ243" i="5"/>
  <c r="CC243" i="5" s="1"/>
  <c r="CM245" i="5"/>
  <c r="CG245" i="5"/>
  <c r="CK245" i="5"/>
  <c r="CF245" i="5"/>
  <c r="CN246" i="5"/>
  <c r="CF246" i="5"/>
  <c r="CJ244" i="5"/>
  <c r="CC244" i="5" s="1"/>
  <c r="CK246" i="5"/>
  <c r="CE246" i="5"/>
  <c r="CM246" i="5"/>
  <c r="CG246" i="5"/>
  <c r="CL246" i="5"/>
  <c r="CL249" i="5"/>
  <c r="CD249" i="5"/>
  <c r="CK249" i="5"/>
  <c r="CG249" i="5"/>
  <c r="CI249" i="5"/>
  <c r="CB249" i="5" s="1"/>
  <c r="CN249" i="5"/>
  <c r="CF249" i="5"/>
  <c r="CL251" i="5"/>
  <c r="CD251" i="5"/>
  <c r="AF251" i="5" s="1"/>
  <c r="CF251" i="5"/>
  <c r="CN251" i="5"/>
  <c r="CM251" i="5"/>
  <c r="CG251" i="5"/>
  <c r="CE251" i="5"/>
  <c r="CN258" i="5"/>
  <c r="CF258" i="5"/>
  <c r="CJ256" i="5"/>
  <c r="CC256" i="5" s="1"/>
  <c r="CM258" i="5"/>
  <c r="CK258" i="5"/>
  <c r="CE258" i="5"/>
  <c r="CI258" i="5"/>
  <c r="CB258" i="5" s="1"/>
  <c r="AF258" i="5" s="1"/>
  <c r="CD258" i="5"/>
  <c r="CM259" i="5"/>
  <c r="CI259" i="5"/>
  <c r="CB259" i="5" s="1"/>
  <c r="CN259" i="5"/>
  <c r="CD259" i="5"/>
  <c r="CK259" i="5"/>
  <c r="CF259" i="5"/>
  <c r="CL259" i="5"/>
  <c r="CE259" i="5"/>
  <c r="CJ257" i="5"/>
  <c r="CC257" i="5" s="1"/>
  <c r="CK274" i="5"/>
  <c r="CG274" i="5"/>
  <c r="CE274" i="5"/>
  <c r="CJ272" i="5"/>
  <c r="CC272" i="5" s="1"/>
  <c r="CL274" i="5"/>
  <c r="CD274" i="5"/>
  <c r="CN274" i="5"/>
  <c r="CF274" i="5"/>
  <c r="CJ14" i="5"/>
  <c r="CD15" i="5"/>
  <c r="CL15" i="5"/>
  <c r="CJ41" i="5"/>
  <c r="CI42" i="5"/>
  <c r="CB42" i="5" s="1"/>
  <c r="CD44" i="5"/>
  <c r="CL44" i="5"/>
  <c r="CJ47" i="5"/>
  <c r="CD48" i="5"/>
  <c r="CL48" i="5"/>
  <c r="CJ51" i="5"/>
  <c r="CD52" i="5"/>
  <c r="CL52" i="5"/>
  <c r="CJ55" i="5"/>
  <c r="CD56" i="5"/>
  <c r="CL56" i="5"/>
  <c r="J67" i="5"/>
  <c r="CN92" i="5"/>
  <c r="CG92" i="5" s="1"/>
  <c r="CI92" i="5"/>
  <c r="CE92" i="5"/>
  <c r="CF92" i="5"/>
  <c r="CL92" i="5"/>
  <c r="CF95" i="5"/>
  <c r="CM95" i="5"/>
  <c r="CN97" i="5"/>
  <c r="CG97" i="5" s="1"/>
  <c r="CJ97" i="5"/>
  <c r="CF97" i="5"/>
  <c r="CB97" i="5"/>
  <c r="CD97" i="5"/>
  <c r="CI97" i="5"/>
  <c r="CN98" i="5"/>
  <c r="CG98" i="5" s="1"/>
  <c r="CJ98" i="5"/>
  <c r="CF98" i="5"/>
  <c r="CB98" i="5"/>
  <c r="CD98" i="5"/>
  <c r="CI98" i="5"/>
  <c r="CN99" i="5"/>
  <c r="CG99" i="5" s="1"/>
  <c r="CJ99" i="5"/>
  <c r="CF99" i="5"/>
  <c r="CB99" i="5"/>
  <c r="CD99" i="5"/>
  <c r="CI99" i="5"/>
  <c r="CN100" i="5"/>
  <c r="CG100" i="5" s="1"/>
  <c r="CI100" i="5"/>
  <c r="CD100" i="5"/>
  <c r="CF100" i="5"/>
  <c r="CM100" i="5"/>
  <c r="CM143" i="5"/>
  <c r="CI143" i="5"/>
  <c r="CE143" i="5"/>
  <c r="CA143" i="5"/>
  <c r="CN143" i="5"/>
  <c r="CG143" i="5" s="1"/>
  <c r="CH143" i="5"/>
  <c r="CC143" i="5"/>
  <c r="CF143" i="5"/>
  <c r="CL143" i="5"/>
  <c r="CK149" i="5"/>
  <c r="CD149" i="5" s="1"/>
  <c r="CJ152" i="5"/>
  <c r="CC152" i="5" s="1"/>
  <c r="CH154" i="5"/>
  <c r="CA154" i="5" s="1"/>
  <c r="U154" i="5" s="1"/>
  <c r="CH156" i="5"/>
  <c r="CA156" i="5" s="1"/>
  <c r="U156" i="5" s="1"/>
  <c r="CI156" i="5"/>
  <c r="CB156" i="5" s="1"/>
  <c r="CK157" i="5"/>
  <c r="CD157" i="5" s="1"/>
  <c r="CJ160" i="5"/>
  <c r="CC160" i="5" s="1"/>
  <c r="CH162" i="5"/>
  <c r="CA162" i="5" s="1"/>
  <c r="CI164" i="5"/>
  <c r="CB164" i="5" s="1"/>
  <c r="CH168" i="5"/>
  <c r="CA168" i="5" s="1"/>
  <c r="CJ168" i="5"/>
  <c r="CC168" i="5" s="1"/>
  <c r="CJ169" i="5"/>
  <c r="CC169" i="5" s="1"/>
  <c r="CH173" i="5"/>
  <c r="CA173" i="5" s="1"/>
  <c r="CI173" i="5"/>
  <c r="CB173" i="5" s="1"/>
  <c r="CI174" i="5"/>
  <c r="CB174" i="5" s="1"/>
  <c r="U174" i="5" s="1"/>
  <c r="CI180" i="5"/>
  <c r="CB180" i="5" s="1"/>
  <c r="CL188" i="5"/>
  <c r="CE188" i="5" s="1"/>
  <c r="CH188" i="5"/>
  <c r="CA188" i="5" s="1"/>
  <c r="CJ188" i="5"/>
  <c r="CC188" i="5" s="1"/>
  <c r="CI188" i="5"/>
  <c r="CB188" i="5" s="1"/>
  <c r="CK205" i="5"/>
  <c r="CG205" i="5"/>
  <c r="CE205" i="5"/>
  <c r="CJ203" i="5"/>
  <c r="CC203" i="5" s="1"/>
  <c r="CI205" i="5"/>
  <c r="CB205" i="5" s="1"/>
  <c r="AF205" i="5" s="1"/>
  <c r="CD207" i="5"/>
  <c r="CL207" i="5"/>
  <c r="CK213" i="5"/>
  <c r="CG213" i="5"/>
  <c r="CE213" i="5"/>
  <c r="CJ211" i="5"/>
  <c r="CC211" i="5" s="1"/>
  <c r="CI213" i="5"/>
  <c r="CB213" i="5" s="1"/>
  <c r="CD215" i="5"/>
  <c r="CL215" i="5"/>
  <c r="CE228" i="5"/>
  <c r="CL228" i="5"/>
  <c r="CL231" i="5"/>
  <c r="CF231" i="5"/>
  <c r="CM231" i="5"/>
  <c r="CE231" i="5"/>
  <c r="AF231" i="5" s="1"/>
  <c r="CJ229" i="5"/>
  <c r="CC229" i="5" s="1"/>
  <c r="CN231" i="5"/>
  <c r="CJ235" i="5"/>
  <c r="CC235" i="5" s="1"/>
  <c r="AF235" i="5" s="1"/>
  <c r="CN237" i="5"/>
  <c r="CD246" i="5"/>
  <c r="CN248" i="5"/>
  <c r="CF248" i="5"/>
  <c r="AF248" i="5" s="1"/>
  <c r="CJ246" i="5"/>
  <c r="CC246" i="5" s="1"/>
  <c r="CI248" i="5"/>
  <c r="CB248" i="5" s="1"/>
  <c r="CD248" i="5"/>
  <c r="CM248" i="5"/>
  <c r="CG248" i="5"/>
  <c r="CL248" i="5"/>
  <c r="CE248" i="5"/>
  <c r="CN250" i="5"/>
  <c r="CF250" i="5"/>
  <c r="CJ248" i="5"/>
  <c r="CC248" i="5" s="1"/>
  <c r="CM250" i="5"/>
  <c r="CL250" i="5"/>
  <c r="CG250" i="5"/>
  <c r="CN252" i="5"/>
  <c r="CF252" i="5"/>
  <c r="CJ250" i="5"/>
  <c r="CC250" i="5" s="1"/>
  <c r="CL252" i="5"/>
  <c r="CG252" i="5"/>
  <c r="CI252" i="5"/>
  <c r="CB252" i="5" s="1"/>
  <c r="CK252" i="5"/>
  <c r="CN254" i="5"/>
  <c r="CF254" i="5"/>
  <c r="CJ252" i="5"/>
  <c r="CC252" i="5" s="1"/>
  <c r="CK254" i="5"/>
  <c r="CE254" i="5"/>
  <c r="AF254" i="5" s="1"/>
  <c r="CL254" i="5"/>
  <c r="CD254" i="5"/>
  <c r="CI254" i="5"/>
  <c r="CB254" i="5" s="1"/>
  <c r="CM254" i="5"/>
  <c r="CG258" i="5"/>
  <c r="CG259" i="5"/>
  <c r="CK266" i="5"/>
  <c r="CG266" i="5"/>
  <c r="CE266" i="5"/>
  <c r="CJ264" i="5"/>
  <c r="CC264" i="5" s="1"/>
  <c r="CL266" i="5"/>
  <c r="CD266" i="5"/>
  <c r="CN266" i="5"/>
  <c r="CF266" i="5"/>
  <c r="CK276" i="5"/>
  <c r="CG276" i="5"/>
  <c r="CL276" i="5"/>
  <c r="CF276" i="5"/>
  <c r="CJ274" i="5"/>
  <c r="CC274" i="5" s="1"/>
  <c r="CD276" i="5"/>
  <c r="CN276" i="5"/>
  <c r="CE276" i="5"/>
  <c r="AF276" i="5" s="1"/>
  <c r="CM276" i="5"/>
  <c r="Q287" i="5"/>
  <c r="CI12" i="5"/>
  <c r="CC12" i="5"/>
  <c r="CK13" i="5"/>
  <c r="CE13" i="5"/>
  <c r="CC13" i="5"/>
  <c r="AJ13" i="5" s="1"/>
  <c r="CJ13" i="5"/>
  <c r="CD14" i="5"/>
  <c r="CK14" i="5"/>
  <c r="CJ19" i="5"/>
  <c r="CM19" i="5"/>
  <c r="CD41" i="5"/>
  <c r="CK41" i="5"/>
  <c r="CL42" i="5"/>
  <c r="CK45" i="5"/>
  <c r="CD45" i="5"/>
  <c r="CJ45" i="5"/>
  <c r="CC46" i="5"/>
  <c r="CD47" i="5"/>
  <c r="CK47" i="5"/>
  <c r="CI49" i="5"/>
  <c r="CB49" i="5" s="1"/>
  <c r="AJ49" i="5" s="1"/>
  <c r="CC49" i="5"/>
  <c r="CK50" i="5"/>
  <c r="CE50" i="5"/>
  <c r="CC50" i="5"/>
  <c r="CJ50" i="5"/>
  <c r="CD51" i="5"/>
  <c r="CK51" i="5"/>
  <c r="CI53" i="5"/>
  <c r="CB53" i="5" s="1"/>
  <c r="AJ53" i="5" s="1"/>
  <c r="CC53" i="5"/>
  <c r="E54" i="5"/>
  <c r="CD55" i="5"/>
  <c r="CK55" i="5"/>
  <c r="CI57" i="5"/>
  <c r="CB57" i="5" s="1"/>
  <c r="CC57" i="5"/>
  <c r="CN80" i="5"/>
  <c r="CG80" i="5" s="1"/>
  <c r="CJ80" i="5"/>
  <c r="CF80" i="5"/>
  <c r="CB80" i="5"/>
  <c r="V80" i="5" s="1"/>
  <c r="CD80" i="5"/>
  <c r="CI80" i="5"/>
  <c r="CN81" i="5"/>
  <c r="CG81" i="5" s="1"/>
  <c r="CJ81" i="5"/>
  <c r="CF81" i="5"/>
  <c r="V81" i="5" s="1"/>
  <c r="CB81" i="5"/>
  <c r="CD81" i="5"/>
  <c r="CI81" i="5"/>
  <c r="CN82" i="5"/>
  <c r="CG82" i="5" s="1"/>
  <c r="CJ82" i="5"/>
  <c r="CF82" i="5"/>
  <c r="CB82" i="5"/>
  <c r="CD82" i="5"/>
  <c r="V82" i="5" s="1"/>
  <c r="CI82" i="5"/>
  <c r="CN83" i="5"/>
  <c r="CG83" i="5" s="1"/>
  <c r="CJ83" i="5"/>
  <c r="CF83" i="5"/>
  <c r="CB83" i="5"/>
  <c r="V83" i="5" s="1"/>
  <c r="CD83" i="5"/>
  <c r="CI83" i="5"/>
  <c r="CN84" i="5"/>
  <c r="CG84" i="5" s="1"/>
  <c r="CJ84" i="5"/>
  <c r="CF84" i="5"/>
  <c r="CB84" i="5"/>
  <c r="V84" i="5" s="1"/>
  <c r="CD84" i="5"/>
  <c r="CI84" i="5"/>
  <c r="CN85" i="5"/>
  <c r="CG85" i="5" s="1"/>
  <c r="CJ85" i="5"/>
  <c r="CF85" i="5"/>
  <c r="CB85" i="5"/>
  <c r="V85" i="5" s="1"/>
  <c r="CD85" i="5"/>
  <c r="CI85" i="5"/>
  <c r="CN86" i="5"/>
  <c r="CG86" i="5" s="1"/>
  <c r="CJ86" i="5"/>
  <c r="CF86" i="5"/>
  <c r="CB86" i="5"/>
  <c r="V86" i="5" s="1"/>
  <c r="CD86" i="5"/>
  <c r="CI86" i="5"/>
  <c r="CN87" i="5"/>
  <c r="CG87" i="5" s="1"/>
  <c r="CJ87" i="5"/>
  <c r="CF87" i="5"/>
  <c r="V87" i="5" s="1"/>
  <c r="CB87" i="5"/>
  <c r="CD87" i="5"/>
  <c r="CI87" i="5"/>
  <c r="CN88" i="5"/>
  <c r="CG88" i="5" s="1"/>
  <c r="CJ88" i="5"/>
  <c r="CF88" i="5"/>
  <c r="CB88" i="5"/>
  <c r="CD88" i="5"/>
  <c r="V88" i="5" s="1"/>
  <c r="CI88" i="5"/>
  <c r="CN89" i="5"/>
  <c r="CG89" i="5" s="1"/>
  <c r="CJ89" i="5"/>
  <c r="CF89" i="5"/>
  <c r="V89" i="5" s="1"/>
  <c r="CB89" i="5"/>
  <c r="CD89" i="5"/>
  <c r="CI89" i="5"/>
  <c r="CN90" i="5"/>
  <c r="CG90" i="5" s="1"/>
  <c r="CJ90" i="5"/>
  <c r="CF90" i="5"/>
  <c r="CB90" i="5"/>
  <c r="V90" i="5" s="1"/>
  <c r="CD90" i="5"/>
  <c r="CI90" i="5"/>
  <c r="CL91" i="5"/>
  <c r="CB91" i="5"/>
  <c r="V91" i="5" s="1"/>
  <c r="CE91" i="5"/>
  <c r="CK91" i="5"/>
  <c r="CA92" i="5"/>
  <c r="CM92" i="5"/>
  <c r="CN94" i="5"/>
  <c r="CG94" i="5" s="1"/>
  <c r="CI94" i="5"/>
  <c r="CE94" i="5"/>
  <c r="CF94" i="5"/>
  <c r="CL94" i="5"/>
  <c r="CA95" i="5"/>
  <c r="CH95" i="5"/>
  <c r="CN95" i="5"/>
  <c r="CG95" i="5" s="1"/>
  <c r="CE97" i="5"/>
  <c r="CK97" i="5"/>
  <c r="CE98" i="5"/>
  <c r="CK98" i="5"/>
  <c r="CE99" i="5"/>
  <c r="CK99" i="5"/>
  <c r="CN101" i="5"/>
  <c r="CG101" i="5" s="1"/>
  <c r="CJ101" i="5"/>
  <c r="CF101" i="5"/>
  <c r="V101" i="5" s="1"/>
  <c r="CB101" i="5"/>
  <c r="CD101" i="5"/>
  <c r="CI101" i="5"/>
  <c r="CN102" i="5"/>
  <c r="CG102" i="5" s="1"/>
  <c r="CJ102" i="5"/>
  <c r="CF102" i="5"/>
  <c r="CB102" i="5"/>
  <c r="V102" i="5" s="1"/>
  <c r="CD102" i="5"/>
  <c r="CI102" i="5"/>
  <c r="CN103" i="5"/>
  <c r="CG103" i="5" s="1"/>
  <c r="CJ103" i="5"/>
  <c r="CF103" i="5"/>
  <c r="CB103" i="5"/>
  <c r="V103" i="5" s="1"/>
  <c r="CD103" i="5"/>
  <c r="CI103" i="5"/>
  <c r="CN104" i="5"/>
  <c r="CG104" i="5" s="1"/>
  <c r="CJ104" i="5"/>
  <c r="CF104" i="5"/>
  <c r="CB104" i="5"/>
  <c r="V104" i="5" s="1"/>
  <c r="CD104" i="5"/>
  <c r="CI104" i="5"/>
  <c r="CN105" i="5"/>
  <c r="CG105" i="5" s="1"/>
  <c r="CJ105" i="5"/>
  <c r="CF105" i="5"/>
  <c r="CB105" i="5"/>
  <c r="V105" i="5" s="1"/>
  <c r="CD105" i="5"/>
  <c r="CI105" i="5"/>
  <c r="CN106" i="5"/>
  <c r="CG106" i="5" s="1"/>
  <c r="CJ106" i="5"/>
  <c r="CF106" i="5"/>
  <c r="CB106" i="5"/>
  <c r="V106" i="5" s="1"/>
  <c r="CD106" i="5"/>
  <c r="CI106" i="5"/>
  <c r="CN107" i="5"/>
  <c r="CG107" i="5" s="1"/>
  <c r="CJ107" i="5"/>
  <c r="CF107" i="5"/>
  <c r="V107" i="5" s="1"/>
  <c r="CB107" i="5"/>
  <c r="CD107" i="5"/>
  <c r="CI107" i="5"/>
  <c r="CN108" i="5"/>
  <c r="CG108" i="5" s="1"/>
  <c r="CJ108" i="5"/>
  <c r="CF108" i="5"/>
  <c r="CB108" i="5"/>
  <c r="CD108" i="5"/>
  <c r="V108" i="5" s="1"/>
  <c r="CI108" i="5"/>
  <c r="CN109" i="5"/>
  <c r="CG109" i="5" s="1"/>
  <c r="CJ109" i="5"/>
  <c r="CF109" i="5"/>
  <c r="V109" i="5" s="1"/>
  <c r="CB109" i="5"/>
  <c r="CD109" i="5"/>
  <c r="CI109" i="5"/>
  <c r="CN110" i="5"/>
  <c r="CG110" i="5" s="1"/>
  <c r="CJ110" i="5"/>
  <c r="CF110" i="5"/>
  <c r="CB110" i="5"/>
  <c r="V110" i="5" s="1"/>
  <c r="CD110" i="5"/>
  <c r="CI110" i="5"/>
  <c r="CN111" i="5"/>
  <c r="CG111" i="5" s="1"/>
  <c r="CJ111" i="5"/>
  <c r="CF111" i="5"/>
  <c r="CB111" i="5"/>
  <c r="V111" i="5" s="1"/>
  <c r="CD111" i="5"/>
  <c r="CI111" i="5"/>
  <c r="CN112" i="5"/>
  <c r="CG112" i="5" s="1"/>
  <c r="CJ112" i="5"/>
  <c r="CF112" i="5"/>
  <c r="CB112" i="5"/>
  <c r="V112" i="5" s="1"/>
  <c r="CD112" i="5"/>
  <c r="CI112" i="5"/>
  <c r="CN113" i="5"/>
  <c r="CG113" i="5" s="1"/>
  <c r="CJ113" i="5"/>
  <c r="CF113" i="5"/>
  <c r="CB113" i="5"/>
  <c r="V113" i="5" s="1"/>
  <c r="CD113" i="5"/>
  <c r="CI113" i="5"/>
  <c r="CN114" i="5"/>
  <c r="CG114" i="5" s="1"/>
  <c r="CJ114" i="5"/>
  <c r="CF114" i="5"/>
  <c r="CB114" i="5"/>
  <c r="V114" i="5" s="1"/>
  <c r="CD114" i="5"/>
  <c r="CI114" i="5"/>
  <c r="CN115" i="5"/>
  <c r="CG115" i="5" s="1"/>
  <c r="CJ115" i="5"/>
  <c r="CF115" i="5"/>
  <c r="V115" i="5" s="1"/>
  <c r="CB115" i="5"/>
  <c r="CD115" i="5"/>
  <c r="CI115" i="5"/>
  <c r="CN116" i="5"/>
  <c r="CG116" i="5" s="1"/>
  <c r="CJ116" i="5"/>
  <c r="CF116" i="5"/>
  <c r="CB116" i="5"/>
  <c r="CD116" i="5"/>
  <c r="V116" i="5" s="1"/>
  <c r="CI116" i="5"/>
  <c r="CN117" i="5"/>
  <c r="CG117" i="5" s="1"/>
  <c r="CJ117" i="5"/>
  <c r="CF117" i="5"/>
  <c r="V117" i="5" s="1"/>
  <c r="CB117" i="5"/>
  <c r="CD117" i="5"/>
  <c r="CI117" i="5"/>
  <c r="CN118" i="5"/>
  <c r="CG118" i="5" s="1"/>
  <c r="CJ118" i="5"/>
  <c r="CF118" i="5"/>
  <c r="CB118" i="5"/>
  <c r="V118" i="5" s="1"/>
  <c r="CD118" i="5"/>
  <c r="CI118" i="5"/>
  <c r="CN119" i="5"/>
  <c r="CG119" i="5" s="1"/>
  <c r="CJ119" i="5"/>
  <c r="CF119" i="5"/>
  <c r="CB119" i="5"/>
  <c r="V119" i="5" s="1"/>
  <c r="CD119" i="5"/>
  <c r="CI119" i="5"/>
  <c r="CN120" i="5"/>
  <c r="CG120" i="5" s="1"/>
  <c r="CJ120" i="5"/>
  <c r="CF120" i="5"/>
  <c r="CB120" i="5"/>
  <c r="V120" i="5" s="1"/>
  <c r="CD120" i="5"/>
  <c r="CI120" i="5"/>
  <c r="CN121" i="5"/>
  <c r="CG121" i="5" s="1"/>
  <c r="CJ121" i="5"/>
  <c r="CF121" i="5"/>
  <c r="CB121" i="5"/>
  <c r="V121" i="5" s="1"/>
  <c r="CD121" i="5"/>
  <c r="CI121" i="5"/>
  <c r="CN122" i="5"/>
  <c r="CG122" i="5" s="1"/>
  <c r="CJ122" i="5"/>
  <c r="CF122" i="5"/>
  <c r="CB122" i="5"/>
  <c r="V122" i="5" s="1"/>
  <c r="CD122" i="5"/>
  <c r="CI122" i="5"/>
  <c r="CN123" i="5"/>
  <c r="CG123" i="5" s="1"/>
  <c r="CJ123" i="5"/>
  <c r="CF123" i="5"/>
  <c r="V123" i="5" s="1"/>
  <c r="CB123" i="5"/>
  <c r="CD123" i="5"/>
  <c r="CI123" i="5"/>
  <c r="CN124" i="5"/>
  <c r="CG124" i="5" s="1"/>
  <c r="CJ124" i="5"/>
  <c r="CF124" i="5"/>
  <c r="CB124" i="5"/>
  <c r="CD124" i="5"/>
  <c r="V124" i="5" s="1"/>
  <c r="CI124" i="5"/>
  <c r="CN125" i="5"/>
  <c r="CG125" i="5" s="1"/>
  <c r="CJ125" i="5"/>
  <c r="CF125" i="5"/>
  <c r="V125" i="5" s="1"/>
  <c r="CB125" i="5"/>
  <c r="CD125" i="5"/>
  <c r="CI125" i="5"/>
  <c r="CN126" i="5"/>
  <c r="CG126" i="5" s="1"/>
  <c r="CJ126" i="5"/>
  <c r="CF126" i="5"/>
  <c r="CB126" i="5"/>
  <c r="V126" i="5" s="1"/>
  <c r="CD126" i="5"/>
  <c r="CI126" i="5"/>
  <c r="CN127" i="5"/>
  <c r="CG127" i="5" s="1"/>
  <c r="CJ127" i="5"/>
  <c r="CF127" i="5"/>
  <c r="CB127" i="5"/>
  <c r="V127" i="5" s="1"/>
  <c r="CD127" i="5"/>
  <c r="CI127" i="5"/>
  <c r="CN128" i="5"/>
  <c r="CG128" i="5" s="1"/>
  <c r="CJ128" i="5"/>
  <c r="CF128" i="5"/>
  <c r="CB128" i="5"/>
  <c r="V128" i="5" s="1"/>
  <c r="CD128" i="5"/>
  <c r="CI128" i="5"/>
  <c r="CN129" i="5"/>
  <c r="CG129" i="5" s="1"/>
  <c r="CJ129" i="5"/>
  <c r="CF129" i="5"/>
  <c r="CB129" i="5"/>
  <c r="V129" i="5" s="1"/>
  <c r="CD129" i="5"/>
  <c r="CI129" i="5"/>
  <c r="CN130" i="5"/>
  <c r="CG130" i="5" s="1"/>
  <c r="CJ130" i="5"/>
  <c r="CF130" i="5"/>
  <c r="CB130" i="5"/>
  <c r="V130" i="5" s="1"/>
  <c r="CD130" i="5"/>
  <c r="CI130" i="5"/>
  <c r="CN131" i="5"/>
  <c r="CG131" i="5" s="1"/>
  <c r="CJ131" i="5"/>
  <c r="CF131" i="5"/>
  <c r="V131" i="5" s="1"/>
  <c r="CB131" i="5"/>
  <c r="CD131" i="5"/>
  <c r="CI131" i="5"/>
  <c r="D132" i="5"/>
  <c r="D144" i="5"/>
  <c r="CI151" i="5"/>
  <c r="CB151" i="5" s="1"/>
  <c r="U151" i="5" s="1"/>
  <c r="CI153" i="5"/>
  <c r="CB153" i="5" s="1"/>
  <c r="CK153" i="5"/>
  <c r="CD153" i="5" s="1"/>
  <c r="CH153" i="5"/>
  <c r="CA153" i="5" s="1"/>
  <c r="CK154" i="5"/>
  <c r="CD154" i="5" s="1"/>
  <c r="CJ156" i="5"/>
  <c r="CC156" i="5" s="1"/>
  <c r="CI159" i="5"/>
  <c r="CB159" i="5" s="1"/>
  <c r="U159" i="5" s="1"/>
  <c r="CI161" i="5"/>
  <c r="CB161" i="5" s="1"/>
  <c r="CK161" i="5"/>
  <c r="CD161" i="5" s="1"/>
  <c r="CH161" i="5"/>
  <c r="CA161" i="5" s="1"/>
  <c r="CK162" i="5"/>
  <c r="CD162" i="5" s="1"/>
  <c r="CK164" i="5"/>
  <c r="CD164" i="5" s="1"/>
  <c r="CI168" i="5"/>
  <c r="CB168" i="5" s="1"/>
  <c r="CK169" i="5"/>
  <c r="CD169" i="5" s="1"/>
  <c r="CH172" i="5"/>
  <c r="CA172" i="5" s="1"/>
  <c r="CJ172" i="5"/>
  <c r="CC172" i="5" s="1"/>
  <c r="CJ173" i="5"/>
  <c r="CC173" i="5" s="1"/>
  <c r="CJ174" i="5"/>
  <c r="CC174" i="5" s="1"/>
  <c r="CH177" i="5"/>
  <c r="CA177" i="5" s="1"/>
  <c r="CI177" i="5"/>
  <c r="CB177" i="5" s="1"/>
  <c r="CI178" i="5"/>
  <c r="CB178" i="5" s="1"/>
  <c r="CK180" i="5"/>
  <c r="CD180" i="5" s="1"/>
  <c r="CJ186" i="5"/>
  <c r="CC186" i="5" s="1"/>
  <c r="CK186" i="5"/>
  <c r="CD186" i="5" s="1"/>
  <c r="CL186" i="5"/>
  <c r="CE186" i="5" s="1"/>
  <c r="CK188" i="5"/>
  <c r="CD188" i="5" s="1"/>
  <c r="CK203" i="5"/>
  <c r="CG203" i="5"/>
  <c r="CE203" i="5"/>
  <c r="CI203" i="5"/>
  <c r="CB203" i="5" s="1"/>
  <c r="AF203" i="5" s="1"/>
  <c r="CD205" i="5"/>
  <c r="CL205" i="5"/>
  <c r="CF207" i="5"/>
  <c r="CM207" i="5"/>
  <c r="CK211" i="5"/>
  <c r="CG211" i="5"/>
  <c r="CE211" i="5"/>
  <c r="CJ209" i="5"/>
  <c r="CC209" i="5" s="1"/>
  <c r="AF209" i="5" s="1"/>
  <c r="CI211" i="5"/>
  <c r="CB211" i="5" s="1"/>
  <c r="AF211" i="5" s="1"/>
  <c r="CD213" i="5"/>
  <c r="CL213" i="5"/>
  <c r="CF215" i="5"/>
  <c r="CM215" i="5"/>
  <c r="CK219" i="5"/>
  <c r="CG219" i="5"/>
  <c r="CE219" i="5"/>
  <c r="CJ217" i="5"/>
  <c r="CC217" i="5" s="1"/>
  <c r="AF217" i="5" s="1"/>
  <c r="CI219" i="5"/>
  <c r="CB219" i="5" s="1"/>
  <c r="AF226" i="5"/>
  <c r="CG228" i="5"/>
  <c r="CN230" i="5"/>
  <c r="CI230" i="5"/>
  <c r="CB230" i="5" s="1"/>
  <c r="CJ228" i="5"/>
  <c r="CC228" i="5" s="1"/>
  <c r="CF230" i="5"/>
  <c r="CL230" i="5"/>
  <c r="CN232" i="5"/>
  <c r="CI232" i="5"/>
  <c r="CB232" i="5" s="1"/>
  <c r="AF232" i="5" s="1"/>
  <c r="CM232" i="5"/>
  <c r="CF232" i="5"/>
  <c r="CJ230" i="5"/>
  <c r="CC230" i="5" s="1"/>
  <c r="CE232" i="5"/>
  <c r="CL233" i="5"/>
  <c r="CF233" i="5"/>
  <c r="CI233" i="5"/>
  <c r="CB233" i="5" s="1"/>
  <c r="CE233" i="5"/>
  <c r="CL235" i="5"/>
  <c r="CF235" i="5"/>
  <c r="CM235" i="5"/>
  <c r="CE235" i="5"/>
  <c r="CG235" i="5"/>
  <c r="CJ233" i="5"/>
  <c r="CC233" i="5" s="1"/>
  <c r="CN235" i="5"/>
  <c r="CL247" i="5"/>
  <c r="CD247" i="5"/>
  <c r="CM247" i="5"/>
  <c r="CN247" i="5"/>
  <c r="CK247" i="5"/>
  <c r="CG247" i="5"/>
  <c r="CJ249" i="5"/>
  <c r="CC249" i="5" s="1"/>
  <c r="CI250" i="5"/>
  <c r="CB250" i="5" s="1"/>
  <c r="AF250" i="5" s="1"/>
  <c r="CI251" i="5"/>
  <c r="CB251" i="5" s="1"/>
  <c r="CD252" i="5"/>
  <c r="CM252" i="5"/>
  <c r="CL255" i="5"/>
  <c r="CD255" i="5"/>
  <c r="CM255" i="5"/>
  <c r="CF255" i="5"/>
  <c r="CJ253" i="5"/>
  <c r="CC253" i="5" s="1"/>
  <c r="CI255" i="5"/>
  <c r="CB255" i="5" s="1"/>
  <c r="AF255" i="5" s="1"/>
  <c r="CE255" i="5"/>
  <c r="CN255" i="5"/>
  <c r="CK268" i="5"/>
  <c r="CG268" i="5"/>
  <c r="CE268" i="5"/>
  <c r="CJ266" i="5"/>
  <c r="CC266" i="5" s="1"/>
  <c r="AF266" i="5" s="1"/>
  <c r="CM268" i="5"/>
  <c r="CF268" i="5"/>
  <c r="CI268" i="5"/>
  <c r="CB268" i="5" s="1"/>
  <c r="CD268" i="5"/>
  <c r="AF268" i="5" s="1"/>
  <c r="CI274" i="5"/>
  <c r="CB274" i="5" s="1"/>
  <c r="CJ12" i="5"/>
  <c r="CD13" i="5"/>
  <c r="CL13" i="5"/>
  <c r="CE14" i="5"/>
  <c r="CL14" i="5"/>
  <c r="CI15" i="5"/>
  <c r="CB15" i="5" s="1"/>
  <c r="CI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CE41" i="5"/>
  <c r="CL41" i="5"/>
  <c r="CD42" i="5"/>
  <c r="CI44" i="5"/>
  <c r="CB44" i="5" s="1"/>
  <c r="CC45" i="5"/>
  <c r="AJ45" i="5" s="1"/>
  <c r="CL45" i="5"/>
  <c r="CK46" i="5"/>
  <c r="CD46" i="5"/>
  <c r="CL46" i="5"/>
  <c r="CE47" i="5"/>
  <c r="AJ47" i="5" s="1"/>
  <c r="CL47" i="5"/>
  <c r="CI48" i="5"/>
  <c r="CB48" i="5" s="1"/>
  <c r="CJ49" i="5"/>
  <c r="CD50" i="5"/>
  <c r="CL50" i="5"/>
  <c r="CE51" i="5"/>
  <c r="CL51" i="5"/>
  <c r="CI52" i="5"/>
  <c r="CB52" i="5" s="1"/>
  <c r="AJ52" i="5" s="1"/>
  <c r="CJ53" i="5"/>
  <c r="CL54" i="5"/>
  <c r="CE55" i="5"/>
  <c r="CL55" i="5"/>
  <c r="CI56" i="5"/>
  <c r="CB56" i="5" s="1"/>
  <c r="CJ57" i="5"/>
  <c r="J63" i="5"/>
  <c r="J71" i="5"/>
  <c r="CE80" i="5"/>
  <c r="CK80" i="5"/>
  <c r="CE81" i="5"/>
  <c r="CK81" i="5"/>
  <c r="CE82" i="5"/>
  <c r="CK82" i="5"/>
  <c r="CE83" i="5"/>
  <c r="CK83" i="5"/>
  <c r="CE84" i="5"/>
  <c r="CK84" i="5"/>
  <c r="CE85" i="5"/>
  <c r="CK85" i="5"/>
  <c r="CE86" i="5"/>
  <c r="CK86" i="5"/>
  <c r="CE87" i="5"/>
  <c r="CK87" i="5"/>
  <c r="CE88" i="5"/>
  <c r="CK88" i="5"/>
  <c r="CE89" i="5"/>
  <c r="CK89" i="5"/>
  <c r="CE90" i="5"/>
  <c r="CK90" i="5"/>
  <c r="CF91" i="5"/>
  <c r="CM91" i="5"/>
  <c r="CB92" i="5"/>
  <c r="CH92" i="5"/>
  <c r="CL93" i="5"/>
  <c r="CB93" i="5"/>
  <c r="CE93" i="5"/>
  <c r="CK93" i="5"/>
  <c r="CA94" i="5"/>
  <c r="CM94" i="5"/>
  <c r="CD95" i="5"/>
  <c r="CI95" i="5"/>
  <c r="CN96" i="5"/>
  <c r="CG96" i="5" s="1"/>
  <c r="CI96" i="5"/>
  <c r="CE96" i="5"/>
  <c r="V96" i="5" s="1"/>
  <c r="CF96" i="5"/>
  <c r="CL96" i="5"/>
  <c r="CA97" i="5"/>
  <c r="CL97" i="5"/>
  <c r="CA98" i="5"/>
  <c r="V98" i="5" s="1"/>
  <c r="CL98" i="5"/>
  <c r="CA99" i="5"/>
  <c r="CL99" i="5"/>
  <c r="CB100" i="5"/>
  <c r="V100" i="5" s="1"/>
  <c r="CK100" i="5"/>
  <c r="CE101" i="5"/>
  <c r="CK101" i="5"/>
  <c r="CE102" i="5"/>
  <c r="CK102" i="5"/>
  <c r="CE103" i="5"/>
  <c r="CK103" i="5"/>
  <c r="CE104" i="5"/>
  <c r="CK104" i="5"/>
  <c r="CE105" i="5"/>
  <c r="CK105" i="5"/>
  <c r="CE106" i="5"/>
  <c r="CK106" i="5"/>
  <c r="CE107" i="5"/>
  <c r="CK107" i="5"/>
  <c r="CE108" i="5"/>
  <c r="CK108" i="5"/>
  <c r="CE109" i="5"/>
  <c r="CK109" i="5"/>
  <c r="CE110" i="5"/>
  <c r="CK110" i="5"/>
  <c r="CE111" i="5"/>
  <c r="CK111" i="5"/>
  <c r="CE112" i="5"/>
  <c r="CK112" i="5"/>
  <c r="CE113" i="5"/>
  <c r="CK113" i="5"/>
  <c r="CE114" i="5"/>
  <c r="CK114" i="5"/>
  <c r="CE115" i="5"/>
  <c r="CK115" i="5"/>
  <c r="CE116" i="5"/>
  <c r="CK116" i="5"/>
  <c r="CE117" i="5"/>
  <c r="CK117" i="5"/>
  <c r="CE118" i="5"/>
  <c r="CK118" i="5"/>
  <c r="CE119" i="5"/>
  <c r="CK119" i="5"/>
  <c r="CE120" i="5"/>
  <c r="CK120" i="5"/>
  <c r="CE121" i="5"/>
  <c r="CK121" i="5"/>
  <c r="CE122" i="5"/>
  <c r="CK122" i="5"/>
  <c r="CE123" i="5"/>
  <c r="CK123" i="5"/>
  <c r="CE124" i="5"/>
  <c r="CK124" i="5"/>
  <c r="CE125" i="5"/>
  <c r="CK125" i="5"/>
  <c r="CE126" i="5"/>
  <c r="CK126" i="5"/>
  <c r="CE127" i="5"/>
  <c r="CK127" i="5"/>
  <c r="CE128" i="5"/>
  <c r="CK128" i="5"/>
  <c r="CE129" i="5"/>
  <c r="CK129" i="5"/>
  <c r="CE130" i="5"/>
  <c r="CK130" i="5"/>
  <c r="CE131" i="5"/>
  <c r="CK131" i="5"/>
  <c r="CB143" i="5"/>
  <c r="CJ143" i="5"/>
  <c r="CH150" i="5"/>
  <c r="CA150" i="5" s="1"/>
  <c r="U150" i="5" s="1"/>
  <c r="CJ151" i="5"/>
  <c r="CC151" i="5" s="1"/>
  <c r="CJ153" i="5"/>
  <c r="CC153" i="5" s="1"/>
  <c r="CK156" i="5"/>
  <c r="CD156" i="5" s="1"/>
  <c r="CH158" i="5"/>
  <c r="CA158" i="5" s="1"/>
  <c r="U158" i="5" s="1"/>
  <c r="CJ159" i="5"/>
  <c r="CC159" i="5" s="1"/>
  <c r="CJ161" i="5"/>
  <c r="CC161" i="5" s="1"/>
  <c r="D165" i="5"/>
  <c r="CI166" i="5"/>
  <c r="CB166" i="5" s="1"/>
  <c r="U166" i="5" s="1"/>
  <c r="CK168" i="5"/>
  <c r="CD168" i="5" s="1"/>
  <c r="CI172" i="5"/>
  <c r="CB172" i="5" s="1"/>
  <c r="CK173" i="5"/>
  <c r="CD173" i="5" s="1"/>
  <c r="CK174" i="5"/>
  <c r="CD174" i="5" s="1"/>
  <c r="D176" i="5"/>
  <c r="CJ177" i="5"/>
  <c r="CC177" i="5" s="1"/>
  <c r="CJ178" i="5"/>
  <c r="CC178" i="5" s="1"/>
  <c r="D181" i="5"/>
  <c r="CK187" i="5"/>
  <c r="CD187" i="5" s="1"/>
  <c r="CJ187" i="5"/>
  <c r="CC187" i="5" s="1"/>
  <c r="AH187" i="5" s="1"/>
  <c r="CI187" i="5"/>
  <c r="CB187" i="5" s="1"/>
  <c r="CD203" i="5"/>
  <c r="CL203" i="5"/>
  <c r="CF205" i="5"/>
  <c r="CM205" i="5"/>
  <c r="CN207" i="5"/>
  <c r="CD211" i="5"/>
  <c r="CL211" i="5"/>
  <c r="CF213" i="5"/>
  <c r="CM213" i="5"/>
  <c r="AF215" i="5"/>
  <c r="CN215" i="5"/>
  <c r="CD219" i="5"/>
  <c r="CL219" i="5"/>
  <c r="CM230" i="5"/>
  <c r="CG231" i="5"/>
  <c r="CG232" i="5"/>
  <c r="CG233" i="5"/>
  <c r="CE237" i="5"/>
  <c r="CL239" i="5"/>
  <c r="CF239" i="5"/>
  <c r="CM239" i="5"/>
  <c r="CE239" i="5"/>
  <c r="CI239" i="5"/>
  <c r="CB239" i="5" s="1"/>
  <c r="CG239" i="5"/>
  <c r="CJ237" i="5"/>
  <c r="CC237" i="5" s="1"/>
  <c r="CN242" i="5"/>
  <c r="CF242" i="5"/>
  <c r="CJ240" i="5"/>
  <c r="CC240" i="5" s="1"/>
  <c r="CM242" i="5"/>
  <c r="CK242" i="5"/>
  <c r="CE242" i="5"/>
  <c r="CI242" i="5"/>
  <c r="CB242" i="5" s="1"/>
  <c r="CD242" i="5"/>
  <c r="CL243" i="5"/>
  <c r="CD243" i="5"/>
  <c r="CF243" i="5"/>
  <c r="CK243" i="5"/>
  <c r="CE243" i="5"/>
  <c r="AF243" i="5" s="1"/>
  <c r="CI243" i="5"/>
  <c r="CB243" i="5" s="1"/>
  <c r="CJ241" i="5"/>
  <c r="CC241" i="5" s="1"/>
  <c r="CN243" i="5"/>
  <c r="CJ245" i="5"/>
  <c r="CC245" i="5" s="1"/>
  <c r="CI246" i="5"/>
  <c r="CB246" i="5" s="1"/>
  <c r="AF246" i="5" s="1"/>
  <c r="CI247" i="5"/>
  <c r="CB247" i="5" s="1"/>
  <c r="CK248" i="5"/>
  <c r="CE249" i="5"/>
  <c r="CM249" i="5"/>
  <c r="CD250" i="5"/>
  <c r="CK250" i="5"/>
  <c r="CK251" i="5"/>
  <c r="CE252" i="5"/>
  <c r="CG254" i="5"/>
  <c r="CG255" i="5"/>
  <c r="CL258" i="5"/>
  <c r="CI266" i="5"/>
  <c r="CB266" i="5" s="1"/>
  <c r="AF274" i="5"/>
  <c r="CM274" i="5"/>
  <c r="CN277" i="5"/>
  <c r="CF277" i="5"/>
  <c r="CK277" i="5"/>
  <c r="CE277" i="5"/>
  <c r="CI277" i="5"/>
  <c r="CB277" i="5" s="1"/>
  <c r="CG277" i="5"/>
  <c r="AF277" i="5"/>
  <c r="CD277" i="5"/>
  <c r="CN238" i="5"/>
  <c r="CI238" i="5"/>
  <c r="CB238" i="5" s="1"/>
  <c r="CG238" i="5"/>
  <c r="CN240" i="5"/>
  <c r="CF240" i="5"/>
  <c r="CI240" i="5"/>
  <c r="CB240" i="5" s="1"/>
  <c r="CD240" i="5"/>
  <c r="CJ238" i="5"/>
  <c r="CC238" i="5" s="1"/>
  <c r="CL241" i="5"/>
  <c r="CD241" i="5"/>
  <c r="CK241" i="5"/>
  <c r="CG241" i="5"/>
  <c r="CE241" i="5"/>
  <c r="AF247" i="5"/>
  <c r="AF249" i="5"/>
  <c r="CL253" i="5"/>
  <c r="CD253" i="5"/>
  <c r="CN253" i="5"/>
  <c r="CI253" i="5"/>
  <c r="CB253" i="5" s="1"/>
  <c r="AF253" i="5" s="1"/>
  <c r="CE253" i="5"/>
  <c r="CJ251" i="5"/>
  <c r="CC251" i="5" s="1"/>
  <c r="CN256" i="5"/>
  <c r="CF256" i="5"/>
  <c r="CJ254" i="5"/>
  <c r="CC254" i="5" s="1"/>
  <c r="CI256" i="5"/>
  <c r="CB256" i="5" s="1"/>
  <c r="CD256" i="5"/>
  <c r="CL257" i="5"/>
  <c r="CD257" i="5"/>
  <c r="CK257" i="5"/>
  <c r="CG257" i="5"/>
  <c r="CE257" i="5"/>
  <c r="AF257" i="5" s="1"/>
  <c r="CK262" i="5"/>
  <c r="CG262" i="5"/>
  <c r="CE262" i="5"/>
  <c r="CJ260" i="5"/>
  <c r="CC260" i="5" s="1"/>
  <c r="AF260" i="5" s="1"/>
  <c r="CN262" i="5"/>
  <c r="CI262" i="5"/>
  <c r="CB262" i="5" s="1"/>
  <c r="CK270" i="5"/>
  <c r="CG270" i="5"/>
  <c r="CE270" i="5"/>
  <c r="CJ268" i="5"/>
  <c r="CC268" i="5" s="1"/>
  <c r="CN270" i="5"/>
  <c r="CI270" i="5"/>
  <c r="CB270" i="5" s="1"/>
  <c r="AF270" i="5" s="1"/>
  <c r="Q286" i="5"/>
  <c r="CC136" i="5"/>
  <c r="CC137" i="5"/>
  <c r="CC138" i="5"/>
  <c r="V138" i="5" s="1"/>
  <c r="CC139" i="5"/>
  <c r="V139" i="5" s="1"/>
  <c r="CC140" i="5"/>
  <c r="V140" i="5" s="1"/>
  <c r="CC141" i="5"/>
  <c r="V141" i="5" s="1"/>
  <c r="CM142" i="5"/>
  <c r="CI142" i="5"/>
  <c r="CE142" i="5"/>
  <c r="CC142" i="5"/>
  <c r="V142" i="5" s="1"/>
  <c r="CH142" i="5"/>
  <c r="CN142" i="5"/>
  <c r="CG142" i="5" s="1"/>
  <c r="D167" i="5"/>
  <c r="D171" i="5"/>
  <c r="D175" i="5"/>
  <c r="D179" i="5"/>
  <c r="D204" i="5"/>
  <c r="D206" i="5"/>
  <c r="D208" i="5"/>
  <c r="D210" i="5"/>
  <c r="D212" i="5"/>
  <c r="D214" i="5"/>
  <c r="D216" i="5"/>
  <c r="D218" i="5"/>
  <c r="D220" i="5"/>
  <c r="D221" i="5"/>
  <c r="D222" i="5"/>
  <c r="D223" i="5"/>
  <c r="D224" i="5"/>
  <c r="D225" i="5"/>
  <c r="D227" i="5"/>
  <c r="CN234" i="5"/>
  <c r="CI234" i="5"/>
  <c r="CB234" i="5" s="1"/>
  <c r="CG234" i="5"/>
  <c r="CN236" i="5"/>
  <c r="CI236" i="5"/>
  <c r="CB236" i="5" s="1"/>
  <c r="CM236" i="5"/>
  <c r="CF236" i="5"/>
  <c r="CJ234" i="5"/>
  <c r="CC234" i="5" s="1"/>
  <c r="CL236" i="5"/>
  <c r="CL238" i="5"/>
  <c r="CK240" i="5"/>
  <c r="CF241" i="5"/>
  <c r="AF241" i="5" s="1"/>
  <c r="CM241" i="5"/>
  <c r="CN244" i="5"/>
  <c r="CF244" i="5"/>
  <c r="CJ242" i="5"/>
  <c r="CC242" i="5" s="1"/>
  <c r="CL244" i="5"/>
  <c r="CG244" i="5"/>
  <c r="CE244" i="5"/>
  <c r="AF244" i="5" s="1"/>
  <c r="CM244" i="5"/>
  <c r="CJ255" i="5"/>
  <c r="CC255" i="5" s="1"/>
  <c r="CK256" i="5"/>
  <c r="CF257" i="5"/>
  <c r="CM257" i="5"/>
  <c r="CD262" i="5"/>
  <c r="CL262" i="5"/>
  <c r="CK264" i="5"/>
  <c r="CG264" i="5"/>
  <c r="CE264" i="5"/>
  <c r="CJ262" i="5"/>
  <c r="CC262" i="5" s="1"/>
  <c r="CI264" i="5"/>
  <c r="CB264" i="5" s="1"/>
  <c r="CF264" i="5"/>
  <c r="CN264" i="5"/>
  <c r="CD270" i="5"/>
  <c r="CL270" i="5"/>
  <c r="CK272" i="5"/>
  <c r="CG272" i="5"/>
  <c r="CE272" i="5"/>
  <c r="AF272" i="5" s="1"/>
  <c r="CJ270" i="5"/>
  <c r="CC270" i="5" s="1"/>
  <c r="CI272" i="5"/>
  <c r="CB272" i="5" s="1"/>
  <c r="CF272" i="5"/>
  <c r="CN272" i="5"/>
  <c r="CM278" i="5"/>
  <c r="CI278" i="5"/>
  <c r="CB278" i="5" s="1"/>
  <c r="CE278" i="5"/>
  <c r="CD278" i="5"/>
  <c r="AF278" i="5" s="1"/>
  <c r="CJ276" i="5"/>
  <c r="CC276" i="5" s="1"/>
  <c r="CG278" i="5"/>
  <c r="CL278" i="5"/>
  <c r="AF229" i="5"/>
  <c r="AF262" i="5"/>
  <c r="D275" i="5"/>
  <c r="D261" i="5"/>
  <c r="D263" i="5"/>
  <c r="D265" i="5"/>
  <c r="D267" i="5"/>
  <c r="D269" i="5"/>
  <c r="D271" i="5"/>
  <c r="D273" i="5"/>
  <c r="CK222" i="5" l="1"/>
  <c r="CF222" i="5"/>
  <c r="CD222" i="5"/>
  <c r="CJ220" i="5"/>
  <c r="CC220" i="5" s="1"/>
  <c r="CN222" i="5"/>
  <c r="CG222" i="5"/>
  <c r="CM222" i="5"/>
  <c r="CE222" i="5"/>
  <c r="CL222" i="5"/>
  <c r="CI222" i="5"/>
  <c r="CB222" i="5" s="1"/>
  <c r="CM208" i="5"/>
  <c r="CI208" i="5"/>
  <c r="CB208" i="5" s="1"/>
  <c r="CE208" i="5"/>
  <c r="CN208" i="5"/>
  <c r="CL208" i="5"/>
  <c r="CG208" i="5"/>
  <c r="CK208" i="5"/>
  <c r="CF208" i="5"/>
  <c r="CJ206" i="5"/>
  <c r="CC206" i="5" s="1"/>
  <c r="CD208" i="5"/>
  <c r="CJ29" i="5"/>
  <c r="CE29" i="5"/>
  <c r="CI29" i="5"/>
  <c r="CB29" i="5" s="1"/>
  <c r="CC29" i="5"/>
  <c r="CM29" i="5"/>
  <c r="CL29" i="5"/>
  <c r="CF29" i="5"/>
  <c r="CK29" i="5"/>
  <c r="CD29" i="5"/>
  <c r="CJ21" i="5"/>
  <c r="CE21" i="5"/>
  <c r="CI21" i="5"/>
  <c r="CB21" i="5" s="1"/>
  <c r="CC21" i="5"/>
  <c r="CM21" i="5"/>
  <c r="CL21" i="5"/>
  <c r="CF21" i="5"/>
  <c r="CK21" i="5"/>
  <c r="CD21" i="5"/>
  <c r="U172" i="5"/>
  <c r="D36" i="5"/>
  <c r="A345" i="5" s="1"/>
  <c r="CB12" i="5"/>
  <c r="AJ12" i="5" s="1"/>
  <c r="U162" i="5"/>
  <c r="CM269" i="5"/>
  <c r="CI269" i="5"/>
  <c r="CB269" i="5" s="1"/>
  <c r="CE269" i="5"/>
  <c r="CN269" i="5"/>
  <c r="CL269" i="5"/>
  <c r="CG269" i="5"/>
  <c r="CF269" i="5"/>
  <c r="CJ267" i="5"/>
  <c r="CC267" i="5" s="1"/>
  <c r="CD269" i="5"/>
  <c r="CK269" i="5"/>
  <c r="CM225" i="5"/>
  <c r="CI225" i="5"/>
  <c r="CB225" i="5" s="1"/>
  <c r="CE225" i="5"/>
  <c r="CN225" i="5"/>
  <c r="CJ223" i="5"/>
  <c r="CC223" i="5" s="1"/>
  <c r="CL225" i="5"/>
  <c r="CG225" i="5"/>
  <c r="CK225" i="5"/>
  <c r="CF225" i="5"/>
  <c r="CD225" i="5"/>
  <c r="AF238" i="5"/>
  <c r="AJ56" i="5"/>
  <c r="CD54" i="5"/>
  <c r="CJ28" i="5"/>
  <c r="CE28" i="5"/>
  <c r="CI28" i="5"/>
  <c r="CB28" i="5" s="1"/>
  <c r="CC28" i="5"/>
  <c r="CM28" i="5"/>
  <c r="CL28" i="5"/>
  <c r="CF28" i="5"/>
  <c r="CK28" i="5"/>
  <c r="CD28" i="5"/>
  <c r="U161" i="5"/>
  <c r="CC54" i="5"/>
  <c r="U180" i="5"/>
  <c r="CE54" i="5"/>
  <c r="CM267" i="5"/>
  <c r="CI267" i="5"/>
  <c r="CB267" i="5" s="1"/>
  <c r="CE267" i="5"/>
  <c r="CN267" i="5"/>
  <c r="CK267" i="5"/>
  <c r="CF267" i="5"/>
  <c r="CJ265" i="5"/>
  <c r="CC265" i="5" s="1"/>
  <c r="CL267" i="5"/>
  <c r="CD267" i="5"/>
  <c r="CG267" i="5"/>
  <c r="CL275" i="5"/>
  <c r="CD275" i="5"/>
  <c r="CM275" i="5"/>
  <c r="CG275" i="5"/>
  <c r="CN275" i="5"/>
  <c r="CF275" i="5"/>
  <c r="CJ273" i="5"/>
  <c r="CC273" i="5" s="1"/>
  <c r="CE275" i="5"/>
  <c r="CK275" i="5"/>
  <c r="CI275" i="5"/>
  <c r="CB275" i="5" s="1"/>
  <c r="AF275" i="5" s="1"/>
  <c r="AF234" i="5"/>
  <c r="CK224" i="5"/>
  <c r="CF224" i="5"/>
  <c r="CD224" i="5"/>
  <c r="CJ222" i="5"/>
  <c r="CC222" i="5" s="1"/>
  <c r="CN224" i="5"/>
  <c r="CG224" i="5"/>
  <c r="CM224" i="5"/>
  <c r="CE224" i="5"/>
  <c r="CL224" i="5"/>
  <c r="CI224" i="5"/>
  <c r="CB224" i="5" s="1"/>
  <c r="CK220" i="5"/>
  <c r="CF220" i="5"/>
  <c r="CD220" i="5"/>
  <c r="CN220" i="5"/>
  <c r="CG220" i="5"/>
  <c r="CJ218" i="5"/>
  <c r="CC218" i="5" s="1"/>
  <c r="CM220" i="5"/>
  <c r="CE220" i="5"/>
  <c r="CL220" i="5"/>
  <c r="CI220" i="5"/>
  <c r="CB220" i="5" s="1"/>
  <c r="CM212" i="5"/>
  <c r="CI212" i="5"/>
  <c r="CB212" i="5" s="1"/>
  <c r="CE212" i="5"/>
  <c r="CN212" i="5"/>
  <c r="CK212" i="5"/>
  <c r="CF212" i="5"/>
  <c r="CJ210" i="5"/>
  <c r="CC210" i="5" s="1"/>
  <c r="CD212" i="5"/>
  <c r="CL212" i="5"/>
  <c r="CG212" i="5"/>
  <c r="CM204" i="5"/>
  <c r="CI204" i="5"/>
  <c r="CB204" i="5" s="1"/>
  <c r="CE204" i="5"/>
  <c r="CN204" i="5"/>
  <c r="CK204" i="5"/>
  <c r="CF204" i="5"/>
  <c r="CD204" i="5"/>
  <c r="CL204" i="5"/>
  <c r="CG204" i="5"/>
  <c r="CH167" i="5"/>
  <c r="CA167" i="5" s="1"/>
  <c r="CK167" i="5"/>
  <c r="CD167" i="5" s="1"/>
  <c r="CI167" i="5"/>
  <c r="CB167" i="5" s="1"/>
  <c r="CJ167" i="5"/>
  <c r="CC167" i="5" s="1"/>
  <c r="AF256" i="5"/>
  <c r="AF242" i="5"/>
  <c r="CH181" i="5"/>
  <c r="CA181" i="5" s="1"/>
  <c r="CI181" i="5"/>
  <c r="CB181" i="5" s="1"/>
  <c r="CK181" i="5"/>
  <c r="CD181" i="5" s="1"/>
  <c r="CJ181" i="5"/>
  <c r="CC181" i="5" s="1"/>
  <c r="V99" i="5"/>
  <c r="V97" i="5"/>
  <c r="V93" i="5"/>
  <c r="CK54" i="5"/>
  <c r="AJ48" i="5"/>
  <c r="AJ44" i="5"/>
  <c r="CJ35" i="5"/>
  <c r="CE35" i="5"/>
  <c r="CI35" i="5"/>
  <c r="CB35" i="5" s="1"/>
  <c r="CC35" i="5"/>
  <c r="CM35" i="5"/>
  <c r="CL35" i="5"/>
  <c r="CF35" i="5"/>
  <c r="CK35" i="5"/>
  <c r="CD35" i="5"/>
  <c r="CJ31" i="5"/>
  <c r="CE31" i="5"/>
  <c r="CI31" i="5"/>
  <c r="CB31" i="5" s="1"/>
  <c r="AL31" i="5" s="1"/>
  <c r="CC31" i="5"/>
  <c r="CM31" i="5"/>
  <c r="CL31" i="5"/>
  <c r="CF31" i="5"/>
  <c r="CK31" i="5"/>
  <c r="CD31" i="5"/>
  <c r="CJ27" i="5"/>
  <c r="CE27" i="5"/>
  <c r="CI27" i="5"/>
  <c r="CB27" i="5" s="1"/>
  <c r="CC27" i="5"/>
  <c r="CM27" i="5"/>
  <c r="CL27" i="5"/>
  <c r="CF27" i="5"/>
  <c r="CK27" i="5"/>
  <c r="CD27" i="5"/>
  <c r="CJ23" i="5"/>
  <c r="CE23" i="5"/>
  <c r="CI23" i="5"/>
  <c r="CB23" i="5" s="1"/>
  <c r="CC23" i="5"/>
  <c r="CM23" i="5"/>
  <c r="CL23" i="5"/>
  <c r="CF23" i="5"/>
  <c r="CK23" i="5"/>
  <c r="CD23" i="5"/>
  <c r="AH186" i="5"/>
  <c r="V92" i="5"/>
  <c r="AJ57" i="5"/>
  <c r="AF252" i="5"/>
  <c r="U168" i="5"/>
  <c r="AF237" i="5"/>
  <c r="U160" i="5"/>
  <c r="U152" i="5"/>
  <c r="U163" i="5"/>
  <c r="U155" i="5"/>
  <c r="CM271" i="5"/>
  <c r="CI271" i="5"/>
  <c r="CB271" i="5" s="1"/>
  <c r="CE271" i="5"/>
  <c r="CN271" i="5"/>
  <c r="CL271" i="5"/>
  <c r="CG271" i="5"/>
  <c r="CF271" i="5"/>
  <c r="CJ269" i="5"/>
  <c r="CC269" i="5" s="1"/>
  <c r="CK271" i="5"/>
  <c r="CD271" i="5"/>
  <c r="CM263" i="5"/>
  <c r="CI263" i="5"/>
  <c r="CB263" i="5" s="1"/>
  <c r="CE263" i="5"/>
  <c r="CN263" i="5"/>
  <c r="CL263" i="5"/>
  <c r="CG263" i="5"/>
  <c r="CK263" i="5"/>
  <c r="CD263" i="5"/>
  <c r="CF263" i="5"/>
  <c r="CJ261" i="5"/>
  <c r="CC261" i="5" s="1"/>
  <c r="CL227" i="5"/>
  <c r="CD227" i="5"/>
  <c r="CK227" i="5"/>
  <c r="CG227" i="5"/>
  <c r="CE227" i="5"/>
  <c r="CN227" i="5"/>
  <c r="CF227" i="5"/>
  <c r="CM227" i="5"/>
  <c r="CI227" i="5"/>
  <c r="CB227" i="5" s="1"/>
  <c r="CJ225" i="5"/>
  <c r="CC225" i="5" s="1"/>
  <c r="CM216" i="5"/>
  <c r="CI216" i="5"/>
  <c r="CB216" i="5" s="1"/>
  <c r="CE216" i="5"/>
  <c r="CN216" i="5"/>
  <c r="CL216" i="5"/>
  <c r="CG216" i="5"/>
  <c r="CK216" i="5"/>
  <c r="CF216" i="5"/>
  <c r="CJ214" i="5"/>
  <c r="CC214" i="5" s="1"/>
  <c r="CD216" i="5"/>
  <c r="CH175" i="5"/>
  <c r="CA175" i="5" s="1"/>
  <c r="CK175" i="5"/>
  <c r="CD175" i="5" s="1"/>
  <c r="CJ175" i="5"/>
  <c r="CC175" i="5" s="1"/>
  <c r="CI175" i="5"/>
  <c r="CB175" i="5" s="1"/>
  <c r="CJ33" i="5"/>
  <c r="CE33" i="5"/>
  <c r="CI33" i="5"/>
  <c r="CB33" i="5" s="1"/>
  <c r="CC33" i="5"/>
  <c r="CM33" i="5"/>
  <c r="CL33" i="5"/>
  <c r="CF33" i="5"/>
  <c r="CK33" i="5"/>
  <c r="CD33" i="5"/>
  <c r="CJ25" i="5"/>
  <c r="CE25" i="5"/>
  <c r="CI25" i="5"/>
  <c r="CB25" i="5" s="1"/>
  <c r="CC25" i="5"/>
  <c r="CM25" i="5"/>
  <c r="CL25" i="5"/>
  <c r="CF25" i="5"/>
  <c r="CK25" i="5"/>
  <c r="CD25" i="5"/>
  <c r="U177" i="5"/>
  <c r="AJ50" i="5"/>
  <c r="CM261" i="5"/>
  <c r="CI261" i="5"/>
  <c r="CB261" i="5" s="1"/>
  <c r="CE261" i="5"/>
  <c r="CN261" i="5"/>
  <c r="CL261" i="5"/>
  <c r="CG261" i="5"/>
  <c r="CF261" i="5"/>
  <c r="CJ259" i="5"/>
  <c r="CC259" i="5" s="1"/>
  <c r="AF259" i="5" s="1"/>
  <c r="CD261" i="5"/>
  <c r="CK261" i="5"/>
  <c r="CK221" i="5"/>
  <c r="CF221" i="5"/>
  <c r="CD221" i="5"/>
  <c r="CJ219" i="5"/>
  <c r="CC219" i="5" s="1"/>
  <c r="AF219" i="5" s="1"/>
  <c r="CL221" i="5"/>
  <c r="CI221" i="5"/>
  <c r="CB221" i="5" s="1"/>
  <c r="CN221" i="5"/>
  <c r="CG221" i="5"/>
  <c r="CM221" i="5"/>
  <c r="CE221" i="5"/>
  <c r="CM214" i="5"/>
  <c r="CI214" i="5"/>
  <c r="CB214" i="5" s="1"/>
  <c r="CE214" i="5"/>
  <c r="CN214" i="5"/>
  <c r="CL214" i="5"/>
  <c r="CG214" i="5"/>
  <c r="CK214" i="5"/>
  <c r="CF214" i="5"/>
  <c r="CJ212" i="5"/>
  <c r="CC212" i="5" s="1"/>
  <c r="CD214" i="5"/>
  <c r="CM206" i="5"/>
  <c r="CI206" i="5"/>
  <c r="CB206" i="5" s="1"/>
  <c r="CE206" i="5"/>
  <c r="CN206" i="5"/>
  <c r="CL206" i="5"/>
  <c r="CG206" i="5"/>
  <c r="CK206" i="5"/>
  <c r="CF206" i="5"/>
  <c r="CJ204" i="5"/>
  <c r="CC204" i="5" s="1"/>
  <c r="CD206" i="5"/>
  <c r="CH171" i="5"/>
  <c r="CA171" i="5" s="1"/>
  <c r="CK171" i="5"/>
  <c r="CD171" i="5" s="1"/>
  <c r="CJ171" i="5"/>
  <c r="CC171" i="5" s="1"/>
  <c r="CI171" i="5"/>
  <c r="CB171" i="5" s="1"/>
  <c r="AF240" i="5"/>
  <c r="CH176" i="5"/>
  <c r="CA176" i="5" s="1"/>
  <c r="U176" i="5" s="1"/>
  <c r="CJ176" i="5"/>
  <c r="CC176" i="5" s="1"/>
  <c r="CK176" i="5"/>
  <c r="CD176" i="5" s="1"/>
  <c r="CI176" i="5"/>
  <c r="CB176" i="5" s="1"/>
  <c r="CJ32" i="5"/>
  <c r="CE32" i="5"/>
  <c r="CI32" i="5"/>
  <c r="CB32" i="5" s="1"/>
  <c r="CC32" i="5"/>
  <c r="CM32" i="5"/>
  <c r="CL32" i="5"/>
  <c r="CF32" i="5"/>
  <c r="CK32" i="5"/>
  <c r="CD32" i="5"/>
  <c r="CJ24" i="5"/>
  <c r="CE24" i="5"/>
  <c r="CI24" i="5"/>
  <c r="CB24" i="5" s="1"/>
  <c r="CC24" i="5"/>
  <c r="CM24" i="5"/>
  <c r="CL24" i="5"/>
  <c r="CF24" i="5"/>
  <c r="CK24" i="5"/>
  <c r="CD24" i="5"/>
  <c r="CJ20" i="5"/>
  <c r="CE20" i="5"/>
  <c r="CI20" i="5"/>
  <c r="CB20" i="5" s="1"/>
  <c r="AL20" i="5" s="1"/>
  <c r="CC20" i="5"/>
  <c r="CM20" i="5"/>
  <c r="CL20" i="5"/>
  <c r="CF20" i="5"/>
  <c r="CK20" i="5"/>
  <c r="CD20" i="5"/>
  <c r="AF233" i="5"/>
  <c r="AF230" i="5"/>
  <c r="V143" i="5"/>
  <c r="U164" i="5"/>
  <c r="CM273" i="5"/>
  <c r="CI273" i="5"/>
  <c r="CB273" i="5" s="1"/>
  <c r="CE273" i="5"/>
  <c r="CN273" i="5"/>
  <c r="CD273" i="5"/>
  <c r="CK273" i="5"/>
  <c r="CL273" i="5"/>
  <c r="CG273" i="5"/>
  <c r="CJ271" i="5"/>
  <c r="CC271" i="5" s="1"/>
  <c r="CF273" i="5"/>
  <c r="CM265" i="5"/>
  <c r="CI265" i="5"/>
  <c r="CB265" i="5" s="1"/>
  <c r="CE265" i="5"/>
  <c r="CN265" i="5"/>
  <c r="CD265" i="5"/>
  <c r="CK265" i="5"/>
  <c r="CG265" i="5"/>
  <c r="CJ263" i="5"/>
  <c r="CC263" i="5" s="1"/>
  <c r="CF265" i="5"/>
  <c r="CL265" i="5"/>
  <c r="AF236" i="5"/>
  <c r="CK223" i="5"/>
  <c r="CF223" i="5"/>
  <c r="CD223" i="5"/>
  <c r="CJ221" i="5"/>
  <c r="CC221" i="5" s="1"/>
  <c r="CL223" i="5"/>
  <c r="CI223" i="5"/>
  <c r="CB223" i="5" s="1"/>
  <c r="CN223" i="5"/>
  <c r="CG223" i="5"/>
  <c r="CM223" i="5"/>
  <c r="CE223" i="5"/>
  <c r="CM218" i="5"/>
  <c r="CI218" i="5"/>
  <c r="CB218" i="5" s="1"/>
  <c r="CE218" i="5"/>
  <c r="CN218" i="5"/>
  <c r="CD218" i="5"/>
  <c r="CL218" i="5"/>
  <c r="CG218" i="5"/>
  <c r="CK218" i="5"/>
  <c r="CF218" i="5"/>
  <c r="CJ216" i="5"/>
  <c r="CC216" i="5" s="1"/>
  <c r="CM210" i="5"/>
  <c r="CI210" i="5"/>
  <c r="CB210" i="5" s="1"/>
  <c r="CE210" i="5"/>
  <c r="CN210" i="5"/>
  <c r="CD210" i="5"/>
  <c r="CL210" i="5"/>
  <c r="CG210" i="5"/>
  <c r="CK210" i="5"/>
  <c r="CF210" i="5"/>
  <c r="CJ208" i="5"/>
  <c r="CC208" i="5" s="1"/>
  <c r="CH179" i="5"/>
  <c r="CA179" i="5" s="1"/>
  <c r="CK179" i="5"/>
  <c r="CD179" i="5" s="1"/>
  <c r="CJ179" i="5"/>
  <c r="CC179" i="5" s="1"/>
  <c r="CI179" i="5"/>
  <c r="CB179" i="5" s="1"/>
  <c r="AF239" i="5"/>
  <c r="CH165" i="5"/>
  <c r="CA165" i="5" s="1"/>
  <c r="CI165" i="5"/>
  <c r="CB165" i="5" s="1"/>
  <c r="CK165" i="5"/>
  <c r="CD165" i="5" s="1"/>
  <c r="CJ165" i="5"/>
  <c r="CC165" i="5" s="1"/>
  <c r="V94" i="5"/>
  <c r="CJ34" i="5"/>
  <c r="CE34" i="5"/>
  <c r="CI34" i="5"/>
  <c r="CB34" i="5" s="1"/>
  <c r="CC34" i="5"/>
  <c r="CM34" i="5"/>
  <c r="CL34" i="5"/>
  <c r="CF34" i="5"/>
  <c r="CK34" i="5"/>
  <c r="CD34" i="5"/>
  <c r="CJ30" i="5"/>
  <c r="CE30" i="5"/>
  <c r="CI30" i="5"/>
  <c r="CB30" i="5" s="1"/>
  <c r="CC30" i="5"/>
  <c r="CM30" i="5"/>
  <c r="CL30" i="5"/>
  <c r="CF30" i="5"/>
  <c r="CK30" i="5"/>
  <c r="CD30" i="5"/>
  <c r="CJ26" i="5"/>
  <c r="CE26" i="5"/>
  <c r="CI26" i="5"/>
  <c r="CB26" i="5" s="1"/>
  <c r="AL26" i="5" s="1"/>
  <c r="CC26" i="5"/>
  <c r="CM26" i="5"/>
  <c r="CL26" i="5"/>
  <c r="CF26" i="5"/>
  <c r="CK26" i="5"/>
  <c r="CD26" i="5"/>
  <c r="CJ22" i="5"/>
  <c r="CE22" i="5"/>
  <c r="CI22" i="5"/>
  <c r="CB22" i="5" s="1"/>
  <c r="CC22" i="5"/>
  <c r="CM22" i="5"/>
  <c r="CL22" i="5"/>
  <c r="CF22" i="5"/>
  <c r="CK22" i="5"/>
  <c r="CD22" i="5"/>
  <c r="AJ15" i="5"/>
  <c r="U153" i="5"/>
  <c r="V95" i="5"/>
  <c r="AH188" i="5"/>
  <c r="U173" i="5"/>
  <c r="AJ42" i="5"/>
  <c r="U169" i="5"/>
  <c r="CJ54" i="5"/>
  <c r="AJ43" i="5"/>
  <c r="AL29" i="5" l="1"/>
  <c r="AL24" i="5"/>
  <c r="AF212" i="5"/>
  <c r="AF224" i="5"/>
  <c r="B345" i="5"/>
  <c r="AF222" i="5"/>
  <c r="AL34" i="5"/>
  <c r="U179" i="5"/>
  <c r="AF265" i="5"/>
  <c r="AL32" i="5"/>
  <c r="AF206" i="5"/>
  <c r="AF221" i="5"/>
  <c r="AL25" i="5"/>
  <c r="AF216" i="5"/>
  <c r="AF263" i="5"/>
  <c r="AL23" i="5"/>
  <c r="AF267" i="5"/>
  <c r="AL28" i="5"/>
  <c r="AF269" i="5"/>
  <c r="AF273" i="5"/>
  <c r="AF214" i="5"/>
  <c r="AF261" i="5"/>
  <c r="AF271" i="5"/>
  <c r="AF225" i="5"/>
  <c r="AL30" i="5"/>
  <c r="U165" i="5"/>
  <c r="AF218" i="5"/>
  <c r="U171" i="5"/>
  <c r="U175" i="5"/>
  <c r="AF227" i="5"/>
  <c r="AL35" i="5"/>
  <c r="U181" i="5"/>
  <c r="AL22" i="5"/>
  <c r="AF210" i="5"/>
  <c r="AF223" i="5"/>
  <c r="AL33" i="5"/>
  <c r="AL27" i="5"/>
  <c r="U167" i="5"/>
  <c r="AF204" i="5"/>
  <c r="AF220" i="5"/>
  <c r="AL21" i="5"/>
  <c r="AF208" i="5"/>
  <c r="E294" i="6" l="1"/>
  <c r="D294" i="6"/>
  <c r="CJ288" i="6"/>
  <c r="CI288" i="6"/>
  <c r="CC288" i="6"/>
  <c r="CB288" i="6"/>
  <c r="Q288" i="6"/>
  <c r="D288" i="6"/>
  <c r="CJ287" i="6"/>
  <c r="CI287" i="6"/>
  <c r="CB287" i="6" s="1"/>
  <c r="CH287" i="6"/>
  <c r="CA287" i="6"/>
  <c r="Q287" i="6" s="1"/>
  <c r="D287" i="6"/>
  <c r="CC287" i="6" s="1"/>
  <c r="CJ286" i="6"/>
  <c r="CI286" i="6"/>
  <c r="CB286" i="6" s="1"/>
  <c r="Q286" i="6" s="1"/>
  <c r="CH286" i="6"/>
  <c r="CA286" i="6" s="1"/>
  <c r="D286" i="6"/>
  <c r="CC286" i="6" s="1"/>
  <c r="CJ285" i="6"/>
  <c r="CI285" i="6"/>
  <c r="CH285" i="6"/>
  <c r="CA285" i="6" s="1"/>
  <c r="CB285" i="6"/>
  <c r="D285" i="6"/>
  <c r="CC285" i="6" s="1"/>
  <c r="CJ284" i="6"/>
  <c r="CI284" i="6"/>
  <c r="CH284" i="6"/>
  <c r="CB284" i="6"/>
  <c r="Q284" i="6" s="1"/>
  <c r="CA284" i="6"/>
  <c r="D284" i="6"/>
  <c r="CC284" i="6" s="1"/>
  <c r="AE279" i="6"/>
  <c r="AD279" i="6"/>
  <c r="AC279" i="6"/>
  <c r="AB279" i="6"/>
  <c r="AA279" i="6"/>
  <c r="X279" i="6"/>
  <c r="W279" i="6"/>
  <c r="V279" i="6"/>
  <c r="U279" i="6"/>
  <c r="T279" i="6"/>
  <c r="S279" i="6"/>
  <c r="R279" i="6"/>
  <c r="Q279" i="6"/>
  <c r="P279" i="6"/>
  <c r="O279" i="6"/>
  <c r="N279" i="6"/>
  <c r="M279" i="6"/>
  <c r="L279" i="6"/>
  <c r="K279" i="6"/>
  <c r="J279" i="6"/>
  <c r="I279" i="6"/>
  <c r="H279" i="6"/>
  <c r="F279" i="6" s="1"/>
  <c r="G279" i="6"/>
  <c r="CN278" i="6"/>
  <c r="CJ278" i="6"/>
  <c r="CC278" i="6"/>
  <c r="AE278" i="6"/>
  <c r="AD278" i="6"/>
  <c r="AC278" i="6"/>
  <c r="AB278" i="6"/>
  <c r="AA278" i="6"/>
  <c r="X278" i="6"/>
  <c r="W278" i="6"/>
  <c r="V278" i="6"/>
  <c r="U278" i="6"/>
  <c r="T278" i="6"/>
  <c r="CH278" i="6" s="1"/>
  <c r="CA278" i="6" s="1"/>
  <c r="S278" i="6"/>
  <c r="R278" i="6"/>
  <c r="Q278" i="6"/>
  <c r="P278" i="6"/>
  <c r="O278" i="6"/>
  <c r="N278" i="6"/>
  <c r="M278" i="6"/>
  <c r="L278" i="6"/>
  <c r="K278" i="6"/>
  <c r="J278" i="6"/>
  <c r="I278" i="6"/>
  <c r="E278" i="6" s="1"/>
  <c r="H278" i="6"/>
  <c r="F278" i="6" s="1"/>
  <c r="G278" i="6"/>
  <c r="D278" i="6"/>
  <c r="CH277" i="6"/>
  <c r="CA277" i="6" s="1"/>
  <c r="AE277" i="6"/>
  <c r="AD277" i="6"/>
  <c r="AC277" i="6"/>
  <c r="AB277" i="6"/>
  <c r="AA277" i="6"/>
  <c r="X277" i="6"/>
  <c r="W277" i="6"/>
  <c r="V277" i="6"/>
  <c r="U277" i="6"/>
  <c r="T277" i="6"/>
  <c r="S277" i="6"/>
  <c r="R277" i="6"/>
  <c r="Q277" i="6"/>
  <c r="P277" i="6"/>
  <c r="O277" i="6"/>
  <c r="N277" i="6"/>
  <c r="M277" i="6"/>
  <c r="L277" i="6"/>
  <c r="K277" i="6"/>
  <c r="J277" i="6"/>
  <c r="I277" i="6"/>
  <c r="H277" i="6"/>
  <c r="G277" i="6"/>
  <c r="F277" i="6"/>
  <c r="E277" i="6"/>
  <c r="AE276" i="6"/>
  <c r="AD276" i="6"/>
  <c r="AC276" i="6"/>
  <c r="AB276" i="6"/>
  <c r="AA276" i="6"/>
  <c r="X276" i="6"/>
  <c r="W276" i="6"/>
  <c r="V276" i="6"/>
  <c r="U276" i="6"/>
  <c r="T276" i="6"/>
  <c r="S276" i="6"/>
  <c r="CH276" i="6" s="1"/>
  <c r="CA276" i="6" s="1"/>
  <c r="R276" i="6"/>
  <c r="Q276" i="6"/>
  <c r="P276" i="6"/>
  <c r="O276" i="6"/>
  <c r="N276" i="6"/>
  <c r="M276" i="6"/>
  <c r="L276" i="6"/>
  <c r="K276" i="6"/>
  <c r="J276" i="6"/>
  <c r="I276" i="6"/>
  <c r="H276" i="6"/>
  <c r="G276" i="6"/>
  <c r="E276" i="6" s="1"/>
  <c r="F276" i="6"/>
  <c r="CM275" i="6"/>
  <c r="CK275" i="6"/>
  <c r="CF275" i="6"/>
  <c r="AE275" i="6"/>
  <c r="AD275" i="6"/>
  <c r="AC275" i="6"/>
  <c r="AB275" i="6"/>
  <c r="AA275" i="6"/>
  <c r="Z275" i="6"/>
  <c r="Y275" i="6"/>
  <c r="X275" i="6"/>
  <c r="W275" i="6"/>
  <c r="V275" i="6"/>
  <c r="U275" i="6"/>
  <c r="T275" i="6"/>
  <c r="S275" i="6"/>
  <c r="CH275" i="6" s="1"/>
  <c r="CA275" i="6" s="1"/>
  <c r="R275" i="6"/>
  <c r="Q275" i="6"/>
  <c r="P275" i="6"/>
  <c r="O275" i="6"/>
  <c r="N275" i="6"/>
  <c r="M275" i="6"/>
  <c r="L275" i="6"/>
  <c r="K275" i="6"/>
  <c r="J275" i="6"/>
  <c r="I275" i="6"/>
  <c r="H275" i="6"/>
  <c r="G275" i="6"/>
  <c r="F275" i="6"/>
  <c r="E275" i="6"/>
  <c r="D275" i="6" s="1"/>
  <c r="CM274" i="6"/>
  <c r="CH274" i="6"/>
  <c r="CA274" i="6" s="1"/>
  <c r="F274" i="6"/>
  <c r="E274" i="6"/>
  <c r="D274" i="6" s="1"/>
  <c r="CK273" i="6"/>
  <c r="CH273" i="6"/>
  <c r="CA273" i="6" s="1"/>
  <c r="CG273" i="6"/>
  <c r="F273" i="6"/>
  <c r="E273" i="6"/>
  <c r="D273" i="6" s="1"/>
  <c r="CN272" i="6"/>
  <c r="CM272" i="6"/>
  <c r="CI272" i="6"/>
  <c r="CB272" i="6" s="1"/>
  <c r="CH272" i="6"/>
  <c r="CA272" i="6" s="1"/>
  <c r="CE272" i="6"/>
  <c r="F272" i="6"/>
  <c r="E272" i="6"/>
  <c r="D272" i="6" s="1"/>
  <c r="CL271" i="6"/>
  <c r="CH271" i="6"/>
  <c r="CA271" i="6" s="1"/>
  <c r="F271" i="6"/>
  <c r="E271" i="6"/>
  <c r="D271" i="6" s="1"/>
  <c r="CG271" i="6" s="1"/>
  <c r="CJ270" i="6"/>
  <c r="CC270" i="6" s="1"/>
  <c r="CI270" i="6"/>
  <c r="CB270" i="6" s="1"/>
  <c r="CH270" i="6"/>
  <c r="CA270" i="6" s="1"/>
  <c r="CD270" i="6"/>
  <c r="F270" i="6"/>
  <c r="E270" i="6"/>
  <c r="D270" i="6" s="1"/>
  <c r="CN269" i="6"/>
  <c r="CH269" i="6"/>
  <c r="CA269" i="6" s="1"/>
  <c r="F269" i="6"/>
  <c r="E269" i="6"/>
  <c r="D269" i="6" s="1"/>
  <c r="CN268" i="6"/>
  <c r="CM268" i="6"/>
  <c r="CI268" i="6"/>
  <c r="CH268" i="6"/>
  <c r="CA268" i="6" s="1"/>
  <c r="CE268" i="6"/>
  <c r="CB268" i="6"/>
  <c r="F268" i="6"/>
  <c r="E268" i="6"/>
  <c r="D268" i="6" s="1"/>
  <c r="CN267" i="6"/>
  <c r="CK267" i="6"/>
  <c r="CH267" i="6"/>
  <c r="CA267" i="6" s="1"/>
  <c r="CG267" i="6"/>
  <c r="F267" i="6"/>
  <c r="E267" i="6"/>
  <c r="D267" i="6" s="1"/>
  <c r="CJ266" i="6"/>
  <c r="CC266" i="6" s="1"/>
  <c r="CH266" i="6"/>
  <c r="CA266" i="6" s="1"/>
  <c r="F266" i="6"/>
  <c r="E266" i="6"/>
  <c r="D266" i="6" s="1"/>
  <c r="CK265" i="6"/>
  <c r="CH265" i="6"/>
  <c r="CA265" i="6" s="1"/>
  <c r="CG265" i="6"/>
  <c r="F265" i="6"/>
  <c r="E265" i="6"/>
  <c r="D265" i="6" s="1"/>
  <c r="CN264" i="6"/>
  <c r="CM264" i="6"/>
  <c r="CI264" i="6"/>
  <c r="CB264" i="6" s="1"/>
  <c r="CH264" i="6"/>
  <c r="CA264" i="6" s="1"/>
  <c r="CE264" i="6"/>
  <c r="F264" i="6"/>
  <c r="E264" i="6"/>
  <c r="D264" i="6" s="1"/>
  <c r="CK263" i="6"/>
  <c r="CH263" i="6"/>
  <c r="CA263" i="6" s="1"/>
  <c r="F263" i="6"/>
  <c r="E263" i="6"/>
  <c r="D263" i="6" s="1"/>
  <c r="CJ262" i="6"/>
  <c r="CC262" i="6" s="1"/>
  <c r="CH262" i="6"/>
  <c r="CA262" i="6" s="1"/>
  <c r="CE262" i="6"/>
  <c r="F262" i="6"/>
  <c r="E262" i="6"/>
  <c r="D262" i="6" s="1"/>
  <c r="CH261" i="6"/>
  <c r="CA261" i="6" s="1"/>
  <c r="F261" i="6"/>
  <c r="E261" i="6"/>
  <c r="D261" i="6" s="1"/>
  <c r="CN260" i="6"/>
  <c r="CM260" i="6"/>
  <c r="CI260" i="6"/>
  <c r="CH260" i="6"/>
  <c r="CA260" i="6" s="1"/>
  <c r="CE260" i="6"/>
  <c r="CB260" i="6"/>
  <c r="F260" i="6"/>
  <c r="E260" i="6"/>
  <c r="D260" i="6" s="1"/>
  <c r="CH259" i="6"/>
  <c r="CA259" i="6" s="1"/>
  <c r="F259" i="6"/>
  <c r="E259" i="6"/>
  <c r="CJ258" i="6"/>
  <c r="CC258" i="6" s="1"/>
  <c r="CH258" i="6"/>
  <c r="CA258" i="6"/>
  <c r="F258" i="6"/>
  <c r="E258" i="6"/>
  <c r="D258" i="6" s="1"/>
  <c r="CL258" i="6" s="1"/>
  <c r="CH257" i="6"/>
  <c r="CA257" i="6" s="1"/>
  <c r="F257" i="6"/>
  <c r="E257" i="6"/>
  <c r="CH256" i="6"/>
  <c r="CA256" i="6"/>
  <c r="F256" i="6"/>
  <c r="E256" i="6"/>
  <c r="D256" i="6" s="1"/>
  <c r="CH255" i="6"/>
  <c r="CA255" i="6" s="1"/>
  <c r="F255" i="6"/>
  <c r="E255" i="6"/>
  <c r="CH254" i="6"/>
  <c r="CA254" i="6" s="1"/>
  <c r="CE254" i="6"/>
  <c r="F254" i="6"/>
  <c r="D254" i="6" s="1"/>
  <c r="E254" i="6"/>
  <c r="CK253" i="6"/>
  <c r="CH253" i="6"/>
  <c r="CA253" i="6"/>
  <c r="F253" i="6"/>
  <c r="E253" i="6"/>
  <c r="D253" i="6"/>
  <c r="CH252" i="6"/>
  <c r="CG252" i="6"/>
  <c r="CA252" i="6"/>
  <c r="F252" i="6"/>
  <c r="D252" i="6" s="1"/>
  <c r="E252" i="6"/>
  <c r="CH251" i="6"/>
  <c r="CA251" i="6"/>
  <c r="F251" i="6"/>
  <c r="E251" i="6"/>
  <c r="CM250" i="6"/>
  <c r="CL250" i="6"/>
  <c r="CK250" i="6"/>
  <c r="CH250" i="6"/>
  <c r="CG250" i="6"/>
  <c r="CE250" i="6"/>
  <c r="CA250" i="6"/>
  <c r="F250" i="6"/>
  <c r="E250" i="6"/>
  <c r="D250" i="6"/>
  <c r="CN249" i="6"/>
  <c r="CK249" i="6"/>
  <c r="CH249" i="6"/>
  <c r="CG249" i="6"/>
  <c r="CF249" i="6"/>
  <c r="CA249" i="6"/>
  <c r="F249" i="6"/>
  <c r="D249" i="6" s="1"/>
  <c r="E249" i="6"/>
  <c r="CL248" i="6"/>
  <c r="CH248" i="6"/>
  <c r="CA248" i="6" s="1"/>
  <c r="F248" i="6"/>
  <c r="D248" i="6" s="1"/>
  <c r="E248" i="6"/>
  <c r="CK247" i="6"/>
  <c r="CJ247" i="6"/>
  <c r="CH247" i="6"/>
  <c r="CC247" i="6"/>
  <c r="CA247" i="6"/>
  <c r="F247" i="6"/>
  <c r="E247" i="6"/>
  <c r="D247" i="6" s="1"/>
  <c r="CM246" i="6"/>
  <c r="CH246" i="6"/>
  <c r="CA246" i="6" s="1"/>
  <c r="F246" i="6"/>
  <c r="D246" i="6" s="1"/>
  <c r="E246" i="6"/>
  <c r="CH245" i="6"/>
  <c r="CA245" i="6"/>
  <c r="F245" i="6"/>
  <c r="E245" i="6"/>
  <c r="D245" i="6"/>
  <c r="CK244" i="6"/>
  <c r="CH244" i="6"/>
  <c r="CA244" i="6"/>
  <c r="F244" i="6"/>
  <c r="E244" i="6"/>
  <c r="D244" i="6"/>
  <c r="CH243" i="6"/>
  <c r="CA243" i="6"/>
  <c r="F243" i="6"/>
  <c r="E243" i="6"/>
  <c r="CM242" i="6"/>
  <c r="CK242" i="6"/>
  <c r="CH242" i="6"/>
  <c r="CA242" i="6"/>
  <c r="F242" i="6"/>
  <c r="E242" i="6"/>
  <c r="D242" i="6"/>
  <c r="CH241" i="6"/>
  <c r="CA241" i="6"/>
  <c r="F241" i="6"/>
  <c r="E241" i="6"/>
  <c r="D241" i="6"/>
  <c r="CH240" i="6"/>
  <c r="CA240" i="6"/>
  <c r="F240" i="6"/>
  <c r="E240" i="6"/>
  <c r="D240" i="6"/>
  <c r="CJ238" i="6" s="1"/>
  <c r="CC238" i="6" s="1"/>
  <c r="F239" i="6"/>
  <c r="E239" i="6"/>
  <c r="D239" i="6"/>
  <c r="F238" i="6"/>
  <c r="D238" i="6" s="1"/>
  <c r="E238" i="6"/>
  <c r="F237" i="6"/>
  <c r="E237" i="6"/>
  <c r="CE236" i="6"/>
  <c r="F236" i="6"/>
  <c r="E236" i="6"/>
  <c r="D236" i="6"/>
  <c r="F235" i="6"/>
  <c r="E235" i="6"/>
  <c r="D235" i="6"/>
  <c r="F234" i="6"/>
  <c r="E234" i="6"/>
  <c r="D234" i="6"/>
  <c r="F233" i="6"/>
  <c r="E233" i="6"/>
  <c r="CF232" i="6"/>
  <c r="F232" i="6"/>
  <c r="D232" i="6" s="1"/>
  <c r="E232" i="6"/>
  <c r="F231" i="6"/>
  <c r="E231" i="6"/>
  <c r="D231" i="6"/>
  <c r="CM230" i="6"/>
  <c r="CJ230" i="6"/>
  <c r="CC230" i="6" s="1"/>
  <c r="F230" i="6"/>
  <c r="E230" i="6"/>
  <c r="D230" i="6"/>
  <c r="CH229" i="6"/>
  <c r="CE229" i="6"/>
  <c r="CA229" i="6"/>
  <c r="F229" i="6"/>
  <c r="E229" i="6"/>
  <c r="D229" i="6" s="1"/>
  <c r="CM228" i="6"/>
  <c r="CH228" i="6"/>
  <c r="CA228" i="6" s="1"/>
  <c r="CG228" i="6"/>
  <c r="CE228" i="6"/>
  <c r="F228" i="6"/>
  <c r="E228" i="6"/>
  <c r="D228" i="6"/>
  <c r="CN227" i="6"/>
  <c r="CK227" i="6"/>
  <c r="CH227" i="6"/>
  <c r="CG227" i="6"/>
  <c r="CE227" i="6"/>
  <c r="CA227" i="6"/>
  <c r="F227" i="6"/>
  <c r="E227" i="6"/>
  <c r="D227" i="6"/>
  <c r="CH226" i="6"/>
  <c r="CA226" i="6"/>
  <c r="F226" i="6"/>
  <c r="D226" i="6" s="1"/>
  <c r="E226" i="6"/>
  <c r="CK225" i="6"/>
  <c r="CH225" i="6"/>
  <c r="CA225" i="6"/>
  <c r="F225" i="6"/>
  <c r="E225" i="6"/>
  <c r="D225" i="6"/>
  <c r="CD224" i="6"/>
  <c r="F224" i="6"/>
  <c r="E224" i="6"/>
  <c r="D224" i="6"/>
  <c r="F223" i="6"/>
  <c r="E223" i="6"/>
  <c r="D223" i="6"/>
  <c r="F222" i="6"/>
  <c r="E222" i="6"/>
  <c r="D222" i="6" s="1"/>
  <c r="F221" i="6"/>
  <c r="E221" i="6"/>
  <c r="D221" i="6"/>
  <c r="CI220" i="6"/>
  <c r="CB220" i="6" s="1"/>
  <c r="CF220" i="6"/>
  <c r="F220" i="6"/>
  <c r="D220" i="6" s="1"/>
  <c r="E220" i="6"/>
  <c r="CH219" i="6"/>
  <c r="CA219" i="6"/>
  <c r="F219" i="6"/>
  <c r="E219" i="6"/>
  <c r="CL218" i="6"/>
  <c r="CK218" i="6"/>
  <c r="CH218" i="6"/>
  <c r="CE218" i="6"/>
  <c r="CA218" i="6"/>
  <c r="F218" i="6"/>
  <c r="E218" i="6"/>
  <c r="D218" i="6"/>
  <c r="CM218" i="6" s="1"/>
  <c r="CK217" i="6"/>
  <c r="CH217" i="6"/>
  <c r="CG217" i="6"/>
  <c r="CF217" i="6"/>
  <c r="CA217" i="6"/>
  <c r="F217" i="6"/>
  <c r="D217" i="6" s="1"/>
  <c r="E217" i="6"/>
  <c r="CM216" i="6"/>
  <c r="CH216" i="6"/>
  <c r="CG216" i="6"/>
  <c r="CD216" i="6"/>
  <c r="CA216" i="6"/>
  <c r="F216" i="6"/>
  <c r="D216" i="6" s="1"/>
  <c r="E216" i="6"/>
  <c r="CK215" i="6"/>
  <c r="CH215" i="6"/>
  <c r="CA215" i="6"/>
  <c r="F215" i="6"/>
  <c r="E215" i="6"/>
  <c r="D215" i="6" s="1"/>
  <c r="CK214" i="6"/>
  <c r="CI214" i="6"/>
  <c r="CB214" i="6" s="1"/>
  <c r="CH214" i="6"/>
  <c r="CA214" i="6" s="1"/>
  <c r="CD214" i="6"/>
  <c r="F214" i="6"/>
  <c r="D214" i="6" s="1"/>
  <c r="E214" i="6"/>
  <c r="CI213" i="6"/>
  <c r="CB213" i="6" s="1"/>
  <c r="CH213" i="6"/>
  <c r="CA213" i="6"/>
  <c r="F213" i="6"/>
  <c r="E213" i="6"/>
  <c r="D213" i="6"/>
  <c r="CI212" i="6"/>
  <c r="CB212" i="6" s="1"/>
  <c r="CH212" i="6"/>
  <c r="CA212" i="6"/>
  <c r="F212" i="6"/>
  <c r="E212" i="6"/>
  <c r="D212" i="6"/>
  <c r="CJ211" i="6"/>
  <c r="CI211" i="6"/>
  <c r="CB211" i="6" s="1"/>
  <c r="CH211" i="6"/>
  <c r="CC211" i="6"/>
  <c r="CA211" i="6"/>
  <c r="F211" i="6"/>
  <c r="E211" i="6"/>
  <c r="D211" i="6" s="1"/>
  <c r="CM210" i="6"/>
  <c r="CH210" i="6"/>
  <c r="CA210" i="6" s="1"/>
  <c r="F210" i="6"/>
  <c r="E210" i="6"/>
  <c r="D210" i="6"/>
  <c r="CI209" i="6"/>
  <c r="CB209" i="6" s="1"/>
  <c r="CH209" i="6"/>
  <c r="CA209" i="6"/>
  <c r="F209" i="6"/>
  <c r="E209" i="6"/>
  <c r="D209" i="6"/>
  <c r="CI208" i="6"/>
  <c r="CB208" i="6" s="1"/>
  <c r="CH208" i="6"/>
  <c r="CA208" i="6"/>
  <c r="F208" i="6"/>
  <c r="E208" i="6"/>
  <c r="D208" i="6"/>
  <c r="CM207" i="6"/>
  <c r="CH207" i="6"/>
  <c r="CA207" i="6"/>
  <c r="F207" i="6"/>
  <c r="E207" i="6"/>
  <c r="D207" i="6"/>
  <c r="CH206" i="6"/>
  <c r="CA206" i="6" s="1"/>
  <c r="F206" i="6"/>
  <c r="D206" i="6" s="1"/>
  <c r="E206" i="6"/>
  <c r="CH205" i="6"/>
  <c r="CA205" i="6"/>
  <c r="F205" i="6"/>
  <c r="E205" i="6"/>
  <c r="D205" i="6" s="1"/>
  <c r="CK205" i="6" s="1"/>
  <c r="CH204" i="6"/>
  <c r="CA204" i="6"/>
  <c r="F204" i="6"/>
  <c r="D204" i="6" s="1"/>
  <c r="CK204" i="6" s="1"/>
  <c r="E204" i="6"/>
  <c r="CH203" i="6"/>
  <c r="CA203" i="6"/>
  <c r="F203" i="6"/>
  <c r="E203" i="6"/>
  <c r="D198" i="6"/>
  <c r="CH198" i="6" s="1"/>
  <c r="CA198" i="6" s="1"/>
  <c r="K198" i="6" s="1"/>
  <c r="K197" i="6"/>
  <c r="D197" i="6"/>
  <c r="CH197" i="6" s="1"/>
  <c r="CA197" i="6" s="1"/>
  <c r="D196" i="6"/>
  <c r="CH196" i="6" s="1"/>
  <c r="CA196" i="6" s="1"/>
  <c r="K196" i="6" s="1"/>
  <c r="CA195" i="6"/>
  <c r="K195" i="6" s="1"/>
  <c r="D195" i="6"/>
  <c r="CH195" i="6" s="1"/>
  <c r="AH190" i="6"/>
  <c r="AD190" i="6"/>
  <c r="CI189" i="6"/>
  <c r="CB189" i="6" s="1"/>
  <c r="CH189" i="6"/>
  <c r="CA189" i="6" s="1"/>
  <c r="AD189" i="6"/>
  <c r="F189" i="6"/>
  <c r="E189" i="6"/>
  <c r="D189" i="6" s="1"/>
  <c r="AD188" i="6"/>
  <c r="F188" i="6"/>
  <c r="E188" i="6"/>
  <c r="D188" i="6" s="1"/>
  <c r="CI187" i="6"/>
  <c r="CB187" i="6" s="1"/>
  <c r="AD187" i="6"/>
  <c r="F187" i="6"/>
  <c r="E187" i="6"/>
  <c r="D187" i="6"/>
  <c r="CL186" i="6"/>
  <c r="CE186" i="6" s="1"/>
  <c r="AD186" i="6"/>
  <c r="F186" i="6"/>
  <c r="E186" i="6"/>
  <c r="D186" i="6"/>
  <c r="CH186" i="6" s="1"/>
  <c r="CA186" i="6" s="1"/>
  <c r="F181" i="6"/>
  <c r="D181" i="6" s="1"/>
  <c r="E181" i="6"/>
  <c r="CH180" i="6"/>
  <c r="CA180" i="6" s="1"/>
  <c r="F180" i="6"/>
  <c r="E180" i="6"/>
  <c r="D180" i="6"/>
  <c r="CI180" i="6" s="1"/>
  <c r="CB180" i="6" s="1"/>
  <c r="CH179" i="6"/>
  <c r="CA179" i="6" s="1"/>
  <c r="F179" i="6"/>
  <c r="D179" i="6" s="1"/>
  <c r="E179" i="6"/>
  <c r="CH178" i="6"/>
  <c r="CA178" i="6" s="1"/>
  <c r="F178" i="6"/>
  <c r="E178" i="6"/>
  <c r="D178" i="6"/>
  <c r="CI178" i="6" s="1"/>
  <c r="CB178" i="6" s="1"/>
  <c r="CH177" i="6"/>
  <c r="CA177" i="6" s="1"/>
  <c r="F177" i="6"/>
  <c r="D177" i="6" s="1"/>
  <c r="E177" i="6"/>
  <c r="CH176" i="6"/>
  <c r="CA176" i="6" s="1"/>
  <c r="F176" i="6"/>
  <c r="E176" i="6"/>
  <c r="D176" i="6"/>
  <c r="CI176" i="6" s="1"/>
  <c r="CB176" i="6" s="1"/>
  <c r="F175" i="6"/>
  <c r="D175" i="6" s="1"/>
  <c r="E175" i="6"/>
  <c r="CJ174" i="6"/>
  <c r="CC174" i="6" s="1"/>
  <c r="F174" i="6"/>
  <c r="E174" i="6"/>
  <c r="D174" i="6"/>
  <c r="CI174" i="6" s="1"/>
  <c r="CB174" i="6" s="1"/>
  <c r="CK173" i="6"/>
  <c r="CD173" i="6" s="1"/>
  <c r="F173" i="6"/>
  <c r="D173" i="6" s="1"/>
  <c r="E173" i="6"/>
  <c r="CJ172" i="6"/>
  <c r="CC172" i="6" s="1"/>
  <c r="F172" i="6"/>
  <c r="E172" i="6"/>
  <c r="D172" i="6"/>
  <c r="CI172" i="6" s="1"/>
  <c r="CB172" i="6" s="1"/>
  <c r="CK171" i="6"/>
  <c r="CD171" i="6" s="1"/>
  <c r="F171" i="6"/>
  <c r="D171" i="6" s="1"/>
  <c r="E171" i="6"/>
  <c r="CJ170" i="6"/>
  <c r="CC170" i="6" s="1"/>
  <c r="F170" i="6"/>
  <c r="E170" i="6"/>
  <c r="D170" i="6"/>
  <c r="CI170" i="6" s="1"/>
  <c r="CB170" i="6" s="1"/>
  <c r="CK169" i="6"/>
  <c r="CD169" i="6" s="1"/>
  <c r="F169" i="6"/>
  <c r="D169" i="6" s="1"/>
  <c r="E169" i="6"/>
  <c r="CJ168" i="6"/>
  <c r="CC168" i="6" s="1"/>
  <c r="F168" i="6"/>
  <c r="E168" i="6"/>
  <c r="D168" i="6"/>
  <c r="CI168" i="6" s="1"/>
  <c r="CB168" i="6" s="1"/>
  <c r="CK167" i="6"/>
  <c r="CD167" i="6" s="1"/>
  <c r="F167" i="6"/>
  <c r="D167" i="6" s="1"/>
  <c r="E167" i="6"/>
  <c r="CJ166" i="6"/>
  <c r="CC166" i="6" s="1"/>
  <c r="F166" i="6"/>
  <c r="E166" i="6"/>
  <c r="D166" i="6"/>
  <c r="CI166" i="6" s="1"/>
  <c r="CB166" i="6" s="1"/>
  <c r="CK165" i="6"/>
  <c r="CD165" i="6" s="1"/>
  <c r="F165" i="6"/>
  <c r="D165" i="6" s="1"/>
  <c r="E165" i="6"/>
  <c r="CJ164" i="6"/>
  <c r="CC164" i="6" s="1"/>
  <c r="F164" i="6"/>
  <c r="E164" i="6"/>
  <c r="D164" i="6"/>
  <c r="CI164" i="6" s="1"/>
  <c r="CB164" i="6" s="1"/>
  <c r="T163" i="6"/>
  <c r="S163" i="6"/>
  <c r="R163" i="6"/>
  <c r="Q163" i="6"/>
  <c r="P163" i="6"/>
  <c r="O163" i="6"/>
  <c r="N163" i="6"/>
  <c r="M163" i="6"/>
  <c r="L163" i="6"/>
  <c r="K163" i="6"/>
  <c r="J163" i="6"/>
  <c r="I163" i="6"/>
  <c r="E163" i="6" s="1"/>
  <c r="D163" i="6" s="1"/>
  <c r="H163" i="6"/>
  <c r="F163" i="6" s="1"/>
  <c r="G163" i="6"/>
  <c r="E162" i="6"/>
  <c r="D162" i="6" s="1"/>
  <c r="CK161" i="6"/>
  <c r="CD161" i="6" s="1"/>
  <c r="CH161" i="6"/>
  <c r="CA161" i="6" s="1"/>
  <c r="E161" i="6"/>
  <c r="D161" i="6"/>
  <c r="E160" i="6"/>
  <c r="D160" i="6" s="1"/>
  <c r="CJ159" i="6"/>
  <c r="CC159" i="6" s="1"/>
  <c r="E159" i="6"/>
  <c r="D159" i="6" s="1"/>
  <c r="CH158" i="6"/>
  <c r="CA158" i="6" s="1"/>
  <c r="F158" i="6"/>
  <c r="D158" i="6" s="1"/>
  <c r="CK158" i="6" s="1"/>
  <c r="CD158" i="6" s="1"/>
  <c r="CK157" i="6"/>
  <c r="CD157" i="6" s="1"/>
  <c r="F157" i="6"/>
  <c r="D157" i="6"/>
  <c r="CJ157" i="6" s="1"/>
  <c r="CC157" i="6" s="1"/>
  <c r="CK156" i="6"/>
  <c r="CD156" i="6" s="1"/>
  <c r="F156" i="6"/>
  <c r="D156" i="6" s="1"/>
  <c r="F155" i="6"/>
  <c r="D155" i="6"/>
  <c r="CK155" i="6" s="1"/>
  <c r="CD155" i="6" s="1"/>
  <c r="F154" i="6"/>
  <c r="D154" i="6" s="1"/>
  <c r="CK153" i="6"/>
  <c r="CD153" i="6" s="1"/>
  <c r="CH153" i="6"/>
  <c r="CA153" i="6" s="1"/>
  <c r="F153" i="6"/>
  <c r="D153" i="6"/>
  <c r="T152" i="6"/>
  <c r="S152" i="6"/>
  <c r="R152" i="6"/>
  <c r="Q152" i="6"/>
  <c r="P152" i="6"/>
  <c r="O152" i="6"/>
  <c r="N152" i="6"/>
  <c r="L152" i="6"/>
  <c r="F152" i="6"/>
  <c r="D152" i="6" s="1"/>
  <c r="CJ151" i="6"/>
  <c r="CC151" i="6" s="1"/>
  <c r="F151" i="6"/>
  <c r="D151" i="6" s="1"/>
  <c r="CH150" i="6"/>
  <c r="CA150" i="6" s="1"/>
  <c r="F150" i="6"/>
  <c r="D150" i="6" s="1"/>
  <c r="CK150" i="6" s="1"/>
  <c r="CD150" i="6" s="1"/>
  <c r="CK149" i="6"/>
  <c r="CD149" i="6" s="1"/>
  <c r="F149" i="6"/>
  <c r="D149" i="6"/>
  <c r="CJ149" i="6" s="1"/>
  <c r="CC149" i="6" s="1"/>
  <c r="U144" i="6"/>
  <c r="T144" i="6"/>
  <c r="S144" i="6"/>
  <c r="R144" i="6"/>
  <c r="Q144" i="6"/>
  <c r="P144" i="6"/>
  <c r="O144" i="6"/>
  <c r="N144" i="6"/>
  <c r="M144" i="6"/>
  <c r="L144" i="6"/>
  <c r="K144" i="6"/>
  <c r="J144" i="6"/>
  <c r="I144" i="6"/>
  <c r="H144" i="6"/>
  <c r="G144" i="6"/>
  <c r="F144" i="6"/>
  <c r="E144" i="6"/>
  <c r="CK143" i="6"/>
  <c r="CI143" i="6"/>
  <c r="CD143" i="6"/>
  <c r="CA143" i="6"/>
  <c r="D143" i="6"/>
  <c r="CK142" i="6"/>
  <c r="CD142" i="6"/>
  <c r="D142" i="6"/>
  <c r="D141" i="6"/>
  <c r="CI141" i="6" s="1"/>
  <c r="CI140" i="6"/>
  <c r="CA140" i="6"/>
  <c r="D140" i="6"/>
  <c r="CK140" i="6" s="1"/>
  <c r="CK139" i="6"/>
  <c r="CI139" i="6"/>
  <c r="CD139" i="6"/>
  <c r="CA139" i="6"/>
  <c r="D139" i="6"/>
  <c r="CK138" i="6"/>
  <c r="CD138" i="6"/>
  <c r="D138" i="6"/>
  <c r="D137" i="6"/>
  <c r="CI136" i="6"/>
  <c r="CA136" i="6"/>
  <c r="D136" i="6"/>
  <c r="CK136" i="6" s="1"/>
  <c r="V132" i="6"/>
  <c r="U132" i="6"/>
  <c r="T132" i="6"/>
  <c r="S132" i="6"/>
  <c r="R132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CJ131" i="6"/>
  <c r="CH131" i="6"/>
  <c r="CC131" i="6"/>
  <c r="D131" i="6"/>
  <c r="CK131" i="6" s="1"/>
  <c r="CK130" i="6"/>
  <c r="CJ130" i="6"/>
  <c r="CH130" i="6"/>
  <c r="CD130" i="6"/>
  <c r="CC130" i="6"/>
  <c r="D130" i="6"/>
  <c r="CK129" i="6"/>
  <c r="CD129" i="6"/>
  <c r="D129" i="6"/>
  <c r="CH129" i="6" s="1"/>
  <c r="D128" i="6"/>
  <c r="CJ128" i="6" s="1"/>
  <c r="CJ127" i="6"/>
  <c r="CH127" i="6"/>
  <c r="CC127" i="6"/>
  <c r="D127" i="6"/>
  <c r="CK127" i="6" s="1"/>
  <c r="CK126" i="6"/>
  <c r="CJ126" i="6"/>
  <c r="CH126" i="6"/>
  <c r="CD126" i="6"/>
  <c r="CC126" i="6"/>
  <c r="D126" i="6"/>
  <c r="CK125" i="6"/>
  <c r="CD125" i="6"/>
  <c r="D125" i="6"/>
  <c r="CH125" i="6" s="1"/>
  <c r="CN124" i="6"/>
  <c r="CG124" i="6" s="1"/>
  <c r="CH124" i="6"/>
  <c r="CF124" i="6"/>
  <c r="CA124" i="6"/>
  <c r="D124" i="6"/>
  <c r="CJ124" i="6" s="1"/>
  <c r="CL123" i="6"/>
  <c r="CK123" i="6"/>
  <c r="CE123" i="6"/>
  <c r="CA123" i="6"/>
  <c r="D123" i="6"/>
  <c r="CM123" i="6" s="1"/>
  <c r="CL122" i="6"/>
  <c r="CK122" i="6"/>
  <c r="CE122" i="6"/>
  <c r="CA122" i="6"/>
  <c r="D122" i="6"/>
  <c r="CM122" i="6" s="1"/>
  <c r="CL121" i="6"/>
  <c r="CK121" i="6"/>
  <c r="CE121" i="6"/>
  <c r="CA121" i="6"/>
  <c r="D121" i="6"/>
  <c r="CM121" i="6" s="1"/>
  <c r="CL120" i="6"/>
  <c r="CK120" i="6"/>
  <c r="CE120" i="6"/>
  <c r="CA120" i="6"/>
  <c r="D120" i="6"/>
  <c r="CM120" i="6" s="1"/>
  <c r="CL119" i="6"/>
  <c r="CK119" i="6"/>
  <c r="CE119" i="6"/>
  <c r="CA119" i="6"/>
  <c r="D119" i="6"/>
  <c r="CM119" i="6" s="1"/>
  <c r="CL118" i="6"/>
  <c r="CK118" i="6"/>
  <c r="CE118" i="6"/>
  <c r="CA118" i="6"/>
  <c r="D118" i="6"/>
  <c r="CM118" i="6" s="1"/>
  <c r="CL117" i="6"/>
  <c r="CK117" i="6"/>
  <c r="CE117" i="6"/>
  <c r="CA117" i="6"/>
  <c r="D117" i="6"/>
  <c r="CM117" i="6" s="1"/>
  <c r="CL116" i="6"/>
  <c r="CK116" i="6"/>
  <c r="CE116" i="6"/>
  <c r="CA116" i="6"/>
  <c r="D116" i="6"/>
  <c r="CM116" i="6" s="1"/>
  <c r="CL115" i="6"/>
  <c r="CK115" i="6"/>
  <c r="CE115" i="6"/>
  <c r="CA115" i="6"/>
  <c r="D115" i="6"/>
  <c r="CM115" i="6" s="1"/>
  <c r="CL114" i="6"/>
  <c r="CK114" i="6"/>
  <c r="CE114" i="6"/>
  <c r="CA114" i="6"/>
  <c r="D114" i="6"/>
  <c r="CM114" i="6" s="1"/>
  <c r="CL113" i="6"/>
  <c r="CK113" i="6"/>
  <c r="CE113" i="6"/>
  <c r="CA113" i="6"/>
  <c r="D113" i="6"/>
  <c r="CM113" i="6" s="1"/>
  <c r="CL112" i="6"/>
  <c r="CK112" i="6"/>
  <c r="CE112" i="6"/>
  <c r="CA112" i="6"/>
  <c r="D112" i="6"/>
  <c r="CM112" i="6" s="1"/>
  <c r="CL111" i="6"/>
  <c r="CK111" i="6"/>
  <c r="CE111" i="6"/>
  <c r="CA111" i="6"/>
  <c r="D111" i="6"/>
  <c r="CM111" i="6" s="1"/>
  <c r="CL110" i="6"/>
  <c r="CK110" i="6"/>
  <c r="CE110" i="6"/>
  <c r="CA110" i="6"/>
  <c r="D110" i="6"/>
  <c r="CM110" i="6" s="1"/>
  <c r="CL109" i="6"/>
  <c r="CK109" i="6"/>
  <c r="CE109" i="6"/>
  <c r="CA109" i="6"/>
  <c r="D109" i="6"/>
  <c r="CM109" i="6" s="1"/>
  <c r="CL108" i="6"/>
  <c r="CK108" i="6"/>
  <c r="CE108" i="6"/>
  <c r="CA108" i="6"/>
  <c r="D108" i="6"/>
  <c r="CM108" i="6" s="1"/>
  <c r="CL107" i="6"/>
  <c r="CK107" i="6"/>
  <c r="CE107" i="6"/>
  <c r="CA107" i="6"/>
  <c r="D107" i="6"/>
  <c r="CM107" i="6" s="1"/>
  <c r="CL106" i="6"/>
  <c r="CK106" i="6"/>
  <c r="CE106" i="6"/>
  <c r="CA106" i="6"/>
  <c r="D106" i="6"/>
  <c r="CM106" i="6" s="1"/>
  <c r="CL105" i="6"/>
  <c r="CK105" i="6"/>
  <c r="CE105" i="6"/>
  <c r="CA105" i="6"/>
  <c r="D105" i="6"/>
  <c r="CM105" i="6" s="1"/>
  <c r="CL104" i="6"/>
  <c r="CK104" i="6"/>
  <c r="CE104" i="6"/>
  <c r="CA104" i="6"/>
  <c r="D104" i="6"/>
  <c r="CM104" i="6" s="1"/>
  <c r="CL103" i="6"/>
  <c r="CK103" i="6"/>
  <c r="CE103" i="6"/>
  <c r="CA103" i="6"/>
  <c r="D103" i="6"/>
  <c r="CM103" i="6" s="1"/>
  <c r="CL102" i="6"/>
  <c r="CK102" i="6"/>
  <c r="CE102" i="6"/>
  <c r="CA102" i="6"/>
  <c r="D102" i="6"/>
  <c r="CM102" i="6" s="1"/>
  <c r="CL101" i="6"/>
  <c r="CK101" i="6"/>
  <c r="CE101" i="6"/>
  <c r="CA101" i="6"/>
  <c r="D101" i="6"/>
  <c r="CM101" i="6" s="1"/>
  <c r="CL100" i="6"/>
  <c r="CK100" i="6"/>
  <c r="CE100" i="6"/>
  <c r="CB100" i="6"/>
  <c r="D100" i="6"/>
  <c r="CM99" i="6"/>
  <c r="CL99" i="6"/>
  <c r="CK99" i="6"/>
  <c r="CH99" i="6"/>
  <c r="CE99" i="6"/>
  <c r="CC99" i="6"/>
  <c r="CA99" i="6"/>
  <c r="D99" i="6"/>
  <c r="CM98" i="6"/>
  <c r="CL98" i="6"/>
  <c r="CK98" i="6"/>
  <c r="CH98" i="6"/>
  <c r="CE98" i="6"/>
  <c r="CC98" i="6"/>
  <c r="CA98" i="6"/>
  <c r="D98" i="6"/>
  <c r="CM97" i="6"/>
  <c r="CL97" i="6"/>
  <c r="CK97" i="6"/>
  <c r="CH97" i="6"/>
  <c r="CE97" i="6"/>
  <c r="CC97" i="6"/>
  <c r="CA97" i="6"/>
  <c r="D97" i="6"/>
  <c r="D96" i="6"/>
  <c r="D95" i="6"/>
  <c r="CL95" i="6" s="1"/>
  <c r="CN94" i="6"/>
  <c r="CL94" i="6"/>
  <c r="CK94" i="6"/>
  <c r="CI94" i="6"/>
  <c r="CG94" i="6"/>
  <c r="CF94" i="6"/>
  <c r="CE94" i="6"/>
  <c r="CB94" i="6"/>
  <c r="CA94" i="6"/>
  <c r="D94" i="6"/>
  <c r="CM94" i="6" s="1"/>
  <c r="D93" i="6"/>
  <c r="CL93" i="6" s="1"/>
  <c r="CN92" i="6"/>
  <c r="CL92" i="6"/>
  <c r="CK92" i="6"/>
  <c r="CI92" i="6"/>
  <c r="CG92" i="6"/>
  <c r="CF92" i="6"/>
  <c r="CE92" i="6"/>
  <c r="CB92" i="6"/>
  <c r="CA92" i="6"/>
  <c r="D92" i="6"/>
  <c r="CM92" i="6" s="1"/>
  <c r="D91" i="6"/>
  <c r="CL91" i="6" s="1"/>
  <c r="D90" i="6"/>
  <c r="CN90" i="6" s="1"/>
  <c r="CG90" i="6" s="1"/>
  <c r="D89" i="6"/>
  <c r="CN89" i="6" s="1"/>
  <c r="CG89" i="6" s="1"/>
  <c r="D88" i="6"/>
  <c r="CN88" i="6" s="1"/>
  <c r="CG88" i="6" s="1"/>
  <c r="D87" i="6"/>
  <c r="CN87" i="6" s="1"/>
  <c r="CG87" i="6" s="1"/>
  <c r="D86" i="6"/>
  <c r="CN86" i="6" s="1"/>
  <c r="CG86" i="6" s="1"/>
  <c r="D85" i="6"/>
  <c r="CN85" i="6" s="1"/>
  <c r="CG85" i="6" s="1"/>
  <c r="D84" i="6"/>
  <c r="CN84" i="6" s="1"/>
  <c r="CG84" i="6" s="1"/>
  <c r="D83" i="6"/>
  <c r="CN83" i="6" s="1"/>
  <c r="CG83" i="6" s="1"/>
  <c r="D82" i="6"/>
  <c r="CN82" i="6" s="1"/>
  <c r="CG82" i="6" s="1"/>
  <c r="D81" i="6"/>
  <c r="CN81" i="6" s="1"/>
  <c r="CG81" i="6" s="1"/>
  <c r="D80" i="6"/>
  <c r="CN80" i="6" s="1"/>
  <c r="CG80" i="6" s="1"/>
  <c r="D76" i="6"/>
  <c r="D75" i="6"/>
  <c r="CL71" i="6"/>
  <c r="CK71" i="6"/>
  <c r="CD71" i="6" s="1"/>
  <c r="CJ71" i="6"/>
  <c r="CC71" i="6" s="1"/>
  <c r="CI71" i="6"/>
  <c r="CH71" i="6"/>
  <c r="CE71" i="6"/>
  <c r="CB71" i="6"/>
  <c r="CA71" i="6"/>
  <c r="CL70" i="6"/>
  <c r="CK70" i="6"/>
  <c r="CJ70" i="6"/>
  <c r="CC70" i="6" s="1"/>
  <c r="CI70" i="6"/>
  <c r="CB70" i="6" s="1"/>
  <c r="CH70" i="6"/>
  <c r="CE70" i="6"/>
  <c r="CD70" i="6"/>
  <c r="CA70" i="6"/>
  <c r="CL69" i="6"/>
  <c r="CE69" i="6" s="1"/>
  <c r="CK69" i="6"/>
  <c r="CJ69" i="6"/>
  <c r="CI69" i="6"/>
  <c r="CB69" i="6" s="1"/>
  <c r="CH69" i="6"/>
  <c r="CA69" i="6" s="1"/>
  <c r="J69" i="6" s="1"/>
  <c r="CD69" i="6"/>
  <c r="CC69" i="6"/>
  <c r="CL68" i="6"/>
  <c r="CE68" i="6" s="1"/>
  <c r="CK68" i="6"/>
  <c r="CD68" i="6" s="1"/>
  <c r="CJ68" i="6"/>
  <c r="CI68" i="6"/>
  <c r="CH68" i="6"/>
  <c r="CA68" i="6" s="1"/>
  <c r="CC68" i="6"/>
  <c r="CB68" i="6"/>
  <c r="CL67" i="6"/>
  <c r="CK67" i="6"/>
  <c r="CD67" i="6" s="1"/>
  <c r="CJ67" i="6"/>
  <c r="CC67" i="6" s="1"/>
  <c r="CI67" i="6"/>
  <c r="CH67" i="6"/>
  <c r="CE67" i="6"/>
  <c r="CB67" i="6"/>
  <c r="CA67" i="6"/>
  <c r="J67" i="6" s="1"/>
  <c r="CL66" i="6"/>
  <c r="CK66" i="6"/>
  <c r="CJ66" i="6"/>
  <c r="CC66" i="6" s="1"/>
  <c r="CI66" i="6"/>
  <c r="CB66" i="6" s="1"/>
  <c r="J66" i="6" s="1"/>
  <c r="CH66" i="6"/>
  <c r="CE66" i="6"/>
  <c r="CD66" i="6"/>
  <c r="CA66" i="6"/>
  <c r="CL65" i="6"/>
  <c r="CE65" i="6" s="1"/>
  <c r="CK65" i="6"/>
  <c r="CJ65" i="6"/>
  <c r="CI65" i="6"/>
  <c r="CB65" i="6" s="1"/>
  <c r="CH65" i="6"/>
  <c r="CA65" i="6" s="1"/>
  <c r="CD65" i="6"/>
  <c r="CC65" i="6"/>
  <c r="CL64" i="6"/>
  <c r="CE64" i="6" s="1"/>
  <c r="CK64" i="6"/>
  <c r="CD64" i="6" s="1"/>
  <c r="CJ64" i="6"/>
  <c r="CI64" i="6"/>
  <c r="CH64" i="6"/>
  <c r="CA64" i="6" s="1"/>
  <c r="J64" i="6" s="1"/>
  <c r="CC64" i="6"/>
  <c r="CB64" i="6"/>
  <c r="CL63" i="6"/>
  <c r="CK63" i="6"/>
  <c r="CD63" i="6" s="1"/>
  <c r="CJ63" i="6"/>
  <c r="CC63" i="6" s="1"/>
  <c r="CI63" i="6"/>
  <c r="CH63" i="6"/>
  <c r="CE63" i="6"/>
  <c r="CB63" i="6"/>
  <c r="CA63" i="6"/>
  <c r="CL62" i="6"/>
  <c r="CK62" i="6"/>
  <c r="CJ62" i="6"/>
  <c r="CC62" i="6" s="1"/>
  <c r="CI62" i="6"/>
  <c r="CB62" i="6" s="1"/>
  <c r="CH62" i="6"/>
  <c r="CE62" i="6"/>
  <c r="CD62" i="6"/>
  <c r="CA62" i="6"/>
  <c r="CL61" i="6"/>
  <c r="CE61" i="6" s="1"/>
  <c r="CK61" i="6"/>
  <c r="CJ61" i="6"/>
  <c r="CI61" i="6"/>
  <c r="CB61" i="6" s="1"/>
  <c r="CH61" i="6"/>
  <c r="CA61" i="6" s="1"/>
  <c r="J61" i="6" s="1"/>
  <c r="CD61" i="6"/>
  <c r="CC61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CJ57" i="6"/>
  <c r="CH57" i="6"/>
  <c r="CD57" i="6"/>
  <c r="CA57" i="6"/>
  <c r="F57" i="6"/>
  <c r="E57" i="6"/>
  <c r="D57" i="6"/>
  <c r="CI57" i="6" s="1"/>
  <c r="CB57" i="6" s="1"/>
  <c r="CH56" i="6"/>
  <c r="CA56" i="6" s="1"/>
  <c r="F56" i="6"/>
  <c r="F58" i="6" s="1"/>
  <c r="E56" i="6"/>
  <c r="D56" i="6" s="1"/>
  <c r="CJ55" i="6"/>
  <c r="CH55" i="6"/>
  <c r="CD55" i="6"/>
  <c r="CA55" i="6"/>
  <c r="F55" i="6"/>
  <c r="E55" i="6"/>
  <c r="D55" i="6"/>
  <c r="CI55" i="6" s="1"/>
  <c r="CB55" i="6" s="1"/>
  <c r="CH54" i="6"/>
  <c r="CA54" i="6" s="1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CJ53" i="6"/>
  <c r="CH53" i="6"/>
  <c r="CD53" i="6"/>
  <c r="CA53" i="6"/>
  <c r="F53" i="6"/>
  <c r="E53" i="6"/>
  <c r="D53" i="6"/>
  <c r="CI53" i="6" s="1"/>
  <c r="CB53" i="6" s="1"/>
  <c r="CH52" i="6"/>
  <c r="CA52" i="6" s="1"/>
  <c r="F52" i="6"/>
  <c r="E52" i="6"/>
  <c r="D52" i="6" s="1"/>
  <c r="CJ51" i="6"/>
  <c r="CH51" i="6"/>
  <c r="CD51" i="6"/>
  <c r="CA51" i="6"/>
  <c r="F51" i="6"/>
  <c r="E51" i="6"/>
  <c r="D51" i="6"/>
  <c r="CI51" i="6" s="1"/>
  <c r="CB51" i="6" s="1"/>
  <c r="CH50" i="6"/>
  <c r="CA50" i="6" s="1"/>
  <c r="F50" i="6"/>
  <c r="E50" i="6"/>
  <c r="D50" i="6" s="1"/>
  <c r="CJ49" i="6"/>
  <c r="CH49" i="6"/>
  <c r="CD49" i="6"/>
  <c r="CA49" i="6"/>
  <c r="F49" i="6"/>
  <c r="E49" i="6"/>
  <c r="D49" i="6"/>
  <c r="CI49" i="6" s="1"/>
  <c r="CB49" i="6" s="1"/>
  <c r="CH48" i="6"/>
  <c r="CA48" i="6" s="1"/>
  <c r="F48" i="6"/>
  <c r="F54" i="6" s="1"/>
  <c r="E48" i="6"/>
  <c r="D48" i="6" s="1"/>
  <c r="CJ47" i="6"/>
  <c r="CH47" i="6"/>
  <c r="CD47" i="6"/>
  <c r="CA47" i="6"/>
  <c r="F47" i="6"/>
  <c r="E47" i="6"/>
  <c r="D47" i="6"/>
  <c r="CI47" i="6" s="1"/>
  <c r="CB47" i="6" s="1"/>
  <c r="CH46" i="6"/>
  <c r="CA46" i="6" s="1"/>
  <c r="AI46" i="6"/>
  <c r="AH46" i="6"/>
  <c r="AG46" i="6"/>
  <c r="AF46" i="6"/>
  <c r="AE46" i="6"/>
  <c r="AD46" i="6"/>
  <c r="AC46" i="6"/>
  <c r="AB46" i="6"/>
  <c r="AA46" i="6"/>
  <c r="Z46" i="6"/>
  <c r="Y46" i="6"/>
  <c r="X46" i="6"/>
  <c r="W46" i="6"/>
  <c r="V46" i="6"/>
  <c r="F46" i="6" s="1"/>
  <c r="U46" i="6"/>
  <c r="E46" i="6" s="1"/>
  <c r="D46" i="6" s="1"/>
  <c r="CL45" i="6"/>
  <c r="CE45" i="6"/>
  <c r="F45" i="6"/>
  <c r="E45" i="6"/>
  <c r="D45" i="6"/>
  <c r="CK45" i="6" s="1"/>
  <c r="CH44" i="6"/>
  <c r="CA44" i="6" s="1"/>
  <c r="F44" i="6"/>
  <c r="E44" i="6"/>
  <c r="D44" i="6" s="1"/>
  <c r="CI43" i="6"/>
  <c r="CB43" i="6" s="1"/>
  <c r="F43" i="6"/>
  <c r="E43" i="6"/>
  <c r="D43" i="6"/>
  <c r="CE43" i="6" s="1"/>
  <c r="F42" i="6"/>
  <c r="E42" i="6"/>
  <c r="D42" i="6" s="1"/>
  <c r="CJ41" i="6"/>
  <c r="CH41" i="6"/>
  <c r="CD41" i="6"/>
  <c r="CA41" i="6"/>
  <c r="F41" i="6"/>
  <c r="E41" i="6"/>
  <c r="D41" i="6"/>
  <c r="CI41" i="6" s="1"/>
  <c r="CB41" i="6" s="1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CH35" i="6"/>
  <c r="CA35" i="6" s="1"/>
  <c r="F35" i="6"/>
  <c r="E35" i="6"/>
  <c r="D35" i="6" s="1"/>
  <c r="CH34" i="6"/>
  <c r="CA34" i="6" s="1"/>
  <c r="F34" i="6"/>
  <c r="E34" i="6"/>
  <c r="D34" i="6" s="1"/>
  <c r="CH33" i="6"/>
  <c r="CA33" i="6" s="1"/>
  <c r="F33" i="6"/>
  <c r="E33" i="6"/>
  <c r="D33" i="6" s="1"/>
  <c r="CH32" i="6"/>
  <c r="CA32" i="6" s="1"/>
  <c r="F32" i="6"/>
  <c r="E32" i="6"/>
  <c r="D32" i="6" s="1"/>
  <c r="CH31" i="6"/>
  <c r="CA31" i="6" s="1"/>
  <c r="F31" i="6"/>
  <c r="E31" i="6"/>
  <c r="D31" i="6" s="1"/>
  <c r="CH30" i="6"/>
  <c r="CA30" i="6" s="1"/>
  <c r="F30" i="6"/>
  <c r="E30" i="6"/>
  <c r="D30" i="6" s="1"/>
  <c r="CH29" i="6"/>
  <c r="CA29" i="6" s="1"/>
  <c r="F29" i="6"/>
  <c r="E29" i="6"/>
  <c r="D29" i="6" s="1"/>
  <c r="CH28" i="6"/>
  <c r="CA28" i="6" s="1"/>
  <c r="F28" i="6"/>
  <c r="E28" i="6"/>
  <c r="D28" i="6" s="1"/>
  <c r="CH27" i="6"/>
  <c r="CA27" i="6" s="1"/>
  <c r="F27" i="6"/>
  <c r="E27" i="6"/>
  <c r="D27" i="6" s="1"/>
  <c r="CH26" i="6"/>
  <c r="CA26" i="6" s="1"/>
  <c r="F26" i="6"/>
  <c r="E26" i="6"/>
  <c r="D26" i="6" s="1"/>
  <c r="CH25" i="6"/>
  <c r="CA25" i="6" s="1"/>
  <c r="F25" i="6"/>
  <c r="E25" i="6"/>
  <c r="D25" i="6" s="1"/>
  <c r="CK25" i="6" s="1"/>
  <c r="CK24" i="6"/>
  <c r="CH24" i="6"/>
  <c r="CA24" i="6" s="1"/>
  <c r="CF24" i="6"/>
  <c r="F24" i="6"/>
  <c r="E24" i="6"/>
  <c r="D24" i="6" s="1"/>
  <c r="CH23" i="6"/>
  <c r="CA23" i="6" s="1"/>
  <c r="F23" i="6"/>
  <c r="E23" i="6"/>
  <c r="D23" i="6" s="1"/>
  <c r="CK22" i="6"/>
  <c r="CH22" i="6"/>
  <c r="CA22" i="6" s="1"/>
  <c r="CF22" i="6"/>
  <c r="F22" i="6"/>
  <c r="E22" i="6"/>
  <c r="D22" i="6" s="1"/>
  <c r="CH21" i="6"/>
  <c r="CA21" i="6" s="1"/>
  <c r="F21" i="6"/>
  <c r="E21" i="6"/>
  <c r="D21" i="6" s="1"/>
  <c r="CH20" i="6"/>
  <c r="CA20" i="6" s="1"/>
  <c r="F20" i="6"/>
  <c r="F36" i="6" s="1"/>
  <c r="E20" i="6"/>
  <c r="CK19" i="6"/>
  <c r="CH19" i="6"/>
  <c r="AL19" i="6"/>
  <c r="F19" i="6"/>
  <c r="E19" i="6"/>
  <c r="D19" i="6"/>
  <c r="CH15" i="6"/>
  <c r="CA15" i="6" s="1"/>
  <c r="F15" i="6"/>
  <c r="E15" i="6"/>
  <c r="D15" i="6" s="1"/>
  <c r="CJ14" i="6"/>
  <c r="CH14" i="6"/>
  <c r="CD14" i="6"/>
  <c r="CA14" i="6"/>
  <c r="F14" i="6"/>
  <c r="E14" i="6"/>
  <c r="D14" i="6"/>
  <c r="CI14" i="6" s="1"/>
  <c r="CB14" i="6" s="1"/>
  <c r="CH13" i="6"/>
  <c r="CA13" i="6" s="1"/>
  <c r="F13" i="6"/>
  <c r="E13" i="6"/>
  <c r="D13" i="6" s="1"/>
  <c r="CJ12" i="6"/>
  <c r="CH12" i="6"/>
  <c r="CD12" i="6"/>
  <c r="CA12" i="6"/>
  <c r="F12" i="6"/>
  <c r="E12" i="6"/>
  <c r="D12" i="6"/>
  <c r="CL12" i="6" s="1"/>
  <c r="A5" i="6"/>
  <c r="A4" i="6"/>
  <c r="A3" i="6"/>
  <c r="A2" i="6"/>
  <c r="CJ21" i="6" l="1"/>
  <c r="CE21" i="6"/>
  <c r="CL21" i="6"/>
  <c r="CM21" i="6"/>
  <c r="CI21" i="6"/>
  <c r="CB21" i="6" s="1"/>
  <c r="CD21" i="6"/>
  <c r="AL21" i="6" s="1"/>
  <c r="CC21" i="6"/>
  <c r="CJ23" i="6"/>
  <c r="CE23" i="6"/>
  <c r="CL23" i="6"/>
  <c r="CM23" i="6"/>
  <c r="CI23" i="6"/>
  <c r="CB23" i="6" s="1"/>
  <c r="CD23" i="6"/>
  <c r="CC23" i="6"/>
  <c r="CJ32" i="6"/>
  <c r="CE32" i="6"/>
  <c r="CK32" i="6"/>
  <c r="CM32" i="6"/>
  <c r="CI32" i="6"/>
  <c r="CB32" i="6" s="1"/>
  <c r="CD32" i="6"/>
  <c r="CL32" i="6"/>
  <c r="CC32" i="6"/>
  <c r="CF32" i="6"/>
  <c r="CK21" i="6"/>
  <c r="CJ27" i="6"/>
  <c r="CE27" i="6"/>
  <c r="CC27" i="6"/>
  <c r="CM27" i="6"/>
  <c r="CI27" i="6"/>
  <c r="CB27" i="6" s="1"/>
  <c r="AL27" i="6" s="1"/>
  <c r="CD27" i="6"/>
  <c r="CL27" i="6"/>
  <c r="CK27" i="6"/>
  <c r="CF27" i="6"/>
  <c r="CJ31" i="6"/>
  <c r="CE31" i="6"/>
  <c r="CC31" i="6"/>
  <c r="CK31" i="6"/>
  <c r="CF31" i="6"/>
  <c r="CM31" i="6"/>
  <c r="CI31" i="6"/>
  <c r="CB31" i="6" s="1"/>
  <c r="CD31" i="6"/>
  <c r="CL31" i="6"/>
  <c r="CJ35" i="6"/>
  <c r="CE35" i="6"/>
  <c r="CL35" i="6"/>
  <c r="CF35" i="6"/>
  <c r="CM35" i="6"/>
  <c r="CI35" i="6"/>
  <c r="CB35" i="6" s="1"/>
  <c r="AL35" i="6" s="1"/>
  <c r="CD35" i="6"/>
  <c r="CC35" i="6"/>
  <c r="CK35" i="6"/>
  <c r="CK46" i="6"/>
  <c r="V92" i="6"/>
  <c r="CK13" i="6"/>
  <c r="CE13" i="6"/>
  <c r="CC13" i="6"/>
  <c r="CJ13" i="6"/>
  <c r="CD13" i="6"/>
  <c r="CI13" i="6"/>
  <c r="CB13" i="6" s="1"/>
  <c r="CL13" i="6"/>
  <c r="D20" i="6"/>
  <c r="E36" i="6"/>
  <c r="CJ22" i="6"/>
  <c r="CE22" i="6"/>
  <c r="CC22" i="6"/>
  <c r="CM22" i="6"/>
  <c r="CI22" i="6"/>
  <c r="CB22" i="6" s="1"/>
  <c r="CD22" i="6"/>
  <c r="CL22" i="6"/>
  <c r="AL22" i="6"/>
  <c r="CJ24" i="6"/>
  <c r="CE24" i="6"/>
  <c r="CC24" i="6"/>
  <c r="CM24" i="6"/>
  <c r="CI24" i="6"/>
  <c r="CB24" i="6" s="1"/>
  <c r="CD24" i="6"/>
  <c r="CL24" i="6"/>
  <c r="AL24" i="6"/>
  <c r="CJ26" i="6"/>
  <c r="CE26" i="6"/>
  <c r="CL26" i="6"/>
  <c r="CC26" i="6"/>
  <c r="CM26" i="6"/>
  <c r="CI26" i="6"/>
  <c r="CB26" i="6" s="1"/>
  <c r="CD26" i="6"/>
  <c r="CK26" i="6"/>
  <c r="CF26" i="6"/>
  <c r="CJ30" i="6"/>
  <c r="CE30" i="6"/>
  <c r="CL30" i="6"/>
  <c r="CC30" i="6"/>
  <c r="CK30" i="6"/>
  <c r="CF30" i="6"/>
  <c r="CM30" i="6"/>
  <c r="CI30" i="6"/>
  <c r="CB30" i="6" s="1"/>
  <c r="AL30" i="6" s="1"/>
  <c r="CD30" i="6"/>
  <c r="AL32" i="6"/>
  <c r="CJ34" i="6"/>
  <c r="CE34" i="6"/>
  <c r="CL34" i="6"/>
  <c r="CC34" i="6"/>
  <c r="AL34" i="6" s="1"/>
  <c r="CM34" i="6"/>
  <c r="CI34" i="6"/>
  <c r="CB34" i="6" s="1"/>
  <c r="CD34" i="6"/>
  <c r="CK34" i="6"/>
  <c r="CF34" i="6"/>
  <c r="CK42" i="6"/>
  <c r="CE42" i="6"/>
  <c r="CD42" i="6"/>
  <c r="CI42" i="6"/>
  <c r="CB42" i="6" s="1"/>
  <c r="CL42" i="6"/>
  <c r="CJ46" i="6"/>
  <c r="CK56" i="6"/>
  <c r="CE56" i="6"/>
  <c r="CI56" i="6"/>
  <c r="CB56" i="6" s="1"/>
  <c r="CL56" i="6"/>
  <c r="CJ56" i="6"/>
  <c r="CD56" i="6"/>
  <c r="CC56" i="6"/>
  <c r="J62" i="6"/>
  <c r="J63" i="6"/>
  <c r="J68" i="6"/>
  <c r="J70" i="6"/>
  <c r="J71" i="6"/>
  <c r="CK154" i="6"/>
  <c r="CD154" i="6" s="1"/>
  <c r="CI154" i="6"/>
  <c r="CB154" i="6" s="1"/>
  <c r="CJ154" i="6"/>
  <c r="CC154" i="6" s="1"/>
  <c r="CH154" i="6"/>
  <c r="CA154" i="6" s="1"/>
  <c r="CI163" i="6"/>
  <c r="CB163" i="6" s="1"/>
  <c r="CJ163" i="6"/>
  <c r="CC163" i="6" s="1"/>
  <c r="CH163" i="6"/>
  <c r="CA163" i="6" s="1"/>
  <c r="CK163" i="6"/>
  <c r="CD163" i="6" s="1"/>
  <c r="CN222" i="6"/>
  <c r="CE222" i="6"/>
  <c r="CL222" i="6"/>
  <c r="CF222" i="6"/>
  <c r="CI222" i="6"/>
  <c r="CB222" i="6" s="1"/>
  <c r="CJ220" i="6"/>
  <c r="CC220" i="6" s="1"/>
  <c r="CM222" i="6"/>
  <c r="CK222" i="6"/>
  <c r="CG222" i="6"/>
  <c r="CD222" i="6"/>
  <c r="CJ25" i="6"/>
  <c r="CE25" i="6"/>
  <c r="CL25" i="6"/>
  <c r="CC25" i="6"/>
  <c r="AL25" i="6" s="1"/>
  <c r="CM25" i="6"/>
  <c r="CI25" i="6"/>
  <c r="CB25" i="6" s="1"/>
  <c r="CD25" i="6"/>
  <c r="AL26" i="6"/>
  <c r="CJ28" i="6"/>
  <c r="CE28" i="6"/>
  <c r="CM28" i="6"/>
  <c r="CI28" i="6"/>
  <c r="CB28" i="6" s="1"/>
  <c r="AL28" i="6" s="1"/>
  <c r="CD28" i="6"/>
  <c r="CL28" i="6"/>
  <c r="CC28" i="6"/>
  <c r="CK28" i="6"/>
  <c r="CF28" i="6"/>
  <c r="CK44" i="6"/>
  <c r="CE44" i="6"/>
  <c r="CI44" i="6"/>
  <c r="CB44" i="6" s="1"/>
  <c r="CJ44" i="6"/>
  <c r="CD44" i="6"/>
  <c r="CC44" i="6"/>
  <c r="AJ44" i="6" s="1"/>
  <c r="CL44" i="6"/>
  <c r="CE46" i="6"/>
  <c r="CI46" i="6"/>
  <c r="CB46" i="6" s="1"/>
  <c r="CC46" i="6"/>
  <c r="CL46" i="6"/>
  <c r="CK54" i="6"/>
  <c r="AJ56" i="6"/>
  <c r="AJ13" i="6"/>
  <c r="CK23" i="6"/>
  <c r="CK50" i="6"/>
  <c r="CE50" i="6"/>
  <c r="CI50" i="6"/>
  <c r="CB50" i="6" s="1"/>
  <c r="CL50" i="6"/>
  <c r="CJ50" i="6"/>
  <c r="CD50" i="6"/>
  <c r="CC50" i="6"/>
  <c r="CJ54" i="6"/>
  <c r="CK15" i="6"/>
  <c r="CE15" i="6"/>
  <c r="CC15" i="6"/>
  <c r="CJ15" i="6"/>
  <c r="CD15" i="6"/>
  <c r="CI15" i="6"/>
  <c r="CB15" i="6" s="1"/>
  <c r="AJ15" i="6" s="1"/>
  <c r="CL15" i="6"/>
  <c r="CF21" i="6"/>
  <c r="CF23" i="6"/>
  <c r="AL23" i="6" s="1"/>
  <c r="CF25" i="6"/>
  <c r="CJ29" i="6"/>
  <c r="CE29" i="6"/>
  <c r="CC29" i="6"/>
  <c r="CM29" i="6"/>
  <c r="CI29" i="6"/>
  <c r="CB29" i="6" s="1"/>
  <c r="AL29" i="6" s="1"/>
  <c r="CD29" i="6"/>
  <c r="CL29" i="6"/>
  <c r="CK29" i="6"/>
  <c r="CF29" i="6"/>
  <c r="AL31" i="6"/>
  <c r="CJ33" i="6"/>
  <c r="CE33" i="6"/>
  <c r="CL33" i="6"/>
  <c r="CM33" i="6"/>
  <c r="CI33" i="6"/>
  <c r="CB33" i="6" s="1"/>
  <c r="CD33" i="6"/>
  <c r="CC33" i="6"/>
  <c r="AL33" i="6" s="1"/>
  <c r="CK33" i="6"/>
  <c r="CF33" i="6"/>
  <c r="D54" i="6"/>
  <c r="CK48" i="6"/>
  <c r="CE48" i="6"/>
  <c r="CI48" i="6"/>
  <c r="CB48" i="6" s="1"/>
  <c r="AJ48" i="6" s="1"/>
  <c r="CC48" i="6"/>
  <c r="CJ48" i="6"/>
  <c r="CD48" i="6"/>
  <c r="CL48" i="6"/>
  <c r="AJ50" i="6"/>
  <c r="CK52" i="6"/>
  <c r="CE52" i="6"/>
  <c r="CI52" i="6"/>
  <c r="CB52" i="6" s="1"/>
  <c r="AJ52" i="6" s="1"/>
  <c r="CJ52" i="6"/>
  <c r="CD52" i="6"/>
  <c r="CC52" i="6"/>
  <c r="CL52" i="6"/>
  <c r="J65" i="6"/>
  <c r="CK162" i="6"/>
  <c r="CD162" i="6" s="1"/>
  <c r="CI162" i="6"/>
  <c r="CB162" i="6" s="1"/>
  <c r="CJ162" i="6"/>
  <c r="CC162" i="6" s="1"/>
  <c r="CH162" i="6"/>
  <c r="CA162" i="6" s="1"/>
  <c r="CC80" i="6"/>
  <c r="CK80" i="6"/>
  <c r="CC81" i="6"/>
  <c r="CK81" i="6"/>
  <c r="CC82" i="6"/>
  <c r="CK82" i="6"/>
  <c r="CC83" i="6"/>
  <c r="CK83" i="6"/>
  <c r="CC84" i="6"/>
  <c r="CK84" i="6"/>
  <c r="CH91" i="6"/>
  <c r="CM91" i="6"/>
  <c r="CM93" i="6"/>
  <c r="CI95" i="6"/>
  <c r="CN96" i="6"/>
  <c r="CG96" i="6" s="1"/>
  <c r="CI96" i="6"/>
  <c r="CE96" i="6"/>
  <c r="CF96" i="6"/>
  <c r="CL96" i="6"/>
  <c r="CN137" i="6"/>
  <c r="CG137" i="6" s="1"/>
  <c r="CJ137" i="6"/>
  <c r="CF137" i="6"/>
  <c r="CB137" i="6"/>
  <c r="CM137" i="6"/>
  <c r="CH137" i="6"/>
  <c r="CC137" i="6"/>
  <c r="CE137" i="6"/>
  <c r="CL137" i="6"/>
  <c r="CI181" i="6"/>
  <c r="CB181" i="6" s="1"/>
  <c r="CJ181" i="6"/>
  <c r="CC181" i="6" s="1"/>
  <c r="CK181" i="6"/>
  <c r="CD181" i="6" s="1"/>
  <c r="CG204" i="6"/>
  <c r="CG205" i="6"/>
  <c r="CN226" i="6"/>
  <c r="CF226" i="6"/>
  <c r="CJ224" i="6"/>
  <c r="CC224" i="6" s="1"/>
  <c r="CK226" i="6"/>
  <c r="CE226" i="6"/>
  <c r="CL226" i="6"/>
  <c r="CD226" i="6"/>
  <c r="CG226" i="6"/>
  <c r="CM226" i="6"/>
  <c r="CN234" i="6"/>
  <c r="CI234" i="6"/>
  <c r="CB234" i="6" s="1"/>
  <c r="CL234" i="6"/>
  <c r="CE234" i="6"/>
  <c r="CM234" i="6"/>
  <c r="CG234" i="6"/>
  <c r="CN238" i="6"/>
  <c r="CI238" i="6"/>
  <c r="CB238" i="6" s="1"/>
  <c r="CL238" i="6"/>
  <c r="CE238" i="6"/>
  <c r="CM238" i="6"/>
  <c r="CG238" i="6"/>
  <c r="CF238" i="6"/>
  <c r="CL241" i="6"/>
  <c r="CD241" i="6"/>
  <c r="CM241" i="6"/>
  <c r="CK241" i="6"/>
  <c r="CG241" i="6"/>
  <c r="CJ239" i="6"/>
  <c r="CC239" i="6" s="1"/>
  <c r="CN241" i="6"/>
  <c r="CF241" i="6"/>
  <c r="CE241" i="6"/>
  <c r="CK266" i="6"/>
  <c r="CG266" i="6"/>
  <c r="CL266" i="6"/>
  <c r="CF266" i="6"/>
  <c r="CN266" i="6"/>
  <c r="CJ264" i="6"/>
  <c r="CC264" i="6" s="1"/>
  <c r="CD266" i="6"/>
  <c r="CM266" i="6"/>
  <c r="CE266" i="6"/>
  <c r="CL19" i="6"/>
  <c r="CK43" i="6"/>
  <c r="CI45" i="6"/>
  <c r="CB45" i="6" s="1"/>
  <c r="CK47" i="6"/>
  <c r="CE49" i="6"/>
  <c r="CK49" i="6"/>
  <c r="CE51" i="6"/>
  <c r="CK51" i="6"/>
  <c r="CK53" i="6"/>
  <c r="CK55" i="6"/>
  <c r="CD80" i="6"/>
  <c r="CL80" i="6"/>
  <c r="CD81" i="6"/>
  <c r="CH82" i="6"/>
  <c r="CH83" i="6"/>
  <c r="CH84" i="6"/>
  <c r="CH85" i="6"/>
  <c r="CH86" i="6"/>
  <c r="CH87" i="6"/>
  <c r="CH88" i="6"/>
  <c r="CH89" i="6"/>
  <c r="CH90" i="6"/>
  <c r="CI91" i="6"/>
  <c r="CN91" i="6"/>
  <c r="CG91" i="6" s="1"/>
  <c r="CE93" i="6"/>
  <c r="CI93" i="6"/>
  <c r="CN93" i="6"/>
  <c r="CG93" i="6" s="1"/>
  <c r="CA96" i="6"/>
  <c r="CF125" i="6"/>
  <c r="CH128" i="6"/>
  <c r="CF129" i="6"/>
  <c r="CN138" i="6"/>
  <c r="CG138" i="6" s="1"/>
  <c r="CJ138" i="6"/>
  <c r="CF138" i="6"/>
  <c r="CB138" i="6"/>
  <c r="CM138" i="6"/>
  <c r="CH138" i="6"/>
  <c r="CC138" i="6"/>
  <c r="CE138" i="6"/>
  <c r="CL138" i="6"/>
  <c r="CN142" i="6"/>
  <c r="CG142" i="6" s="1"/>
  <c r="CJ142" i="6"/>
  <c r="CF142" i="6"/>
  <c r="CB142" i="6"/>
  <c r="CM142" i="6"/>
  <c r="CH142" i="6"/>
  <c r="CC142" i="6"/>
  <c r="CE142" i="6"/>
  <c r="CL142" i="6"/>
  <c r="CI150" i="6"/>
  <c r="CB150" i="6" s="1"/>
  <c r="CI152" i="6"/>
  <c r="CB152" i="6" s="1"/>
  <c r="CK152" i="6"/>
  <c r="CD152" i="6" s="1"/>
  <c r="CH152" i="6"/>
  <c r="CA152" i="6" s="1"/>
  <c r="U152" i="6" s="1"/>
  <c r="CJ155" i="6"/>
  <c r="CC155" i="6" s="1"/>
  <c r="CI158" i="6"/>
  <c r="CB158" i="6" s="1"/>
  <c r="CI160" i="6"/>
  <c r="CB160" i="6" s="1"/>
  <c r="CK160" i="6"/>
  <c r="CD160" i="6" s="1"/>
  <c r="CH160" i="6"/>
  <c r="CA160" i="6" s="1"/>
  <c r="CK164" i="6"/>
  <c r="CD164" i="6" s="1"/>
  <c r="CK166" i="6"/>
  <c r="CD166" i="6" s="1"/>
  <c r="CK168" i="6"/>
  <c r="CD168" i="6" s="1"/>
  <c r="CK170" i="6"/>
  <c r="CD170" i="6" s="1"/>
  <c r="CK172" i="6"/>
  <c r="CD172" i="6" s="1"/>
  <c r="CK174" i="6"/>
  <c r="CD174" i="6" s="1"/>
  <c r="CI188" i="6"/>
  <c r="CB188" i="6" s="1"/>
  <c r="CJ188" i="6"/>
  <c r="CC188" i="6" s="1"/>
  <c r="CH188" i="6"/>
  <c r="CA188" i="6" s="1"/>
  <c r="CN206" i="6"/>
  <c r="CF206" i="6"/>
  <c r="CJ204" i="6"/>
  <c r="CC204" i="6" s="1"/>
  <c r="CL206" i="6"/>
  <c r="CG206" i="6"/>
  <c r="CK206" i="6"/>
  <c r="CD206" i="6"/>
  <c r="AF206" i="6" s="1"/>
  <c r="CI206" i="6"/>
  <c r="CB206" i="6" s="1"/>
  <c r="CM206" i="6"/>
  <c r="CL209" i="6"/>
  <c r="CD209" i="6"/>
  <c r="CM209" i="6"/>
  <c r="CK209" i="6"/>
  <c r="CG209" i="6"/>
  <c r="CF209" i="6"/>
  <c r="CJ207" i="6"/>
  <c r="CC207" i="6" s="1"/>
  <c r="CN209" i="6"/>
  <c r="CL213" i="6"/>
  <c r="CD213" i="6"/>
  <c r="CF213" i="6"/>
  <c r="CM213" i="6"/>
  <c r="CG213" i="6"/>
  <c r="CK213" i="6"/>
  <c r="CE213" i="6"/>
  <c r="CN213" i="6"/>
  <c r="CL215" i="6"/>
  <c r="CD215" i="6"/>
  <c r="CN215" i="6"/>
  <c r="CI215" i="6"/>
  <c r="CB215" i="6" s="1"/>
  <c r="AF215" i="6" s="1"/>
  <c r="CE215" i="6"/>
  <c r="CJ213" i="6"/>
  <c r="CC213" i="6" s="1"/>
  <c r="CM215" i="6"/>
  <c r="CG215" i="6"/>
  <c r="CF215" i="6"/>
  <c r="CN224" i="6"/>
  <c r="CE224" i="6"/>
  <c r="CJ222" i="6"/>
  <c r="CC222" i="6" s="1"/>
  <c r="CL224" i="6"/>
  <c r="CF224" i="6"/>
  <c r="CI224" i="6"/>
  <c r="CB224" i="6" s="1"/>
  <c r="AF224" i="6" s="1"/>
  <c r="CM224" i="6"/>
  <c r="CK224" i="6"/>
  <c r="CG224" i="6"/>
  <c r="CL229" i="6"/>
  <c r="CD229" i="6"/>
  <c r="CK229" i="6"/>
  <c r="CG229" i="6"/>
  <c r="CM229" i="6"/>
  <c r="CF229" i="6"/>
  <c r="CJ227" i="6"/>
  <c r="CC227" i="6" s="1"/>
  <c r="CI229" i="6"/>
  <c r="CB229" i="6" s="1"/>
  <c r="AF229" i="6" s="1"/>
  <c r="CL235" i="6"/>
  <c r="CF235" i="6"/>
  <c r="CN235" i="6"/>
  <c r="CG235" i="6"/>
  <c r="CJ233" i="6"/>
  <c r="CC233" i="6" s="1"/>
  <c r="CI235" i="6"/>
  <c r="CB235" i="6" s="1"/>
  <c r="CM235" i="6"/>
  <c r="CE235" i="6"/>
  <c r="CD240" i="6"/>
  <c r="CN244" i="6"/>
  <c r="CF244" i="6"/>
  <c r="CJ242" i="6"/>
  <c r="CC242" i="6" s="1"/>
  <c r="CM244" i="6"/>
  <c r="CL244" i="6"/>
  <c r="CG244" i="6"/>
  <c r="CI244" i="6"/>
  <c r="CB244" i="6" s="1"/>
  <c r="AF244" i="6" s="1"/>
  <c r="CD244" i="6"/>
  <c r="CL245" i="6"/>
  <c r="CD245" i="6"/>
  <c r="CF245" i="6"/>
  <c r="CM245" i="6"/>
  <c r="CG245" i="6"/>
  <c r="CN245" i="6"/>
  <c r="CE245" i="6"/>
  <c r="CK245" i="6"/>
  <c r="CJ243" i="6"/>
  <c r="CC243" i="6" s="1"/>
  <c r="CN246" i="6"/>
  <c r="CF246" i="6"/>
  <c r="CJ244" i="6"/>
  <c r="CC244" i="6" s="1"/>
  <c r="CL246" i="6"/>
  <c r="CG246" i="6"/>
  <c r="CK246" i="6"/>
  <c r="CD246" i="6"/>
  <c r="CI246" i="6"/>
  <c r="CB246" i="6" s="1"/>
  <c r="CL247" i="6"/>
  <c r="CD247" i="6"/>
  <c r="CN247" i="6"/>
  <c r="CI247" i="6"/>
  <c r="CB247" i="6" s="1"/>
  <c r="CE247" i="6"/>
  <c r="CJ245" i="6"/>
  <c r="CC245" i="6" s="1"/>
  <c r="CM247" i="6"/>
  <c r="CG247" i="6"/>
  <c r="CF247" i="6"/>
  <c r="CN252" i="6"/>
  <c r="CF252" i="6"/>
  <c r="CJ250" i="6"/>
  <c r="CC250" i="6" s="1"/>
  <c r="CM252" i="6"/>
  <c r="CI252" i="6"/>
  <c r="CB252" i="6" s="1"/>
  <c r="AF252" i="6" s="1"/>
  <c r="CD252" i="6"/>
  <c r="CK252" i="6"/>
  <c r="CM261" i="6"/>
  <c r="CI261" i="6"/>
  <c r="CB261" i="6" s="1"/>
  <c r="CE261" i="6"/>
  <c r="CD261" i="6"/>
  <c r="CJ259" i="6"/>
  <c r="CC259" i="6" s="1"/>
  <c r="CL261" i="6"/>
  <c r="CF261" i="6"/>
  <c r="CK261" i="6"/>
  <c r="CN261" i="6"/>
  <c r="CM278" i="6"/>
  <c r="CI278" i="6"/>
  <c r="CB278" i="6" s="1"/>
  <c r="AF278" i="6" s="1"/>
  <c r="CE278" i="6"/>
  <c r="CK278" i="6"/>
  <c r="CF278" i="6"/>
  <c r="CJ276" i="6"/>
  <c r="CC276" i="6" s="1"/>
  <c r="CG278" i="6"/>
  <c r="CL278" i="6"/>
  <c r="CL14" i="6"/>
  <c r="CI19" i="6"/>
  <c r="CM19" i="6"/>
  <c r="CL41" i="6"/>
  <c r="CD43" i="6"/>
  <c r="AJ43" i="6" s="1"/>
  <c r="CL43" i="6"/>
  <c r="CC45" i="6"/>
  <c r="CJ45" i="6"/>
  <c r="CD46" i="6"/>
  <c r="CL47" i="6"/>
  <c r="CL49" i="6"/>
  <c r="CL51" i="6"/>
  <c r="CL53" i="6"/>
  <c r="CD54" i="6"/>
  <c r="CL55" i="6"/>
  <c r="CL57" i="6"/>
  <c r="CA80" i="6"/>
  <c r="CE80" i="6"/>
  <c r="CI80" i="6"/>
  <c r="CM80" i="6"/>
  <c r="CA81" i="6"/>
  <c r="CE81" i="6"/>
  <c r="CI81" i="6"/>
  <c r="CM81" i="6"/>
  <c r="CA82" i="6"/>
  <c r="CE82" i="6"/>
  <c r="CI82" i="6"/>
  <c r="CM82" i="6"/>
  <c r="CA83" i="6"/>
  <c r="V83" i="6" s="1"/>
  <c r="CE83" i="6"/>
  <c r="CI83" i="6"/>
  <c r="CM83" i="6"/>
  <c r="CA84" i="6"/>
  <c r="CE84" i="6"/>
  <c r="CI84" i="6"/>
  <c r="CM84" i="6"/>
  <c r="CA85" i="6"/>
  <c r="CE85" i="6"/>
  <c r="CI85" i="6"/>
  <c r="CM85" i="6"/>
  <c r="CA86" i="6"/>
  <c r="CE86" i="6"/>
  <c r="CI86" i="6"/>
  <c r="CM86" i="6"/>
  <c r="CA87" i="6"/>
  <c r="CE87" i="6"/>
  <c r="CI87" i="6"/>
  <c r="CM87" i="6"/>
  <c r="CA88" i="6"/>
  <c r="CE88" i="6"/>
  <c r="CI88" i="6"/>
  <c r="CM88" i="6"/>
  <c r="CA89" i="6"/>
  <c r="CE89" i="6"/>
  <c r="CI89" i="6"/>
  <c r="CM89" i="6"/>
  <c r="CA90" i="6"/>
  <c r="CE90" i="6"/>
  <c r="CI90" i="6"/>
  <c r="CM90" i="6"/>
  <c r="CA91" i="6"/>
  <c r="CF91" i="6"/>
  <c r="CK91" i="6"/>
  <c r="CD92" i="6"/>
  <c r="CH92" i="6"/>
  <c r="CA93" i="6"/>
  <c r="CF93" i="6"/>
  <c r="CK93" i="6"/>
  <c r="CD94" i="6"/>
  <c r="V94" i="6" s="1"/>
  <c r="CH94" i="6"/>
  <c r="CA95" i="6"/>
  <c r="CF95" i="6"/>
  <c r="CM95" i="6"/>
  <c r="CB96" i="6"/>
  <c r="CH96" i="6"/>
  <c r="CN97" i="6"/>
  <c r="CG97" i="6" s="1"/>
  <c r="CJ97" i="6"/>
  <c r="CF97" i="6"/>
  <c r="CB97" i="6"/>
  <c r="CD97" i="6"/>
  <c r="V97" i="6" s="1"/>
  <c r="CI97" i="6"/>
  <c r="CN98" i="6"/>
  <c r="CG98" i="6" s="1"/>
  <c r="CJ98" i="6"/>
  <c r="CF98" i="6"/>
  <c r="CB98" i="6"/>
  <c r="V98" i="6" s="1"/>
  <c r="CD98" i="6"/>
  <c r="CI98" i="6"/>
  <c r="CN99" i="6"/>
  <c r="CG99" i="6" s="1"/>
  <c r="CJ99" i="6"/>
  <c r="CF99" i="6"/>
  <c r="CB99" i="6"/>
  <c r="V99" i="6" s="1"/>
  <c r="CD99" i="6"/>
  <c r="CI99" i="6"/>
  <c r="CN100" i="6"/>
  <c r="CG100" i="6" s="1"/>
  <c r="CI100" i="6"/>
  <c r="CD100" i="6"/>
  <c r="V100" i="6" s="1"/>
  <c r="CF100" i="6"/>
  <c r="CM100" i="6"/>
  <c r="CC101" i="6"/>
  <c r="CH101" i="6"/>
  <c r="CC102" i="6"/>
  <c r="CH102" i="6"/>
  <c r="CC103" i="6"/>
  <c r="CH103" i="6"/>
  <c r="CC104" i="6"/>
  <c r="CH104" i="6"/>
  <c r="CC105" i="6"/>
  <c r="CH105" i="6"/>
  <c r="CC106" i="6"/>
  <c r="CH106" i="6"/>
  <c r="CC107" i="6"/>
  <c r="CH107" i="6"/>
  <c r="CC108" i="6"/>
  <c r="CH108" i="6"/>
  <c r="CC109" i="6"/>
  <c r="CH109" i="6"/>
  <c r="CC110" i="6"/>
  <c r="CH110" i="6"/>
  <c r="CC111" i="6"/>
  <c r="CH111" i="6"/>
  <c r="CC112" i="6"/>
  <c r="CH112" i="6"/>
  <c r="CC113" i="6"/>
  <c r="CH113" i="6"/>
  <c r="CC114" i="6"/>
  <c r="CH114" i="6"/>
  <c r="CC115" i="6"/>
  <c r="CH115" i="6"/>
  <c r="CC116" i="6"/>
  <c r="CH116" i="6"/>
  <c r="CC117" i="6"/>
  <c r="CH117" i="6"/>
  <c r="CC118" i="6"/>
  <c r="CH118" i="6"/>
  <c r="CC119" i="6"/>
  <c r="CH119" i="6"/>
  <c r="CC120" i="6"/>
  <c r="CH120" i="6"/>
  <c r="CC121" i="6"/>
  <c r="CH121" i="6"/>
  <c r="CC122" i="6"/>
  <c r="CH122" i="6"/>
  <c r="CC123" i="6"/>
  <c r="CH123" i="6"/>
  <c r="CC124" i="6"/>
  <c r="CM126" i="6"/>
  <c r="CI126" i="6"/>
  <c r="CE126" i="6"/>
  <c r="CA126" i="6"/>
  <c r="V126" i="6" s="1"/>
  <c r="CL126" i="6"/>
  <c r="CB126" i="6"/>
  <c r="CF126" i="6"/>
  <c r="CN126" i="6"/>
  <c r="CG126" i="6" s="1"/>
  <c r="CD127" i="6"/>
  <c r="CC128" i="6"/>
  <c r="CM130" i="6"/>
  <c r="CI130" i="6"/>
  <c r="CE130" i="6"/>
  <c r="CA130" i="6"/>
  <c r="CL130" i="6"/>
  <c r="CB130" i="6"/>
  <c r="CF130" i="6"/>
  <c r="CN130" i="6"/>
  <c r="CG130" i="6" s="1"/>
  <c r="CD131" i="6"/>
  <c r="CD136" i="6"/>
  <c r="CA137" i="6"/>
  <c r="CI137" i="6"/>
  <c r="CN139" i="6"/>
  <c r="CG139" i="6" s="1"/>
  <c r="CJ139" i="6"/>
  <c r="CF139" i="6"/>
  <c r="CB139" i="6"/>
  <c r="CM139" i="6"/>
  <c r="CH139" i="6"/>
  <c r="CC139" i="6"/>
  <c r="V139" i="6" s="1"/>
  <c r="CE139" i="6"/>
  <c r="CL139" i="6"/>
  <c r="CD140" i="6"/>
  <c r="CA141" i="6"/>
  <c r="CN143" i="6"/>
  <c r="CG143" i="6" s="1"/>
  <c r="CJ143" i="6"/>
  <c r="CF143" i="6"/>
  <c r="CB143" i="6"/>
  <c r="V143" i="6" s="1"/>
  <c r="CM143" i="6"/>
  <c r="CH143" i="6"/>
  <c r="CC143" i="6"/>
  <c r="CE143" i="6"/>
  <c r="CL143" i="6"/>
  <c r="CH149" i="6"/>
  <c r="CA149" i="6" s="1"/>
  <c r="U149" i="6" s="1"/>
  <c r="CJ150" i="6"/>
  <c r="CC150" i="6" s="1"/>
  <c r="U150" i="6" s="1"/>
  <c r="CJ152" i="6"/>
  <c r="CC152" i="6" s="1"/>
  <c r="CH157" i="6"/>
  <c r="CA157" i="6" s="1"/>
  <c r="CJ158" i="6"/>
  <c r="CC158" i="6" s="1"/>
  <c r="U158" i="6" s="1"/>
  <c r="CJ160" i="6"/>
  <c r="CC160" i="6" s="1"/>
  <c r="CI177" i="6"/>
  <c r="CB177" i="6" s="1"/>
  <c r="CJ177" i="6"/>
  <c r="CC177" i="6" s="1"/>
  <c r="CK177" i="6"/>
  <c r="CD177" i="6" s="1"/>
  <c r="U180" i="6"/>
  <c r="CH181" i="6"/>
  <c r="CA181" i="6" s="1"/>
  <c r="CL187" i="6"/>
  <c r="CE187" i="6" s="1"/>
  <c r="CH187" i="6"/>
  <c r="CA187" i="6" s="1"/>
  <c r="CJ187" i="6"/>
  <c r="CC187" i="6" s="1"/>
  <c r="CK187" i="6"/>
  <c r="CD187" i="6" s="1"/>
  <c r="CK188" i="6"/>
  <c r="CD188" i="6" s="1"/>
  <c r="CL207" i="6"/>
  <c r="CD207" i="6"/>
  <c r="CN207" i="6"/>
  <c r="CI207" i="6"/>
  <c r="CB207" i="6" s="1"/>
  <c r="AF207" i="6" s="1"/>
  <c r="CE207" i="6"/>
  <c r="CJ205" i="6"/>
  <c r="CC205" i="6" s="1"/>
  <c r="CK207" i="6"/>
  <c r="CF207" i="6"/>
  <c r="CN208" i="6"/>
  <c r="CF208" i="6"/>
  <c r="CJ206" i="6"/>
  <c r="CC206" i="6" s="1"/>
  <c r="CK208" i="6"/>
  <c r="CE208" i="6"/>
  <c r="CM208" i="6"/>
  <c r="CG208" i="6"/>
  <c r="CL208" i="6"/>
  <c r="CD208" i="6"/>
  <c r="CE209" i="6"/>
  <c r="CN210" i="6"/>
  <c r="CF210" i="6"/>
  <c r="CJ208" i="6"/>
  <c r="CC208" i="6" s="1"/>
  <c r="AF208" i="6" s="1"/>
  <c r="CI210" i="6"/>
  <c r="CB210" i="6" s="1"/>
  <c r="CD210" i="6"/>
  <c r="CL210" i="6"/>
  <c r="CE210" i="6"/>
  <c r="AF210" i="6" s="1"/>
  <c r="CK210" i="6"/>
  <c r="CL211" i="6"/>
  <c r="CD211" i="6"/>
  <c r="CK211" i="6"/>
  <c r="CG211" i="6"/>
  <c r="CN211" i="6"/>
  <c r="CM211" i="6"/>
  <c r="CF211" i="6"/>
  <c r="AF211" i="6" s="1"/>
  <c r="CJ209" i="6"/>
  <c r="CC209" i="6" s="1"/>
  <c r="AF209" i="6" s="1"/>
  <c r="CE211" i="6"/>
  <c r="CN212" i="6"/>
  <c r="CF212" i="6"/>
  <c r="CJ210" i="6"/>
  <c r="CC210" i="6" s="1"/>
  <c r="CM212" i="6"/>
  <c r="CL212" i="6"/>
  <c r="CG212" i="6"/>
  <c r="CK212" i="6"/>
  <c r="CE212" i="6"/>
  <c r="CD212" i="6"/>
  <c r="CN216" i="6"/>
  <c r="CF216" i="6"/>
  <c r="CJ214" i="6"/>
  <c r="CC214" i="6" s="1"/>
  <c r="CK216" i="6"/>
  <c r="CE216" i="6"/>
  <c r="AF216" i="6" s="1"/>
  <c r="CI216" i="6"/>
  <c r="CB216" i="6" s="1"/>
  <c r="CL217" i="6"/>
  <c r="CD217" i="6"/>
  <c r="CM217" i="6"/>
  <c r="CI217" i="6"/>
  <c r="CB217" i="6" s="1"/>
  <c r="CE217" i="6"/>
  <c r="CN217" i="6"/>
  <c r="CN220" i="6"/>
  <c r="CL220" i="6"/>
  <c r="CG220" i="6"/>
  <c r="CJ218" i="6"/>
  <c r="CC218" i="6" s="1"/>
  <c r="CD220" i="6"/>
  <c r="AF220" i="6" s="1"/>
  <c r="CM220" i="6"/>
  <c r="CE220" i="6"/>
  <c r="CK220" i="6"/>
  <c r="CN221" i="6"/>
  <c r="CE221" i="6"/>
  <c r="CL221" i="6"/>
  <c r="CF221" i="6"/>
  <c r="CM221" i="6"/>
  <c r="CD221" i="6"/>
  <c r="CK221" i="6"/>
  <c r="CJ219" i="6"/>
  <c r="CC219" i="6" s="1"/>
  <c r="CI221" i="6"/>
  <c r="CB221" i="6" s="1"/>
  <c r="CG221" i="6"/>
  <c r="CL225" i="6"/>
  <c r="CD225" i="6"/>
  <c r="CJ223" i="6"/>
  <c r="CC223" i="6" s="1"/>
  <c r="CN225" i="6"/>
  <c r="CI225" i="6"/>
  <c r="CB225" i="6" s="1"/>
  <c r="CE225" i="6"/>
  <c r="CG225" i="6"/>
  <c r="CM225" i="6"/>
  <c r="CN229" i="6"/>
  <c r="CL231" i="6"/>
  <c r="CF231" i="6"/>
  <c r="CN231" i="6"/>
  <c r="CG231" i="6"/>
  <c r="CE231" i="6"/>
  <c r="CJ229" i="6"/>
  <c r="CC229" i="6" s="1"/>
  <c r="CI231" i="6"/>
  <c r="CB231" i="6" s="1"/>
  <c r="CN236" i="6"/>
  <c r="CI236" i="6"/>
  <c r="CB236" i="6" s="1"/>
  <c r="CG236" i="6"/>
  <c r="CF236" i="6"/>
  <c r="CJ234" i="6"/>
  <c r="CC234" i="6" s="1"/>
  <c r="CM236" i="6"/>
  <c r="CL236" i="6"/>
  <c r="CJ236" i="6"/>
  <c r="CC236" i="6" s="1"/>
  <c r="CI241" i="6"/>
  <c r="CB241" i="6" s="1"/>
  <c r="CE244" i="6"/>
  <c r="CE246" i="6"/>
  <c r="CN248" i="6"/>
  <c r="CF248" i="6"/>
  <c r="CJ246" i="6"/>
  <c r="CC246" i="6" s="1"/>
  <c r="CK248" i="6"/>
  <c r="CE248" i="6"/>
  <c r="CI248" i="6"/>
  <c r="CB248" i="6" s="1"/>
  <c r="AF248" i="6" s="1"/>
  <c r="CG248" i="6"/>
  <c r="CM248" i="6"/>
  <c r="CD248" i="6"/>
  <c r="CL252" i="6"/>
  <c r="CK256" i="6"/>
  <c r="CG256" i="6"/>
  <c r="CE256" i="6"/>
  <c r="CJ254" i="6"/>
  <c r="CC254" i="6" s="1"/>
  <c r="AF254" i="6" s="1"/>
  <c r="CN256" i="6"/>
  <c r="CM256" i="6"/>
  <c r="CF256" i="6"/>
  <c r="CD256" i="6"/>
  <c r="CL256" i="6"/>
  <c r="CI256" i="6"/>
  <c r="CB256" i="6" s="1"/>
  <c r="CM263" i="6"/>
  <c r="CI263" i="6"/>
  <c r="CB263" i="6" s="1"/>
  <c r="CE263" i="6"/>
  <c r="CD263" i="6"/>
  <c r="CJ261" i="6"/>
  <c r="CC261" i="6" s="1"/>
  <c r="CN263" i="6"/>
  <c r="CG263" i="6"/>
  <c r="CL263" i="6"/>
  <c r="CF263" i="6"/>
  <c r="CD278" i="6"/>
  <c r="E54" i="6"/>
  <c r="E58" i="6"/>
  <c r="D58" i="6" s="1"/>
  <c r="CC85" i="6"/>
  <c r="CK85" i="6"/>
  <c r="CC86" i="6"/>
  <c r="CK86" i="6"/>
  <c r="CC87" i="6"/>
  <c r="CK87" i="6"/>
  <c r="CC88" i="6"/>
  <c r="CK88" i="6"/>
  <c r="CC89" i="6"/>
  <c r="CK89" i="6"/>
  <c r="CC90" i="6"/>
  <c r="CK90" i="6"/>
  <c r="CD91" i="6"/>
  <c r="CD93" i="6"/>
  <c r="CH93" i="6"/>
  <c r="CD95" i="6"/>
  <c r="CM128" i="6"/>
  <c r="CI128" i="6"/>
  <c r="CE128" i="6"/>
  <c r="CA128" i="6"/>
  <c r="CL128" i="6"/>
  <c r="CB128" i="6"/>
  <c r="CF128" i="6"/>
  <c r="CN128" i="6"/>
  <c r="CG128" i="6" s="1"/>
  <c r="D132" i="6"/>
  <c r="CN141" i="6"/>
  <c r="CG141" i="6" s="1"/>
  <c r="CJ141" i="6"/>
  <c r="CF141" i="6"/>
  <c r="CB141" i="6"/>
  <c r="CM141" i="6"/>
  <c r="CH141" i="6"/>
  <c r="CC141" i="6"/>
  <c r="CE141" i="6"/>
  <c r="CL141" i="6"/>
  <c r="CH155" i="6"/>
  <c r="CA155" i="6" s="1"/>
  <c r="CI155" i="6"/>
  <c r="CB155" i="6" s="1"/>
  <c r="U177" i="6"/>
  <c r="CN204" i="6"/>
  <c r="CF204" i="6"/>
  <c r="CM204" i="6"/>
  <c r="CI204" i="6"/>
  <c r="CB204" i="6" s="1"/>
  <c r="AF204" i="6" s="1"/>
  <c r="CD204" i="6"/>
  <c r="CL205" i="6"/>
  <c r="CD205" i="6"/>
  <c r="CF205" i="6"/>
  <c r="CI205" i="6"/>
  <c r="CB205" i="6" s="1"/>
  <c r="CJ203" i="6"/>
  <c r="CC203" i="6" s="1"/>
  <c r="CN205" i="6"/>
  <c r="CN223" i="6"/>
  <c r="CE223" i="6"/>
  <c r="CJ221" i="6"/>
  <c r="CC221" i="6" s="1"/>
  <c r="CL223" i="6"/>
  <c r="CF223" i="6"/>
  <c r="CM223" i="6"/>
  <c r="CD223" i="6"/>
  <c r="CK223" i="6"/>
  <c r="CI223" i="6"/>
  <c r="CB223" i="6" s="1"/>
  <c r="CG223" i="6"/>
  <c r="CF234" i="6"/>
  <c r="CN240" i="6"/>
  <c r="CF240" i="6"/>
  <c r="CK240" i="6"/>
  <c r="CE240" i="6"/>
  <c r="CM240" i="6"/>
  <c r="CG240" i="6"/>
  <c r="CI240" i="6"/>
  <c r="CB240" i="6" s="1"/>
  <c r="AF240" i="6" s="1"/>
  <c r="CE12" i="6"/>
  <c r="CK12" i="6"/>
  <c r="CE14" i="6"/>
  <c r="CK14" i="6"/>
  <c r="CE41" i="6"/>
  <c r="CK41" i="6"/>
  <c r="CE47" i="6"/>
  <c r="AJ47" i="6" s="1"/>
  <c r="CE53" i="6"/>
  <c r="CE55" i="6"/>
  <c r="CE57" i="6"/>
  <c r="CK57" i="6"/>
  <c r="CH80" i="6"/>
  <c r="CH81" i="6"/>
  <c r="CL81" i="6"/>
  <c r="CD82" i="6"/>
  <c r="CL82" i="6"/>
  <c r="CD83" i="6"/>
  <c r="CL83" i="6"/>
  <c r="CD84" i="6"/>
  <c r="CL84" i="6"/>
  <c r="CD85" i="6"/>
  <c r="CL85" i="6"/>
  <c r="CD86" i="6"/>
  <c r="CL86" i="6"/>
  <c r="CD87" i="6"/>
  <c r="CL87" i="6"/>
  <c r="CD88" i="6"/>
  <c r="CL88" i="6"/>
  <c r="CD89" i="6"/>
  <c r="CL89" i="6"/>
  <c r="CD90" i="6"/>
  <c r="CL90" i="6"/>
  <c r="CE91" i="6"/>
  <c r="CE95" i="6"/>
  <c r="CK95" i="6"/>
  <c r="CM96" i="6"/>
  <c r="CM125" i="6"/>
  <c r="CI125" i="6"/>
  <c r="CE125" i="6"/>
  <c r="CA125" i="6"/>
  <c r="CL125" i="6"/>
  <c r="CB125" i="6"/>
  <c r="CN125" i="6"/>
  <c r="CG125" i="6" s="1"/>
  <c r="CM129" i="6"/>
  <c r="CI129" i="6"/>
  <c r="CE129" i="6"/>
  <c r="CA129" i="6"/>
  <c r="V129" i="6" s="1"/>
  <c r="CL129" i="6"/>
  <c r="CB129" i="6"/>
  <c r="CN129" i="6"/>
  <c r="CG129" i="6" s="1"/>
  <c r="CC12" i="6"/>
  <c r="CI12" i="6"/>
  <c r="CB12" i="6" s="1"/>
  <c r="CC14" i="6"/>
  <c r="AJ14" i="6" s="1"/>
  <c r="CJ19" i="6"/>
  <c r="CC41" i="6"/>
  <c r="AJ41" i="6" s="1"/>
  <c r="CD45" i="6"/>
  <c r="CC47" i="6"/>
  <c r="CC49" i="6"/>
  <c r="AJ49" i="6" s="1"/>
  <c r="CC51" i="6"/>
  <c r="AJ51" i="6" s="1"/>
  <c r="CC53" i="6"/>
  <c r="AJ53" i="6" s="1"/>
  <c r="CC55" i="6"/>
  <c r="AJ55" i="6" s="1"/>
  <c r="CC57" i="6"/>
  <c r="AJ57" i="6" s="1"/>
  <c r="CB80" i="6"/>
  <c r="CF80" i="6"/>
  <c r="CJ80" i="6"/>
  <c r="CB81" i="6"/>
  <c r="CF81" i="6"/>
  <c r="CJ81" i="6"/>
  <c r="CB82" i="6"/>
  <c r="CF82" i="6"/>
  <c r="CJ82" i="6"/>
  <c r="CB83" i="6"/>
  <c r="CF83" i="6"/>
  <c r="CJ83" i="6"/>
  <c r="CB84" i="6"/>
  <c r="CF84" i="6"/>
  <c r="CJ84" i="6"/>
  <c r="CB85" i="6"/>
  <c r="CF85" i="6"/>
  <c r="CJ85" i="6"/>
  <c r="CB86" i="6"/>
  <c r="CF86" i="6"/>
  <c r="CJ86" i="6"/>
  <c r="CB87" i="6"/>
  <c r="CF87" i="6"/>
  <c r="CJ87" i="6"/>
  <c r="CB88" i="6"/>
  <c r="CF88" i="6"/>
  <c r="CJ88" i="6"/>
  <c r="CB89" i="6"/>
  <c r="CF89" i="6"/>
  <c r="CJ89" i="6"/>
  <c r="CB90" i="6"/>
  <c r="CF90" i="6"/>
  <c r="CJ90" i="6"/>
  <c r="CB91" i="6"/>
  <c r="CB93" i="6"/>
  <c r="CB95" i="6"/>
  <c r="CH95" i="6"/>
  <c r="CN95" i="6"/>
  <c r="CG95" i="6" s="1"/>
  <c r="CD96" i="6"/>
  <c r="CK96" i="6"/>
  <c r="CN101" i="6"/>
  <c r="CG101" i="6" s="1"/>
  <c r="CJ101" i="6"/>
  <c r="CF101" i="6"/>
  <c r="CB101" i="6"/>
  <c r="CD101" i="6"/>
  <c r="CI101" i="6"/>
  <c r="CN102" i="6"/>
  <c r="CG102" i="6" s="1"/>
  <c r="CJ102" i="6"/>
  <c r="CF102" i="6"/>
  <c r="CB102" i="6"/>
  <c r="CD102" i="6"/>
  <c r="CI102" i="6"/>
  <c r="CN103" i="6"/>
  <c r="CG103" i="6" s="1"/>
  <c r="CJ103" i="6"/>
  <c r="CF103" i="6"/>
  <c r="CB103" i="6"/>
  <c r="CD103" i="6"/>
  <c r="CI103" i="6"/>
  <c r="CN104" i="6"/>
  <c r="CG104" i="6" s="1"/>
  <c r="CJ104" i="6"/>
  <c r="CF104" i="6"/>
  <c r="CB104" i="6"/>
  <c r="CD104" i="6"/>
  <c r="CI104" i="6"/>
  <c r="CN105" i="6"/>
  <c r="CG105" i="6" s="1"/>
  <c r="CJ105" i="6"/>
  <c r="CF105" i="6"/>
  <c r="CB105" i="6"/>
  <c r="CD105" i="6"/>
  <c r="CI105" i="6"/>
  <c r="CN106" i="6"/>
  <c r="CG106" i="6" s="1"/>
  <c r="CJ106" i="6"/>
  <c r="CF106" i="6"/>
  <c r="CB106" i="6"/>
  <c r="CD106" i="6"/>
  <c r="CI106" i="6"/>
  <c r="CN107" i="6"/>
  <c r="CG107" i="6" s="1"/>
  <c r="CJ107" i="6"/>
  <c r="CF107" i="6"/>
  <c r="CB107" i="6"/>
  <c r="CD107" i="6"/>
  <c r="CI107" i="6"/>
  <c r="CN108" i="6"/>
  <c r="CG108" i="6" s="1"/>
  <c r="CJ108" i="6"/>
  <c r="CF108" i="6"/>
  <c r="CB108" i="6"/>
  <c r="CD108" i="6"/>
  <c r="CI108" i="6"/>
  <c r="CN109" i="6"/>
  <c r="CG109" i="6" s="1"/>
  <c r="CJ109" i="6"/>
  <c r="CF109" i="6"/>
  <c r="CB109" i="6"/>
  <c r="CD109" i="6"/>
  <c r="CI109" i="6"/>
  <c r="CN110" i="6"/>
  <c r="CG110" i="6" s="1"/>
  <c r="CJ110" i="6"/>
  <c r="CF110" i="6"/>
  <c r="CB110" i="6"/>
  <c r="CD110" i="6"/>
  <c r="CI110" i="6"/>
  <c r="CN111" i="6"/>
  <c r="CG111" i="6" s="1"/>
  <c r="CJ111" i="6"/>
  <c r="CF111" i="6"/>
  <c r="CB111" i="6"/>
  <c r="CD111" i="6"/>
  <c r="CI111" i="6"/>
  <c r="CN112" i="6"/>
  <c r="CG112" i="6" s="1"/>
  <c r="CJ112" i="6"/>
  <c r="CF112" i="6"/>
  <c r="CB112" i="6"/>
  <c r="CD112" i="6"/>
  <c r="CI112" i="6"/>
  <c r="CN113" i="6"/>
  <c r="CG113" i="6" s="1"/>
  <c r="CJ113" i="6"/>
  <c r="CF113" i="6"/>
  <c r="CB113" i="6"/>
  <c r="CD113" i="6"/>
  <c r="CI113" i="6"/>
  <c r="CN114" i="6"/>
  <c r="CG114" i="6" s="1"/>
  <c r="CJ114" i="6"/>
  <c r="CF114" i="6"/>
  <c r="CB114" i="6"/>
  <c r="CD114" i="6"/>
  <c r="CI114" i="6"/>
  <c r="CN115" i="6"/>
  <c r="CG115" i="6" s="1"/>
  <c r="CJ115" i="6"/>
  <c r="CF115" i="6"/>
  <c r="CB115" i="6"/>
  <c r="CD115" i="6"/>
  <c r="CI115" i="6"/>
  <c r="CN116" i="6"/>
  <c r="CG116" i="6" s="1"/>
  <c r="CJ116" i="6"/>
  <c r="CF116" i="6"/>
  <c r="CB116" i="6"/>
  <c r="CD116" i="6"/>
  <c r="CI116" i="6"/>
  <c r="CN117" i="6"/>
  <c r="CG117" i="6" s="1"/>
  <c r="CJ117" i="6"/>
  <c r="CF117" i="6"/>
  <c r="CB117" i="6"/>
  <c r="CD117" i="6"/>
  <c r="CI117" i="6"/>
  <c r="CN118" i="6"/>
  <c r="CG118" i="6" s="1"/>
  <c r="CJ118" i="6"/>
  <c r="CF118" i="6"/>
  <c r="CB118" i="6"/>
  <c r="CD118" i="6"/>
  <c r="CI118" i="6"/>
  <c r="CN119" i="6"/>
  <c r="CG119" i="6" s="1"/>
  <c r="CJ119" i="6"/>
  <c r="CF119" i="6"/>
  <c r="CB119" i="6"/>
  <c r="CD119" i="6"/>
  <c r="CI119" i="6"/>
  <c r="CN120" i="6"/>
  <c r="CG120" i="6" s="1"/>
  <c r="CJ120" i="6"/>
  <c r="CF120" i="6"/>
  <c r="CB120" i="6"/>
  <c r="CD120" i="6"/>
  <c r="CI120" i="6"/>
  <c r="CN121" i="6"/>
  <c r="CG121" i="6" s="1"/>
  <c r="CJ121" i="6"/>
  <c r="CF121" i="6"/>
  <c r="CB121" i="6"/>
  <c r="CD121" i="6"/>
  <c r="CI121" i="6"/>
  <c r="CN122" i="6"/>
  <c r="CG122" i="6" s="1"/>
  <c r="CJ122" i="6"/>
  <c r="CF122" i="6"/>
  <c r="CB122" i="6"/>
  <c r="CD122" i="6"/>
  <c r="CI122" i="6"/>
  <c r="CN123" i="6"/>
  <c r="CG123" i="6" s="1"/>
  <c r="CJ123" i="6"/>
  <c r="CF123" i="6"/>
  <c r="CB123" i="6"/>
  <c r="CD123" i="6"/>
  <c r="CI123" i="6"/>
  <c r="CM124" i="6"/>
  <c r="CI124" i="6"/>
  <c r="CE124" i="6"/>
  <c r="CL124" i="6"/>
  <c r="CB124" i="6"/>
  <c r="CD124" i="6"/>
  <c r="CK124" i="6"/>
  <c r="CC125" i="6"/>
  <c r="CJ125" i="6"/>
  <c r="CM127" i="6"/>
  <c r="CI127" i="6"/>
  <c r="CE127" i="6"/>
  <c r="CA127" i="6"/>
  <c r="CL127" i="6"/>
  <c r="CB127" i="6"/>
  <c r="CF127" i="6"/>
  <c r="CN127" i="6"/>
  <c r="CG127" i="6" s="1"/>
  <c r="CD128" i="6"/>
  <c r="CK128" i="6"/>
  <c r="CC129" i="6"/>
  <c r="CJ129" i="6"/>
  <c r="CM131" i="6"/>
  <c r="CI131" i="6"/>
  <c r="CE131" i="6"/>
  <c r="CA131" i="6"/>
  <c r="CL131" i="6"/>
  <c r="CB131" i="6"/>
  <c r="CF131" i="6"/>
  <c r="CN131" i="6"/>
  <c r="CG131" i="6" s="1"/>
  <c r="CN136" i="6"/>
  <c r="CG136" i="6" s="1"/>
  <c r="CJ136" i="6"/>
  <c r="CF136" i="6"/>
  <c r="CB136" i="6"/>
  <c r="CM136" i="6"/>
  <c r="CH136" i="6"/>
  <c r="CC136" i="6"/>
  <c r="CE136" i="6"/>
  <c r="CL136" i="6"/>
  <c r="CD137" i="6"/>
  <c r="CK137" i="6"/>
  <c r="CA138" i="6"/>
  <c r="CI138" i="6"/>
  <c r="CN140" i="6"/>
  <c r="CG140" i="6" s="1"/>
  <c r="CJ140" i="6"/>
  <c r="CF140" i="6"/>
  <c r="CB140" i="6"/>
  <c r="CM140" i="6"/>
  <c r="CH140" i="6"/>
  <c r="CC140" i="6"/>
  <c r="CE140" i="6"/>
  <c r="CL140" i="6"/>
  <c r="CD141" i="6"/>
  <c r="CK141" i="6"/>
  <c r="CA142" i="6"/>
  <c r="CI142" i="6"/>
  <c r="D144" i="6"/>
  <c r="CI149" i="6"/>
  <c r="CB149" i="6" s="1"/>
  <c r="CH151" i="6"/>
  <c r="CA151" i="6" s="1"/>
  <c r="CK151" i="6"/>
  <c r="CD151" i="6" s="1"/>
  <c r="CI151" i="6"/>
  <c r="CB151" i="6" s="1"/>
  <c r="CJ153" i="6"/>
  <c r="CC153" i="6" s="1"/>
  <c r="CI153" i="6"/>
  <c r="CB153" i="6" s="1"/>
  <c r="U153" i="6" s="1"/>
  <c r="CI156" i="6"/>
  <c r="CB156" i="6" s="1"/>
  <c r="CH156" i="6"/>
  <c r="CA156" i="6" s="1"/>
  <c r="CJ156" i="6"/>
  <c r="CC156" i="6" s="1"/>
  <c r="CI157" i="6"/>
  <c r="CB157" i="6" s="1"/>
  <c r="CH159" i="6"/>
  <c r="CA159" i="6" s="1"/>
  <c r="U159" i="6" s="1"/>
  <c r="CK159" i="6"/>
  <c r="CD159" i="6" s="1"/>
  <c r="CI159" i="6"/>
  <c r="CB159" i="6" s="1"/>
  <c r="CJ161" i="6"/>
  <c r="CC161" i="6" s="1"/>
  <c r="CI161" i="6"/>
  <c r="CB161" i="6" s="1"/>
  <c r="U161" i="6" s="1"/>
  <c r="CH164" i="6"/>
  <c r="CA164" i="6" s="1"/>
  <c r="U164" i="6" s="1"/>
  <c r="CI165" i="6"/>
  <c r="CB165" i="6" s="1"/>
  <c r="CJ165" i="6"/>
  <c r="CC165" i="6" s="1"/>
  <c r="CH165" i="6"/>
  <c r="CA165" i="6" s="1"/>
  <c r="U165" i="6" s="1"/>
  <c r="CH166" i="6"/>
  <c r="CA166" i="6" s="1"/>
  <c r="U166" i="6" s="1"/>
  <c r="CI167" i="6"/>
  <c r="CB167" i="6" s="1"/>
  <c r="CJ167" i="6"/>
  <c r="CC167" i="6" s="1"/>
  <c r="CH167" i="6"/>
  <c r="CA167" i="6" s="1"/>
  <c r="U167" i="6" s="1"/>
  <c r="CH168" i="6"/>
  <c r="CA168" i="6" s="1"/>
  <c r="CI169" i="6"/>
  <c r="CB169" i="6" s="1"/>
  <c r="CJ169" i="6"/>
  <c r="CC169" i="6" s="1"/>
  <c r="CH169" i="6"/>
  <c r="CA169" i="6" s="1"/>
  <c r="U169" i="6" s="1"/>
  <c r="CH170" i="6"/>
  <c r="CA170" i="6" s="1"/>
  <c r="U170" i="6" s="1"/>
  <c r="CI171" i="6"/>
  <c r="CB171" i="6" s="1"/>
  <c r="CJ171" i="6"/>
  <c r="CC171" i="6" s="1"/>
  <c r="CH171" i="6"/>
  <c r="CA171" i="6" s="1"/>
  <c r="U171" i="6" s="1"/>
  <c r="CH172" i="6"/>
  <c r="CA172" i="6" s="1"/>
  <c r="U172" i="6" s="1"/>
  <c r="CI173" i="6"/>
  <c r="CB173" i="6" s="1"/>
  <c r="CJ173" i="6"/>
  <c r="CC173" i="6" s="1"/>
  <c r="CH173" i="6"/>
  <c r="CA173" i="6" s="1"/>
  <c r="U173" i="6" s="1"/>
  <c r="CH174" i="6"/>
  <c r="CA174" i="6" s="1"/>
  <c r="U174" i="6" s="1"/>
  <c r="CI175" i="6"/>
  <c r="CB175" i="6" s="1"/>
  <c r="CJ175" i="6"/>
  <c r="CC175" i="6" s="1"/>
  <c r="CK175" i="6"/>
  <c r="CD175" i="6" s="1"/>
  <c r="CH175" i="6"/>
  <c r="CA175" i="6" s="1"/>
  <c r="CI179" i="6"/>
  <c r="CB179" i="6" s="1"/>
  <c r="CJ179" i="6"/>
  <c r="CC179" i="6" s="1"/>
  <c r="U179" i="6" s="1"/>
  <c r="CK179" i="6"/>
  <c r="CD179" i="6" s="1"/>
  <c r="CL188" i="6"/>
  <c r="CE188" i="6" s="1"/>
  <c r="CE204" i="6"/>
  <c r="CL204" i="6"/>
  <c r="CE205" i="6"/>
  <c r="AF205" i="6" s="1"/>
  <c r="CM205" i="6"/>
  <c r="CE206" i="6"/>
  <c r="CG207" i="6"/>
  <c r="CG210" i="6"/>
  <c r="CJ215" i="6"/>
  <c r="CC215" i="6" s="1"/>
  <c r="CL216" i="6"/>
  <c r="CF225" i="6"/>
  <c r="CI226" i="6"/>
  <c r="CB226" i="6" s="1"/>
  <c r="CN230" i="6"/>
  <c r="CI230" i="6"/>
  <c r="CB230" i="6" s="1"/>
  <c r="AF230" i="6" s="1"/>
  <c r="CJ228" i="6"/>
  <c r="CC228" i="6" s="1"/>
  <c r="CL230" i="6"/>
  <c r="CE230" i="6"/>
  <c r="CG230" i="6"/>
  <c r="CF230" i="6"/>
  <c r="CM231" i="6"/>
  <c r="CJ232" i="6"/>
  <c r="CC232" i="6" s="1"/>
  <c r="CL239" i="6"/>
  <c r="CF239" i="6"/>
  <c r="CN239" i="6"/>
  <c r="CG239" i="6"/>
  <c r="CJ237" i="6"/>
  <c r="CC237" i="6" s="1"/>
  <c r="CM239" i="6"/>
  <c r="CI239" i="6"/>
  <c r="CB239" i="6" s="1"/>
  <c r="CE239" i="6"/>
  <c r="CL240" i="6"/>
  <c r="CN242" i="6"/>
  <c r="CF242" i="6"/>
  <c r="CJ240" i="6"/>
  <c r="CC240" i="6" s="1"/>
  <c r="CI242" i="6"/>
  <c r="CB242" i="6" s="1"/>
  <c r="AF242" i="6" s="1"/>
  <c r="CD242" i="6"/>
  <c r="CL242" i="6"/>
  <c r="CE242" i="6"/>
  <c r="CG242" i="6"/>
  <c r="CI245" i="6"/>
  <c r="CB245" i="6" s="1"/>
  <c r="CL249" i="6"/>
  <c r="CD249" i="6"/>
  <c r="CM249" i="6"/>
  <c r="CI249" i="6"/>
  <c r="CB249" i="6" s="1"/>
  <c r="CE249" i="6"/>
  <c r="CE252" i="6"/>
  <c r="CL253" i="6"/>
  <c r="CD253" i="6"/>
  <c r="CF253" i="6"/>
  <c r="CI253" i="6"/>
  <c r="CB253" i="6" s="1"/>
  <c r="CJ251" i="6"/>
  <c r="CC251" i="6" s="1"/>
  <c r="CN253" i="6"/>
  <c r="CG253" i="6"/>
  <c r="CM253" i="6"/>
  <c r="CE253" i="6"/>
  <c r="CK254" i="6"/>
  <c r="CF254" i="6"/>
  <c r="CJ252" i="6"/>
  <c r="CC252" i="6" s="1"/>
  <c r="CM254" i="6"/>
  <c r="CG254" i="6"/>
  <c r="CL254" i="6"/>
  <c r="CD254" i="6"/>
  <c r="CN254" i="6"/>
  <c r="CI254" i="6"/>
  <c r="CB254" i="6" s="1"/>
  <c r="CG261" i="6"/>
  <c r="CI266" i="6"/>
  <c r="CB266" i="6" s="1"/>
  <c r="AF266" i="6" s="1"/>
  <c r="CJ176" i="6"/>
  <c r="CC176" i="6" s="1"/>
  <c r="U176" i="6" s="1"/>
  <c r="CJ178" i="6"/>
  <c r="CC178" i="6" s="1"/>
  <c r="CJ180" i="6"/>
  <c r="CC180" i="6" s="1"/>
  <c r="CJ189" i="6"/>
  <c r="CC189" i="6" s="1"/>
  <c r="CK189" i="6"/>
  <c r="CD189" i="6" s="1"/>
  <c r="CL189" i="6"/>
  <c r="CE189" i="6" s="1"/>
  <c r="CN214" i="6"/>
  <c r="CF214" i="6"/>
  <c r="CJ212" i="6"/>
  <c r="CC212" i="6" s="1"/>
  <c r="AF212" i="6" s="1"/>
  <c r="CL214" i="6"/>
  <c r="CG214" i="6"/>
  <c r="CE214" i="6"/>
  <c r="AF214" i="6" s="1"/>
  <c r="CM214" i="6"/>
  <c r="CG218" i="6"/>
  <c r="CN228" i="6"/>
  <c r="CF228" i="6"/>
  <c r="CJ226" i="6"/>
  <c r="CC226" i="6" s="1"/>
  <c r="AF226" i="6" s="1"/>
  <c r="CI228" i="6"/>
  <c r="CB228" i="6" s="1"/>
  <c r="CD228" i="6"/>
  <c r="CK228" i="6"/>
  <c r="CL228" i="6"/>
  <c r="CN232" i="6"/>
  <c r="CI232" i="6"/>
  <c r="CB232" i="6" s="1"/>
  <c r="CG232" i="6"/>
  <c r="CM232" i="6"/>
  <c r="CE232" i="6"/>
  <c r="CL232" i="6"/>
  <c r="D243" i="6"/>
  <c r="CD258" i="6"/>
  <c r="CM265" i="6"/>
  <c r="CI265" i="6"/>
  <c r="CB265" i="6" s="1"/>
  <c r="AF265" i="6" s="1"/>
  <c r="CE265" i="6"/>
  <c r="CD265" i="6"/>
  <c r="CJ263" i="6"/>
  <c r="CC263" i="6" s="1"/>
  <c r="CL265" i="6"/>
  <c r="CF265" i="6"/>
  <c r="CN265" i="6"/>
  <c r="CK176" i="6"/>
  <c r="CD176" i="6" s="1"/>
  <c r="CK178" i="6"/>
  <c r="CD178" i="6" s="1"/>
  <c r="U178" i="6" s="1"/>
  <c r="CK180" i="6"/>
  <c r="CD180" i="6" s="1"/>
  <c r="CK186" i="6"/>
  <c r="CD186" i="6" s="1"/>
  <c r="CJ186" i="6"/>
  <c r="CC186" i="6" s="1"/>
  <c r="CI186" i="6"/>
  <c r="CB186" i="6" s="1"/>
  <c r="AH186" i="6" s="1"/>
  <c r="D203" i="6"/>
  <c r="CN218" i="6"/>
  <c r="CF218" i="6"/>
  <c r="CJ216" i="6"/>
  <c r="CC216" i="6" s="1"/>
  <c r="CI218" i="6"/>
  <c r="CB218" i="6" s="1"/>
  <c r="CD218" i="6"/>
  <c r="AF218" i="6" s="1"/>
  <c r="D219" i="6"/>
  <c r="CL227" i="6"/>
  <c r="CD227" i="6"/>
  <c r="CM227" i="6"/>
  <c r="CF227" i="6"/>
  <c r="CJ225" i="6"/>
  <c r="CC225" i="6" s="1"/>
  <c r="AF225" i="6" s="1"/>
  <c r="CI227" i="6"/>
  <c r="CB227" i="6" s="1"/>
  <c r="AF227" i="6" s="1"/>
  <c r="D233" i="6"/>
  <c r="AF247" i="6"/>
  <c r="CK258" i="6"/>
  <c r="CG258" i="6"/>
  <c r="CE258" i="6"/>
  <c r="AF258" i="6" s="1"/>
  <c r="CJ256" i="6"/>
  <c r="CC256" i="6" s="1"/>
  <c r="AF256" i="6" s="1"/>
  <c r="CN258" i="6"/>
  <c r="CI258" i="6"/>
  <c r="CB258" i="6" s="1"/>
  <c r="CF258" i="6"/>
  <c r="CM258" i="6"/>
  <c r="CK262" i="6"/>
  <c r="CG262" i="6"/>
  <c r="CL262" i="6"/>
  <c r="CF262" i="6"/>
  <c r="CN262" i="6"/>
  <c r="CJ260" i="6"/>
  <c r="CC260" i="6" s="1"/>
  <c r="CI262" i="6"/>
  <c r="CB262" i="6" s="1"/>
  <c r="CM262" i="6"/>
  <c r="CD262" i="6"/>
  <c r="CM269" i="6"/>
  <c r="CI269" i="6"/>
  <c r="CB269" i="6" s="1"/>
  <c r="CE269" i="6"/>
  <c r="CD269" i="6"/>
  <c r="CJ267" i="6"/>
  <c r="CC267" i="6" s="1"/>
  <c r="CL269" i="6"/>
  <c r="CF269" i="6"/>
  <c r="CG269" i="6"/>
  <c r="CK269" i="6"/>
  <c r="AF269" i="6"/>
  <c r="CM271" i="6"/>
  <c r="CI271" i="6"/>
  <c r="CB271" i="6" s="1"/>
  <c r="CE271" i="6"/>
  <c r="CD271" i="6"/>
  <c r="CJ269" i="6"/>
  <c r="CC269" i="6" s="1"/>
  <c r="CK271" i="6"/>
  <c r="CN271" i="6"/>
  <c r="CF271" i="6"/>
  <c r="CK274" i="6"/>
  <c r="CG274" i="6"/>
  <c r="CL274" i="6"/>
  <c r="CF274" i="6"/>
  <c r="CN274" i="6"/>
  <c r="CJ272" i="6"/>
  <c r="CC272" i="6" s="1"/>
  <c r="CD274" i="6"/>
  <c r="CE274" i="6"/>
  <c r="CI274" i="6"/>
  <c r="CB274" i="6" s="1"/>
  <c r="D277" i="6"/>
  <c r="AF213" i="6"/>
  <c r="D237" i="6"/>
  <c r="CN250" i="6"/>
  <c r="CF250" i="6"/>
  <c r="CJ248" i="6"/>
  <c r="CC248" i="6" s="1"/>
  <c r="CI250" i="6"/>
  <c r="CB250" i="6" s="1"/>
  <c r="CD250" i="6"/>
  <c r="D251" i="6"/>
  <c r="CL275" i="6"/>
  <c r="CD275" i="6"/>
  <c r="CN275" i="6"/>
  <c r="CI275" i="6"/>
  <c r="CB275" i="6" s="1"/>
  <c r="CJ273" i="6"/>
  <c r="CC273" i="6" s="1"/>
  <c r="CG275" i="6"/>
  <c r="CE275" i="6"/>
  <c r="E279" i="6"/>
  <c r="D279" i="6" s="1"/>
  <c r="CJ277" i="6" s="1"/>
  <c r="CC277" i="6" s="1"/>
  <c r="Q285" i="6"/>
  <c r="AF245" i="6"/>
  <c r="CM267" i="6"/>
  <c r="CI267" i="6"/>
  <c r="CB267" i="6" s="1"/>
  <c r="CE267" i="6"/>
  <c r="CD267" i="6"/>
  <c r="CJ265" i="6"/>
  <c r="CC265" i="6" s="1"/>
  <c r="CF267" i="6"/>
  <c r="CL267" i="6"/>
  <c r="CK270" i="6"/>
  <c r="CG270" i="6"/>
  <c r="CL270" i="6"/>
  <c r="CF270" i="6"/>
  <c r="CN270" i="6"/>
  <c r="CJ268" i="6"/>
  <c r="CC268" i="6" s="1"/>
  <c r="AF268" i="6" s="1"/>
  <c r="CE270" i="6"/>
  <c r="AF270" i="6" s="1"/>
  <c r="CM270" i="6"/>
  <c r="CM273" i="6"/>
  <c r="CI273" i="6"/>
  <c r="CB273" i="6" s="1"/>
  <c r="AF273" i="6" s="1"/>
  <c r="CE273" i="6"/>
  <c r="CD273" i="6"/>
  <c r="CJ271" i="6"/>
  <c r="CC271" i="6" s="1"/>
  <c r="CL273" i="6"/>
  <c r="CF273" i="6"/>
  <c r="CN273" i="6"/>
  <c r="D276" i="6"/>
  <c r="D255" i="6"/>
  <c r="D257" i="6"/>
  <c r="D259" i="6"/>
  <c r="CK260" i="6"/>
  <c r="CG260" i="6"/>
  <c r="AF260" i="6" s="1"/>
  <c r="CL260" i="6"/>
  <c r="CF260" i="6"/>
  <c r="CD260" i="6"/>
  <c r="CK264" i="6"/>
  <c r="CG264" i="6"/>
  <c r="CL264" i="6"/>
  <c r="CF264" i="6"/>
  <c r="CD264" i="6"/>
  <c r="CK268" i="6"/>
  <c r="CG268" i="6"/>
  <c r="CL268" i="6"/>
  <c r="CF268" i="6"/>
  <c r="CD268" i="6"/>
  <c r="CK272" i="6"/>
  <c r="CG272" i="6"/>
  <c r="CL272" i="6"/>
  <c r="CF272" i="6"/>
  <c r="CD272" i="6"/>
  <c r="AF267" i="6" l="1"/>
  <c r="CL243" i="6"/>
  <c r="CD243" i="6"/>
  <c r="CK243" i="6"/>
  <c r="CG243" i="6"/>
  <c r="CN243" i="6"/>
  <c r="CM243" i="6"/>
  <c r="CF243" i="6"/>
  <c r="CE243" i="6"/>
  <c r="CJ241" i="6"/>
  <c r="CC241" i="6" s="1"/>
  <c r="AF241" i="6" s="1"/>
  <c r="CI243" i="6"/>
  <c r="CB243" i="6" s="1"/>
  <c r="AF221" i="6"/>
  <c r="V91" i="6"/>
  <c r="V89" i="6"/>
  <c r="V87" i="6"/>
  <c r="V85" i="6"/>
  <c r="V84" i="6"/>
  <c r="V82" i="6"/>
  <c r="V80" i="6"/>
  <c r="AF262" i="6"/>
  <c r="AF232" i="6"/>
  <c r="U151" i="6"/>
  <c r="V142" i="6"/>
  <c r="V140" i="6"/>
  <c r="V123" i="6"/>
  <c r="V121" i="6"/>
  <c r="V119" i="6"/>
  <c r="V117" i="6"/>
  <c r="V115" i="6"/>
  <c r="V113" i="6"/>
  <c r="V111" i="6"/>
  <c r="V109" i="6"/>
  <c r="V107" i="6"/>
  <c r="V105" i="6"/>
  <c r="V103" i="6"/>
  <c r="V101" i="6"/>
  <c r="V128" i="6"/>
  <c r="AF236" i="6"/>
  <c r="V96" i="6"/>
  <c r="AF264" i="6"/>
  <c r="AF238" i="6"/>
  <c r="U162" i="6"/>
  <c r="U154" i="6"/>
  <c r="CM259" i="6"/>
  <c r="CI259" i="6"/>
  <c r="CB259" i="6" s="1"/>
  <c r="CE259" i="6"/>
  <c r="CL259" i="6"/>
  <c r="CF259" i="6"/>
  <c r="CJ257" i="6"/>
  <c r="CC257" i="6" s="1"/>
  <c r="CN259" i="6"/>
  <c r="CD259" i="6"/>
  <c r="CK259" i="6"/>
  <c r="CG259" i="6"/>
  <c r="CN277" i="6"/>
  <c r="CF277" i="6"/>
  <c r="CL277" i="6"/>
  <c r="CG277" i="6"/>
  <c r="CI277" i="6"/>
  <c r="CB277" i="6" s="1"/>
  <c r="CM277" i="6"/>
  <c r="CD277" i="6"/>
  <c r="CJ275" i="6"/>
  <c r="CC275" i="6" s="1"/>
  <c r="AF275" i="6" s="1"/>
  <c r="CK277" i="6"/>
  <c r="CE277" i="6"/>
  <c r="AF272" i="6"/>
  <c r="AF271" i="6"/>
  <c r="AH189" i="6"/>
  <c r="AF239" i="6"/>
  <c r="V138" i="6"/>
  <c r="V136" i="6"/>
  <c r="V131" i="6"/>
  <c r="V127" i="6"/>
  <c r="V124" i="6"/>
  <c r="AF223" i="6"/>
  <c r="U155" i="6"/>
  <c r="AH187" i="6"/>
  <c r="U157" i="6"/>
  <c r="V130" i="6"/>
  <c r="V95" i="6"/>
  <c r="AF261" i="6"/>
  <c r="AF246" i="6"/>
  <c r="AF235" i="6"/>
  <c r="AJ45" i="6"/>
  <c r="U163" i="6"/>
  <c r="CJ20" i="6"/>
  <c r="CE20" i="6"/>
  <c r="CM20" i="6"/>
  <c r="CI20" i="6"/>
  <c r="CB20" i="6" s="1"/>
  <c r="CD20" i="6"/>
  <c r="CL20" i="6"/>
  <c r="CC20" i="6"/>
  <c r="CK20" i="6"/>
  <c r="CF20" i="6"/>
  <c r="D36" i="6"/>
  <c r="A345" i="6" s="1"/>
  <c r="CM255" i="6"/>
  <c r="CI255" i="6"/>
  <c r="CB255" i="6" s="1"/>
  <c r="CE255" i="6"/>
  <c r="CN255" i="6"/>
  <c r="CL255" i="6"/>
  <c r="CG255" i="6"/>
  <c r="CJ253" i="6"/>
  <c r="CC253" i="6" s="1"/>
  <c r="AF253" i="6" s="1"/>
  <c r="CF255" i="6"/>
  <c r="CD255" i="6"/>
  <c r="CK255" i="6"/>
  <c r="V90" i="6"/>
  <c r="V88" i="6"/>
  <c r="V86" i="6"/>
  <c r="V81" i="6"/>
  <c r="CK276" i="6"/>
  <c r="CG276" i="6"/>
  <c r="CM276" i="6"/>
  <c r="CL276" i="6"/>
  <c r="CE276" i="6"/>
  <c r="CJ274" i="6"/>
  <c r="CC274" i="6" s="1"/>
  <c r="AF274" i="6" s="1"/>
  <c r="CN276" i="6"/>
  <c r="CI276" i="6"/>
  <c r="CB276" i="6" s="1"/>
  <c r="CD276" i="6"/>
  <c r="CF276" i="6"/>
  <c r="AF250" i="6"/>
  <c r="CM257" i="6"/>
  <c r="CI257" i="6"/>
  <c r="CB257" i="6" s="1"/>
  <c r="CE257" i="6"/>
  <c r="CN257" i="6"/>
  <c r="CD257" i="6"/>
  <c r="CJ255" i="6"/>
  <c r="CC255" i="6" s="1"/>
  <c r="CG257" i="6"/>
  <c r="CL257" i="6"/>
  <c r="CF257" i="6"/>
  <c r="CK257" i="6"/>
  <c r="CL251" i="6"/>
  <c r="CD251" i="6"/>
  <c r="CK251" i="6"/>
  <c r="CG251" i="6"/>
  <c r="CE251" i="6"/>
  <c r="CJ249" i="6"/>
  <c r="CC249" i="6" s="1"/>
  <c r="AF249" i="6" s="1"/>
  <c r="CN251" i="6"/>
  <c r="CF251" i="6"/>
  <c r="CM251" i="6"/>
  <c r="CI251" i="6"/>
  <c r="CB251" i="6" s="1"/>
  <c r="CL237" i="6"/>
  <c r="CF237" i="6"/>
  <c r="CG237" i="6"/>
  <c r="CE237" i="6"/>
  <c r="CN237" i="6"/>
  <c r="CJ235" i="6"/>
  <c r="CC235" i="6" s="1"/>
  <c r="CM237" i="6"/>
  <c r="CI237" i="6"/>
  <c r="CB237" i="6" s="1"/>
  <c r="CL233" i="6"/>
  <c r="CF233" i="6"/>
  <c r="CN233" i="6"/>
  <c r="CE233" i="6"/>
  <c r="CI233" i="6"/>
  <c r="CB233" i="6" s="1"/>
  <c r="CJ231" i="6"/>
  <c r="CC231" i="6" s="1"/>
  <c r="AF231" i="6" s="1"/>
  <c r="CG233" i="6"/>
  <c r="CM233" i="6"/>
  <c r="CL219" i="6"/>
  <c r="CD219" i="6"/>
  <c r="CK219" i="6"/>
  <c r="CG219" i="6"/>
  <c r="CE219" i="6"/>
  <c r="CI219" i="6"/>
  <c r="CB219" i="6" s="1"/>
  <c r="CM219" i="6"/>
  <c r="CJ217" i="6"/>
  <c r="CC217" i="6" s="1"/>
  <c r="AF217" i="6" s="1"/>
  <c r="CN219" i="6"/>
  <c r="CF219" i="6"/>
  <c r="CL203" i="6"/>
  <c r="CD203" i="6"/>
  <c r="CK203" i="6"/>
  <c r="CG203" i="6"/>
  <c r="CE203" i="6"/>
  <c r="CI203" i="6"/>
  <c r="CB203" i="6" s="1"/>
  <c r="CF203" i="6"/>
  <c r="CN203" i="6"/>
  <c r="CM203" i="6"/>
  <c r="AF228" i="6"/>
  <c r="AH188" i="6"/>
  <c r="U175" i="6"/>
  <c r="U168" i="6"/>
  <c r="U156" i="6"/>
  <c r="V122" i="6"/>
  <c r="V120" i="6"/>
  <c r="V118" i="6"/>
  <c r="V116" i="6"/>
  <c r="V114" i="6"/>
  <c r="V112" i="6"/>
  <c r="V110" i="6"/>
  <c r="V108" i="6"/>
  <c r="V106" i="6"/>
  <c r="V104" i="6"/>
  <c r="V102" i="6"/>
  <c r="AJ12" i="6"/>
  <c r="V125" i="6"/>
  <c r="AF263" i="6"/>
  <c r="U181" i="6"/>
  <c r="V141" i="6"/>
  <c r="V137" i="6"/>
  <c r="V93" i="6"/>
  <c r="U160" i="6"/>
  <c r="AF234" i="6"/>
  <c r="CE54" i="6"/>
  <c r="CI54" i="6"/>
  <c r="CB54" i="6" s="1"/>
  <c r="CC54" i="6"/>
  <c r="CL54" i="6"/>
  <c r="AF222" i="6"/>
  <c r="AJ42" i="6"/>
  <c r="AF219" i="6" l="1"/>
  <c r="AF259" i="6"/>
  <c r="AF233" i="6"/>
  <c r="AF257" i="6"/>
  <c r="AF203" i="6"/>
  <c r="AF276" i="6"/>
  <c r="AF255" i="6"/>
  <c r="AL20" i="6"/>
  <c r="AF237" i="6"/>
  <c r="AF251" i="6"/>
  <c r="AF277" i="6"/>
  <c r="B345" i="6"/>
  <c r="AF243" i="6"/>
  <c r="E294" i="7" l="1"/>
  <c r="D294" i="7"/>
  <c r="CI288" i="7"/>
  <c r="CB288" i="7"/>
  <c r="D288" i="7"/>
  <c r="CJ288" i="7" s="1"/>
  <c r="CI287" i="7"/>
  <c r="CB287" i="7" s="1"/>
  <c r="D287" i="7"/>
  <c r="CH287" i="7" s="1"/>
  <c r="CA287" i="7" s="1"/>
  <c r="CI286" i="7"/>
  <c r="CB286" i="7" s="1"/>
  <c r="CA286" i="7"/>
  <c r="D286" i="7"/>
  <c r="CH286" i="7" s="1"/>
  <c r="CI285" i="7"/>
  <c r="CB285" i="7" s="1"/>
  <c r="D285" i="7"/>
  <c r="CH285" i="7" s="1"/>
  <c r="CA285" i="7" s="1"/>
  <c r="CI284" i="7"/>
  <c r="CB284" i="7" s="1"/>
  <c r="CA284" i="7"/>
  <c r="D284" i="7"/>
  <c r="CH284" i="7" s="1"/>
  <c r="AE279" i="7"/>
  <c r="AD279" i="7"/>
  <c r="AC279" i="7"/>
  <c r="AB279" i="7"/>
  <c r="AA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F279" i="7" s="1"/>
  <c r="G279" i="7"/>
  <c r="E279" i="7" s="1"/>
  <c r="D279" i="7" s="1"/>
  <c r="CJ277" i="7" s="1"/>
  <c r="CC277" i="7" s="1"/>
  <c r="CJ278" i="7"/>
  <c r="CG278" i="7"/>
  <c r="CC278" i="7"/>
  <c r="AE278" i="7"/>
  <c r="AD278" i="7"/>
  <c r="AC278" i="7"/>
  <c r="AB278" i="7"/>
  <c r="AA278" i="7"/>
  <c r="X278" i="7"/>
  <c r="W278" i="7"/>
  <c r="V278" i="7"/>
  <c r="U278" i="7"/>
  <c r="T278" i="7"/>
  <c r="S278" i="7"/>
  <c r="CH278" i="7" s="1"/>
  <c r="CA278" i="7" s="1"/>
  <c r="R278" i="7"/>
  <c r="Q278" i="7"/>
  <c r="P278" i="7"/>
  <c r="O278" i="7"/>
  <c r="N278" i="7"/>
  <c r="M278" i="7"/>
  <c r="L278" i="7"/>
  <c r="K278" i="7"/>
  <c r="J278" i="7"/>
  <c r="I278" i="7"/>
  <c r="E278" i="7" s="1"/>
  <c r="D278" i="7" s="1"/>
  <c r="H278" i="7"/>
  <c r="F278" i="7" s="1"/>
  <c r="G278" i="7"/>
  <c r="CH277" i="7"/>
  <c r="CA277" i="7" s="1"/>
  <c r="CD277" i="7"/>
  <c r="AE277" i="7"/>
  <c r="AD277" i="7"/>
  <c r="AC277" i="7"/>
  <c r="AB277" i="7"/>
  <c r="AA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E277" i="7" s="1"/>
  <c r="D277" i="7" s="1"/>
  <c r="F277" i="7"/>
  <c r="AE276" i="7"/>
  <c r="AD276" i="7"/>
  <c r="AC276" i="7"/>
  <c r="AB276" i="7"/>
  <c r="AA276" i="7"/>
  <c r="X276" i="7"/>
  <c r="W276" i="7"/>
  <c r="V276" i="7"/>
  <c r="U276" i="7"/>
  <c r="T276" i="7"/>
  <c r="S276" i="7"/>
  <c r="CH276" i="7" s="1"/>
  <c r="CA276" i="7" s="1"/>
  <c r="R276" i="7"/>
  <c r="Q276" i="7"/>
  <c r="P276" i="7"/>
  <c r="O276" i="7"/>
  <c r="N276" i="7"/>
  <c r="M276" i="7"/>
  <c r="L276" i="7"/>
  <c r="K276" i="7"/>
  <c r="J276" i="7"/>
  <c r="I276" i="7"/>
  <c r="H276" i="7"/>
  <c r="F276" i="7" s="1"/>
  <c r="G276" i="7"/>
  <c r="E276" i="7" s="1"/>
  <c r="D276" i="7" s="1"/>
  <c r="CE276" i="7" s="1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CH275" i="7" s="1"/>
  <c r="CA275" i="7" s="1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E275" i="7" s="1"/>
  <c r="F275" i="7"/>
  <c r="CI274" i="7"/>
  <c r="CB274" i="7" s="1"/>
  <c r="CH274" i="7"/>
  <c r="CA274" i="7"/>
  <c r="F274" i="7"/>
  <c r="E274" i="7"/>
  <c r="D274" i="7"/>
  <c r="CM274" i="7" s="1"/>
  <c r="CH273" i="7"/>
  <c r="CA273" i="7"/>
  <c r="F273" i="7"/>
  <c r="D273" i="7" s="1"/>
  <c r="E273" i="7"/>
  <c r="CH272" i="7"/>
  <c r="CA272" i="7"/>
  <c r="F272" i="7"/>
  <c r="D272" i="7" s="1"/>
  <c r="CK272" i="7" s="1"/>
  <c r="E272" i="7"/>
  <c r="CH271" i="7"/>
  <c r="CA271" i="7"/>
  <c r="F271" i="7"/>
  <c r="E271" i="7"/>
  <c r="D271" i="7"/>
  <c r="CK270" i="7"/>
  <c r="CH270" i="7"/>
  <c r="CE270" i="7"/>
  <c r="CA270" i="7"/>
  <c r="F270" i="7"/>
  <c r="E270" i="7"/>
  <c r="D270" i="7"/>
  <c r="CM269" i="7"/>
  <c r="CH269" i="7"/>
  <c r="CA269" i="7"/>
  <c r="F269" i="7"/>
  <c r="D269" i="7" s="1"/>
  <c r="E269" i="7"/>
  <c r="CH268" i="7"/>
  <c r="CE268" i="7"/>
  <c r="CA268" i="7"/>
  <c r="F268" i="7"/>
  <c r="D268" i="7" s="1"/>
  <c r="E268" i="7"/>
  <c r="CI267" i="7"/>
  <c r="CB267" i="7" s="1"/>
  <c r="CH267" i="7"/>
  <c r="CA267" i="7"/>
  <c r="F267" i="7"/>
  <c r="E267" i="7"/>
  <c r="D267" i="7"/>
  <c r="CK266" i="7"/>
  <c r="CH266" i="7"/>
  <c r="CE266" i="7"/>
  <c r="CA266" i="7"/>
  <c r="F266" i="7"/>
  <c r="E266" i="7"/>
  <c r="D266" i="7"/>
  <c r="CH265" i="7"/>
  <c r="CG265" i="7"/>
  <c r="CA265" i="7"/>
  <c r="F265" i="7"/>
  <c r="D265" i="7" s="1"/>
  <c r="E265" i="7"/>
  <c r="CK264" i="7"/>
  <c r="CH264" i="7"/>
  <c r="CA264" i="7"/>
  <c r="F264" i="7"/>
  <c r="D264" i="7" s="1"/>
  <c r="E264" i="7"/>
  <c r="CH263" i="7"/>
  <c r="CA263" i="7"/>
  <c r="F263" i="7"/>
  <c r="E263" i="7"/>
  <c r="D263" i="7"/>
  <c r="CK262" i="7"/>
  <c r="CH262" i="7"/>
  <c r="CE262" i="7"/>
  <c r="CA262" i="7"/>
  <c r="F262" i="7"/>
  <c r="E262" i="7"/>
  <c r="D262" i="7"/>
  <c r="CM261" i="7"/>
  <c r="CH261" i="7"/>
  <c r="CA261" i="7"/>
  <c r="F261" i="7"/>
  <c r="D261" i="7" s="1"/>
  <c r="E261" i="7"/>
  <c r="CH260" i="7"/>
  <c r="CE260" i="7"/>
  <c r="CA260" i="7"/>
  <c r="F260" i="7"/>
  <c r="D260" i="7" s="1"/>
  <c r="E260" i="7"/>
  <c r="CI259" i="7"/>
  <c r="CB259" i="7" s="1"/>
  <c r="CH259" i="7"/>
  <c r="CA259" i="7"/>
  <c r="F259" i="7"/>
  <c r="D259" i="7" s="1"/>
  <c r="E259" i="7"/>
  <c r="CM258" i="7"/>
  <c r="CI258" i="7"/>
  <c r="CB258" i="7" s="1"/>
  <c r="CH258" i="7"/>
  <c r="CA258" i="7"/>
  <c r="F258" i="7"/>
  <c r="E258" i="7"/>
  <c r="D258" i="7"/>
  <c r="CK257" i="7"/>
  <c r="CH257" i="7"/>
  <c r="CG257" i="7"/>
  <c r="CA257" i="7"/>
  <c r="F257" i="7"/>
  <c r="D257" i="7" s="1"/>
  <c r="E257" i="7"/>
  <c r="CH256" i="7"/>
  <c r="CA256" i="7"/>
  <c r="F256" i="7"/>
  <c r="E256" i="7"/>
  <c r="D256" i="7"/>
  <c r="CH255" i="7"/>
  <c r="CA255" i="7"/>
  <c r="F255" i="7"/>
  <c r="E255" i="7"/>
  <c r="D255" i="7"/>
  <c r="CK254" i="7"/>
  <c r="CH254" i="7"/>
  <c r="CE254" i="7"/>
  <c r="CA254" i="7"/>
  <c r="F254" i="7"/>
  <c r="E254" i="7"/>
  <c r="D254" i="7"/>
  <c r="CH253" i="7"/>
  <c r="CA253" i="7"/>
  <c r="F253" i="7"/>
  <c r="D253" i="7" s="1"/>
  <c r="CG253" i="7" s="1"/>
  <c r="E253" i="7"/>
  <c r="CH252" i="7"/>
  <c r="CE252" i="7"/>
  <c r="CA252" i="7"/>
  <c r="F252" i="7"/>
  <c r="D252" i="7" s="1"/>
  <c r="E252" i="7"/>
  <c r="CI251" i="7"/>
  <c r="CB251" i="7" s="1"/>
  <c r="CH251" i="7"/>
  <c r="CA251" i="7"/>
  <c r="F251" i="7"/>
  <c r="E251" i="7"/>
  <c r="D251" i="7"/>
  <c r="CK250" i="7"/>
  <c r="CH250" i="7"/>
  <c r="CE250" i="7"/>
  <c r="CA250" i="7"/>
  <c r="F250" i="7"/>
  <c r="E250" i="7"/>
  <c r="D250" i="7"/>
  <c r="CH249" i="7"/>
  <c r="CA249" i="7"/>
  <c r="F249" i="7"/>
  <c r="D249" i="7" s="1"/>
  <c r="E249" i="7"/>
  <c r="CH248" i="7"/>
  <c r="CA248" i="7"/>
  <c r="F248" i="7"/>
  <c r="D248" i="7" s="1"/>
  <c r="CE248" i="7" s="1"/>
  <c r="E248" i="7"/>
  <c r="CH247" i="7"/>
  <c r="CA247" i="7"/>
  <c r="F247" i="7"/>
  <c r="E247" i="7"/>
  <c r="D247" i="7"/>
  <c r="CI247" i="7" s="1"/>
  <c r="CB247" i="7" s="1"/>
  <c r="CK246" i="7"/>
  <c r="CH246" i="7"/>
  <c r="CE246" i="7"/>
  <c r="CA246" i="7"/>
  <c r="F246" i="7"/>
  <c r="E246" i="7"/>
  <c r="D246" i="7"/>
  <c r="CH245" i="7"/>
  <c r="CA245" i="7"/>
  <c r="F245" i="7"/>
  <c r="D245" i="7" s="1"/>
  <c r="CG245" i="7" s="1"/>
  <c r="E245" i="7"/>
  <c r="CH244" i="7"/>
  <c r="CA244" i="7"/>
  <c r="F244" i="7"/>
  <c r="E244" i="7"/>
  <c r="D244" i="7" s="1"/>
  <c r="CH243" i="7"/>
  <c r="CA243" i="7" s="1"/>
  <c r="F243" i="7"/>
  <c r="D243" i="7" s="1"/>
  <c r="E243" i="7"/>
  <c r="CK242" i="7"/>
  <c r="CH242" i="7"/>
  <c r="CG242" i="7"/>
  <c r="CA242" i="7"/>
  <c r="F242" i="7"/>
  <c r="E242" i="7"/>
  <c r="D242" i="7"/>
  <c r="CH241" i="7"/>
  <c r="CD241" i="7"/>
  <c r="CA241" i="7"/>
  <c r="F241" i="7"/>
  <c r="D241" i="7" s="1"/>
  <c r="E241" i="7"/>
  <c r="CM240" i="7"/>
  <c r="CI240" i="7"/>
  <c r="CB240" i="7" s="1"/>
  <c r="CH240" i="7"/>
  <c r="CA240" i="7"/>
  <c r="F240" i="7"/>
  <c r="E240" i="7"/>
  <c r="D240" i="7"/>
  <c r="CJ239" i="7"/>
  <c r="CC239" i="7" s="1"/>
  <c r="F239" i="7"/>
  <c r="D239" i="7" s="1"/>
  <c r="E239" i="7"/>
  <c r="CM238" i="7"/>
  <c r="F238" i="7"/>
  <c r="E238" i="7"/>
  <c r="D238" i="7"/>
  <c r="CJ237" i="7"/>
  <c r="CC237" i="7" s="1"/>
  <c r="F237" i="7"/>
  <c r="D237" i="7" s="1"/>
  <c r="E237" i="7"/>
  <c r="CM236" i="7"/>
  <c r="F236" i="7"/>
  <c r="E236" i="7"/>
  <c r="D236" i="7"/>
  <c r="CJ235" i="7"/>
  <c r="CC235" i="7" s="1"/>
  <c r="F235" i="7"/>
  <c r="D235" i="7" s="1"/>
  <c r="E235" i="7"/>
  <c r="CM234" i="7"/>
  <c r="F234" i="7"/>
  <c r="E234" i="7"/>
  <c r="D234" i="7"/>
  <c r="CJ233" i="7"/>
  <c r="CC233" i="7" s="1"/>
  <c r="F233" i="7"/>
  <c r="D233" i="7" s="1"/>
  <c r="E233" i="7"/>
  <c r="CM232" i="7"/>
  <c r="F232" i="7"/>
  <c r="E232" i="7"/>
  <c r="D232" i="7"/>
  <c r="F231" i="7"/>
  <c r="D231" i="7" s="1"/>
  <c r="E231" i="7"/>
  <c r="CM230" i="7"/>
  <c r="F230" i="7"/>
  <c r="E230" i="7"/>
  <c r="D230" i="7"/>
  <c r="CK229" i="7"/>
  <c r="CH229" i="7"/>
  <c r="CG229" i="7"/>
  <c r="CA229" i="7"/>
  <c r="F229" i="7"/>
  <c r="D229" i="7" s="1"/>
  <c r="E229" i="7"/>
  <c r="CH228" i="7"/>
  <c r="CA228" i="7"/>
  <c r="F228" i="7"/>
  <c r="E228" i="7"/>
  <c r="D228" i="7"/>
  <c r="CH227" i="7"/>
  <c r="CG227" i="7"/>
  <c r="CA227" i="7"/>
  <c r="F227" i="7"/>
  <c r="D227" i="7" s="1"/>
  <c r="E227" i="7"/>
  <c r="CK226" i="7"/>
  <c r="CH226" i="7"/>
  <c r="CE226" i="7"/>
  <c r="CA226" i="7"/>
  <c r="F226" i="7"/>
  <c r="E226" i="7"/>
  <c r="D226" i="7"/>
  <c r="CM226" i="7" s="1"/>
  <c r="CH225" i="7"/>
  <c r="CA225" i="7"/>
  <c r="F225" i="7"/>
  <c r="E225" i="7"/>
  <c r="D225" i="7"/>
  <c r="CK224" i="7"/>
  <c r="CF224" i="7"/>
  <c r="F224" i="7"/>
  <c r="E224" i="7"/>
  <c r="D224" i="7"/>
  <c r="CI224" i="7" s="1"/>
  <c r="CB224" i="7" s="1"/>
  <c r="F223" i="7"/>
  <c r="D223" i="7" s="1"/>
  <c r="E223" i="7"/>
  <c r="F222" i="7"/>
  <c r="D222" i="7" s="1"/>
  <c r="E222" i="7"/>
  <c r="CD221" i="7"/>
  <c r="F221" i="7"/>
  <c r="E221" i="7"/>
  <c r="D221" i="7"/>
  <c r="CK220" i="7"/>
  <c r="CF220" i="7"/>
  <c r="F220" i="7"/>
  <c r="E220" i="7"/>
  <c r="D220" i="7"/>
  <c r="CI220" i="7" s="1"/>
  <c r="CB220" i="7" s="1"/>
  <c r="CI219" i="7"/>
  <c r="CB219" i="7" s="1"/>
  <c r="CH219" i="7"/>
  <c r="CA219" i="7"/>
  <c r="F219" i="7"/>
  <c r="E219" i="7"/>
  <c r="D219" i="7"/>
  <c r="CH218" i="7"/>
  <c r="CA218" i="7"/>
  <c r="F218" i="7"/>
  <c r="D218" i="7" s="1"/>
  <c r="E218" i="7"/>
  <c r="CH217" i="7"/>
  <c r="CG217" i="7"/>
  <c r="CA217" i="7"/>
  <c r="F217" i="7"/>
  <c r="D217" i="7" s="1"/>
  <c r="E217" i="7"/>
  <c r="CK216" i="7"/>
  <c r="CH216" i="7"/>
  <c r="CE216" i="7"/>
  <c r="CA216" i="7"/>
  <c r="F216" i="7"/>
  <c r="E216" i="7"/>
  <c r="D216" i="7"/>
  <c r="CM216" i="7" s="1"/>
  <c r="CI215" i="7"/>
  <c r="CB215" i="7" s="1"/>
  <c r="CH215" i="7"/>
  <c r="CA215" i="7"/>
  <c r="F215" i="7"/>
  <c r="E215" i="7"/>
  <c r="D215" i="7"/>
  <c r="CH214" i="7"/>
  <c r="CA214" i="7"/>
  <c r="F214" i="7"/>
  <c r="D214" i="7" s="1"/>
  <c r="E214" i="7"/>
  <c r="CH213" i="7"/>
  <c r="CG213" i="7"/>
  <c r="CA213" i="7"/>
  <c r="F213" i="7"/>
  <c r="D213" i="7" s="1"/>
  <c r="E213" i="7"/>
  <c r="CK212" i="7"/>
  <c r="CH212" i="7"/>
  <c r="CE212" i="7"/>
  <c r="CA212" i="7"/>
  <c r="F212" i="7"/>
  <c r="E212" i="7"/>
  <c r="D212" i="7"/>
  <c r="CM212" i="7" s="1"/>
  <c r="CI211" i="7"/>
  <c r="CB211" i="7" s="1"/>
  <c r="CH211" i="7"/>
  <c r="CA211" i="7"/>
  <c r="F211" i="7"/>
  <c r="E211" i="7"/>
  <c r="D211" i="7"/>
  <c r="CH210" i="7"/>
  <c r="CA210" i="7"/>
  <c r="F210" i="7"/>
  <c r="D210" i="7" s="1"/>
  <c r="E210" i="7"/>
  <c r="CH209" i="7"/>
  <c r="CG209" i="7"/>
  <c r="CA209" i="7"/>
  <c r="F209" i="7"/>
  <c r="D209" i="7" s="1"/>
  <c r="CJ207" i="7" s="1"/>
  <c r="CC207" i="7" s="1"/>
  <c r="E209" i="7"/>
  <c r="CK208" i="7"/>
  <c r="CH208" i="7"/>
  <c r="CE208" i="7"/>
  <c r="CA208" i="7"/>
  <c r="F208" i="7"/>
  <c r="E208" i="7"/>
  <c r="D208" i="7"/>
  <c r="CM208" i="7" s="1"/>
  <c r="CH207" i="7"/>
  <c r="CA207" i="7"/>
  <c r="F207" i="7"/>
  <c r="E207" i="7"/>
  <c r="D207" i="7" s="1"/>
  <c r="CM206" i="7"/>
  <c r="CK206" i="7"/>
  <c r="CH206" i="7"/>
  <c r="CA206" i="7" s="1"/>
  <c r="CE206" i="7"/>
  <c r="F206" i="7"/>
  <c r="E206" i="7"/>
  <c r="D206" i="7"/>
  <c r="CI206" i="7" s="1"/>
  <c r="CB206" i="7" s="1"/>
  <c r="CH205" i="7"/>
  <c r="CA205" i="7"/>
  <c r="F205" i="7"/>
  <c r="E205" i="7"/>
  <c r="D205" i="7"/>
  <c r="CH204" i="7"/>
  <c r="CD204" i="7"/>
  <c r="CA204" i="7"/>
  <c r="F204" i="7"/>
  <c r="D204" i="7" s="1"/>
  <c r="E204" i="7"/>
  <c r="CH203" i="7"/>
  <c r="CA203" i="7"/>
  <c r="F203" i="7"/>
  <c r="E203" i="7"/>
  <c r="D203" i="7" s="1"/>
  <c r="D198" i="7"/>
  <c r="CH198" i="7" s="1"/>
  <c r="CA198" i="7" s="1"/>
  <c r="K198" i="7" s="1"/>
  <c r="CA197" i="7"/>
  <c r="K197" i="7"/>
  <c r="D197" i="7"/>
  <c r="CH197" i="7" s="1"/>
  <c r="CH196" i="7"/>
  <c r="CA196" i="7" s="1"/>
  <c r="K196" i="7" s="1"/>
  <c r="D196" i="7"/>
  <c r="CH195" i="7"/>
  <c r="CA195" i="7" s="1"/>
  <c r="K195" i="7" s="1"/>
  <c r="D195" i="7"/>
  <c r="AH190" i="7"/>
  <c r="AD190" i="7"/>
  <c r="CJ189" i="7"/>
  <c r="CC189" i="7" s="1"/>
  <c r="AD189" i="7"/>
  <c r="F189" i="7"/>
  <c r="E189" i="7"/>
  <c r="D189" i="7"/>
  <c r="AD188" i="7"/>
  <c r="F188" i="7"/>
  <c r="E188" i="7"/>
  <c r="D188" i="7" s="1"/>
  <c r="CH187" i="7"/>
  <c r="CA187" i="7" s="1"/>
  <c r="AD187" i="7"/>
  <c r="F187" i="7"/>
  <c r="D187" i="7" s="1"/>
  <c r="E187" i="7"/>
  <c r="AD186" i="7"/>
  <c r="F186" i="7"/>
  <c r="E186" i="7"/>
  <c r="D186" i="7" s="1"/>
  <c r="CB181" i="7"/>
  <c r="F181" i="7"/>
  <c r="E181" i="7"/>
  <c r="D181" i="7" s="1"/>
  <c r="CI181" i="7" s="1"/>
  <c r="CB180" i="7"/>
  <c r="F180" i="7"/>
  <c r="E180" i="7"/>
  <c r="D180" i="7" s="1"/>
  <c r="CI180" i="7" s="1"/>
  <c r="F179" i="7"/>
  <c r="E179" i="7"/>
  <c r="D179" i="7" s="1"/>
  <c r="CI179" i="7" s="1"/>
  <c r="CB179" i="7" s="1"/>
  <c r="F178" i="7"/>
  <c r="E178" i="7"/>
  <c r="D178" i="7" s="1"/>
  <c r="CI178" i="7" s="1"/>
  <c r="CB178" i="7" s="1"/>
  <c r="CB177" i="7"/>
  <c r="F177" i="7"/>
  <c r="E177" i="7"/>
  <c r="D177" i="7" s="1"/>
  <c r="CI177" i="7" s="1"/>
  <c r="CB176" i="7"/>
  <c r="F176" i="7"/>
  <c r="E176" i="7"/>
  <c r="D176" i="7" s="1"/>
  <c r="CI176" i="7" s="1"/>
  <c r="F175" i="7"/>
  <c r="E175" i="7"/>
  <c r="D175" i="7" s="1"/>
  <c r="CI175" i="7" s="1"/>
  <c r="CB175" i="7" s="1"/>
  <c r="F174" i="7"/>
  <c r="E174" i="7"/>
  <c r="D174" i="7" s="1"/>
  <c r="CK173" i="7"/>
  <c r="CD173" i="7" s="1"/>
  <c r="F173" i="7"/>
  <c r="E173" i="7"/>
  <c r="D173" i="7" s="1"/>
  <c r="CK172" i="7"/>
  <c r="CD172" i="7" s="1"/>
  <c r="CI172" i="7"/>
  <c r="CB172" i="7" s="1"/>
  <c r="F172" i="7"/>
  <c r="E172" i="7"/>
  <c r="D172" i="7" s="1"/>
  <c r="F171" i="7"/>
  <c r="E171" i="7"/>
  <c r="D171" i="7" s="1"/>
  <c r="CI170" i="7"/>
  <c r="CB170" i="7"/>
  <c r="F170" i="7"/>
  <c r="E170" i="7"/>
  <c r="D170" i="7" s="1"/>
  <c r="CK169" i="7"/>
  <c r="CD169" i="7" s="1"/>
  <c r="F169" i="7"/>
  <c r="E169" i="7"/>
  <c r="D169" i="7" s="1"/>
  <c r="CK168" i="7"/>
  <c r="CD168" i="7" s="1"/>
  <c r="CI168" i="7"/>
  <c r="CB168" i="7" s="1"/>
  <c r="F168" i="7"/>
  <c r="E168" i="7"/>
  <c r="D168" i="7" s="1"/>
  <c r="F167" i="7"/>
  <c r="E167" i="7"/>
  <c r="D167" i="7" s="1"/>
  <c r="CI166" i="7"/>
  <c r="CB166" i="7"/>
  <c r="F166" i="7"/>
  <c r="E166" i="7"/>
  <c r="D166" i="7" s="1"/>
  <c r="CK165" i="7"/>
  <c r="CD165" i="7" s="1"/>
  <c r="F165" i="7"/>
  <c r="E165" i="7"/>
  <c r="D165" i="7" s="1"/>
  <c r="CK164" i="7"/>
  <c r="CD164" i="7" s="1"/>
  <c r="CI164" i="7"/>
  <c r="CB164" i="7" s="1"/>
  <c r="F164" i="7"/>
  <c r="E164" i="7"/>
  <c r="D164" i="7" s="1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F163" i="7" s="1"/>
  <c r="G163" i="7"/>
  <c r="E163" i="7" s="1"/>
  <c r="D163" i="7" s="1"/>
  <c r="E162" i="7"/>
  <c r="D162" i="7"/>
  <c r="CH161" i="7"/>
  <c r="CA161" i="7"/>
  <c r="E161" i="7"/>
  <c r="D161" i="7" s="1"/>
  <c r="E160" i="7"/>
  <c r="D160" i="7"/>
  <c r="CH159" i="7"/>
  <c r="CA159" i="7"/>
  <c r="E159" i="7"/>
  <c r="D159" i="7" s="1"/>
  <c r="F158" i="7"/>
  <c r="D158" i="7"/>
  <c r="CH157" i="7"/>
  <c r="CA157" i="7"/>
  <c r="F157" i="7"/>
  <c r="D157" i="7" s="1"/>
  <c r="F156" i="7"/>
  <c r="D156" i="7"/>
  <c r="CH155" i="7"/>
  <c r="CA155" i="7"/>
  <c r="F155" i="7"/>
  <c r="D155" i="7" s="1"/>
  <c r="F154" i="7"/>
  <c r="D154" i="7"/>
  <c r="F153" i="7"/>
  <c r="F152" i="7" s="1"/>
  <c r="D152" i="7" s="1"/>
  <c r="CK152" i="7"/>
  <c r="CD152" i="7"/>
  <c r="T152" i="7"/>
  <c r="S152" i="7"/>
  <c r="R152" i="7"/>
  <c r="Q152" i="7"/>
  <c r="P152" i="7"/>
  <c r="O152" i="7"/>
  <c r="N152" i="7"/>
  <c r="L152" i="7"/>
  <c r="F151" i="7"/>
  <c r="D151" i="7" s="1"/>
  <c r="CI150" i="7"/>
  <c r="CB150" i="7" s="1"/>
  <c r="F150" i="7"/>
  <c r="D150" i="7"/>
  <c r="CH149" i="7"/>
  <c r="CA149" i="7" s="1"/>
  <c r="F149" i="7"/>
  <c r="D149" i="7" s="1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CN143" i="7"/>
  <c r="CG143" i="7" s="1"/>
  <c r="CM143" i="7"/>
  <c r="CL143" i="7"/>
  <c r="CJ143" i="7"/>
  <c r="CI143" i="7"/>
  <c r="CH143" i="7"/>
  <c r="CF143" i="7"/>
  <c r="CE143" i="7"/>
  <c r="CD143" i="7"/>
  <c r="CB143" i="7"/>
  <c r="CA143" i="7"/>
  <c r="D143" i="7"/>
  <c r="CK143" i="7" s="1"/>
  <c r="CN142" i="7"/>
  <c r="CG142" i="7" s="1"/>
  <c r="CM142" i="7"/>
  <c r="CL142" i="7"/>
  <c r="CJ142" i="7"/>
  <c r="CI142" i="7"/>
  <c r="CH142" i="7"/>
  <c r="CF142" i="7"/>
  <c r="CE142" i="7"/>
  <c r="CD142" i="7"/>
  <c r="CB142" i="7"/>
  <c r="CA142" i="7"/>
  <c r="D142" i="7"/>
  <c r="CK142" i="7" s="1"/>
  <c r="CN141" i="7"/>
  <c r="CG141" i="7" s="1"/>
  <c r="CM141" i="7"/>
  <c r="CL141" i="7"/>
  <c r="CJ141" i="7"/>
  <c r="CI141" i="7"/>
  <c r="CH141" i="7"/>
  <c r="CF141" i="7"/>
  <c r="CE141" i="7"/>
  <c r="CD141" i="7"/>
  <c r="CB141" i="7"/>
  <c r="CA141" i="7"/>
  <c r="D141" i="7"/>
  <c r="CK141" i="7" s="1"/>
  <c r="CN140" i="7"/>
  <c r="CG140" i="7" s="1"/>
  <c r="CM140" i="7"/>
  <c r="CL140" i="7"/>
  <c r="CJ140" i="7"/>
  <c r="CI140" i="7"/>
  <c r="CH140" i="7"/>
  <c r="CF140" i="7"/>
  <c r="CE140" i="7"/>
  <c r="CD140" i="7"/>
  <c r="CB140" i="7"/>
  <c r="CA140" i="7"/>
  <c r="D140" i="7"/>
  <c r="CK140" i="7" s="1"/>
  <c r="CN139" i="7"/>
  <c r="CG139" i="7" s="1"/>
  <c r="CM139" i="7"/>
  <c r="CL139" i="7"/>
  <c r="CJ139" i="7"/>
  <c r="CI139" i="7"/>
  <c r="CH139" i="7"/>
  <c r="CF139" i="7"/>
  <c r="CE139" i="7"/>
  <c r="CD139" i="7"/>
  <c r="CB139" i="7"/>
  <c r="CA139" i="7"/>
  <c r="D139" i="7"/>
  <c r="CK139" i="7" s="1"/>
  <c r="CN138" i="7"/>
  <c r="CG138" i="7" s="1"/>
  <c r="CM138" i="7"/>
  <c r="CL138" i="7"/>
  <c r="CJ138" i="7"/>
  <c r="CI138" i="7"/>
  <c r="CH138" i="7"/>
  <c r="CF138" i="7"/>
  <c r="CE138" i="7"/>
  <c r="CD138" i="7"/>
  <c r="CB138" i="7"/>
  <c r="CA138" i="7"/>
  <c r="D138" i="7"/>
  <c r="CK138" i="7" s="1"/>
  <c r="CN137" i="7"/>
  <c r="CG137" i="7" s="1"/>
  <c r="CM137" i="7"/>
  <c r="CL137" i="7"/>
  <c r="CJ137" i="7"/>
  <c r="CI137" i="7"/>
  <c r="CH137" i="7"/>
  <c r="CF137" i="7"/>
  <c r="CE137" i="7"/>
  <c r="CD137" i="7"/>
  <c r="CB137" i="7"/>
  <c r="CA137" i="7"/>
  <c r="D137" i="7"/>
  <c r="CK137" i="7" s="1"/>
  <c r="CN136" i="7"/>
  <c r="CG136" i="7" s="1"/>
  <c r="CM136" i="7"/>
  <c r="CL136" i="7"/>
  <c r="CJ136" i="7"/>
  <c r="CI136" i="7"/>
  <c r="CH136" i="7"/>
  <c r="CF136" i="7"/>
  <c r="CE136" i="7"/>
  <c r="CD136" i="7"/>
  <c r="CB136" i="7"/>
  <c r="CA136" i="7"/>
  <c r="D136" i="7"/>
  <c r="D144" i="7" s="1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1" i="7"/>
  <c r="CK131" i="7" s="1"/>
  <c r="D130" i="7"/>
  <c r="CK130" i="7" s="1"/>
  <c r="D129" i="7"/>
  <c r="CK129" i="7" s="1"/>
  <c r="D128" i="7"/>
  <c r="CK128" i="7" s="1"/>
  <c r="D127" i="7"/>
  <c r="CK127" i="7" s="1"/>
  <c r="D126" i="7"/>
  <c r="CK126" i="7" s="1"/>
  <c r="D125" i="7"/>
  <c r="CK125" i="7" s="1"/>
  <c r="D124" i="7"/>
  <c r="CK124" i="7" s="1"/>
  <c r="CK123" i="7"/>
  <c r="CC123" i="7"/>
  <c r="D123" i="7"/>
  <c r="CM123" i="7" s="1"/>
  <c r="CK122" i="7"/>
  <c r="CC122" i="7"/>
  <c r="D122" i="7"/>
  <c r="CM122" i="7" s="1"/>
  <c r="CK121" i="7"/>
  <c r="CC121" i="7"/>
  <c r="D121" i="7"/>
  <c r="CM121" i="7" s="1"/>
  <c r="CK120" i="7"/>
  <c r="CC120" i="7"/>
  <c r="D120" i="7"/>
  <c r="CM120" i="7" s="1"/>
  <c r="CK119" i="7"/>
  <c r="CC119" i="7"/>
  <c r="D119" i="7"/>
  <c r="CM119" i="7" s="1"/>
  <c r="CK118" i="7"/>
  <c r="CC118" i="7"/>
  <c r="D118" i="7"/>
  <c r="CM118" i="7" s="1"/>
  <c r="CK117" i="7"/>
  <c r="CC117" i="7"/>
  <c r="D117" i="7"/>
  <c r="CM117" i="7" s="1"/>
  <c r="CK116" i="7"/>
  <c r="CC116" i="7"/>
  <c r="D116" i="7"/>
  <c r="CM116" i="7" s="1"/>
  <c r="CK115" i="7"/>
  <c r="CC115" i="7"/>
  <c r="D115" i="7"/>
  <c r="CM115" i="7" s="1"/>
  <c r="CK114" i="7"/>
  <c r="CC114" i="7"/>
  <c r="D114" i="7"/>
  <c r="CM114" i="7" s="1"/>
  <c r="CK113" i="7"/>
  <c r="CC113" i="7"/>
  <c r="D113" i="7"/>
  <c r="CM113" i="7" s="1"/>
  <c r="CK112" i="7"/>
  <c r="CC112" i="7"/>
  <c r="D112" i="7"/>
  <c r="CM112" i="7" s="1"/>
  <c r="CK111" i="7"/>
  <c r="CC111" i="7"/>
  <c r="D111" i="7"/>
  <c r="CM111" i="7" s="1"/>
  <c r="CK110" i="7"/>
  <c r="CC110" i="7"/>
  <c r="D110" i="7"/>
  <c r="CM110" i="7" s="1"/>
  <c r="CK109" i="7"/>
  <c r="CC109" i="7"/>
  <c r="D109" i="7"/>
  <c r="CM109" i="7" s="1"/>
  <c r="CK108" i="7"/>
  <c r="CC108" i="7"/>
  <c r="D108" i="7"/>
  <c r="CM108" i="7" s="1"/>
  <c r="CK107" i="7"/>
  <c r="CC107" i="7"/>
  <c r="D107" i="7"/>
  <c r="CM107" i="7" s="1"/>
  <c r="CK106" i="7"/>
  <c r="CC106" i="7"/>
  <c r="D106" i="7"/>
  <c r="CM106" i="7" s="1"/>
  <c r="CK105" i="7"/>
  <c r="CC105" i="7"/>
  <c r="D105" i="7"/>
  <c r="CM105" i="7" s="1"/>
  <c r="CK104" i="7"/>
  <c r="CC104" i="7"/>
  <c r="D104" i="7"/>
  <c r="CM104" i="7" s="1"/>
  <c r="CK103" i="7"/>
  <c r="D103" i="7"/>
  <c r="CD102" i="7"/>
  <c r="D102" i="7"/>
  <c r="CI102" i="7" s="1"/>
  <c r="D101" i="7"/>
  <c r="CL100" i="7"/>
  <c r="CK100" i="7"/>
  <c r="CE100" i="7"/>
  <c r="CB100" i="7"/>
  <c r="D100" i="7"/>
  <c r="CM99" i="7"/>
  <c r="CL99" i="7"/>
  <c r="CK99" i="7"/>
  <c r="CH99" i="7"/>
  <c r="CE99" i="7"/>
  <c r="CC99" i="7"/>
  <c r="CA99" i="7"/>
  <c r="D99" i="7"/>
  <c r="CM98" i="7"/>
  <c r="CL98" i="7"/>
  <c r="CK98" i="7"/>
  <c r="CH98" i="7"/>
  <c r="CE98" i="7"/>
  <c r="CC98" i="7"/>
  <c r="CA98" i="7"/>
  <c r="D98" i="7"/>
  <c r="CM97" i="7"/>
  <c r="CL97" i="7"/>
  <c r="CK97" i="7"/>
  <c r="CH97" i="7"/>
  <c r="CE97" i="7"/>
  <c r="CC97" i="7"/>
  <c r="CA97" i="7"/>
  <c r="D97" i="7"/>
  <c r="CM96" i="7"/>
  <c r="CK96" i="7"/>
  <c r="CD96" i="7"/>
  <c r="CA96" i="7"/>
  <c r="D96" i="7"/>
  <c r="CN95" i="7"/>
  <c r="CG95" i="7" s="1"/>
  <c r="CH95" i="7"/>
  <c r="CA95" i="7"/>
  <c r="D95" i="7"/>
  <c r="CI95" i="7" s="1"/>
  <c r="CL94" i="7"/>
  <c r="D94" i="7"/>
  <c r="CM93" i="7"/>
  <c r="CI93" i="7"/>
  <c r="CF93" i="7"/>
  <c r="CD93" i="7"/>
  <c r="D93" i="7"/>
  <c r="CM92" i="7"/>
  <c r="CK92" i="7"/>
  <c r="CH92" i="7"/>
  <c r="CD92" i="7"/>
  <c r="CB92" i="7"/>
  <c r="CA92" i="7"/>
  <c r="D92" i="7"/>
  <c r="CK91" i="7"/>
  <c r="D91" i="7"/>
  <c r="CD90" i="7"/>
  <c r="D90" i="7"/>
  <c r="CI90" i="7" s="1"/>
  <c r="CI89" i="7"/>
  <c r="CE89" i="7"/>
  <c r="CA89" i="7"/>
  <c r="D89" i="7"/>
  <c r="CK89" i="7" s="1"/>
  <c r="CM88" i="7"/>
  <c r="CI88" i="7"/>
  <c r="CE88" i="7"/>
  <c r="CA88" i="7"/>
  <c r="D88" i="7"/>
  <c r="CL88" i="7" s="1"/>
  <c r="CM87" i="7"/>
  <c r="CI87" i="7"/>
  <c r="CE87" i="7"/>
  <c r="CA87" i="7"/>
  <c r="D87" i="7"/>
  <c r="CL87" i="7" s="1"/>
  <c r="CM86" i="7"/>
  <c r="CI86" i="7"/>
  <c r="CE86" i="7"/>
  <c r="CA86" i="7"/>
  <c r="D86" i="7"/>
  <c r="CL86" i="7" s="1"/>
  <c r="CM85" i="7"/>
  <c r="CI85" i="7"/>
  <c r="CE85" i="7"/>
  <c r="CA85" i="7"/>
  <c r="D85" i="7"/>
  <c r="CL85" i="7" s="1"/>
  <c r="CM84" i="7"/>
  <c r="CI84" i="7"/>
  <c r="CE84" i="7"/>
  <c r="CA84" i="7"/>
  <c r="D84" i="7"/>
  <c r="CL84" i="7" s="1"/>
  <c r="CM83" i="7"/>
  <c r="CI83" i="7"/>
  <c r="CE83" i="7"/>
  <c r="CA83" i="7"/>
  <c r="D83" i="7"/>
  <c r="CL83" i="7" s="1"/>
  <c r="CM82" i="7"/>
  <c r="CI82" i="7"/>
  <c r="CE82" i="7"/>
  <c r="CA82" i="7"/>
  <c r="D82" i="7"/>
  <c r="CL82" i="7" s="1"/>
  <c r="CM81" i="7"/>
  <c r="CI81" i="7"/>
  <c r="CE81" i="7"/>
  <c r="CA81" i="7"/>
  <c r="D81" i="7"/>
  <c r="CL81" i="7" s="1"/>
  <c r="CM80" i="7"/>
  <c r="CI80" i="7"/>
  <c r="CE80" i="7"/>
  <c r="CA80" i="7"/>
  <c r="D80" i="7"/>
  <c r="CL80" i="7" s="1"/>
  <c r="D76" i="7"/>
  <c r="D75" i="7"/>
  <c r="CL71" i="7"/>
  <c r="CK71" i="7"/>
  <c r="CD71" i="7" s="1"/>
  <c r="CJ71" i="7"/>
  <c r="CI71" i="7"/>
  <c r="CB71" i="7" s="1"/>
  <c r="CH71" i="7"/>
  <c r="CE71" i="7"/>
  <c r="CC71" i="7"/>
  <c r="CA71" i="7"/>
  <c r="CL70" i="7"/>
  <c r="CE70" i="7" s="1"/>
  <c r="CK70" i="7"/>
  <c r="CJ70" i="7"/>
  <c r="CC70" i="7" s="1"/>
  <c r="CI70" i="7"/>
  <c r="CH70" i="7"/>
  <c r="CA70" i="7" s="1"/>
  <c r="J70" i="7" s="1"/>
  <c r="CD70" i="7"/>
  <c r="CB70" i="7"/>
  <c r="CL69" i="7"/>
  <c r="CK69" i="7"/>
  <c r="CD69" i="7" s="1"/>
  <c r="CJ69" i="7"/>
  <c r="CI69" i="7"/>
  <c r="CB69" i="7" s="1"/>
  <c r="CH69" i="7"/>
  <c r="CE69" i="7"/>
  <c r="CC69" i="7"/>
  <c r="CA69" i="7"/>
  <c r="CL68" i="7"/>
  <c r="CE68" i="7" s="1"/>
  <c r="CK68" i="7"/>
  <c r="CJ68" i="7"/>
  <c r="CC68" i="7" s="1"/>
  <c r="CI68" i="7"/>
  <c r="CH68" i="7"/>
  <c r="CA68" i="7" s="1"/>
  <c r="J68" i="7" s="1"/>
  <c r="CD68" i="7"/>
  <c r="CB68" i="7"/>
  <c r="CL67" i="7"/>
  <c r="CK67" i="7"/>
  <c r="CD67" i="7" s="1"/>
  <c r="CJ67" i="7"/>
  <c r="CI67" i="7"/>
  <c r="CB67" i="7" s="1"/>
  <c r="CH67" i="7"/>
  <c r="CE67" i="7"/>
  <c r="CC67" i="7"/>
  <c r="CA67" i="7"/>
  <c r="CL66" i="7"/>
  <c r="CE66" i="7" s="1"/>
  <c r="CK66" i="7"/>
  <c r="CJ66" i="7"/>
  <c r="CC66" i="7" s="1"/>
  <c r="CI66" i="7"/>
  <c r="CH66" i="7"/>
  <c r="CA66" i="7" s="1"/>
  <c r="J66" i="7" s="1"/>
  <c r="CD66" i="7"/>
  <c r="CB66" i="7"/>
  <c r="CL65" i="7"/>
  <c r="CK65" i="7"/>
  <c r="CD65" i="7" s="1"/>
  <c r="CJ65" i="7"/>
  <c r="CI65" i="7"/>
  <c r="CB65" i="7" s="1"/>
  <c r="CH65" i="7"/>
  <c r="CE65" i="7"/>
  <c r="CC65" i="7"/>
  <c r="CA65" i="7"/>
  <c r="CL64" i="7"/>
  <c r="CE64" i="7" s="1"/>
  <c r="CK64" i="7"/>
  <c r="CJ64" i="7"/>
  <c r="CC64" i="7" s="1"/>
  <c r="CI64" i="7"/>
  <c r="CH64" i="7"/>
  <c r="CA64" i="7" s="1"/>
  <c r="CD64" i="7"/>
  <c r="J64" i="7" s="1"/>
  <c r="CB64" i="7"/>
  <c r="CL63" i="7"/>
  <c r="CK63" i="7"/>
  <c r="CD63" i="7" s="1"/>
  <c r="CJ63" i="7"/>
  <c r="CI63" i="7"/>
  <c r="CB63" i="7" s="1"/>
  <c r="CH63" i="7"/>
  <c r="CE63" i="7"/>
  <c r="CC63" i="7"/>
  <c r="CA63" i="7"/>
  <c r="CL62" i="7"/>
  <c r="CE62" i="7" s="1"/>
  <c r="CK62" i="7"/>
  <c r="CJ62" i="7"/>
  <c r="CC62" i="7" s="1"/>
  <c r="CI62" i="7"/>
  <c r="CH62" i="7"/>
  <c r="CA62" i="7" s="1"/>
  <c r="CD62" i="7"/>
  <c r="CB62" i="7"/>
  <c r="CL61" i="7"/>
  <c r="CK61" i="7"/>
  <c r="CD61" i="7" s="1"/>
  <c r="CJ61" i="7"/>
  <c r="CI61" i="7"/>
  <c r="CB61" i="7" s="1"/>
  <c r="CH61" i="7"/>
  <c r="CE61" i="7"/>
  <c r="CC61" i="7"/>
  <c r="CA61" i="7"/>
  <c r="J61" i="7" s="1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CH57" i="7"/>
  <c r="CA57" i="7" s="1"/>
  <c r="F57" i="7"/>
  <c r="E57" i="7"/>
  <c r="D57" i="7" s="1"/>
  <c r="CJ56" i="7"/>
  <c r="CH56" i="7"/>
  <c r="CA56" i="7" s="1"/>
  <c r="CD56" i="7"/>
  <c r="F56" i="7"/>
  <c r="E56" i="7"/>
  <c r="D56" i="7" s="1"/>
  <c r="CH55" i="7"/>
  <c r="CA55" i="7" s="1"/>
  <c r="F55" i="7"/>
  <c r="F58" i="7" s="1"/>
  <c r="E55" i="7"/>
  <c r="AI54" i="7"/>
  <c r="AH54" i="7"/>
  <c r="AG54" i="7"/>
  <c r="AF54" i="7"/>
  <c r="AE54" i="7"/>
  <c r="AD54" i="7"/>
  <c r="AC54" i="7"/>
  <c r="AB54" i="7"/>
  <c r="AA54" i="7"/>
  <c r="CH54" i="7" s="1"/>
  <c r="CA54" i="7" s="1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CH53" i="7"/>
  <c r="CA53" i="7" s="1"/>
  <c r="F53" i="7"/>
  <c r="E53" i="7"/>
  <c r="D53" i="7" s="1"/>
  <c r="CH52" i="7"/>
  <c r="CA52" i="7" s="1"/>
  <c r="F52" i="7"/>
  <c r="E52" i="7"/>
  <c r="D52" i="7" s="1"/>
  <c r="CD52" i="7" s="1"/>
  <c r="CH51" i="7"/>
  <c r="CA51" i="7" s="1"/>
  <c r="F51" i="7"/>
  <c r="E51" i="7"/>
  <c r="D51" i="7" s="1"/>
  <c r="CJ50" i="7"/>
  <c r="CH50" i="7"/>
  <c r="CA50" i="7" s="1"/>
  <c r="CD50" i="7"/>
  <c r="F50" i="7"/>
  <c r="E50" i="7"/>
  <c r="D50" i="7" s="1"/>
  <c r="CH49" i="7"/>
  <c r="CA49" i="7" s="1"/>
  <c r="F49" i="7"/>
  <c r="E49" i="7"/>
  <c r="D49" i="7" s="1"/>
  <c r="CH48" i="7"/>
  <c r="CA48" i="7" s="1"/>
  <c r="F48" i="7"/>
  <c r="F54" i="7" s="1"/>
  <c r="E48" i="7"/>
  <c r="E54" i="7" s="1"/>
  <c r="CH47" i="7"/>
  <c r="CA47" i="7" s="1"/>
  <c r="F47" i="7"/>
  <c r="E47" i="7"/>
  <c r="D47" i="7" s="1"/>
  <c r="AI46" i="7"/>
  <c r="AH46" i="7"/>
  <c r="AG46" i="7"/>
  <c r="AF46" i="7"/>
  <c r="AE46" i="7"/>
  <c r="AD46" i="7"/>
  <c r="AC46" i="7"/>
  <c r="AB46" i="7"/>
  <c r="AA46" i="7"/>
  <c r="CH46" i="7" s="1"/>
  <c r="CA46" i="7" s="1"/>
  <c r="Z46" i="7"/>
  <c r="Y46" i="7"/>
  <c r="X46" i="7"/>
  <c r="W46" i="7"/>
  <c r="V46" i="7"/>
  <c r="U46" i="7"/>
  <c r="F46" i="7"/>
  <c r="E46" i="7"/>
  <c r="D46" i="7" s="1"/>
  <c r="F45" i="7"/>
  <c r="E45" i="7"/>
  <c r="D45" i="7" s="1"/>
  <c r="CH44" i="7"/>
  <c r="CA44" i="7" s="1"/>
  <c r="F44" i="7"/>
  <c r="E44" i="7"/>
  <c r="D44" i="7" s="1"/>
  <c r="CD44" i="7" s="1"/>
  <c r="CD43" i="7"/>
  <c r="F43" i="7"/>
  <c r="E43" i="7"/>
  <c r="D43" i="7" s="1"/>
  <c r="CL43" i="7" s="1"/>
  <c r="F42" i="7"/>
  <c r="E42" i="7"/>
  <c r="D42" i="7" s="1"/>
  <c r="CI42" i="7" s="1"/>
  <c r="CB42" i="7" s="1"/>
  <c r="CH41" i="7"/>
  <c r="CA41" i="7" s="1"/>
  <c r="F41" i="7"/>
  <c r="E41" i="7"/>
  <c r="D41" i="7" s="1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CI35" i="7"/>
  <c r="CB35" i="7" s="1"/>
  <c r="CH35" i="7"/>
  <c r="CA35" i="7"/>
  <c r="F35" i="7"/>
  <c r="E35" i="7"/>
  <c r="D35" i="7" s="1"/>
  <c r="CM35" i="7" s="1"/>
  <c r="CI34" i="7"/>
  <c r="CB34" i="7" s="1"/>
  <c r="CH34" i="7"/>
  <c r="CA34" i="7"/>
  <c r="F34" i="7"/>
  <c r="E34" i="7"/>
  <c r="D34" i="7" s="1"/>
  <c r="CM34" i="7" s="1"/>
  <c r="CI33" i="7"/>
  <c r="CB33" i="7" s="1"/>
  <c r="CH33" i="7"/>
  <c r="CD33" i="7"/>
  <c r="CA33" i="7"/>
  <c r="F33" i="7"/>
  <c r="E33" i="7"/>
  <c r="D33" i="7" s="1"/>
  <c r="CM33" i="7" s="1"/>
  <c r="CI32" i="7"/>
  <c r="CB32" i="7" s="1"/>
  <c r="CH32" i="7"/>
  <c r="CA32" i="7"/>
  <c r="F32" i="7"/>
  <c r="E32" i="7"/>
  <c r="D32" i="7" s="1"/>
  <c r="CM32" i="7" s="1"/>
  <c r="CI31" i="7"/>
  <c r="CB31" i="7" s="1"/>
  <c r="CH31" i="7"/>
  <c r="CA31" i="7"/>
  <c r="F31" i="7"/>
  <c r="E31" i="7"/>
  <c r="D31" i="7" s="1"/>
  <c r="CM31" i="7" s="1"/>
  <c r="CI30" i="7"/>
  <c r="CB30" i="7" s="1"/>
  <c r="CH30" i="7"/>
  <c r="CA30" i="7"/>
  <c r="F30" i="7"/>
  <c r="E30" i="7"/>
  <c r="D30" i="7" s="1"/>
  <c r="CD30" i="7" s="1"/>
  <c r="CI29" i="7"/>
  <c r="CB29" i="7" s="1"/>
  <c r="CH29" i="7"/>
  <c r="CA29" i="7"/>
  <c r="F29" i="7"/>
  <c r="E29" i="7"/>
  <c r="D29" i="7" s="1"/>
  <c r="CM29" i="7" s="1"/>
  <c r="CI28" i="7"/>
  <c r="CB28" i="7" s="1"/>
  <c r="CH28" i="7"/>
  <c r="CA28" i="7"/>
  <c r="F28" i="7"/>
  <c r="E28" i="7"/>
  <c r="D28" i="7" s="1"/>
  <c r="CM28" i="7" s="1"/>
  <c r="CI27" i="7"/>
  <c r="CB27" i="7" s="1"/>
  <c r="CH27" i="7"/>
  <c r="CA27" i="7"/>
  <c r="F27" i="7"/>
  <c r="E27" i="7"/>
  <c r="D27" i="7" s="1"/>
  <c r="CM27" i="7" s="1"/>
  <c r="CI26" i="7"/>
  <c r="CB26" i="7" s="1"/>
  <c r="CH26" i="7"/>
  <c r="CA26" i="7"/>
  <c r="F26" i="7"/>
  <c r="E26" i="7"/>
  <c r="D26" i="7" s="1"/>
  <c r="CM26" i="7" s="1"/>
  <c r="CI25" i="7"/>
  <c r="CB25" i="7" s="1"/>
  <c r="CH25" i="7"/>
  <c r="CA25" i="7"/>
  <c r="F25" i="7"/>
  <c r="E25" i="7"/>
  <c r="D25" i="7" s="1"/>
  <c r="CM25" i="7" s="1"/>
  <c r="CI24" i="7"/>
  <c r="CB24" i="7" s="1"/>
  <c r="CH24" i="7"/>
  <c r="CA24" i="7"/>
  <c r="F24" i="7"/>
  <c r="E24" i="7"/>
  <c r="D24" i="7" s="1"/>
  <c r="CM24" i="7" s="1"/>
  <c r="CI23" i="7"/>
  <c r="CB23" i="7" s="1"/>
  <c r="CH23" i="7"/>
  <c r="CA23" i="7"/>
  <c r="F23" i="7"/>
  <c r="E23" i="7"/>
  <c r="D23" i="7" s="1"/>
  <c r="CD23" i="7" s="1"/>
  <c r="CI22" i="7"/>
  <c r="CB22" i="7" s="1"/>
  <c r="CH22" i="7"/>
  <c r="CA22" i="7"/>
  <c r="F22" i="7"/>
  <c r="E22" i="7"/>
  <c r="D22" i="7" s="1"/>
  <c r="CM22" i="7" s="1"/>
  <c r="CI21" i="7"/>
  <c r="CB21" i="7" s="1"/>
  <c r="CH21" i="7"/>
  <c r="CD21" i="7"/>
  <c r="CA21" i="7"/>
  <c r="F21" i="7"/>
  <c r="E21" i="7"/>
  <c r="D21" i="7" s="1"/>
  <c r="CM21" i="7" s="1"/>
  <c r="CI20" i="7"/>
  <c r="CB20" i="7" s="1"/>
  <c r="CH20" i="7"/>
  <c r="CA20" i="7"/>
  <c r="F20" i="7"/>
  <c r="E20" i="7"/>
  <c r="D20" i="7" s="1"/>
  <c r="CM20" i="7" s="1"/>
  <c r="CH19" i="7"/>
  <c r="AL19" i="7"/>
  <c r="F19" i="7"/>
  <c r="F36" i="7" s="1"/>
  <c r="E19" i="7"/>
  <c r="CH15" i="7"/>
  <c r="CA15" i="7" s="1"/>
  <c r="F15" i="7"/>
  <c r="E15" i="7"/>
  <c r="D15" i="7" s="1"/>
  <c r="CD15" i="7" s="1"/>
  <c r="CH14" i="7"/>
  <c r="CA14" i="7" s="1"/>
  <c r="F14" i="7"/>
  <c r="E14" i="7"/>
  <c r="D14" i="7" s="1"/>
  <c r="CJ13" i="7"/>
  <c r="CH13" i="7"/>
  <c r="CA13" i="7" s="1"/>
  <c r="CD13" i="7"/>
  <c r="F13" i="7"/>
  <c r="E13" i="7"/>
  <c r="D13" i="7" s="1"/>
  <c r="CL12" i="7"/>
  <c r="CJ12" i="7"/>
  <c r="CH12" i="7"/>
  <c r="F12" i="7"/>
  <c r="E12" i="7"/>
  <c r="D12" i="7" s="1"/>
  <c r="A5" i="7"/>
  <c r="A4" i="7"/>
  <c r="A3" i="7"/>
  <c r="A2" i="7"/>
  <c r="AL30" i="7" l="1"/>
  <c r="CI46" i="7"/>
  <c r="CB46" i="7" s="1"/>
  <c r="CK46" i="7"/>
  <c r="CC46" i="7"/>
  <c r="CK53" i="7"/>
  <c r="CE53" i="7"/>
  <c r="CJ53" i="7"/>
  <c r="CD53" i="7"/>
  <c r="CI53" i="7"/>
  <c r="CB53" i="7" s="1"/>
  <c r="CC53" i="7"/>
  <c r="D55" i="7"/>
  <c r="E58" i="7"/>
  <c r="D58" i="7" s="1"/>
  <c r="CN101" i="7"/>
  <c r="CG101" i="7" s="1"/>
  <c r="CJ101" i="7"/>
  <c r="CF101" i="7"/>
  <c r="CB101" i="7"/>
  <c r="CM101" i="7"/>
  <c r="CH101" i="7"/>
  <c r="CC101" i="7"/>
  <c r="CL101" i="7"/>
  <c r="CA101" i="7"/>
  <c r="CK101" i="7"/>
  <c r="CE101" i="7"/>
  <c r="CK14" i="7"/>
  <c r="CE14" i="7"/>
  <c r="CJ14" i="7"/>
  <c r="CD14" i="7"/>
  <c r="CI14" i="7"/>
  <c r="CB14" i="7" s="1"/>
  <c r="CC14" i="7"/>
  <c r="CL14" i="7"/>
  <c r="CM23" i="7"/>
  <c r="CM30" i="7"/>
  <c r="CK41" i="7"/>
  <c r="CE41" i="7"/>
  <c r="CJ41" i="7"/>
  <c r="CD41" i="7"/>
  <c r="CI41" i="7"/>
  <c r="CB41" i="7" s="1"/>
  <c r="CC41" i="7"/>
  <c r="CL41" i="7"/>
  <c r="CD46" i="7"/>
  <c r="CK51" i="7"/>
  <c r="CE51" i="7"/>
  <c r="CJ51" i="7"/>
  <c r="CD51" i="7"/>
  <c r="CI51" i="7"/>
  <c r="CB51" i="7" s="1"/>
  <c r="CC51" i="7"/>
  <c r="CL51" i="7"/>
  <c r="CI56" i="7"/>
  <c r="CB56" i="7" s="1"/>
  <c r="CC56" i="7"/>
  <c r="CL56" i="7"/>
  <c r="CK56" i="7"/>
  <c r="CE56" i="7"/>
  <c r="J62" i="7"/>
  <c r="J67" i="7"/>
  <c r="J69" i="7"/>
  <c r="CD101" i="7"/>
  <c r="AJ14" i="7"/>
  <c r="CI45" i="7"/>
  <c r="CB45" i="7" s="1"/>
  <c r="CL45" i="7"/>
  <c r="CE45" i="7"/>
  <c r="CK45" i="7"/>
  <c r="CD45" i="7"/>
  <c r="CL46" i="7"/>
  <c r="CE46" i="7"/>
  <c r="AJ51" i="7"/>
  <c r="CL53" i="7"/>
  <c r="J71" i="7"/>
  <c r="CI15" i="7"/>
  <c r="CB15" i="7" s="1"/>
  <c r="CC15" i="7"/>
  <c r="CL15" i="7"/>
  <c r="CK15" i="7"/>
  <c r="CE15" i="7"/>
  <c r="CL22" i="7"/>
  <c r="CC22" i="7"/>
  <c r="AL22" i="7" s="1"/>
  <c r="CK22" i="7"/>
  <c r="CF22" i="7"/>
  <c r="CJ22" i="7"/>
  <c r="CE22" i="7"/>
  <c r="CD22" i="7"/>
  <c r="CL25" i="7"/>
  <c r="CC25" i="7"/>
  <c r="CK25" i="7"/>
  <c r="CF25" i="7"/>
  <c r="AL25" i="7" s="1"/>
  <c r="CJ25" i="7"/>
  <c r="CE25" i="7"/>
  <c r="CL26" i="7"/>
  <c r="CC26" i="7"/>
  <c r="AL26" i="7" s="1"/>
  <c r="CK26" i="7"/>
  <c r="CF26" i="7"/>
  <c r="CJ26" i="7"/>
  <c r="CE26" i="7"/>
  <c r="CL27" i="7"/>
  <c r="CC27" i="7"/>
  <c r="AL27" i="7" s="1"/>
  <c r="CK27" i="7"/>
  <c r="CF27" i="7"/>
  <c r="CJ27" i="7"/>
  <c r="CE27" i="7"/>
  <c r="CL29" i="7"/>
  <c r="CC29" i="7"/>
  <c r="AL29" i="7" s="1"/>
  <c r="CK29" i="7"/>
  <c r="CF29" i="7"/>
  <c r="CJ29" i="7"/>
  <c r="CE29" i="7"/>
  <c r="CL35" i="7"/>
  <c r="CC35" i="7"/>
  <c r="AL35" i="7" s="1"/>
  <c r="CK35" i="7"/>
  <c r="CF35" i="7"/>
  <c r="CJ35" i="7"/>
  <c r="CE35" i="7"/>
  <c r="CE42" i="7"/>
  <c r="CL42" i="7"/>
  <c r="CD42" i="7"/>
  <c r="AJ42" i="7" s="1"/>
  <c r="CK42" i="7"/>
  <c r="CI44" i="7"/>
  <c r="CB44" i="7" s="1"/>
  <c r="CC44" i="7"/>
  <c r="CL44" i="7"/>
  <c r="CK44" i="7"/>
  <c r="CE44" i="7"/>
  <c r="AJ47" i="7"/>
  <c r="CI52" i="7"/>
  <c r="CB52" i="7" s="1"/>
  <c r="CC52" i="7"/>
  <c r="CL52" i="7"/>
  <c r="CK52" i="7"/>
  <c r="CE52" i="7"/>
  <c r="J63" i="7"/>
  <c r="J65" i="7"/>
  <c r="CL91" i="7"/>
  <c r="CB91" i="7"/>
  <c r="CI91" i="7"/>
  <c r="CD91" i="7"/>
  <c r="CN91" i="7"/>
  <c r="CG91" i="7" s="1"/>
  <c r="CH91" i="7"/>
  <c r="CA91" i="7"/>
  <c r="CM91" i="7"/>
  <c r="CF91" i="7"/>
  <c r="CN94" i="7"/>
  <c r="CG94" i="7" s="1"/>
  <c r="CI94" i="7"/>
  <c r="CE94" i="7"/>
  <c r="CK94" i="7"/>
  <c r="CD94" i="7"/>
  <c r="CH94" i="7"/>
  <c r="CB94" i="7"/>
  <c r="CM94" i="7"/>
  <c r="CA94" i="7"/>
  <c r="CI101" i="7"/>
  <c r="CN103" i="7"/>
  <c r="CG103" i="7" s="1"/>
  <c r="CJ103" i="7"/>
  <c r="CF103" i="7"/>
  <c r="CB103" i="7"/>
  <c r="CL103" i="7"/>
  <c r="CH103" i="7"/>
  <c r="CI103" i="7"/>
  <c r="CC103" i="7"/>
  <c r="CA103" i="7"/>
  <c r="V103" i="7" s="1"/>
  <c r="CM103" i="7"/>
  <c r="CE103" i="7"/>
  <c r="CL205" i="7"/>
  <c r="CD205" i="7"/>
  <c r="AF205" i="7" s="1"/>
  <c r="CF205" i="7"/>
  <c r="CN205" i="7"/>
  <c r="CI205" i="7"/>
  <c r="CB205" i="7" s="1"/>
  <c r="CE205" i="7"/>
  <c r="CJ203" i="7"/>
  <c r="CC203" i="7" s="1"/>
  <c r="CM205" i="7"/>
  <c r="CK205" i="7"/>
  <c r="CG205" i="7"/>
  <c r="CN214" i="7"/>
  <c r="CF214" i="7"/>
  <c r="CJ212" i="7"/>
  <c r="CC212" i="7" s="1"/>
  <c r="CL214" i="7"/>
  <c r="CD214" i="7"/>
  <c r="CM214" i="7"/>
  <c r="CG214" i="7"/>
  <c r="CK214" i="7"/>
  <c r="CE214" i="7"/>
  <c r="CI214" i="7"/>
  <c r="CB214" i="7" s="1"/>
  <c r="CA12" i="7"/>
  <c r="D19" i="7"/>
  <c r="E36" i="7"/>
  <c r="AJ41" i="7"/>
  <c r="CL20" i="7"/>
  <c r="CC20" i="7"/>
  <c r="CK20" i="7"/>
  <c r="CF20" i="7"/>
  <c r="AL20" i="7" s="1"/>
  <c r="CJ20" i="7"/>
  <c r="CE20" i="7"/>
  <c r="CD20" i="7"/>
  <c r="CL21" i="7"/>
  <c r="CC21" i="7"/>
  <c r="CK21" i="7"/>
  <c r="CF21" i="7"/>
  <c r="CJ21" i="7"/>
  <c r="CE21" i="7"/>
  <c r="CL23" i="7"/>
  <c r="CC23" i="7"/>
  <c r="AL23" i="7" s="1"/>
  <c r="CK23" i="7"/>
  <c r="CF23" i="7"/>
  <c r="CJ23" i="7"/>
  <c r="CE23" i="7"/>
  <c r="CL24" i="7"/>
  <c r="CC24" i="7"/>
  <c r="AL24" i="7" s="1"/>
  <c r="CK24" i="7"/>
  <c r="CF24" i="7"/>
  <c r="CJ24" i="7"/>
  <c r="CE24" i="7"/>
  <c r="CD24" i="7"/>
  <c r="CD25" i="7"/>
  <c r="CD26" i="7"/>
  <c r="CD27" i="7"/>
  <c r="CL28" i="7"/>
  <c r="CC28" i="7"/>
  <c r="CK28" i="7"/>
  <c r="CF28" i="7"/>
  <c r="CJ28" i="7"/>
  <c r="CE28" i="7"/>
  <c r="CD28" i="7"/>
  <c r="AL28" i="7" s="1"/>
  <c r="CD29" i="7"/>
  <c r="CL30" i="7"/>
  <c r="CC30" i="7"/>
  <c r="CK30" i="7"/>
  <c r="CF30" i="7"/>
  <c r="CJ30" i="7"/>
  <c r="CE30" i="7"/>
  <c r="CL31" i="7"/>
  <c r="CC31" i="7"/>
  <c r="AL31" i="7" s="1"/>
  <c r="CK31" i="7"/>
  <c r="CF31" i="7"/>
  <c r="CJ31" i="7"/>
  <c r="CE31" i="7"/>
  <c r="CD31" i="7"/>
  <c r="CL32" i="7"/>
  <c r="CC32" i="7"/>
  <c r="AL32" i="7" s="1"/>
  <c r="CK32" i="7"/>
  <c r="CF32" i="7"/>
  <c r="CJ32" i="7"/>
  <c r="CE32" i="7"/>
  <c r="CD32" i="7"/>
  <c r="CL33" i="7"/>
  <c r="CC33" i="7"/>
  <c r="AL33" i="7" s="1"/>
  <c r="CK33" i="7"/>
  <c r="CF33" i="7"/>
  <c r="CJ33" i="7"/>
  <c r="CE33" i="7"/>
  <c r="CL34" i="7"/>
  <c r="CC34" i="7"/>
  <c r="AL34" i="7" s="1"/>
  <c r="CK34" i="7"/>
  <c r="CF34" i="7"/>
  <c r="CJ34" i="7"/>
  <c r="CE34" i="7"/>
  <c r="CD34" i="7"/>
  <c r="CD35" i="7"/>
  <c r="CK43" i="7"/>
  <c r="CI43" i="7"/>
  <c r="CB43" i="7" s="1"/>
  <c r="CE43" i="7"/>
  <c r="CC45" i="7"/>
  <c r="CJ46" i="7"/>
  <c r="CK49" i="7"/>
  <c r="CE49" i="7"/>
  <c r="CJ49" i="7"/>
  <c r="CD49" i="7"/>
  <c r="CI49" i="7"/>
  <c r="CB49" i="7" s="1"/>
  <c r="AJ49" i="7" s="1"/>
  <c r="CC49" i="7"/>
  <c r="CL49" i="7"/>
  <c r="CK12" i="7"/>
  <c r="CE12" i="7"/>
  <c r="CI12" i="7"/>
  <c r="CB12" i="7" s="1"/>
  <c r="CC12" i="7"/>
  <c r="CD12" i="7"/>
  <c r="CI13" i="7"/>
  <c r="CB13" i="7" s="1"/>
  <c r="CC13" i="7"/>
  <c r="CL13" i="7"/>
  <c r="CK13" i="7"/>
  <c r="CE13" i="7"/>
  <c r="CJ15" i="7"/>
  <c r="CJ44" i="7"/>
  <c r="CJ45" i="7"/>
  <c r="CK47" i="7"/>
  <c r="CE47" i="7"/>
  <c r="CJ47" i="7"/>
  <c r="CD47" i="7"/>
  <c r="CI47" i="7"/>
  <c r="CB47" i="7" s="1"/>
  <c r="CC47" i="7"/>
  <c r="CL47" i="7"/>
  <c r="CI50" i="7"/>
  <c r="CB50" i="7" s="1"/>
  <c r="AJ50" i="7" s="1"/>
  <c r="CC50" i="7"/>
  <c r="CL50" i="7"/>
  <c r="CK50" i="7"/>
  <c r="CE50" i="7"/>
  <c r="CJ52" i="7"/>
  <c r="AJ53" i="7"/>
  <c r="CK57" i="7"/>
  <c r="CE57" i="7"/>
  <c r="CJ57" i="7"/>
  <c r="CD57" i="7"/>
  <c r="CI57" i="7"/>
  <c r="CB57" i="7" s="1"/>
  <c r="AJ57" i="7" s="1"/>
  <c r="CC57" i="7"/>
  <c r="CL57" i="7"/>
  <c r="CN90" i="7"/>
  <c r="CG90" i="7" s="1"/>
  <c r="CJ90" i="7"/>
  <c r="CF90" i="7"/>
  <c r="CB90" i="7"/>
  <c r="CM90" i="7"/>
  <c r="CH90" i="7"/>
  <c r="CC90" i="7"/>
  <c r="CL90" i="7"/>
  <c r="CA90" i="7"/>
  <c r="V90" i="7" s="1"/>
  <c r="CK90" i="7"/>
  <c r="CE90" i="7"/>
  <c r="CE91" i="7"/>
  <c r="CF94" i="7"/>
  <c r="CN102" i="7"/>
  <c r="CG102" i="7" s="1"/>
  <c r="CJ102" i="7"/>
  <c r="CF102" i="7"/>
  <c r="CB102" i="7"/>
  <c r="CM102" i="7"/>
  <c r="CH102" i="7"/>
  <c r="CC102" i="7"/>
  <c r="CL102" i="7"/>
  <c r="CA102" i="7"/>
  <c r="V102" i="7" s="1"/>
  <c r="CK102" i="7"/>
  <c r="CE102" i="7"/>
  <c r="CD103" i="7"/>
  <c r="CH163" i="7"/>
  <c r="CA163" i="7" s="1"/>
  <c r="CJ163" i="7"/>
  <c r="CC163" i="7" s="1"/>
  <c r="CK163" i="7"/>
  <c r="CD163" i="7" s="1"/>
  <c r="CI163" i="7"/>
  <c r="CB163" i="7" s="1"/>
  <c r="D48" i="7"/>
  <c r="CB80" i="7"/>
  <c r="CF80" i="7"/>
  <c r="CJ80" i="7"/>
  <c r="CN80" i="7"/>
  <c r="CG80" i="7" s="1"/>
  <c r="CB81" i="7"/>
  <c r="CF81" i="7"/>
  <c r="CJ81" i="7"/>
  <c r="CN81" i="7"/>
  <c r="CG81" i="7" s="1"/>
  <c r="V81" i="7" s="1"/>
  <c r="CB82" i="7"/>
  <c r="V82" i="7" s="1"/>
  <c r="CF82" i="7"/>
  <c r="CJ82" i="7"/>
  <c r="CN82" i="7"/>
  <c r="CG82" i="7" s="1"/>
  <c r="CB83" i="7"/>
  <c r="V83" i="7" s="1"/>
  <c r="CF83" i="7"/>
  <c r="CJ83" i="7"/>
  <c r="CN83" i="7"/>
  <c r="CG83" i="7" s="1"/>
  <c r="CB84" i="7"/>
  <c r="V84" i="7" s="1"/>
  <c r="CF84" i="7"/>
  <c r="CJ84" i="7"/>
  <c r="CN84" i="7"/>
  <c r="CG84" i="7" s="1"/>
  <c r="CB85" i="7"/>
  <c r="V85" i="7" s="1"/>
  <c r="CF85" i="7"/>
  <c r="CJ85" i="7"/>
  <c r="CN85" i="7"/>
  <c r="CG85" i="7" s="1"/>
  <c r="CB86" i="7"/>
  <c r="V86" i="7" s="1"/>
  <c r="CF86" i="7"/>
  <c r="CJ86" i="7"/>
  <c r="CN86" i="7"/>
  <c r="CG86" i="7" s="1"/>
  <c r="CB87" i="7"/>
  <c r="V87" i="7" s="1"/>
  <c r="CF87" i="7"/>
  <c r="CJ87" i="7"/>
  <c r="CN87" i="7"/>
  <c r="CG87" i="7" s="1"/>
  <c r="CB88" i="7"/>
  <c r="V88" i="7" s="1"/>
  <c r="CF88" i="7"/>
  <c r="CJ88" i="7"/>
  <c r="CN88" i="7"/>
  <c r="CG88" i="7" s="1"/>
  <c r="CB89" i="7"/>
  <c r="CF89" i="7"/>
  <c r="CL93" i="7"/>
  <c r="CB93" i="7"/>
  <c r="CE93" i="7"/>
  <c r="CK93" i="7"/>
  <c r="CD95" i="7"/>
  <c r="CN96" i="7"/>
  <c r="CG96" i="7" s="1"/>
  <c r="CI96" i="7"/>
  <c r="CE96" i="7"/>
  <c r="CF96" i="7"/>
  <c r="CL96" i="7"/>
  <c r="CE104" i="7"/>
  <c r="CE105" i="7"/>
  <c r="CE106" i="7"/>
  <c r="CE107" i="7"/>
  <c r="CE108" i="7"/>
  <c r="CE109" i="7"/>
  <c r="CE110" i="7"/>
  <c r="CE111" i="7"/>
  <c r="CE112" i="7"/>
  <c r="CE113" i="7"/>
  <c r="CE114" i="7"/>
  <c r="CE115" i="7"/>
  <c r="CE116" i="7"/>
  <c r="CE117" i="7"/>
  <c r="CE118" i="7"/>
  <c r="CE119" i="7"/>
  <c r="CE120" i="7"/>
  <c r="CE121" i="7"/>
  <c r="CE122" i="7"/>
  <c r="CE123" i="7"/>
  <c r="CH150" i="7"/>
  <c r="CA150" i="7" s="1"/>
  <c r="CK150" i="7"/>
  <c r="CD150" i="7" s="1"/>
  <c r="CJ150" i="7"/>
  <c r="CC150" i="7" s="1"/>
  <c r="CI151" i="7"/>
  <c r="CB151" i="7" s="1"/>
  <c r="CH151" i="7"/>
  <c r="CA151" i="7" s="1"/>
  <c r="CK151" i="7"/>
  <c r="CD151" i="7" s="1"/>
  <c r="CJ154" i="7"/>
  <c r="CC154" i="7" s="1"/>
  <c r="CH154" i="7"/>
  <c r="CA154" i="7" s="1"/>
  <c r="U154" i="7" s="1"/>
  <c r="CK154" i="7"/>
  <c r="CD154" i="7" s="1"/>
  <c r="CI154" i="7"/>
  <c r="CB154" i="7" s="1"/>
  <c r="CJ158" i="7"/>
  <c r="CC158" i="7" s="1"/>
  <c r="CH158" i="7"/>
  <c r="CA158" i="7" s="1"/>
  <c r="CK158" i="7"/>
  <c r="CD158" i="7" s="1"/>
  <c r="CI158" i="7"/>
  <c r="CB158" i="7" s="1"/>
  <c r="CJ162" i="7"/>
  <c r="CC162" i="7" s="1"/>
  <c r="CH162" i="7"/>
  <c r="CA162" i="7" s="1"/>
  <c r="CK162" i="7"/>
  <c r="CD162" i="7" s="1"/>
  <c r="CI162" i="7"/>
  <c r="CB162" i="7" s="1"/>
  <c r="CL207" i="7"/>
  <c r="CD207" i="7"/>
  <c r="CN207" i="7"/>
  <c r="CI207" i="7"/>
  <c r="CB207" i="7" s="1"/>
  <c r="CE207" i="7"/>
  <c r="CJ205" i="7"/>
  <c r="CC205" i="7" s="1"/>
  <c r="CM207" i="7"/>
  <c r="CK207" i="7"/>
  <c r="CG207" i="7"/>
  <c r="CF207" i="7"/>
  <c r="CN225" i="7"/>
  <c r="CF225" i="7"/>
  <c r="CL225" i="7"/>
  <c r="CD225" i="7"/>
  <c r="CJ223" i="7"/>
  <c r="CC223" i="7" s="1"/>
  <c r="CM225" i="7"/>
  <c r="CG225" i="7"/>
  <c r="CK225" i="7"/>
  <c r="CE225" i="7"/>
  <c r="CI225" i="7"/>
  <c r="CB225" i="7" s="1"/>
  <c r="CN233" i="7"/>
  <c r="CI233" i="7"/>
  <c r="CB233" i="7" s="1"/>
  <c r="CM233" i="7"/>
  <c r="CG233" i="7"/>
  <c r="CL233" i="7"/>
  <c r="CF233" i="7"/>
  <c r="CE233" i="7"/>
  <c r="CJ231" i="7"/>
  <c r="CC231" i="7" s="1"/>
  <c r="CN243" i="7"/>
  <c r="CF243" i="7"/>
  <c r="CJ241" i="7"/>
  <c r="CC241" i="7" s="1"/>
  <c r="CL243" i="7"/>
  <c r="CG243" i="7"/>
  <c r="CK243" i="7"/>
  <c r="CE243" i="7"/>
  <c r="CI243" i="7"/>
  <c r="CB243" i="7" s="1"/>
  <c r="CD243" i="7"/>
  <c r="CM243" i="7"/>
  <c r="CC80" i="7"/>
  <c r="V80" i="7" s="1"/>
  <c r="CK80" i="7"/>
  <c r="CC81" i="7"/>
  <c r="CK81" i="7"/>
  <c r="CC82" i="7"/>
  <c r="CK82" i="7"/>
  <c r="CC83" i="7"/>
  <c r="CK83" i="7"/>
  <c r="CC84" i="7"/>
  <c r="CK84" i="7"/>
  <c r="CC85" i="7"/>
  <c r="CK85" i="7"/>
  <c r="CC86" i="7"/>
  <c r="CK86" i="7"/>
  <c r="CC87" i="7"/>
  <c r="CK87" i="7"/>
  <c r="CC88" i="7"/>
  <c r="CK88" i="7"/>
  <c r="CN89" i="7"/>
  <c r="CG89" i="7" s="1"/>
  <c r="CJ89" i="7"/>
  <c r="CC89" i="7"/>
  <c r="V89" i="7" s="1"/>
  <c r="CL89" i="7"/>
  <c r="CL95" i="7"/>
  <c r="CB95" i="7"/>
  <c r="V95" i="7" s="1"/>
  <c r="CE95" i="7"/>
  <c r="CK95" i="7"/>
  <c r="CN104" i="7"/>
  <c r="CG104" i="7" s="1"/>
  <c r="CJ104" i="7"/>
  <c r="CF104" i="7"/>
  <c r="CB104" i="7"/>
  <c r="CL104" i="7"/>
  <c r="CH104" i="7"/>
  <c r="CD104" i="7"/>
  <c r="CN105" i="7"/>
  <c r="CG105" i="7" s="1"/>
  <c r="CJ105" i="7"/>
  <c r="CF105" i="7"/>
  <c r="CB105" i="7"/>
  <c r="CL105" i="7"/>
  <c r="CH105" i="7"/>
  <c r="CD105" i="7"/>
  <c r="CN106" i="7"/>
  <c r="CG106" i="7" s="1"/>
  <c r="CJ106" i="7"/>
  <c r="CF106" i="7"/>
  <c r="CB106" i="7"/>
  <c r="CL106" i="7"/>
  <c r="CH106" i="7"/>
  <c r="CD106" i="7"/>
  <c r="CN107" i="7"/>
  <c r="CG107" i="7" s="1"/>
  <c r="CJ107" i="7"/>
  <c r="CF107" i="7"/>
  <c r="CB107" i="7"/>
  <c r="CL107" i="7"/>
  <c r="CH107" i="7"/>
  <c r="CD107" i="7"/>
  <c r="CN108" i="7"/>
  <c r="CG108" i="7" s="1"/>
  <c r="CJ108" i="7"/>
  <c r="CF108" i="7"/>
  <c r="CB108" i="7"/>
  <c r="CL108" i="7"/>
  <c r="CH108" i="7"/>
  <c r="CD108" i="7"/>
  <c r="CN109" i="7"/>
  <c r="CG109" i="7" s="1"/>
  <c r="CJ109" i="7"/>
  <c r="CF109" i="7"/>
  <c r="CB109" i="7"/>
  <c r="CL109" i="7"/>
  <c r="CH109" i="7"/>
  <c r="CD109" i="7"/>
  <c r="CN110" i="7"/>
  <c r="CG110" i="7" s="1"/>
  <c r="CJ110" i="7"/>
  <c r="CF110" i="7"/>
  <c r="CB110" i="7"/>
  <c r="CL110" i="7"/>
  <c r="CH110" i="7"/>
  <c r="CD110" i="7"/>
  <c r="CN111" i="7"/>
  <c r="CG111" i="7" s="1"/>
  <c r="CJ111" i="7"/>
  <c r="CF111" i="7"/>
  <c r="CB111" i="7"/>
  <c r="CL111" i="7"/>
  <c r="CH111" i="7"/>
  <c r="CD111" i="7"/>
  <c r="CN112" i="7"/>
  <c r="CG112" i="7" s="1"/>
  <c r="CJ112" i="7"/>
  <c r="CF112" i="7"/>
  <c r="CB112" i="7"/>
  <c r="CL112" i="7"/>
  <c r="CH112" i="7"/>
  <c r="CD112" i="7"/>
  <c r="CN113" i="7"/>
  <c r="CG113" i="7" s="1"/>
  <c r="CJ113" i="7"/>
  <c r="CF113" i="7"/>
  <c r="CB113" i="7"/>
  <c r="CL113" i="7"/>
  <c r="CH113" i="7"/>
  <c r="CD113" i="7"/>
  <c r="CN114" i="7"/>
  <c r="CG114" i="7" s="1"/>
  <c r="CJ114" i="7"/>
  <c r="CF114" i="7"/>
  <c r="CB114" i="7"/>
  <c r="CL114" i="7"/>
  <c r="CH114" i="7"/>
  <c r="CD114" i="7"/>
  <c r="CN115" i="7"/>
  <c r="CG115" i="7" s="1"/>
  <c r="CJ115" i="7"/>
  <c r="CF115" i="7"/>
  <c r="CB115" i="7"/>
  <c r="CL115" i="7"/>
  <c r="CH115" i="7"/>
  <c r="CD115" i="7"/>
  <c r="CN116" i="7"/>
  <c r="CG116" i="7" s="1"/>
  <c r="CJ116" i="7"/>
  <c r="CF116" i="7"/>
  <c r="CB116" i="7"/>
  <c r="CL116" i="7"/>
  <c r="CH116" i="7"/>
  <c r="CD116" i="7"/>
  <c r="CN117" i="7"/>
  <c r="CG117" i="7" s="1"/>
  <c r="CJ117" i="7"/>
  <c r="CF117" i="7"/>
  <c r="CB117" i="7"/>
  <c r="CL117" i="7"/>
  <c r="CH117" i="7"/>
  <c r="CD117" i="7"/>
  <c r="CN118" i="7"/>
  <c r="CG118" i="7" s="1"/>
  <c r="CJ118" i="7"/>
  <c r="CF118" i="7"/>
  <c r="CB118" i="7"/>
  <c r="CL118" i="7"/>
  <c r="CH118" i="7"/>
  <c r="CD118" i="7"/>
  <c r="CN119" i="7"/>
  <c r="CG119" i="7" s="1"/>
  <c r="CJ119" i="7"/>
  <c r="CF119" i="7"/>
  <c r="CB119" i="7"/>
  <c r="CL119" i="7"/>
  <c r="CH119" i="7"/>
  <c r="CD119" i="7"/>
  <c r="CN120" i="7"/>
  <c r="CG120" i="7" s="1"/>
  <c r="CJ120" i="7"/>
  <c r="CF120" i="7"/>
  <c r="CB120" i="7"/>
  <c r="CL120" i="7"/>
  <c r="CH120" i="7"/>
  <c r="CD120" i="7"/>
  <c r="CN121" i="7"/>
  <c r="CG121" i="7" s="1"/>
  <c r="CJ121" i="7"/>
  <c r="CF121" i="7"/>
  <c r="CB121" i="7"/>
  <c r="CL121" i="7"/>
  <c r="CH121" i="7"/>
  <c r="CD121" i="7"/>
  <c r="CN122" i="7"/>
  <c r="CG122" i="7" s="1"/>
  <c r="CJ122" i="7"/>
  <c r="CF122" i="7"/>
  <c r="CB122" i="7"/>
  <c r="CL122" i="7"/>
  <c r="CH122" i="7"/>
  <c r="CD122" i="7"/>
  <c r="CN123" i="7"/>
  <c r="CG123" i="7" s="1"/>
  <c r="CJ123" i="7"/>
  <c r="CF123" i="7"/>
  <c r="CB123" i="7"/>
  <c r="CL123" i="7"/>
  <c r="CH123" i="7"/>
  <c r="CD123" i="7"/>
  <c r="CN124" i="7"/>
  <c r="CG124" i="7" s="1"/>
  <c r="CJ124" i="7"/>
  <c r="CF124" i="7"/>
  <c r="CB124" i="7"/>
  <c r="CM124" i="7"/>
  <c r="CI124" i="7"/>
  <c r="CE124" i="7"/>
  <c r="CA124" i="7"/>
  <c r="CL124" i="7"/>
  <c r="CH124" i="7"/>
  <c r="CD124" i="7"/>
  <c r="CN125" i="7"/>
  <c r="CG125" i="7" s="1"/>
  <c r="CJ125" i="7"/>
  <c r="CF125" i="7"/>
  <c r="CB125" i="7"/>
  <c r="CM125" i="7"/>
  <c r="CI125" i="7"/>
  <c r="CE125" i="7"/>
  <c r="CA125" i="7"/>
  <c r="CL125" i="7"/>
  <c r="CH125" i="7"/>
  <c r="CD125" i="7"/>
  <c r="CN126" i="7"/>
  <c r="CG126" i="7" s="1"/>
  <c r="CJ126" i="7"/>
  <c r="CF126" i="7"/>
  <c r="CB126" i="7"/>
  <c r="CM126" i="7"/>
  <c r="CI126" i="7"/>
  <c r="CE126" i="7"/>
  <c r="CA126" i="7"/>
  <c r="CL126" i="7"/>
  <c r="CH126" i="7"/>
  <c r="CD126" i="7"/>
  <c r="CN127" i="7"/>
  <c r="CG127" i="7" s="1"/>
  <c r="CJ127" i="7"/>
  <c r="CF127" i="7"/>
  <c r="CB127" i="7"/>
  <c r="CM127" i="7"/>
  <c r="CI127" i="7"/>
  <c r="CE127" i="7"/>
  <c r="CA127" i="7"/>
  <c r="CL127" i="7"/>
  <c r="CH127" i="7"/>
  <c r="CD127" i="7"/>
  <c r="CN128" i="7"/>
  <c r="CG128" i="7" s="1"/>
  <c r="CJ128" i="7"/>
  <c r="CF128" i="7"/>
  <c r="CB128" i="7"/>
  <c r="CM128" i="7"/>
  <c r="CI128" i="7"/>
  <c r="CE128" i="7"/>
  <c r="CA128" i="7"/>
  <c r="CL128" i="7"/>
  <c r="CH128" i="7"/>
  <c r="CD128" i="7"/>
  <c r="CN129" i="7"/>
  <c r="CG129" i="7" s="1"/>
  <c r="CJ129" i="7"/>
  <c r="CF129" i="7"/>
  <c r="CB129" i="7"/>
  <c r="CM129" i="7"/>
  <c r="CI129" i="7"/>
  <c r="CE129" i="7"/>
  <c r="CA129" i="7"/>
  <c r="CL129" i="7"/>
  <c r="CH129" i="7"/>
  <c r="CD129" i="7"/>
  <c r="CN130" i="7"/>
  <c r="CG130" i="7" s="1"/>
  <c r="CJ130" i="7"/>
  <c r="CF130" i="7"/>
  <c r="CB130" i="7"/>
  <c r="CM130" i="7"/>
  <c r="CI130" i="7"/>
  <c r="CE130" i="7"/>
  <c r="CA130" i="7"/>
  <c r="V130" i="7" s="1"/>
  <c r="CL130" i="7"/>
  <c r="CH130" i="7"/>
  <c r="CD130" i="7"/>
  <c r="CN131" i="7"/>
  <c r="CG131" i="7" s="1"/>
  <c r="CJ131" i="7"/>
  <c r="CF131" i="7"/>
  <c r="CB131" i="7"/>
  <c r="CM131" i="7"/>
  <c r="CI131" i="7"/>
  <c r="CE131" i="7"/>
  <c r="CA131" i="7"/>
  <c r="CL131" i="7"/>
  <c r="CH131" i="7"/>
  <c r="CD131" i="7"/>
  <c r="D132" i="7"/>
  <c r="CK149" i="7"/>
  <c r="CD149" i="7" s="1"/>
  <c r="U149" i="7" s="1"/>
  <c r="CJ149" i="7"/>
  <c r="CC149" i="7" s="1"/>
  <c r="CI149" i="7"/>
  <c r="CB149" i="7" s="1"/>
  <c r="CH171" i="7"/>
  <c r="CA171" i="7" s="1"/>
  <c r="CJ171" i="7"/>
  <c r="CC171" i="7" s="1"/>
  <c r="CK171" i="7"/>
  <c r="CD171" i="7" s="1"/>
  <c r="CI171" i="7"/>
  <c r="CB171" i="7" s="1"/>
  <c r="CN210" i="7"/>
  <c r="CF210" i="7"/>
  <c r="CJ208" i="7"/>
  <c r="CC208" i="7" s="1"/>
  <c r="CL210" i="7"/>
  <c r="CD210" i="7"/>
  <c r="CM210" i="7"/>
  <c r="CG210" i="7"/>
  <c r="CK210" i="7"/>
  <c r="CE210" i="7"/>
  <c r="CI210" i="7"/>
  <c r="CB210" i="7" s="1"/>
  <c r="CN218" i="7"/>
  <c r="CF218" i="7"/>
  <c r="CJ216" i="7"/>
  <c r="CC216" i="7" s="1"/>
  <c r="CL218" i="7"/>
  <c r="CD218" i="7"/>
  <c r="CM218" i="7"/>
  <c r="CG218" i="7"/>
  <c r="CK218" i="7"/>
  <c r="CE218" i="7"/>
  <c r="CI218" i="7"/>
  <c r="CB218" i="7" s="1"/>
  <c r="CD80" i="7"/>
  <c r="CH80" i="7"/>
  <c r="CD81" i="7"/>
  <c r="CH81" i="7"/>
  <c r="CD82" i="7"/>
  <c r="CH82" i="7"/>
  <c r="CD83" i="7"/>
  <c r="CH83" i="7"/>
  <c r="CD84" i="7"/>
  <c r="CH84" i="7"/>
  <c r="CD85" i="7"/>
  <c r="CH85" i="7"/>
  <c r="CD86" i="7"/>
  <c r="CH86" i="7"/>
  <c r="CD87" i="7"/>
  <c r="CH87" i="7"/>
  <c r="CD88" i="7"/>
  <c r="CH88" i="7"/>
  <c r="CD89" i="7"/>
  <c r="CH89" i="7"/>
  <c r="CM89" i="7"/>
  <c r="CN92" i="7"/>
  <c r="CG92" i="7" s="1"/>
  <c r="V92" i="7" s="1"/>
  <c r="CI92" i="7"/>
  <c r="CE92" i="7"/>
  <c r="CF92" i="7"/>
  <c r="CL92" i="7"/>
  <c r="CA93" i="7"/>
  <c r="CH93" i="7"/>
  <c r="CN93" i="7"/>
  <c r="CG93" i="7" s="1"/>
  <c r="CF95" i="7"/>
  <c r="CM95" i="7"/>
  <c r="CB96" i="7"/>
  <c r="V96" i="7" s="1"/>
  <c r="CH96" i="7"/>
  <c r="CN97" i="7"/>
  <c r="CG97" i="7" s="1"/>
  <c r="CJ97" i="7"/>
  <c r="CF97" i="7"/>
  <c r="CB97" i="7"/>
  <c r="CD97" i="7"/>
  <c r="CI97" i="7"/>
  <c r="CN98" i="7"/>
  <c r="CG98" i="7" s="1"/>
  <c r="CJ98" i="7"/>
  <c r="CF98" i="7"/>
  <c r="CB98" i="7"/>
  <c r="CD98" i="7"/>
  <c r="CI98" i="7"/>
  <c r="CN99" i="7"/>
  <c r="CG99" i="7" s="1"/>
  <c r="CJ99" i="7"/>
  <c r="CF99" i="7"/>
  <c r="CB99" i="7"/>
  <c r="CD99" i="7"/>
  <c r="CI99" i="7"/>
  <c r="CN100" i="7"/>
  <c r="CG100" i="7" s="1"/>
  <c r="CI100" i="7"/>
  <c r="CD100" i="7"/>
  <c r="V100" i="7" s="1"/>
  <c r="CF100" i="7"/>
  <c r="CM100" i="7"/>
  <c r="CA104" i="7"/>
  <c r="V104" i="7" s="1"/>
  <c r="CI104" i="7"/>
  <c r="CA105" i="7"/>
  <c r="CI105" i="7"/>
  <c r="CA106" i="7"/>
  <c r="CI106" i="7"/>
  <c r="CA107" i="7"/>
  <c r="CI107" i="7"/>
  <c r="CA108" i="7"/>
  <c r="V108" i="7" s="1"/>
  <c r="CI108" i="7"/>
  <c r="CA109" i="7"/>
  <c r="CI109" i="7"/>
  <c r="CA110" i="7"/>
  <c r="CI110" i="7"/>
  <c r="CA111" i="7"/>
  <c r="CI111" i="7"/>
  <c r="CA112" i="7"/>
  <c r="V112" i="7" s="1"/>
  <c r="CI112" i="7"/>
  <c r="CA113" i="7"/>
  <c r="CI113" i="7"/>
  <c r="CA114" i="7"/>
  <c r="CI114" i="7"/>
  <c r="CA115" i="7"/>
  <c r="CI115" i="7"/>
  <c r="CA116" i="7"/>
  <c r="V116" i="7" s="1"/>
  <c r="CI116" i="7"/>
  <c r="CA117" i="7"/>
  <c r="CI117" i="7"/>
  <c r="CA118" i="7"/>
  <c r="CI118" i="7"/>
  <c r="CA119" i="7"/>
  <c r="CI119" i="7"/>
  <c r="CA120" i="7"/>
  <c r="V120" i="7" s="1"/>
  <c r="CI120" i="7"/>
  <c r="CA121" i="7"/>
  <c r="CI121" i="7"/>
  <c r="CA122" i="7"/>
  <c r="CI122" i="7"/>
  <c r="CA123" i="7"/>
  <c r="CI123" i="7"/>
  <c r="CC124" i="7"/>
  <c r="CC125" i="7"/>
  <c r="CC126" i="7"/>
  <c r="CC127" i="7"/>
  <c r="CC128" i="7"/>
  <c r="CC129" i="7"/>
  <c r="CC130" i="7"/>
  <c r="CC131" i="7"/>
  <c r="CJ151" i="7"/>
  <c r="CC151" i="7" s="1"/>
  <c r="CJ152" i="7"/>
  <c r="CC152" i="7" s="1"/>
  <c r="CI152" i="7"/>
  <c r="CB152" i="7" s="1"/>
  <c r="CH152" i="7"/>
  <c r="CA152" i="7" s="1"/>
  <c r="CH156" i="7"/>
  <c r="CA156" i="7" s="1"/>
  <c r="CJ156" i="7"/>
  <c r="CC156" i="7" s="1"/>
  <c r="CK156" i="7"/>
  <c r="CD156" i="7" s="1"/>
  <c r="CI156" i="7"/>
  <c r="CB156" i="7" s="1"/>
  <c r="CH160" i="7"/>
  <c r="CA160" i="7" s="1"/>
  <c r="U160" i="7" s="1"/>
  <c r="CJ160" i="7"/>
  <c r="CC160" i="7" s="1"/>
  <c r="CK160" i="7"/>
  <c r="CD160" i="7" s="1"/>
  <c r="CI160" i="7"/>
  <c r="CB160" i="7" s="1"/>
  <c r="U161" i="7"/>
  <c r="CH167" i="7"/>
  <c r="CA167" i="7" s="1"/>
  <c r="CJ167" i="7"/>
  <c r="CC167" i="7" s="1"/>
  <c r="CK167" i="7"/>
  <c r="CD167" i="7" s="1"/>
  <c r="CI167" i="7"/>
  <c r="CB167" i="7" s="1"/>
  <c r="CL203" i="7"/>
  <c r="CD203" i="7"/>
  <c r="CK203" i="7"/>
  <c r="CG203" i="7"/>
  <c r="CF203" i="7"/>
  <c r="CN203" i="7"/>
  <c r="CI203" i="7"/>
  <c r="CB203" i="7" s="1"/>
  <c r="CE203" i="7"/>
  <c r="AF203" i="7" s="1"/>
  <c r="CM203" i="7"/>
  <c r="D153" i="7"/>
  <c r="CH166" i="7"/>
  <c r="CA166" i="7" s="1"/>
  <c r="CJ166" i="7"/>
  <c r="CC166" i="7" s="1"/>
  <c r="CH170" i="7"/>
  <c r="CA170" i="7" s="1"/>
  <c r="CJ170" i="7"/>
  <c r="CC170" i="7" s="1"/>
  <c r="CH174" i="7"/>
  <c r="CA174" i="7" s="1"/>
  <c r="CK174" i="7"/>
  <c r="CD174" i="7" s="1"/>
  <c r="CJ174" i="7"/>
  <c r="CC174" i="7" s="1"/>
  <c r="CI174" i="7"/>
  <c r="CB174" i="7" s="1"/>
  <c r="CK187" i="7"/>
  <c r="CD187" i="7" s="1"/>
  <c r="CJ187" i="7"/>
  <c r="CC187" i="7" s="1"/>
  <c r="CI187" i="7"/>
  <c r="CB187" i="7" s="1"/>
  <c r="CL187" i="7"/>
  <c r="CE187" i="7" s="1"/>
  <c r="AF210" i="7"/>
  <c r="CL222" i="7"/>
  <c r="CG222" i="7"/>
  <c r="CN222" i="7"/>
  <c r="CE222" i="7"/>
  <c r="CJ220" i="7"/>
  <c r="CC220" i="7" s="1"/>
  <c r="CI222" i="7"/>
  <c r="CB222" i="7" s="1"/>
  <c r="AF222" i="7" s="1"/>
  <c r="CF222" i="7"/>
  <c r="CM222" i="7"/>
  <c r="CD222" i="7"/>
  <c r="CL223" i="7"/>
  <c r="CG223" i="7"/>
  <c r="CN223" i="7"/>
  <c r="CE223" i="7"/>
  <c r="CJ221" i="7"/>
  <c r="CC221" i="7" s="1"/>
  <c r="CF223" i="7"/>
  <c r="CM223" i="7"/>
  <c r="CD223" i="7"/>
  <c r="CK223" i="7"/>
  <c r="CN271" i="7"/>
  <c r="CF271" i="7"/>
  <c r="CJ269" i="7"/>
  <c r="CC269" i="7" s="1"/>
  <c r="AF269" i="7" s="1"/>
  <c r="CL271" i="7"/>
  <c r="CD271" i="7"/>
  <c r="CM271" i="7"/>
  <c r="CG271" i="7"/>
  <c r="CK271" i="7"/>
  <c r="CE271" i="7"/>
  <c r="CI271" i="7"/>
  <c r="CB271" i="7" s="1"/>
  <c r="CH165" i="7"/>
  <c r="CA165" i="7" s="1"/>
  <c r="U165" i="7" s="1"/>
  <c r="CJ165" i="7"/>
  <c r="CC165" i="7" s="1"/>
  <c r="CH169" i="7"/>
  <c r="CA169" i="7" s="1"/>
  <c r="CJ169" i="7"/>
  <c r="CC169" i="7" s="1"/>
  <c r="CH173" i="7"/>
  <c r="CA173" i="7" s="1"/>
  <c r="U173" i="7" s="1"/>
  <c r="CJ173" i="7"/>
  <c r="CC173" i="7" s="1"/>
  <c r="CH175" i="7"/>
  <c r="CA175" i="7" s="1"/>
  <c r="CK175" i="7"/>
  <c r="CD175" i="7" s="1"/>
  <c r="CJ175" i="7"/>
  <c r="CC175" i="7" s="1"/>
  <c r="CH176" i="7"/>
  <c r="CA176" i="7" s="1"/>
  <c r="CK176" i="7"/>
  <c r="CD176" i="7" s="1"/>
  <c r="CJ176" i="7"/>
  <c r="CC176" i="7" s="1"/>
  <c r="CH177" i="7"/>
  <c r="CA177" i="7" s="1"/>
  <c r="U177" i="7" s="1"/>
  <c r="CK177" i="7"/>
  <c r="CD177" i="7" s="1"/>
  <c r="CJ177" i="7"/>
  <c r="CC177" i="7" s="1"/>
  <c r="CH178" i="7"/>
  <c r="CA178" i="7" s="1"/>
  <c r="CK178" i="7"/>
  <c r="CD178" i="7" s="1"/>
  <c r="CJ178" i="7"/>
  <c r="CC178" i="7" s="1"/>
  <c r="CH179" i="7"/>
  <c r="CA179" i="7" s="1"/>
  <c r="CK179" i="7"/>
  <c r="CD179" i="7" s="1"/>
  <c r="CJ179" i="7"/>
  <c r="CC179" i="7" s="1"/>
  <c r="CH180" i="7"/>
  <c r="CA180" i="7" s="1"/>
  <c r="CK180" i="7"/>
  <c r="CD180" i="7" s="1"/>
  <c r="CJ180" i="7"/>
  <c r="CC180" i="7" s="1"/>
  <c r="CH181" i="7"/>
  <c r="CA181" i="7" s="1"/>
  <c r="U181" i="7" s="1"/>
  <c r="CK181" i="7"/>
  <c r="CD181" i="7" s="1"/>
  <c r="CJ181" i="7"/>
  <c r="CC181" i="7" s="1"/>
  <c r="CJ186" i="7"/>
  <c r="CC186" i="7" s="1"/>
  <c r="CI186" i="7"/>
  <c r="CB186" i="7" s="1"/>
  <c r="CL186" i="7"/>
  <c r="CE186" i="7" s="1"/>
  <c r="CH186" i="7"/>
  <c r="CA186" i="7" s="1"/>
  <c r="CL188" i="7"/>
  <c r="CE188" i="7" s="1"/>
  <c r="CH188" i="7"/>
  <c r="CA188" i="7" s="1"/>
  <c r="CK188" i="7"/>
  <c r="CD188" i="7" s="1"/>
  <c r="CJ188" i="7"/>
  <c r="CC188" i="7" s="1"/>
  <c r="CI188" i="7"/>
  <c r="CB188" i="7" s="1"/>
  <c r="AF207" i="7"/>
  <c r="CL209" i="7"/>
  <c r="CD209" i="7"/>
  <c r="CN209" i="7"/>
  <c r="CF209" i="7"/>
  <c r="CK209" i="7"/>
  <c r="CE209" i="7"/>
  <c r="CI209" i="7"/>
  <c r="CB209" i="7" s="1"/>
  <c r="CM209" i="7"/>
  <c r="CL213" i="7"/>
  <c r="CD213" i="7"/>
  <c r="CN213" i="7"/>
  <c r="CF213" i="7"/>
  <c r="CJ211" i="7"/>
  <c r="CC211" i="7" s="1"/>
  <c r="CK213" i="7"/>
  <c r="CE213" i="7"/>
  <c r="CI213" i="7"/>
  <c r="CB213" i="7" s="1"/>
  <c r="AF213" i="7" s="1"/>
  <c r="CM213" i="7"/>
  <c r="CL217" i="7"/>
  <c r="CD217" i="7"/>
  <c r="CN217" i="7"/>
  <c r="CF217" i="7"/>
  <c r="CJ215" i="7"/>
  <c r="CC215" i="7" s="1"/>
  <c r="CK217" i="7"/>
  <c r="CE217" i="7"/>
  <c r="AF217" i="7" s="1"/>
  <c r="CI217" i="7"/>
  <c r="CB217" i="7" s="1"/>
  <c r="CM217" i="7"/>
  <c r="CI223" i="7"/>
  <c r="CB223" i="7" s="1"/>
  <c r="AF223" i="7" s="1"/>
  <c r="CL244" i="7"/>
  <c r="CD244" i="7"/>
  <c r="CN244" i="7"/>
  <c r="CI244" i="7"/>
  <c r="CB244" i="7" s="1"/>
  <c r="AF244" i="7" s="1"/>
  <c r="CE244" i="7"/>
  <c r="CJ242" i="7"/>
  <c r="CC242" i="7" s="1"/>
  <c r="CM244" i="7"/>
  <c r="CG244" i="7"/>
  <c r="CF244" i="7"/>
  <c r="CK244" i="7"/>
  <c r="CC136" i="7"/>
  <c r="V136" i="7" s="1"/>
  <c r="CK136" i="7"/>
  <c r="CC137" i="7"/>
  <c r="V137" i="7" s="1"/>
  <c r="CC138" i="7"/>
  <c r="V138" i="7" s="1"/>
  <c r="CC139" i="7"/>
  <c r="V139" i="7" s="1"/>
  <c r="CC140" i="7"/>
  <c r="V140" i="7" s="1"/>
  <c r="CC141" i="7"/>
  <c r="V141" i="7" s="1"/>
  <c r="CC142" i="7"/>
  <c r="V142" i="7" s="1"/>
  <c r="CC143" i="7"/>
  <c r="V143" i="7" s="1"/>
  <c r="CK155" i="7"/>
  <c r="CD155" i="7" s="1"/>
  <c r="CI155" i="7"/>
  <c r="CB155" i="7" s="1"/>
  <c r="U155" i="7" s="1"/>
  <c r="CJ155" i="7"/>
  <c r="CC155" i="7" s="1"/>
  <c r="CI157" i="7"/>
  <c r="CB157" i="7" s="1"/>
  <c r="U157" i="7" s="1"/>
  <c r="CK157" i="7"/>
  <c r="CD157" i="7" s="1"/>
  <c r="CJ157" i="7"/>
  <c r="CC157" i="7" s="1"/>
  <c r="CK159" i="7"/>
  <c r="CD159" i="7" s="1"/>
  <c r="CI159" i="7"/>
  <c r="CB159" i="7" s="1"/>
  <c r="CJ159" i="7"/>
  <c r="CC159" i="7" s="1"/>
  <c r="U159" i="7" s="1"/>
  <c r="CI161" i="7"/>
  <c r="CB161" i="7" s="1"/>
  <c r="CK161" i="7"/>
  <c r="CD161" i="7" s="1"/>
  <c r="CJ161" i="7"/>
  <c r="CC161" i="7" s="1"/>
  <c r="CH164" i="7"/>
  <c r="CA164" i="7" s="1"/>
  <c r="U164" i="7" s="1"/>
  <c r="CJ164" i="7"/>
  <c r="CC164" i="7" s="1"/>
  <c r="CI165" i="7"/>
  <c r="CB165" i="7" s="1"/>
  <c r="CK166" i="7"/>
  <c r="CD166" i="7" s="1"/>
  <c r="CH168" i="7"/>
  <c r="CA168" i="7" s="1"/>
  <c r="U168" i="7" s="1"/>
  <c r="CJ168" i="7"/>
  <c r="CC168" i="7" s="1"/>
  <c r="CI169" i="7"/>
  <c r="CB169" i="7" s="1"/>
  <c r="CK170" i="7"/>
  <c r="CD170" i="7" s="1"/>
  <c r="CH172" i="7"/>
  <c r="CA172" i="7" s="1"/>
  <c r="U172" i="7" s="1"/>
  <c r="CJ172" i="7"/>
  <c r="CC172" i="7" s="1"/>
  <c r="CI173" i="7"/>
  <c r="CB173" i="7" s="1"/>
  <c r="CK186" i="7"/>
  <c r="CD186" i="7" s="1"/>
  <c r="CI189" i="7"/>
  <c r="CB189" i="7" s="1"/>
  <c r="CL189" i="7"/>
  <c r="CE189" i="7" s="1"/>
  <c r="CH189" i="7"/>
  <c r="CA189" i="7" s="1"/>
  <c r="CK189" i="7"/>
  <c r="CD189" i="7" s="1"/>
  <c r="CN204" i="7"/>
  <c r="CF204" i="7"/>
  <c r="CM204" i="7"/>
  <c r="CL204" i="7"/>
  <c r="CG204" i="7"/>
  <c r="CK204" i="7"/>
  <c r="CE204" i="7"/>
  <c r="CI204" i="7"/>
  <c r="CB204" i="7" s="1"/>
  <c r="AF204" i="7" s="1"/>
  <c r="CL211" i="7"/>
  <c r="CD211" i="7"/>
  <c r="CN211" i="7"/>
  <c r="CF211" i="7"/>
  <c r="CJ209" i="7"/>
  <c r="CC209" i="7" s="1"/>
  <c r="AF209" i="7" s="1"/>
  <c r="CM211" i="7"/>
  <c r="CG211" i="7"/>
  <c r="CK211" i="7"/>
  <c r="CE211" i="7"/>
  <c r="AF211" i="7" s="1"/>
  <c r="CL215" i="7"/>
  <c r="CD215" i="7"/>
  <c r="CN215" i="7"/>
  <c r="CF215" i="7"/>
  <c r="AF215" i="7" s="1"/>
  <c r="CJ213" i="7"/>
  <c r="CC213" i="7" s="1"/>
  <c r="CM215" i="7"/>
  <c r="CG215" i="7"/>
  <c r="CK215" i="7"/>
  <c r="CE215" i="7"/>
  <c r="CL219" i="7"/>
  <c r="CD219" i="7"/>
  <c r="CN219" i="7"/>
  <c r="CF219" i="7"/>
  <c r="CJ217" i="7"/>
  <c r="CC217" i="7" s="1"/>
  <c r="CM219" i="7"/>
  <c r="CG219" i="7"/>
  <c r="AF219" i="7" s="1"/>
  <c r="CK219" i="7"/>
  <c r="CE219" i="7"/>
  <c r="CL221" i="7"/>
  <c r="CG221" i="7"/>
  <c r="CN221" i="7"/>
  <c r="CE221" i="7"/>
  <c r="CJ219" i="7"/>
  <c r="CC219" i="7" s="1"/>
  <c r="CK221" i="7"/>
  <c r="CI221" i="7"/>
  <c r="CB221" i="7" s="1"/>
  <c r="CF221" i="7"/>
  <c r="CM221" i="7"/>
  <c r="CK222" i="7"/>
  <c r="CN227" i="7"/>
  <c r="CF227" i="7"/>
  <c r="CJ225" i="7"/>
  <c r="CC225" i="7" s="1"/>
  <c r="CM227" i="7"/>
  <c r="CL227" i="7"/>
  <c r="CD227" i="7"/>
  <c r="CK227" i="7"/>
  <c r="CE227" i="7"/>
  <c r="CI227" i="7"/>
  <c r="CB227" i="7" s="1"/>
  <c r="AF227" i="7" s="1"/>
  <c r="CL228" i="7"/>
  <c r="CD228" i="7"/>
  <c r="AF228" i="7" s="1"/>
  <c r="CK228" i="7"/>
  <c r="CG228" i="7"/>
  <c r="CN228" i="7"/>
  <c r="CF228" i="7"/>
  <c r="CJ226" i="7"/>
  <c r="CC226" i="7" s="1"/>
  <c r="CM228" i="7"/>
  <c r="CI228" i="7"/>
  <c r="CB228" i="7" s="1"/>
  <c r="CE228" i="7"/>
  <c r="CN237" i="7"/>
  <c r="CI237" i="7"/>
  <c r="CB237" i="7" s="1"/>
  <c r="CM237" i="7"/>
  <c r="CG237" i="7"/>
  <c r="CL237" i="7"/>
  <c r="CF237" i="7"/>
  <c r="CE237" i="7"/>
  <c r="CD206" i="7"/>
  <c r="CG208" i="7"/>
  <c r="CG212" i="7"/>
  <c r="CG216" i="7"/>
  <c r="CG226" i="7"/>
  <c r="CN229" i="7"/>
  <c r="CF229" i="7"/>
  <c r="CJ227" i="7"/>
  <c r="CC227" i="7" s="1"/>
  <c r="CM229" i="7"/>
  <c r="CI229" i="7"/>
  <c r="CB229" i="7" s="1"/>
  <c r="CE229" i="7"/>
  <c r="CL229" i="7"/>
  <c r="CD229" i="7"/>
  <c r="CL232" i="7"/>
  <c r="CF232" i="7"/>
  <c r="CE232" i="7"/>
  <c r="CJ230" i="7"/>
  <c r="CC230" i="7" s="1"/>
  <c r="CN232" i="7"/>
  <c r="CI232" i="7"/>
  <c r="CB232" i="7" s="1"/>
  <c r="CG232" i="7"/>
  <c r="CL236" i="7"/>
  <c r="CF236" i="7"/>
  <c r="CE236" i="7"/>
  <c r="CJ234" i="7"/>
  <c r="CC234" i="7" s="1"/>
  <c r="CN236" i="7"/>
  <c r="CI236" i="7"/>
  <c r="CB236" i="7" s="1"/>
  <c r="CG236" i="7"/>
  <c r="CL240" i="7"/>
  <c r="CD240" i="7"/>
  <c r="CK240" i="7"/>
  <c r="CG240" i="7"/>
  <c r="CJ238" i="7"/>
  <c r="CC238" i="7" s="1"/>
  <c r="CN240" i="7"/>
  <c r="CF240" i="7"/>
  <c r="CE240" i="7"/>
  <c r="CN249" i="7"/>
  <c r="CF249" i="7"/>
  <c r="CJ247" i="7"/>
  <c r="CC247" i="7" s="1"/>
  <c r="CL249" i="7"/>
  <c r="CD249" i="7"/>
  <c r="CK249" i="7"/>
  <c r="CE249" i="7"/>
  <c r="CI249" i="7"/>
  <c r="CB249" i="7" s="1"/>
  <c r="CM249" i="7"/>
  <c r="CN251" i="7"/>
  <c r="CF251" i="7"/>
  <c r="CJ249" i="7"/>
  <c r="CC249" i="7" s="1"/>
  <c r="AF249" i="7" s="1"/>
  <c r="CL251" i="7"/>
  <c r="CD251" i="7"/>
  <c r="CM251" i="7"/>
  <c r="CG251" i="7"/>
  <c r="CK251" i="7"/>
  <c r="CE251" i="7"/>
  <c r="CL252" i="7"/>
  <c r="CD252" i="7"/>
  <c r="CN252" i="7"/>
  <c r="CF252" i="7"/>
  <c r="CJ250" i="7"/>
  <c r="CC250" i="7" s="1"/>
  <c r="CI252" i="7"/>
  <c r="CB252" i="7" s="1"/>
  <c r="AF252" i="7" s="1"/>
  <c r="CM252" i="7"/>
  <c r="CG252" i="7"/>
  <c r="CK252" i="7"/>
  <c r="CL256" i="7"/>
  <c r="CD256" i="7"/>
  <c r="CK256" i="7"/>
  <c r="CG256" i="7"/>
  <c r="CN256" i="7"/>
  <c r="CF256" i="7"/>
  <c r="CJ254" i="7"/>
  <c r="CC254" i="7" s="1"/>
  <c r="CM256" i="7"/>
  <c r="CI256" i="7"/>
  <c r="CB256" i="7" s="1"/>
  <c r="AF256" i="7" s="1"/>
  <c r="CE256" i="7"/>
  <c r="CN259" i="7"/>
  <c r="CF259" i="7"/>
  <c r="CL259" i="7"/>
  <c r="CJ257" i="7"/>
  <c r="CC257" i="7" s="1"/>
  <c r="CM259" i="7"/>
  <c r="CG259" i="7"/>
  <c r="CK259" i="7"/>
  <c r="CE259" i="7"/>
  <c r="CD259" i="7"/>
  <c r="CL264" i="7"/>
  <c r="CD264" i="7"/>
  <c r="CN264" i="7"/>
  <c r="CF264" i="7"/>
  <c r="CJ262" i="7"/>
  <c r="CC262" i="7" s="1"/>
  <c r="CI264" i="7"/>
  <c r="CB264" i="7" s="1"/>
  <c r="CM264" i="7"/>
  <c r="CG264" i="7"/>
  <c r="CE264" i="7"/>
  <c r="CN269" i="7"/>
  <c r="CF269" i="7"/>
  <c r="CJ267" i="7"/>
  <c r="CC267" i="7" s="1"/>
  <c r="CL269" i="7"/>
  <c r="CD269" i="7"/>
  <c r="CK269" i="7"/>
  <c r="CE269" i="7"/>
  <c r="CI269" i="7"/>
  <c r="CB269" i="7" s="1"/>
  <c r="CG269" i="7"/>
  <c r="AF229" i="7"/>
  <c r="CN231" i="7"/>
  <c r="CI231" i="7"/>
  <c r="CB231" i="7" s="1"/>
  <c r="AF231" i="7" s="1"/>
  <c r="CJ229" i="7"/>
  <c r="CC229" i="7" s="1"/>
  <c r="CM231" i="7"/>
  <c r="CG231" i="7"/>
  <c r="CL231" i="7"/>
  <c r="CF231" i="7"/>
  <c r="CN235" i="7"/>
  <c r="CI235" i="7"/>
  <c r="CB235" i="7" s="1"/>
  <c r="CM235" i="7"/>
  <c r="CG235" i="7"/>
  <c r="CL235" i="7"/>
  <c r="CF235" i="7"/>
  <c r="CN239" i="7"/>
  <c r="CI239" i="7"/>
  <c r="CB239" i="7" s="1"/>
  <c r="CM239" i="7"/>
  <c r="CG239" i="7"/>
  <c r="CL239" i="7"/>
  <c r="CF239" i="7"/>
  <c r="CN241" i="7"/>
  <c r="CF241" i="7"/>
  <c r="CM241" i="7"/>
  <c r="CL241" i="7"/>
  <c r="CG241" i="7"/>
  <c r="CK241" i="7"/>
  <c r="CE241" i="7"/>
  <c r="CI241" i="7"/>
  <c r="CB241" i="7" s="1"/>
  <c r="CN263" i="7"/>
  <c r="CF263" i="7"/>
  <c r="CJ261" i="7"/>
  <c r="CC261" i="7" s="1"/>
  <c r="CL263" i="7"/>
  <c r="CD263" i="7"/>
  <c r="CM263" i="7"/>
  <c r="CG263" i="7"/>
  <c r="CK263" i="7"/>
  <c r="CE263" i="7"/>
  <c r="CI263" i="7"/>
  <c r="CB263" i="7" s="1"/>
  <c r="CN206" i="7"/>
  <c r="CF206" i="7"/>
  <c r="CJ204" i="7"/>
  <c r="CC204" i="7" s="1"/>
  <c r="CG206" i="7"/>
  <c r="CL206" i="7"/>
  <c r="CN208" i="7"/>
  <c r="CF208" i="7"/>
  <c r="CJ206" i="7"/>
  <c r="CC206" i="7" s="1"/>
  <c r="AF206" i="7" s="1"/>
  <c r="CL208" i="7"/>
  <c r="CD208" i="7"/>
  <c r="CI208" i="7"/>
  <c r="CB208" i="7" s="1"/>
  <c r="AF208" i="7" s="1"/>
  <c r="CN212" i="7"/>
  <c r="CF212" i="7"/>
  <c r="CJ210" i="7"/>
  <c r="CC210" i="7" s="1"/>
  <c r="CL212" i="7"/>
  <c r="CD212" i="7"/>
  <c r="AF212" i="7" s="1"/>
  <c r="CI212" i="7"/>
  <c r="CB212" i="7" s="1"/>
  <c r="CN216" i="7"/>
  <c r="CF216" i="7"/>
  <c r="CJ214" i="7"/>
  <c r="CC214" i="7" s="1"/>
  <c r="AF214" i="7" s="1"/>
  <c r="CL216" i="7"/>
  <c r="CD216" i="7"/>
  <c r="CI216" i="7"/>
  <c r="CB216" i="7" s="1"/>
  <c r="AF216" i="7" s="1"/>
  <c r="CL220" i="7"/>
  <c r="CG220" i="7"/>
  <c r="CJ218" i="7"/>
  <c r="CC218" i="7" s="1"/>
  <c r="AF218" i="7" s="1"/>
  <c r="CN220" i="7"/>
  <c r="CE220" i="7"/>
  <c r="CD220" i="7"/>
  <c r="AF220" i="7" s="1"/>
  <c r="CM220" i="7"/>
  <c r="CL224" i="7"/>
  <c r="CG224" i="7"/>
  <c r="CN224" i="7"/>
  <c r="CE224" i="7"/>
  <c r="CJ222" i="7"/>
  <c r="CC222" i="7" s="1"/>
  <c r="CD224" i="7"/>
  <c r="CM224" i="7"/>
  <c r="AF225" i="7"/>
  <c r="CL226" i="7"/>
  <c r="CD226" i="7"/>
  <c r="CN226" i="7"/>
  <c r="CF226" i="7"/>
  <c r="CJ224" i="7"/>
  <c r="CC224" i="7" s="1"/>
  <c r="AF224" i="7" s="1"/>
  <c r="CI226" i="7"/>
  <c r="CB226" i="7" s="1"/>
  <c r="AF226" i="7" s="1"/>
  <c r="CL230" i="7"/>
  <c r="CF230" i="7"/>
  <c r="CE230" i="7"/>
  <c r="CN230" i="7"/>
  <c r="CI230" i="7"/>
  <c r="CB230" i="7" s="1"/>
  <c r="AF230" i="7" s="1"/>
  <c r="CJ228" i="7"/>
  <c r="CC228" i="7" s="1"/>
  <c r="CG230" i="7"/>
  <c r="CE231" i="7"/>
  <c r="CL234" i="7"/>
  <c r="CF234" i="7"/>
  <c r="CE234" i="7"/>
  <c r="CJ232" i="7"/>
  <c r="CC232" i="7" s="1"/>
  <c r="CN234" i="7"/>
  <c r="CI234" i="7"/>
  <c r="CB234" i="7" s="1"/>
  <c r="CG234" i="7"/>
  <c r="CE235" i="7"/>
  <c r="CL238" i="7"/>
  <c r="CF238" i="7"/>
  <c r="CE238" i="7"/>
  <c r="CJ236" i="7"/>
  <c r="CC236" i="7" s="1"/>
  <c r="CN238" i="7"/>
  <c r="CI238" i="7"/>
  <c r="CB238" i="7" s="1"/>
  <c r="CG238" i="7"/>
  <c r="CE239" i="7"/>
  <c r="AF241" i="7"/>
  <c r="CL242" i="7"/>
  <c r="CD242" i="7"/>
  <c r="CF242" i="7"/>
  <c r="CN242" i="7"/>
  <c r="CI242" i="7"/>
  <c r="CB242" i="7" s="1"/>
  <c r="CE242" i="7"/>
  <c r="CM242" i="7"/>
  <c r="CJ240" i="7"/>
  <c r="CC240" i="7" s="1"/>
  <c r="AF240" i="7" s="1"/>
  <c r="CN245" i="7"/>
  <c r="CF245" i="7"/>
  <c r="CJ243" i="7"/>
  <c r="CC243" i="7" s="1"/>
  <c r="AF243" i="7" s="1"/>
  <c r="CL245" i="7"/>
  <c r="CD245" i="7"/>
  <c r="CK245" i="7"/>
  <c r="CE245" i="7"/>
  <c r="CI245" i="7"/>
  <c r="CB245" i="7" s="1"/>
  <c r="CM245" i="7"/>
  <c r="CN247" i="7"/>
  <c r="CF247" i="7"/>
  <c r="AF247" i="7" s="1"/>
  <c r="CJ245" i="7"/>
  <c r="CC245" i="7" s="1"/>
  <c r="CL247" i="7"/>
  <c r="CD247" i="7"/>
  <c r="CM247" i="7"/>
  <c r="CG247" i="7"/>
  <c r="CK247" i="7"/>
  <c r="CE247" i="7"/>
  <c r="CL248" i="7"/>
  <c r="CD248" i="7"/>
  <c r="CN248" i="7"/>
  <c r="CF248" i="7"/>
  <c r="CJ246" i="7"/>
  <c r="CC246" i="7" s="1"/>
  <c r="CI248" i="7"/>
  <c r="CB248" i="7" s="1"/>
  <c r="CM248" i="7"/>
  <c r="CG248" i="7"/>
  <c r="CK248" i="7"/>
  <c r="CG249" i="7"/>
  <c r="CN253" i="7"/>
  <c r="CF253" i="7"/>
  <c r="CJ251" i="7"/>
  <c r="CC251" i="7" s="1"/>
  <c r="AF251" i="7" s="1"/>
  <c r="CL253" i="7"/>
  <c r="CD253" i="7"/>
  <c r="CK253" i="7"/>
  <c r="CE253" i="7"/>
  <c r="AF253" i="7" s="1"/>
  <c r="CI253" i="7"/>
  <c r="CB253" i="7" s="1"/>
  <c r="CM253" i="7"/>
  <c r="CN255" i="7"/>
  <c r="CF255" i="7"/>
  <c r="CJ253" i="7"/>
  <c r="CC253" i="7" s="1"/>
  <c r="CM255" i="7"/>
  <c r="CI255" i="7"/>
  <c r="CB255" i="7" s="1"/>
  <c r="CE255" i="7"/>
  <c r="CL255" i="7"/>
  <c r="CD255" i="7"/>
  <c r="CK255" i="7"/>
  <c r="CG255" i="7"/>
  <c r="CN261" i="7"/>
  <c r="CF261" i="7"/>
  <c r="CJ259" i="7"/>
  <c r="CC259" i="7" s="1"/>
  <c r="AF259" i="7" s="1"/>
  <c r="CL261" i="7"/>
  <c r="CD261" i="7"/>
  <c r="CK261" i="7"/>
  <c r="CE261" i="7"/>
  <c r="CI261" i="7"/>
  <c r="CB261" i="7" s="1"/>
  <c r="CG261" i="7"/>
  <c r="CL272" i="7"/>
  <c r="CD272" i="7"/>
  <c r="CN272" i="7"/>
  <c r="CF272" i="7"/>
  <c r="CJ270" i="7"/>
  <c r="CC270" i="7" s="1"/>
  <c r="CI272" i="7"/>
  <c r="CB272" i="7" s="1"/>
  <c r="AF272" i="7" s="1"/>
  <c r="CM272" i="7"/>
  <c r="CG272" i="7"/>
  <c r="CE272" i="7"/>
  <c r="AF245" i="7"/>
  <c r="CL246" i="7"/>
  <c r="CD246" i="7"/>
  <c r="CN246" i="7"/>
  <c r="CF246" i="7"/>
  <c r="CJ244" i="7"/>
  <c r="CC244" i="7" s="1"/>
  <c r="CI246" i="7"/>
  <c r="CB246" i="7" s="1"/>
  <c r="AF246" i="7" s="1"/>
  <c r="CL250" i="7"/>
  <c r="CD250" i="7"/>
  <c r="CN250" i="7"/>
  <c r="CF250" i="7"/>
  <c r="CJ248" i="7"/>
  <c r="CC248" i="7" s="1"/>
  <c r="CI250" i="7"/>
  <c r="CB250" i="7" s="1"/>
  <c r="AF250" i="7" s="1"/>
  <c r="CL254" i="7"/>
  <c r="CD254" i="7"/>
  <c r="CN254" i="7"/>
  <c r="CF254" i="7"/>
  <c r="CJ252" i="7"/>
  <c r="CC252" i="7" s="1"/>
  <c r="CI254" i="7"/>
  <c r="CB254" i="7" s="1"/>
  <c r="AF254" i="7" s="1"/>
  <c r="CN257" i="7"/>
  <c r="CF257" i="7"/>
  <c r="CJ255" i="7"/>
  <c r="CC255" i="7" s="1"/>
  <c r="CM257" i="7"/>
  <c r="CI257" i="7"/>
  <c r="CB257" i="7" s="1"/>
  <c r="CE257" i="7"/>
  <c r="CL257" i="7"/>
  <c r="CD257" i="7"/>
  <c r="AF257" i="7" s="1"/>
  <c r="AF248" i="7"/>
  <c r="CL260" i="7"/>
  <c r="CD260" i="7"/>
  <c r="CN260" i="7"/>
  <c r="CF260" i="7"/>
  <c r="CI260" i="7"/>
  <c r="CB260" i="7" s="1"/>
  <c r="AF260" i="7" s="1"/>
  <c r="CM260" i="7"/>
  <c r="CG260" i="7"/>
  <c r="CJ258" i="7"/>
  <c r="CC258" i="7" s="1"/>
  <c r="AF258" i="7" s="1"/>
  <c r="CK260" i="7"/>
  <c r="CN265" i="7"/>
  <c r="CF265" i="7"/>
  <c r="CJ263" i="7"/>
  <c r="CC263" i="7" s="1"/>
  <c r="CL265" i="7"/>
  <c r="CD265" i="7"/>
  <c r="CK265" i="7"/>
  <c r="CE265" i="7"/>
  <c r="CI265" i="7"/>
  <c r="CB265" i="7" s="1"/>
  <c r="AF265" i="7" s="1"/>
  <c r="CM265" i="7"/>
  <c r="CN267" i="7"/>
  <c r="CF267" i="7"/>
  <c r="CJ265" i="7"/>
  <c r="CC265" i="7" s="1"/>
  <c r="CL267" i="7"/>
  <c r="CD267" i="7"/>
  <c r="AF267" i="7" s="1"/>
  <c r="CM267" i="7"/>
  <c r="CG267" i="7"/>
  <c r="CK267" i="7"/>
  <c r="CE267" i="7"/>
  <c r="CL268" i="7"/>
  <c r="CD268" i="7"/>
  <c r="CN268" i="7"/>
  <c r="CF268" i="7"/>
  <c r="CJ266" i="7"/>
  <c r="CC266" i="7" s="1"/>
  <c r="AF266" i="7" s="1"/>
  <c r="CI268" i="7"/>
  <c r="CB268" i="7" s="1"/>
  <c r="CM268" i="7"/>
  <c r="CG268" i="7"/>
  <c r="CK268" i="7"/>
  <c r="CN273" i="7"/>
  <c r="CF273" i="7"/>
  <c r="CJ271" i="7"/>
  <c r="CC271" i="7" s="1"/>
  <c r="CM273" i="7"/>
  <c r="CI273" i="7"/>
  <c r="CB273" i="7" s="1"/>
  <c r="CE273" i="7"/>
  <c r="CL273" i="7"/>
  <c r="CD273" i="7"/>
  <c r="CG273" i="7"/>
  <c r="CK273" i="7"/>
  <c r="CL276" i="7"/>
  <c r="CD276" i="7"/>
  <c r="CK276" i="7"/>
  <c r="CG276" i="7"/>
  <c r="CN276" i="7"/>
  <c r="CF276" i="7"/>
  <c r="CJ274" i="7"/>
  <c r="CC274" i="7" s="1"/>
  <c r="CM276" i="7"/>
  <c r="CI276" i="7"/>
  <c r="CB276" i="7" s="1"/>
  <c r="CN278" i="7"/>
  <c r="CF278" i="7"/>
  <c r="CM278" i="7"/>
  <c r="CI278" i="7"/>
  <c r="CB278" i="7" s="1"/>
  <c r="AF278" i="7" s="1"/>
  <c r="CE278" i="7"/>
  <c r="CL278" i="7"/>
  <c r="CD278" i="7"/>
  <c r="CJ276" i="7"/>
  <c r="CC276" i="7" s="1"/>
  <c r="AF276" i="7" s="1"/>
  <c r="CK278" i="7"/>
  <c r="AF242" i="7"/>
  <c r="CG246" i="7"/>
  <c r="CM246" i="7"/>
  <c r="CG250" i="7"/>
  <c r="CM250" i="7"/>
  <c r="CG254" i="7"/>
  <c r="CM254" i="7"/>
  <c r="AF255" i="7"/>
  <c r="CL258" i="7"/>
  <c r="CD258" i="7"/>
  <c r="CK258" i="7"/>
  <c r="CG258" i="7"/>
  <c r="CN258" i="7"/>
  <c r="CF258" i="7"/>
  <c r="CJ256" i="7"/>
  <c r="CC256" i="7" s="1"/>
  <c r="CE258" i="7"/>
  <c r="CK277" i="7"/>
  <c r="CG277" i="7"/>
  <c r="CN277" i="7"/>
  <c r="CF277" i="7"/>
  <c r="CM277" i="7"/>
  <c r="CI277" i="7"/>
  <c r="CB277" i="7" s="1"/>
  <c r="AF277" i="7" s="1"/>
  <c r="CE277" i="7"/>
  <c r="CL277" i="7"/>
  <c r="CJ275" i="7"/>
  <c r="CC275" i="7" s="1"/>
  <c r="AF261" i="7"/>
  <c r="CL262" i="7"/>
  <c r="CD262" i="7"/>
  <c r="CN262" i="7"/>
  <c r="CF262" i="7"/>
  <c r="AF262" i="7" s="1"/>
  <c r="CJ260" i="7"/>
  <c r="CC260" i="7" s="1"/>
  <c r="CI262" i="7"/>
  <c r="CB262" i="7" s="1"/>
  <c r="CL266" i="7"/>
  <c r="CD266" i="7"/>
  <c r="CN266" i="7"/>
  <c r="CF266" i="7"/>
  <c r="CJ264" i="7"/>
  <c r="CC264" i="7" s="1"/>
  <c r="CI266" i="7"/>
  <c r="CB266" i="7" s="1"/>
  <c r="CL270" i="7"/>
  <c r="CD270" i="7"/>
  <c r="CN270" i="7"/>
  <c r="CF270" i="7"/>
  <c r="CJ268" i="7"/>
  <c r="CC268" i="7" s="1"/>
  <c r="AF268" i="7" s="1"/>
  <c r="CI270" i="7"/>
  <c r="CB270" i="7" s="1"/>
  <c r="AF270" i="7" s="1"/>
  <c r="AF264" i="7"/>
  <c r="CL274" i="7"/>
  <c r="CD274" i="7"/>
  <c r="AF274" i="7" s="1"/>
  <c r="CK274" i="7"/>
  <c r="CG274" i="7"/>
  <c r="CN274" i="7"/>
  <c r="CF274" i="7"/>
  <c r="CJ272" i="7"/>
  <c r="CC272" i="7" s="1"/>
  <c r="CE274" i="7"/>
  <c r="Q286" i="7"/>
  <c r="CG262" i="7"/>
  <c r="CM262" i="7"/>
  <c r="AF263" i="7"/>
  <c r="CG266" i="7"/>
  <c r="CM266" i="7"/>
  <c r="CG270" i="7"/>
  <c r="CM270" i="7"/>
  <c r="AF271" i="7"/>
  <c r="D275" i="7"/>
  <c r="CJ284" i="7"/>
  <c r="CJ285" i="7"/>
  <c r="CJ286" i="7"/>
  <c r="CJ287" i="7"/>
  <c r="CC288" i="7"/>
  <c r="Q288" i="7" s="1"/>
  <c r="CC284" i="7"/>
  <c r="Q284" i="7" s="1"/>
  <c r="CC285" i="7"/>
  <c r="Q285" i="7" s="1"/>
  <c r="CC286" i="7"/>
  <c r="CC287" i="7"/>
  <c r="Q287" i="7" s="1"/>
  <c r="AF235" i="7" l="1"/>
  <c r="AF232" i="7"/>
  <c r="AH188" i="7"/>
  <c r="U178" i="7"/>
  <c r="U174" i="7"/>
  <c r="U166" i="7"/>
  <c r="U156" i="7"/>
  <c r="V122" i="7"/>
  <c r="V118" i="7"/>
  <c r="V114" i="7"/>
  <c r="V110" i="7"/>
  <c r="V106" i="7"/>
  <c r="V99" i="7"/>
  <c r="V97" i="7"/>
  <c r="U171" i="7"/>
  <c r="V131" i="7"/>
  <c r="V127" i="7"/>
  <c r="AF233" i="7"/>
  <c r="AJ44" i="7"/>
  <c r="CI48" i="7"/>
  <c r="CB48" i="7" s="1"/>
  <c r="CC48" i="7"/>
  <c r="CL48" i="7"/>
  <c r="D54" i="7"/>
  <c r="CK48" i="7"/>
  <c r="CE48" i="7"/>
  <c r="CD48" i="7"/>
  <c r="CJ48" i="7"/>
  <c r="AJ12" i="7"/>
  <c r="AF236" i="7"/>
  <c r="AF237" i="7"/>
  <c r="U179" i="7"/>
  <c r="U175" i="7"/>
  <c r="U169" i="7"/>
  <c r="AH187" i="7"/>
  <c r="CI153" i="7"/>
  <c r="CB153" i="7" s="1"/>
  <c r="CK153" i="7"/>
  <c r="CD153" i="7" s="1"/>
  <c r="CJ153" i="7"/>
  <c r="CC153" i="7" s="1"/>
  <c r="CH153" i="7"/>
  <c r="CA153" i="7" s="1"/>
  <c r="U152" i="7"/>
  <c r="V128" i="7"/>
  <c r="V124" i="7"/>
  <c r="U162" i="7"/>
  <c r="AJ13" i="7"/>
  <c r="V101" i="7"/>
  <c r="V126" i="7"/>
  <c r="CK55" i="7"/>
  <c r="CE55" i="7"/>
  <c r="CJ55" i="7"/>
  <c r="CD55" i="7"/>
  <c r="CI55" i="7"/>
  <c r="CB55" i="7" s="1"/>
  <c r="CC55" i="7"/>
  <c r="CL55" i="7"/>
  <c r="CM275" i="7"/>
  <c r="CI275" i="7"/>
  <c r="CB275" i="7" s="1"/>
  <c r="CE275" i="7"/>
  <c r="CJ273" i="7"/>
  <c r="CC273" i="7" s="1"/>
  <c r="AF273" i="7" s="1"/>
  <c r="CL275" i="7"/>
  <c r="CD275" i="7"/>
  <c r="CK275" i="7"/>
  <c r="CG275" i="7"/>
  <c r="CN275" i="7"/>
  <c r="CF275" i="7"/>
  <c r="AF238" i="7"/>
  <c r="AF234" i="7"/>
  <c r="AF239" i="7"/>
  <c r="AF221" i="7"/>
  <c r="AH189" i="7"/>
  <c r="AH186" i="7"/>
  <c r="U180" i="7"/>
  <c r="U176" i="7"/>
  <c r="U170" i="7"/>
  <c r="U167" i="7"/>
  <c r="V123" i="7"/>
  <c r="V121" i="7"/>
  <c r="V119" i="7"/>
  <c r="V117" i="7"/>
  <c r="V115" i="7"/>
  <c r="V113" i="7"/>
  <c r="V111" i="7"/>
  <c r="V109" i="7"/>
  <c r="V107" i="7"/>
  <c r="V105" i="7"/>
  <c r="V98" i="7"/>
  <c r="V93" i="7"/>
  <c r="V129" i="7"/>
  <c r="V125" i="7"/>
  <c r="U158" i="7"/>
  <c r="U151" i="7"/>
  <c r="U150" i="7"/>
  <c r="U163" i="7"/>
  <c r="AJ43" i="7"/>
  <c r="AL21" i="7"/>
  <c r="CL19" i="7"/>
  <c r="CK19" i="7"/>
  <c r="D36" i="7"/>
  <c r="A345" i="7" s="1"/>
  <c r="CJ19" i="7"/>
  <c r="CI19" i="7"/>
  <c r="CM19" i="7"/>
  <c r="V94" i="7"/>
  <c r="V91" i="7"/>
  <c r="AJ52" i="7"/>
  <c r="AJ15" i="7"/>
  <c r="AJ45" i="7"/>
  <c r="AJ56" i="7"/>
  <c r="CI54" i="7" l="1"/>
  <c r="CB54" i="7" s="1"/>
  <c r="CK54" i="7"/>
  <c r="CJ54" i="7"/>
  <c r="B345" i="7" s="1"/>
  <c r="CD54" i="7"/>
  <c r="CE54" i="7"/>
  <c r="CC54" i="7"/>
  <c r="CL54" i="7"/>
  <c r="AF275" i="7"/>
  <c r="AJ55" i="7"/>
  <c r="U153" i="7"/>
  <c r="AJ48" i="7"/>
  <c r="E294" i="8" l="1"/>
  <c r="D294" i="8"/>
  <c r="CJ288" i="8"/>
  <c r="CI288" i="8"/>
  <c r="CC288" i="8"/>
  <c r="CB288" i="8"/>
  <c r="Q288" i="8" s="1"/>
  <c r="D288" i="8"/>
  <c r="CJ287" i="8"/>
  <c r="CI287" i="8"/>
  <c r="CH287" i="8"/>
  <c r="CB287" i="8"/>
  <c r="Q287" i="8" s="1"/>
  <c r="CA287" i="8"/>
  <c r="D287" i="8"/>
  <c r="CC287" i="8" s="1"/>
  <c r="CJ286" i="8"/>
  <c r="CI286" i="8"/>
  <c r="CB286" i="8" s="1"/>
  <c r="CH286" i="8"/>
  <c r="CA286" i="8"/>
  <c r="Q286" i="8"/>
  <c r="D286" i="8"/>
  <c r="CC286" i="8" s="1"/>
  <c r="CJ285" i="8"/>
  <c r="CI285" i="8"/>
  <c r="CB285" i="8" s="1"/>
  <c r="CH285" i="8"/>
  <c r="CA285" i="8" s="1"/>
  <c r="D285" i="8"/>
  <c r="CC285" i="8" s="1"/>
  <c r="CJ284" i="8"/>
  <c r="CI284" i="8"/>
  <c r="CH284" i="8"/>
  <c r="CB284" i="8"/>
  <c r="CA284" i="8"/>
  <c r="D284" i="8"/>
  <c r="CC284" i="8" s="1"/>
  <c r="AE279" i="8"/>
  <c r="AD279" i="8"/>
  <c r="AC279" i="8"/>
  <c r="AB279" i="8"/>
  <c r="AA279" i="8"/>
  <c r="X279" i="8"/>
  <c r="W279" i="8"/>
  <c r="V279" i="8"/>
  <c r="U279" i="8"/>
  <c r="T279" i="8"/>
  <c r="S279" i="8"/>
  <c r="R279" i="8"/>
  <c r="Q279" i="8"/>
  <c r="P279" i="8"/>
  <c r="O279" i="8"/>
  <c r="N279" i="8"/>
  <c r="M279" i="8"/>
  <c r="L279" i="8"/>
  <c r="K279" i="8"/>
  <c r="J279" i="8"/>
  <c r="I279" i="8"/>
  <c r="E279" i="8" s="1"/>
  <c r="H279" i="8"/>
  <c r="F279" i="8" s="1"/>
  <c r="D279" i="8" s="1"/>
  <c r="CJ277" i="8" s="1"/>
  <c r="CC277" i="8" s="1"/>
  <c r="G279" i="8"/>
  <c r="CJ278" i="8"/>
  <c r="CD278" i="8"/>
  <c r="CC278" i="8"/>
  <c r="AE278" i="8"/>
  <c r="AD278" i="8"/>
  <c r="AC278" i="8"/>
  <c r="AB278" i="8"/>
  <c r="AA278" i="8"/>
  <c r="X278" i="8"/>
  <c r="W278" i="8"/>
  <c r="V278" i="8"/>
  <c r="U278" i="8"/>
  <c r="T278" i="8"/>
  <c r="CH278" i="8" s="1"/>
  <c r="CA278" i="8" s="1"/>
  <c r="S278" i="8"/>
  <c r="R278" i="8"/>
  <c r="Q278" i="8"/>
  <c r="P278" i="8"/>
  <c r="O278" i="8"/>
  <c r="N278" i="8"/>
  <c r="M278" i="8"/>
  <c r="L278" i="8"/>
  <c r="K278" i="8"/>
  <c r="J278" i="8"/>
  <c r="I278" i="8"/>
  <c r="H278" i="8"/>
  <c r="F278" i="8" s="1"/>
  <c r="G278" i="8"/>
  <c r="E278" i="8"/>
  <c r="D278" i="8"/>
  <c r="AE277" i="8"/>
  <c r="AD277" i="8"/>
  <c r="AC277" i="8"/>
  <c r="AB277" i="8"/>
  <c r="AA277" i="8"/>
  <c r="X277" i="8"/>
  <c r="W277" i="8"/>
  <c r="V277" i="8"/>
  <c r="U277" i="8"/>
  <c r="T277" i="8"/>
  <c r="S277" i="8"/>
  <c r="CH277" i="8" s="1"/>
  <c r="CA277" i="8" s="1"/>
  <c r="R277" i="8"/>
  <c r="Q277" i="8"/>
  <c r="P277" i="8"/>
  <c r="O277" i="8"/>
  <c r="N277" i="8"/>
  <c r="M277" i="8"/>
  <c r="L277" i="8"/>
  <c r="K277" i="8"/>
  <c r="J277" i="8"/>
  <c r="I277" i="8"/>
  <c r="H277" i="8"/>
  <c r="G277" i="8"/>
  <c r="E277" i="8" s="1"/>
  <c r="F277" i="8"/>
  <c r="AE276" i="8"/>
  <c r="AD276" i="8"/>
  <c r="AC276" i="8"/>
  <c r="AB276" i="8"/>
  <c r="AA276" i="8"/>
  <c r="X276" i="8"/>
  <c r="W276" i="8"/>
  <c r="V276" i="8"/>
  <c r="U276" i="8"/>
  <c r="T276" i="8"/>
  <c r="S276" i="8"/>
  <c r="CH276" i="8" s="1"/>
  <c r="CA276" i="8" s="1"/>
  <c r="R276" i="8"/>
  <c r="Q276" i="8"/>
  <c r="P276" i="8"/>
  <c r="O276" i="8"/>
  <c r="N276" i="8"/>
  <c r="M276" i="8"/>
  <c r="L276" i="8"/>
  <c r="K276" i="8"/>
  <c r="J276" i="8"/>
  <c r="I276" i="8"/>
  <c r="H276" i="8"/>
  <c r="G276" i="8"/>
  <c r="E276" i="8" s="1"/>
  <c r="F276" i="8"/>
  <c r="CN275" i="8"/>
  <c r="CI275" i="8"/>
  <c r="CB275" i="8" s="1"/>
  <c r="CG275" i="8"/>
  <c r="CF275" i="8"/>
  <c r="CA275" i="8"/>
  <c r="AE275" i="8"/>
  <c r="AD275" i="8"/>
  <c r="AC275" i="8"/>
  <c r="AB275" i="8"/>
  <c r="AA275" i="8"/>
  <c r="Z275" i="8"/>
  <c r="Y275" i="8"/>
  <c r="X275" i="8"/>
  <c r="W275" i="8"/>
  <c r="V275" i="8"/>
  <c r="U275" i="8"/>
  <c r="T275" i="8"/>
  <c r="S275" i="8"/>
  <c r="CH275" i="8" s="1"/>
  <c r="R275" i="8"/>
  <c r="Q275" i="8"/>
  <c r="P275" i="8"/>
  <c r="O275" i="8"/>
  <c r="N275" i="8"/>
  <c r="M275" i="8"/>
  <c r="L275" i="8"/>
  <c r="K275" i="8"/>
  <c r="J275" i="8"/>
  <c r="I275" i="8"/>
  <c r="H275" i="8"/>
  <c r="G275" i="8"/>
  <c r="F275" i="8"/>
  <c r="E275" i="8"/>
  <c r="D275" i="8" s="1"/>
  <c r="CH274" i="8"/>
  <c r="CA274" i="8"/>
  <c r="F274" i="8"/>
  <c r="E274" i="8"/>
  <c r="D274" i="8"/>
  <c r="CJ273" i="8"/>
  <c r="CC273" i="8" s="1"/>
  <c r="CH273" i="8"/>
  <c r="CA273" i="8" s="1"/>
  <c r="F273" i="8"/>
  <c r="E273" i="8"/>
  <c r="CH272" i="8"/>
  <c r="CE272" i="8"/>
  <c r="CA272" i="8"/>
  <c r="F272" i="8"/>
  <c r="E272" i="8"/>
  <c r="D272" i="8"/>
  <c r="CH271" i="8"/>
  <c r="CA271" i="8" s="1"/>
  <c r="CG271" i="8"/>
  <c r="F271" i="8"/>
  <c r="E271" i="8"/>
  <c r="D271" i="8" s="1"/>
  <c r="CL270" i="8"/>
  <c r="CI270" i="8"/>
  <c r="CB270" i="8" s="1"/>
  <c r="CH270" i="8"/>
  <c r="CF270" i="8"/>
  <c r="CE270" i="8"/>
  <c r="CD270" i="8"/>
  <c r="CA270" i="8"/>
  <c r="F270" i="8"/>
  <c r="E270" i="8"/>
  <c r="D270" i="8"/>
  <c r="CJ269" i="8"/>
  <c r="CC269" i="8" s="1"/>
  <c r="CH269" i="8"/>
  <c r="CA269" i="8" s="1"/>
  <c r="F269" i="8"/>
  <c r="E269" i="8"/>
  <c r="CJ268" i="8"/>
  <c r="CC268" i="8" s="1"/>
  <c r="CI268" i="8"/>
  <c r="CB268" i="8" s="1"/>
  <c r="CH268" i="8"/>
  <c r="CA268" i="8"/>
  <c r="F268" i="8"/>
  <c r="E268" i="8"/>
  <c r="D268" i="8"/>
  <c r="CL267" i="8"/>
  <c r="CH267" i="8"/>
  <c r="CA267" i="8" s="1"/>
  <c r="F267" i="8"/>
  <c r="E267" i="8"/>
  <c r="D267" i="8" s="1"/>
  <c r="CN266" i="8"/>
  <c r="CL266" i="8"/>
  <c r="CH266" i="8"/>
  <c r="CF266" i="8"/>
  <c r="CD266" i="8"/>
  <c r="CA266" i="8"/>
  <c r="F266" i="8"/>
  <c r="E266" i="8"/>
  <c r="D266" i="8"/>
  <c r="CJ265" i="8"/>
  <c r="CH265" i="8"/>
  <c r="CA265" i="8" s="1"/>
  <c r="CC265" i="8"/>
  <c r="F265" i="8"/>
  <c r="E265" i="8"/>
  <c r="CN264" i="8"/>
  <c r="CJ264" i="8"/>
  <c r="CC264" i="8" s="1"/>
  <c r="CH264" i="8"/>
  <c r="CF264" i="8"/>
  <c r="CA264" i="8"/>
  <c r="F264" i="8"/>
  <c r="E264" i="8"/>
  <c r="D264" i="8"/>
  <c r="CH263" i="8"/>
  <c r="CA263" i="8" s="1"/>
  <c r="CG263" i="8"/>
  <c r="F263" i="8"/>
  <c r="E263" i="8"/>
  <c r="D263" i="8" s="1"/>
  <c r="CL262" i="8"/>
  <c r="CJ262" i="8"/>
  <c r="CC262" i="8" s="1"/>
  <c r="CI262" i="8"/>
  <c r="CB262" i="8" s="1"/>
  <c r="CH262" i="8"/>
  <c r="CF262" i="8"/>
  <c r="CE262" i="8"/>
  <c r="CD262" i="8"/>
  <c r="CA262" i="8"/>
  <c r="F262" i="8"/>
  <c r="E262" i="8"/>
  <c r="D262" i="8"/>
  <c r="CJ261" i="8"/>
  <c r="CC261" i="8" s="1"/>
  <c r="CH261" i="8"/>
  <c r="CA261" i="8" s="1"/>
  <c r="F261" i="8"/>
  <c r="E261" i="8"/>
  <c r="CJ260" i="8"/>
  <c r="CC260" i="8" s="1"/>
  <c r="CH260" i="8"/>
  <c r="CA260" i="8"/>
  <c r="F260" i="8"/>
  <c r="E260" i="8"/>
  <c r="D260" i="8"/>
  <c r="CL259" i="8"/>
  <c r="CH259" i="8"/>
  <c r="CA259" i="8" s="1"/>
  <c r="F259" i="8"/>
  <c r="D259" i="8" s="1"/>
  <c r="E259" i="8"/>
  <c r="CI258" i="8"/>
  <c r="CB258" i="8" s="1"/>
  <c r="CH258" i="8"/>
  <c r="CA258" i="8"/>
  <c r="F258" i="8"/>
  <c r="E258" i="8"/>
  <c r="D258" i="8" s="1"/>
  <c r="CL257" i="8"/>
  <c r="CI257" i="8"/>
  <c r="CB257" i="8" s="1"/>
  <c r="CH257" i="8"/>
  <c r="CG257" i="8"/>
  <c r="CD257" i="8"/>
  <c r="CA257" i="8"/>
  <c r="F257" i="8"/>
  <c r="D257" i="8" s="1"/>
  <c r="E257" i="8"/>
  <c r="CH256" i="8"/>
  <c r="CA256" i="8"/>
  <c r="F256" i="8"/>
  <c r="E256" i="8"/>
  <c r="CH255" i="8"/>
  <c r="CA255" i="8" s="1"/>
  <c r="CE255" i="8"/>
  <c r="F255" i="8"/>
  <c r="E255" i="8"/>
  <c r="D255" i="8"/>
  <c r="CI254" i="8"/>
  <c r="CB254" i="8" s="1"/>
  <c r="CH254" i="8"/>
  <c r="CF254" i="8"/>
  <c r="CE254" i="8"/>
  <c r="CA254" i="8"/>
  <c r="F254" i="8"/>
  <c r="D254" i="8" s="1"/>
  <c r="E254" i="8"/>
  <c r="CM253" i="8"/>
  <c r="CH253" i="8"/>
  <c r="CG253" i="8"/>
  <c r="CD253" i="8"/>
  <c r="CA253" i="8"/>
  <c r="F253" i="8"/>
  <c r="D253" i="8" s="1"/>
  <c r="E253" i="8"/>
  <c r="CJ252" i="8"/>
  <c r="CH252" i="8"/>
  <c r="CC252" i="8"/>
  <c r="CA252" i="8"/>
  <c r="F252" i="8"/>
  <c r="E252" i="8"/>
  <c r="D252" i="8"/>
  <c r="CK251" i="8"/>
  <c r="CI251" i="8"/>
  <c r="CB251" i="8" s="1"/>
  <c r="CH251" i="8"/>
  <c r="CA251" i="8" s="1"/>
  <c r="CD251" i="8"/>
  <c r="F251" i="8"/>
  <c r="D251" i="8" s="1"/>
  <c r="E251" i="8"/>
  <c r="CH250" i="8"/>
  <c r="CA250" i="8" s="1"/>
  <c r="CG250" i="8"/>
  <c r="F250" i="8"/>
  <c r="E250" i="8"/>
  <c r="D250" i="8"/>
  <c r="CJ249" i="8"/>
  <c r="CH249" i="8"/>
  <c r="CF249" i="8"/>
  <c r="CC249" i="8"/>
  <c r="CA249" i="8"/>
  <c r="F249" i="8"/>
  <c r="E249" i="8"/>
  <c r="D249" i="8"/>
  <c r="CH248" i="8"/>
  <c r="CA248" i="8" s="1"/>
  <c r="F248" i="8"/>
  <c r="D248" i="8" s="1"/>
  <c r="CK248" i="8" s="1"/>
  <c r="E248" i="8"/>
  <c r="CH247" i="8"/>
  <c r="CA247" i="8"/>
  <c r="F247" i="8"/>
  <c r="E247" i="8"/>
  <c r="D247" i="8" s="1"/>
  <c r="CH246" i="8"/>
  <c r="CA246" i="8" s="1"/>
  <c r="F246" i="8"/>
  <c r="E246" i="8"/>
  <c r="CM245" i="8"/>
  <c r="CL245" i="8"/>
  <c r="CH245" i="8"/>
  <c r="CD245" i="8"/>
  <c r="CA245" i="8"/>
  <c r="F245" i="8"/>
  <c r="E245" i="8"/>
  <c r="D245" i="8" s="1"/>
  <c r="CH244" i="8"/>
  <c r="CA244" i="8" s="1"/>
  <c r="F244" i="8"/>
  <c r="E244" i="8"/>
  <c r="CH243" i="8"/>
  <c r="CA243" i="8"/>
  <c r="F243" i="8"/>
  <c r="E243" i="8"/>
  <c r="D243" i="8"/>
  <c r="CI243" i="8" s="1"/>
  <c r="CB243" i="8" s="1"/>
  <c r="CH242" i="8"/>
  <c r="CA242" i="8" s="1"/>
  <c r="F242" i="8"/>
  <c r="E242" i="8"/>
  <c r="CH241" i="8"/>
  <c r="CA241" i="8" s="1"/>
  <c r="CD241" i="8"/>
  <c r="F241" i="8"/>
  <c r="E241" i="8"/>
  <c r="D241" i="8" s="1"/>
  <c r="CH240" i="8"/>
  <c r="CA240" i="8" s="1"/>
  <c r="F240" i="8"/>
  <c r="E240" i="8"/>
  <c r="CN239" i="8"/>
  <c r="CM239" i="8"/>
  <c r="CF239" i="8"/>
  <c r="F239" i="8"/>
  <c r="E239" i="8"/>
  <c r="D239" i="8" s="1"/>
  <c r="CF238" i="8"/>
  <c r="F238" i="8"/>
  <c r="E238" i="8"/>
  <c r="D238" i="8" s="1"/>
  <c r="CN237" i="8"/>
  <c r="F237" i="8"/>
  <c r="E237" i="8"/>
  <c r="D237" i="8" s="1"/>
  <c r="CJ236" i="8"/>
  <c r="CC236" i="8" s="1"/>
  <c r="F236" i="8"/>
  <c r="E236" i="8"/>
  <c r="CN235" i="8"/>
  <c r="CM235" i="8"/>
  <c r="CL235" i="8"/>
  <c r="F235" i="8"/>
  <c r="E235" i="8"/>
  <c r="D235" i="8" s="1"/>
  <c r="CL234" i="8"/>
  <c r="CF234" i="8"/>
  <c r="F234" i="8"/>
  <c r="E234" i="8"/>
  <c r="D234" i="8" s="1"/>
  <c r="F233" i="8"/>
  <c r="E233" i="8"/>
  <c r="D233" i="8"/>
  <c r="F232" i="8"/>
  <c r="E232" i="8"/>
  <c r="CM231" i="8"/>
  <c r="CL231" i="8"/>
  <c r="CG231" i="8"/>
  <c r="F231" i="8"/>
  <c r="E231" i="8"/>
  <c r="D231" i="8" s="1"/>
  <c r="F230" i="8"/>
  <c r="E230" i="8"/>
  <c r="CJ229" i="8"/>
  <c r="CC229" i="8" s="1"/>
  <c r="CH229" i="8"/>
  <c r="CA229" i="8"/>
  <c r="F229" i="8"/>
  <c r="E229" i="8"/>
  <c r="D229" i="8"/>
  <c r="CN228" i="8"/>
  <c r="CH228" i="8"/>
  <c r="CA228" i="8" s="1"/>
  <c r="CG228" i="8"/>
  <c r="CD228" i="8"/>
  <c r="F228" i="8"/>
  <c r="E228" i="8"/>
  <c r="D228" i="8" s="1"/>
  <c r="CL227" i="8"/>
  <c r="CI227" i="8"/>
  <c r="CB227" i="8" s="1"/>
  <c r="CH227" i="8"/>
  <c r="CF227" i="8"/>
  <c r="CE227" i="8"/>
  <c r="CD227" i="8"/>
  <c r="CA227" i="8"/>
  <c r="F227" i="8"/>
  <c r="E227" i="8"/>
  <c r="D227" i="8"/>
  <c r="CH226" i="8"/>
  <c r="CA226" i="8" s="1"/>
  <c r="F226" i="8"/>
  <c r="E226" i="8"/>
  <c r="CJ225" i="8"/>
  <c r="CC225" i="8" s="1"/>
  <c r="CI225" i="8"/>
  <c r="CB225" i="8" s="1"/>
  <c r="CH225" i="8"/>
  <c r="CA225" i="8"/>
  <c r="F225" i="8"/>
  <c r="E225" i="8"/>
  <c r="D225" i="8"/>
  <c r="F224" i="8"/>
  <c r="E224" i="8"/>
  <c r="D224" i="8"/>
  <c r="CN223" i="8"/>
  <c r="CE223" i="8"/>
  <c r="F223" i="8"/>
  <c r="E223" i="8"/>
  <c r="D223" i="8" s="1"/>
  <c r="CL222" i="8"/>
  <c r="CK222" i="8"/>
  <c r="F222" i="8"/>
  <c r="E222" i="8"/>
  <c r="D222" i="8" s="1"/>
  <c r="CN221" i="8"/>
  <c r="CL221" i="8"/>
  <c r="CG221" i="8"/>
  <c r="CF221" i="8"/>
  <c r="CE221" i="8"/>
  <c r="F221" i="8"/>
  <c r="E221" i="8"/>
  <c r="D221" i="8"/>
  <c r="CN220" i="8"/>
  <c r="CJ220" i="8"/>
  <c r="CC220" i="8"/>
  <c r="F220" i="8"/>
  <c r="E220" i="8"/>
  <c r="D220" i="8"/>
  <c r="CJ219" i="8"/>
  <c r="CC219" i="8" s="1"/>
  <c r="CH219" i="8"/>
  <c r="CA219" i="8" s="1"/>
  <c r="F219" i="8"/>
  <c r="E219" i="8"/>
  <c r="D219" i="8" s="1"/>
  <c r="CH218" i="8"/>
  <c r="CA218" i="8" s="1"/>
  <c r="CF218" i="8"/>
  <c r="F218" i="8"/>
  <c r="E218" i="8"/>
  <c r="D218" i="8"/>
  <c r="CN217" i="8"/>
  <c r="CK217" i="8"/>
  <c r="CH217" i="8"/>
  <c r="CA217" i="8" s="1"/>
  <c r="CD217" i="8"/>
  <c r="F217" i="8"/>
  <c r="E217" i="8"/>
  <c r="D217" i="8" s="1"/>
  <c r="CH216" i="8"/>
  <c r="CA216" i="8"/>
  <c r="F216" i="8"/>
  <c r="D216" i="8" s="1"/>
  <c r="E216" i="8"/>
  <c r="CH215" i="8"/>
  <c r="CA215" i="8"/>
  <c r="F215" i="8"/>
  <c r="E215" i="8"/>
  <c r="CM214" i="8"/>
  <c r="CL214" i="8"/>
  <c r="CK214" i="8"/>
  <c r="CH214" i="8"/>
  <c r="CG214" i="8"/>
  <c r="CE214" i="8"/>
  <c r="CA214" i="8"/>
  <c r="F214" i="8"/>
  <c r="E214" i="8"/>
  <c r="D214" i="8"/>
  <c r="CH213" i="8"/>
  <c r="CA213" i="8"/>
  <c r="F213" i="8"/>
  <c r="D213" i="8" s="1"/>
  <c r="CG213" i="8" s="1"/>
  <c r="E213" i="8"/>
  <c r="CH212" i="8"/>
  <c r="CG212" i="8"/>
  <c r="CA212" i="8"/>
  <c r="F212" i="8"/>
  <c r="D212" i="8" s="1"/>
  <c r="CD212" i="8" s="1"/>
  <c r="E212" i="8"/>
  <c r="CH211" i="8"/>
  <c r="CA211" i="8"/>
  <c r="F211" i="8"/>
  <c r="E211" i="8"/>
  <c r="D211" i="8" s="1"/>
  <c r="CK211" i="8" s="1"/>
  <c r="CK210" i="8"/>
  <c r="CI210" i="8"/>
  <c r="CB210" i="8" s="1"/>
  <c r="CH210" i="8"/>
  <c r="CA210" i="8" s="1"/>
  <c r="CD210" i="8"/>
  <c r="F210" i="8"/>
  <c r="D210" i="8" s="1"/>
  <c r="E210" i="8"/>
  <c r="CI209" i="8"/>
  <c r="CB209" i="8" s="1"/>
  <c r="CH209" i="8"/>
  <c r="CA209" i="8"/>
  <c r="F209" i="8"/>
  <c r="E209" i="8"/>
  <c r="D209" i="8"/>
  <c r="CI208" i="8"/>
  <c r="CB208" i="8" s="1"/>
  <c r="CH208" i="8"/>
  <c r="CA208" i="8"/>
  <c r="F208" i="8"/>
  <c r="E208" i="8"/>
  <c r="D208" i="8"/>
  <c r="CJ207" i="8"/>
  <c r="CI207" i="8"/>
  <c r="CB207" i="8" s="1"/>
  <c r="CH207" i="8"/>
  <c r="CC207" i="8"/>
  <c r="CA207" i="8"/>
  <c r="F207" i="8"/>
  <c r="E207" i="8"/>
  <c r="D207" i="8" s="1"/>
  <c r="CM206" i="8"/>
  <c r="CH206" i="8"/>
  <c r="CA206" i="8" s="1"/>
  <c r="F206" i="8"/>
  <c r="E206" i="8"/>
  <c r="D206" i="8"/>
  <c r="CI205" i="8"/>
  <c r="CB205" i="8" s="1"/>
  <c r="CH205" i="8"/>
  <c r="CE205" i="8"/>
  <c r="CA205" i="8"/>
  <c r="F205" i="8"/>
  <c r="E205" i="8"/>
  <c r="D205" i="8"/>
  <c r="CI204" i="8"/>
  <c r="CB204" i="8" s="1"/>
  <c r="CH204" i="8"/>
  <c r="CA204" i="8"/>
  <c r="F204" i="8"/>
  <c r="E204" i="8"/>
  <c r="D204" i="8"/>
  <c r="CH203" i="8"/>
  <c r="CA203" i="8"/>
  <c r="F203" i="8"/>
  <c r="E203" i="8"/>
  <c r="D203" i="8"/>
  <c r="CH198" i="8"/>
  <c r="CA198" i="8" s="1"/>
  <c r="K198" i="8" s="1"/>
  <c r="D198" i="8"/>
  <c r="CH197" i="8"/>
  <c r="CA197" i="8" s="1"/>
  <c r="K197" i="8"/>
  <c r="D197" i="8"/>
  <c r="K196" i="8"/>
  <c r="D196" i="8"/>
  <c r="CH196" i="8" s="1"/>
  <c r="CA196" i="8" s="1"/>
  <c r="D195" i="8"/>
  <c r="CH195" i="8" s="1"/>
  <c r="CA195" i="8" s="1"/>
  <c r="K195" i="8" s="1"/>
  <c r="AH190" i="8"/>
  <c r="AD190" i="8"/>
  <c r="AD189" i="8"/>
  <c r="F189" i="8"/>
  <c r="D189" i="8" s="1"/>
  <c r="E189" i="8"/>
  <c r="CK188" i="8"/>
  <c r="CJ188" i="8"/>
  <c r="CD188" i="8"/>
  <c r="CC188" i="8"/>
  <c r="AD188" i="8"/>
  <c r="F188" i="8"/>
  <c r="E188" i="8"/>
  <c r="D188" i="8"/>
  <c r="AD187" i="8"/>
  <c r="CL187" i="8" s="1"/>
  <c r="CE187" i="8" s="1"/>
  <c r="F187" i="8"/>
  <c r="D187" i="8" s="1"/>
  <c r="E187" i="8"/>
  <c r="AD186" i="8"/>
  <c r="F186" i="8"/>
  <c r="E186" i="8"/>
  <c r="CJ181" i="8"/>
  <c r="CC181" i="8" s="1"/>
  <c r="CI181" i="8"/>
  <c r="CB181" i="8"/>
  <c r="F181" i="8"/>
  <c r="E181" i="8"/>
  <c r="D181" i="8" s="1"/>
  <c r="CH181" i="8" s="1"/>
  <c r="CA181" i="8" s="1"/>
  <c r="CK180" i="8"/>
  <c r="CD180" i="8" s="1"/>
  <c r="F180" i="8"/>
  <c r="E180" i="8"/>
  <c r="D180" i="8" s="1"/>
  <c r="F179" i="8"/>
  <c r="E179" i="8"/>
  <c r="D179" i="8" s="1"/>
  <c r="F178" i="8"/>
  <c r="E178" i="8"/>
  <c r="CJ177" i="8"/>
  <c r="CC177" i="8" s="1"/>
  <c r="CI177" i="8"/>
  <c r="CB177" i="8"/>
  <c r="F177" i="8"/>
  <c r="E177" i="8"/>
  <c r="D177" i="8" s="1"/>
  <c r="CH177" i="8" s="1"/>
  <c r="CA177" i="8" s="1"/>
  <c r="CJ176" i="8"/>
  <c r="CC176" i="8"/>
  <c r="F176" i="8"/>
  <c r="E176" i="8"/>
  <c r="D176" i="8" s="1"/>
  <c r="F175" i="8"/>
  <c r="E175" i="8"/>
  <c r="F174" i="8"/>
  <c r="E174" i="8"/>
  <c r="CJ173" i="8"/>
  <c r="CC173" i="8" s="1"/>
  <c r="CI173" i="8"/>
  <c r="CB173" i="8" s="1"/>
  <c r="F173" i="8"/>
  <c r="E173" i="8"/>
  <c r="D173" i="8" s="1"/>
  <c r="CH173" i="8" s="1"/>
  <c r="CA173" i="8" s="1"/>
  <c r="CK172" i="8"/>
  <c r="CD172" i="8" s="1"/>
  <c r="F172" i="8"/>
  <c r="E172" i="8"/>
  <c r="D172" i="8" s="1"/>
  <c r="F171" i="8"/>
  <c r="E171" i="8"/>
  <c r="D171" i="8" s="1"/>
  <c r="F170" i="8"/>
  <c r="E170" i="8"/>
  <c r="CJ169" i="8"/>
  <c r="CC169" i="8" s="1"/>
  <c r="CI169" i="8"/>
  <c r="CB169" i="8"/>
  <c r="F169" i="8"/>
  <c r="E169" i="8"/>
  <c r="D169" i="8" s="1"/>
  <c r="CH169" i="8" s="1"/>
  <c r="CA169" i="8" s="1"/>
  <c r="F168" i="8"/>
  <c r="E168" i="8"/>
  <c r="D168" i="8" s="1"/>
  <c r="CJ168" i="8" s="1"/>
  <c r="CC168" i="8" s="1"/>
  <c r="F167" i="8"/>
  <c r="E167" i="8"/>
  <c r="D167" i="8" s="1"/>
  <c r="F166" i="8"/>
  <c r="E166" i="8"/>
  <c r="CJ165" i="8"/>
  <c r="CC165" i="8" s="1"/>
  <c r="CI165" i="8"/>
  <c r="CB165" i="8"/>
  <c r="F165" i="8"/>
  <c r="E165" i="8"/>
  <c r="D165" i="8" s="1"/>
  <c r="CH165" i="8" s="1"/>
  <c r="CA165" i="8" s="1"/>
  <c r="CK164" i="8"/>
  <c r="CD164" i="8" s="1"/>
  <c r="F164" i="8"/>
  <c r="E164" i="8"/>
  <c r="D164" i="8" s="1"/>
  <c r="T163" i="8"/>
  <c r="S163" i="8"/>
  <c r="R163" i="8"/>
  <c r="Q163" i="8"/>
  <c r="P163" i="8"/>
  <c r="O163" i="8"/>
  <c r="N163" i="8"/>
  <c r="M163" i="8"/>
  <c r="L163" i="8"/>
  <c r="K163" i="8"/>
  <c r="J163" i="8"/>
  <c r="I163" i="8"/>
  <c r="H163" i="8"/>
  <c r="F163" i="8" s="1"/>
  <c r="G163" i="8"/>
  <c r="E163" i="8" s="1"/>
  <c r="D163" i="8" s="1"/>
  <c r="E162" i="8"/>
  <c r="D162" i="8"/>
  <c r="CI162" i="8" s="1"/>
  <c r="CB162" i="8" s="1"/>
  <c r="E161" i="8"/>
  <c r="D161" i="8" s="1"/>
  <c r="E160" i="8"/>
  <c r="D160" i="8" s="1"/>
  <c r="CH159" i="8"/>
  <c r="CA159" i="8" s="1"/>
  <c r="E159" i="8"/>
  <c r="D159" i="8" s="1"/>
  <c r="CI158" i="8"/>
  <c r="CB158" i="8" s="1"/>
  <c r="CH158" i="8"/>
  <c r="CA158" i="8" s="1"/>
  <c r="F158" i="8"/>
  <c r="D158" i="8"/>
  <c r="CJ158" i="8" s="1"/>
  <c r="CC158" i="8" s="1"/>
  <c r="CK157" i="8"/>
  <c r="CD157" i="8" s="1"/>
  <c r="CJ157" i="8"/>
  <c r="CC157" i="8" s="1"/>
  <c r="CH157" i="8"/>
  <c r="CA157" i="8" s="1"/>
  <c r="U157" i="8" s="1"/>
  <c r="F157" i="8"/>
  <c r="D157" i="8" s="1"/>
  <c r="CI157" i="8" s="1"/>
  <c r="CB157" i="8" s="1"/>
  <c r="CJ156" i="8"/>
  <c r="CC156" i="8" s="1"/>
  <c r="CI156" i="8"/>
  <c r="CB156" i="8"/>
  <c r="F156" i="8"/>
  <c r="D156" i="8"/>
  <c r="CH156" i="8" s="1"/>
  <c r="CA156" i="8" s="1"/>
  <c r="CJ155" i="8"/>
  <c r="CC155" i="8" s="1"/>
  <c r="CI155" i="8"/>
  <c r="CB155" i="8"/>
  <c r="F155" i="8"/>
  <c r="D155" i="8"/>
  <c r="CK155" i="8" s="1"/>
  <c r="CD155" i="8" s="1"/>
  <c r="F154" i="8"/>
  <c r="D154" i="8"/>
  <c r="F153" i="8"/>
  <c r="D153" i="8" s="1"/>
  <c r="CK153" i="8" s="1"/>
  <c r="CD153" i="8" s="1"/>
  <c r="T152" i="8"/>
  <c r="S152" i="8"/>
  <c r="R152" i="8"/>
  <c r="Q152" i="8"/>
  <c r="P152" i="8"/>
  <c r="O152" i="8"/>
  <c r="N152" i="8"/>
  <c r="L152" i="8"/>
  <c r="F151" i="8"/>
  <c r="D151" i="8" s="1"/>
  <c r="CI150" i="8"/>
  <c r="CB150" i="8" s="1"/>
  <c r="CH150" i="8"/>
  <c r="CA150" i="8" s="1"/>
  <c r="F150" i="8"/>
  <c r="D150" i="8"/>
  <c r="CJ150" i="8" s="1"/>
  <c r="CC150" i="8" s="1"/>
  <c r="CK149" i="8"/>
  <c r="CD149" i="8" s="1"/>
  <c r="CJ149" i="8"/>
  <c r="CC149" i="8" s="1"/>
  <c r="CH149" i="8"/>
  <c r="CA149" i="8"/>
  <c r="U149" i="8" s="1"/>
  <c r="F149" i="8"/>
  <c r="D149" i="8" s="1"/>
  <c r="CI149" i="8" s="1"/>
  <c r="CB149" i="8" s="1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CD143" i="8"/>
  <c r="CC143" i="8"/>
  <c r="D143" i="8"/>
  <c r="CH142" i="8"/>
  <c r="CD142" i="8"/>
  <c r="D142" i="8"/>
  <c r="CJ141" i="8"/>
  <c r="CD141" i="8"/>
  <c r="CC141" i="8"/>
  <c r="D141" i="8"/>
  <c r="CJ140" i="8"/>
  <c r="CH140" i="8"/>
  <c r="CD140" i="8"/>
  <c r="D140" i="8"/>
  <c r="CJ139" i="8"/>
  <c r="D139" i="8"/>
  <c r="CD139" i="8" s="1"/>
  <c r="CK138" i="8"/>
  <c r="CJ138" i="8"/>
  <c r="CH138" i="8"/>
  <c r="CD138" i="8"/>
  <c r="CC138" i="8"/>
  <c r="D138" i="8"/>
  <c r="CN137" i="8"/>
  <c r="CG137" i="8" s="1"/>
  <c r="CK137" i="8"/>
  <c r="CD137" i="8"/>
  <c r="CC137" i="8"/>
  <c r="D137" i="8"/>
  <c r="D136" i="8"/>
  <c r="CF136" i="8" s="1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CN131" i="8"/>
  <c r="CG131" i="8" s="1"/>
  <c r="CM131" i="8"/>
  <c r="CE131" i="8"/>
  <c r="CB131" i="8"/>
  <c r="D131" i="8"/>
  <c r="CN130" i="8"/>
  <c r="CG130" i="8" s="1"/>
  <c r="CJ130" i="8"/>
  <c r="CC130" i="8"/>
  <c r="CB130" i="8"/>
  <c r="D130" i="8"/>
  <c r="CM129" i="8"/>
  <c r="CJ129" i="8"/>
  <c r="CI129" i="8"/>
  <c r="CE129" i="8"/>
  <c r="CC129" i="8"/>
  <c r="CB129" i="8"/>
  <c r="D129" i="8"/>
  <c r="D128" i="8"/>
  <c r="CN128" i="8" s="1"/>
  <c r="CG128" i="8" s="1"/>
  <c r="CN127" i="8"/>
  <c r="CG127" i="8" s="1"/>
  <c r="CM127" i="8"/>
  <c r="CE127" i="8"/>
  <c r="CB127" i="8"/>
  <c r="D127" i="8"/>
  <c r="CN126" i="8"/>
  <c r="CG126" i="8" s="1"/>
  <c r="CJ126" i="8"/>
  <c r="CI126" i="8"/>
  <c r="CE126" i="8"/>
  <c r="CC126" i="8"/>
  <c r="CB126" i="8"/>
  <c r="D126" i="8"/>
  <c r="CM125" i="8"/>
  <c r="CE125" i="8"/>
  <c r="D125" i="8"/>
  <c r="CJ125" i="8" s="1"/>
  <c r="D124" i="8"/>
  <c r="CJ123" i="8"/>
  <c r="CI123" i="8"/>
  <c r="CC123" i="8"/>
  <c r="CB123" i="8"/>
  <c r="D123" i="8"/>
  <c r="CM122" i="8"/>
  <c r="CJ122" i="8"/>
  <c r="CI122" i="8"/>
  <c r="CE122" i="8"/>
  <c r="CC122" i="8"/>
  <c r="CB122" i="8"/>
  <c r="D122" i="8"/>
  <c r="CM121" i="8"/>
  <c r="CE121" i="8"/>
  <c r="D121" i="8"/>
  <c r="CJ121" i="8" s="1"/>
  <c r="D120" i="8"/>
  <c r="CM120" i="8" s="1"/>
  <c r="CJ119" i="8"/>
  <c r="CI119" i="8"/>
  <c r="CC119" i="8"/>
  <c r="CB119" i="8"/>
  <c r="D119" i="8"/>
  <c r="CM118" i="8"/>
  <c r="CJ118" i="8"/>
  <c r="CI118" i="8"/>
  <c r="CE118" i="8"/>
  <c r="CC118" i="8"/>
  <c r="CB118" i="8"/>
  <c r="D118" i="8"/>
  <c r="CN117" i="8"/>
  <c r="CG117" i="8" s="1"/>
  <c r="CM117" i="8"/>
  <c r="CE117" i="8"/>
  <c r="D117" i="8"/>
  <c r="CJ117" i="8" s="1"/>
  <c r="D116" i="8"/>
  <c r="CM116" i="8" s="1"/>
  <c r="CJ115" i="8"/>
  <c r="CI115" i="8"/>
  <c r="CC115" i="8"/>
  <c r="CB115" i="8"/>
  <c r="D115" i="8"/>
  <c r="CM114" i="8"/>
  <c r="CJ114" i="8"/>
  <c r="CI114" i="8"/>
  <c r="CE114" i="8"/>
  <c r="CC114" i="8"/>
  <c r="CB114" i="8"/>
  <c r="D114" i="8"/>
  <c r="CN113" i="8"/>
  <c r="CG113" i="8" s="1"/>
  <c r="CM113" i="8"/>
  <c r="CJ113" i="8"/>
  <c r="CI113" i="8"/>
  <c r="CH113" i="8"/>
  <c r="CF113" i="8"/>
  <c r="CE113" i="8"/>
  <c r="CD113" i="8"/>
  <c r="CB113" i="8"/>
  <c r="CA113" i="8"/>
  <c r="D113" i="8"/>
  <c r="CL113" i="8" s="1"/>
  <c r="CN112" i="8"/>
  <c r="CG112" i="8" s="1"/>
  <c r="CM112" i="8"/>
  <c r="CL112" i="8"/>
  <c r="CJ112" i="8"/>
  <c r="CI112" i="8"/>
  <c r="CH112" i="8"/>
  <c r="CF112" i="8"/>
  <c r="CE112" i="8"/>
  <c r="CD112" i="8"/>
  <c r="CB112" i="8"/>
  <c r="CA112" i="8"/>
  <c r="D112" i="8"/>
  <c r="CK112" i="8" s="1"/>
  <c r="CN111" i="8"/>
  <c r="CG111" i="8" s="1"/>
  <c r="CM111" i="8"/>
  <c r="CL111" i="8"/>
  <c r="CJ111" i="8"/>
  <c r="CI111" i="8"/>
  <c r="CH111" i="8"/>
  <c r="CF111" i="8"/>
  <c r="CE111" i="8"/>
  <c r="CD111" i="8"/>
  <c r="CB111" i="8"/>
  <c r="CA111" i="8"/>
  <c r="D111" i="8"/>
  <c r="CK111" i="8" s="1"/>
  <c r="CN110" i="8"/>
  <c r="CG110" i="8" s="1"/>
  <c r="CM110" i="8"/>
  <c r="CL110" i="8"/>
  <c r="CJ110" i="8"/>
  <c r="CI110" i="8"/>
  <c r="CH110" i="8"/>
  <c r="CF110" i="8"/>
  <c r="CE110" i="8"/>
  <c r="CD110" i="8"/>
  <c r="CB110" i="8"/>
  <c r="CA110" i="8"/>
  <c r="D110" i="8"/>
  <c r="CK110" i="8" s="1"/>
  <c r="CN109" i="8"/>
  <c r="CG109" i="8" s="1"/>
  <c r="CM109" i="8"/>
  <c r="CL109" i="8"/>
  <c r="CJ109" i="8"/>
  <c r="CI109" i="8"/>
  <c r="CH109" i="8"/>
  <c r="CF109" i="8"/>
  <c r="CE109" i="8"/>
  <c r="CD109" i="8"/>
  <c r="CB109" i="8"/>
  <c r="CA109" i="8"/>
  <c r="D109" i="8"/>
  <c r="CK109" i="8" s="1"/>
  <c r="CN108" i="8"/>
  <c r="CG108" i="8" s="1"/>
  <c r="CM108" i="8"/>
  <c r="CL108" i="8"/>
  <c r="CJ108" i="8"/>
  <c r="CI108" i="8"/>
  <c r="CH108" i="8"/>
  <c r="CF108" i="8"/>
  <c r="CE108" i="8"/>
  <c r="CD108" i="8"/>
  <c r="CB108" i="8"/>
  <c r="CA108" i="8"/>
  <c r="D108" i="8"/>
  <c r="CK108" i="8" s="1"/>
  <c r="CN107" i="8"/>
  <c r="CG107" i="8" s="1"/>
  <c r="CM107" i="8"/>
  <c r="CL107" i="8"/>
  <c r="CJ107" i="8"/>
  <c r="CI107" i="8"/>
  <c r="CH107" i="8"/>
  <c r="CF107" i="8"/>
  <c r="CE107" i="8"/>
  <c r="CD107" i="8"/>
  <c r="CB107" i="8"/>
  <c r="CA107" i="8"/>
  <c r="D107" i="8"/>
  <c r="CK107" i="8" s="1"/>
  <c r="CN106" i="8"/>
  <c r="CG106" i="8" s="1"/>
  <c r="CM106" i="8"/>
  <c r="CL106" i="8"/>
  <c r="CJ106" i="8"/>
  <c r="CI106" i="8"/>
  <c r="CH106" i="8"/>
  <c r="CF106" i="8"/>
  <c r="CE106" i="8"/>
  <c r="CD106" i="8"/>
  <c r="CB106" i="8"/>
  <c r="CA106" i="8"/>
  <c r="D106" i="8"/>
  <c r="CK106" i="8" s="1"/>
  <c r="CN105" i="8"/>
  <c r="CG105" i="8" s="1"/>
  <c r="CM105" i="8"/>
  <c r="CL105" i="8"/>
  <c r="CJ105" i="8"/>
  <c r="CI105" i="8"/>
  <c r="CH105" i="8"/>
  <c r="CF105" i="8"/>
  <c r="CE105" i="8"/>
  <c r="CD105" i="8"/>
  <c r="CB105" i="8"/>
  <c r="CA105" i="8"/>
  <c r="D105" i="8"/>
  <c r="CK105" i="8" s="1"/>
  <c r="CN104" i="8"/>
  <c r="CG104" i="8" s="1"/>
  <c r="CM104" i="8"/>
  <c r="CL104" i="8"/>
  <c r="CJ104" i="8"/>
  <c r="CI104" i="8"/>
  <c r="CH104" i="8"/>
  <c r="CF104" i="8"/>
  <c r="CE104" i="8"/>
  <c r="CD104" i="8"/>
  <c r="CB104" i="8"/>
  <c r="CA104" i="8"/>
  <c r="D104" i="8"/>
  <c r="CK104" i="8" s="1"/>
  <c r="CN103" i="8"/>
  <c r="CG103" i="8" s="1"/>
  <c r="CM103" i="8"/>
  <c r="CL103" i="8"/>
  <c r="CJ103" i="8"/>
  <c r="CI103" i="8"/>
  <c r="CH103" i="8"/>
  <c r="CF103" i="8"/>
  <c r="CE103" i="8"/>
  <c r="CD103" i="8"/>
  <c r="CB103" i="8"/>
  <c r="CA103" i="8"/>
  <c r="D103" i="8"/>
  <c r="CK103" i="8" s="1"/>
  <c r="CN102" i="8"/>
  <c r="CG102" i="8" s="1"/>
  <c r="CM102" i="8"/>
  <c r="CL102" i="8"/>
  <c r="CJ102" i="8"/>
  <c r="CI102" i="8"/>
  <c r="CH102" i="8"/>
  <c r="CF102" i="8"/>
  <c r="CE102" i="8"/>
  <c r="CD102" i="8"/>
  <c r="CB102" i="8"/>
  <c r="CA102" i="8"/>
  <c r="D102" i="8"/>
  <c r="CK102" i="8" s="1"/>
  <c r="CN101" i="8"/>
  <c r="CG101" i="8" s="1"/>
  <c r="CM101" i="8"/>
  <c r="CL101" i="8"/>
  <c r="CJ101" i="8"/>
  <c r="CI101" i="8"/>
  <c r="CH101" i="8"/>
  <c r="CF101" i="8"/>
  <c r="CE101" i="8"/>
  <c r="CD101" i="8"/>
  <c r="CB101" i="8"/>
  <c r="CA101" i="8"/>
  <c r="D101" i="8"/>
  <c r="CK101" i="8" s="1"/>
  <c r="CN100" i="8"/>
  <c r="CM100" i="8"/>
  <c r="CL100" i="8"/>
  <c r="CI100" i="8"/>
  <c r="CG100" i="8"/>
  <c r="CF100" i="8"/>
  <c r="CD100" i="8"/>
  <c r="CB100" i="8"/>
  <c r="D100" i="8"/>
  <c r="CK100" i="8" s="1"/>
  <c r="CN99" i="8"/>
  <c r="CG99" i="8" s="1"/>
  <c r="CM99" i="8"/>
  <c r="CL99" i="8"/>
  <c r="CJ99" i="8"/>
  <c r="CI99" i="8"/>
  <c r="CH99" i="8"/>
  <c r="CF99" i="8"/>
  <c r="CE99" i="8"/>
  <c r="CD99" i="8"/>
  <c r="CB99" i="8"/>
  <c r="CA99" i="8"/>
  <c r="D99" i="8"/>
  <c r="CK99" i="8" s="1"/>
  <c r="CN98" i="8"/>
  <c r="CG98" i="8" s="1"/>
  <c r="CM98" i="8"/>
  <c r="CL98" i="8"/>
  <c r="CJ98" i="8"/>
  <c r="CI98" i="8"/>
  <c r="CH98" i="8"/>
  <c r="CF98" i="8"/>
  <c r="CE98" i="8"/>
  <c r="CD98" i="8"/>
  <c r="CB98" i="8"/>
  <c r="CA98" i="8"/>
  <c r="D98" i="8"/>
  <c r="CK98" i="8" s="1"/>
  <c r="CN97" i="8"/>
  <c r="CG97" i="8" s="1"/>
  <c r="CM97" i="8"/>
  <c r="CL97" i="8"/>
  <c r="CJ97" i="8"/>
  <c r="CI97" i="8"/>
  <c r="CH97" i="8"/>
  <c r="CF97" i="8"/>
  <c r="CE97" i="8"/>
  <c r="CD97" i="8"/>
  <c r="CB97" i="8"/>
  <c r="CA97" i="8"/>
  <c r="D97" i="8"/>
  <c r="CK97" i="8" s="1"/>
  <c r="D96" i="8"/>
  <c r="CK96" i="8" s="1"/>
  <c r="CN95" i="8"/>
  <c r="CL95" i="8"/>
  <c r="CK95" i="8"/>
  <c r="CI95" i="8"/>
  <c r="CG95" i="8"/>
  <c r="CF95" i="8"/>
  <c r="CE95" i="8"/>
  <c r="CB95" i="8"/>
  <c r="CA95" i="8"/>
  <c r="D95" i="8"/>
  <c r="CM95" i="8" s="1"/>
  <c r="D94" i="8"/>
  <c r="CK94" i="8" s="1"/>
  <c r="CN93" i="8"/>
  <c r="CL93" i="8"/>
  <c r="CK93" i="8"/>
  <c r="CI93" i="8"/>
  <c r="CG93" i="8"/>
  <c r="CF93" i="8"/>
  <c r="CE93" i="8"/>
  <c r="CB93" i="8"/>
  <c r="CA93" i="8"/>
  <c r="D93" i="8"/>
  <c r="CM93" i="8" s="1"/>
  <c r="D92" i="8"/>
  <c r="CK92" i="8" s="1"/>
  <c r="CN91" i="8"/>
  <c r="CL91" i="8"/>
  <c r="CK91" i="8"/>
  <c r="CI91" i="8"/>
  <c r="CG91" i="8"/>
  <c r="CF91" i="8"/>
  <c r="CE91" i="8"/>
  <c r="CB91" i="8"/>
  <c r="CA91" i="8"/>
  <c r="D91" i="8"/>
  <c r="CM91" i="8" s="1"/>
  <c r="CN90" i="8"/>
  <c r="CG90" i="8" s="1"/>
  <c r="CM90" i="8"/>
  <c r="CL90" i="8"/>
  <c r="CJ90" i="8"/>
  <c r="CI90" i="8"/>
  <c r="CH90" i="8"/>
  <c r="CF90" i="8"/>
  <c r="CE90" i="8"/>
  <c r="CD90" i="8"/>
  <c r="CB90" i="8"/>
  <c r="CA90" i="8"/>
  <c r="D90" i="8"/>
  <c r="CK90" i="8" s="1"/>
  <c r="CN89" i="8"/>
  <c r="CG89" i="8" s="1"/>
  <c r="CM89" i="8"/>
  <c r="CL89" i="8"/>
  <c r="CJ89" i="8"/>
  <c r="CI89" i="8"/>
  <c r="CH89" i="8"/>
  <c r="CF89" i="8"/>
  <c r="CE89" i="8"/>
  <c r="CD89" i="8"/>
  <c r="CB89" i="8"/>
  <c r="CA89" i="8"/>
  <c r="D89" i="8"/>
  <c r="CK89" i="8" s="1"/>
  <c r="CN88" i="8"/>
  <c r="CG88" i="8" s="1"/>
  <c r="CM88" i="8"/>
  <c r="CL88" i="8"/>
  <c r="CJ88" i="8"/>
  <c r="CI88" i="8"/>
  <c r="CH88" i="8"/>
  <c r="CF88" i="8"/>
  <c r="CE88" i="8"/>
  <c r="CD88" i="8"/>
  <c r="CB88" i="8"/>
  <c r="CA88" i="8"/>
  <c r="D88" i="8"/>
  <c r="CK88" i="8" s="1"/>
  <c r="CN87" i="8"/>
  <c r="CG87" i="8" s="1"/>
  <c r="CM87" i="8"/>
  <c r="CL87" i="8"/>
  <c r="CJ87" i="8"/>
  <c r="CI87" i="8"/>
  <c r="CH87" i="8"/>
  <c r="CF87" i="8"/>
  <c r="CE87" i="8"/>
  <c r="CD87" i="8"/>
  <c r="CB87" i="8"/>
  <c r="CA87" i="8"/>
  <c r="D87" i="8"/>
  <c r="CK87" i="8" s="1"/>
  <c r="CN86" i="8"/>
  <c r="CG86" i="8" s="1"/>
  <c r="CM86" i="8"/>
  <c r="CL86" i="8"/>
  <c r="CJ86" i="8"/>
  <c r="CI86" i="8"/>
  <c r="CH86" i="8"/>
  <c r="CF86" i="8"/>
  <c r="CE86" i="8"/>
  <c r="CD86" i="8"/>
  <c r="CB86" i="8"/>
  <c r="CA86" i="8"/>
  <c r="D86" i="8"/>
  <c r="CK86" i="8" s="1"/>
  <c r="CN85" i="8"/>
  <c r="CG85" i="8" s="1"/>
  <c r="CM85" i="8"/>
  <c r="CL85" i="8"/>
  <c r="CJ85" i="8"/>
  <c r="CI85" i="8"/>
  <c r="CH85" i="8"/>
  <c r="CF85" i="8"/>
  <c r="CE85" i="8"/>
  <c r="CD85" i="8"/>
  <c r="CB85" i="8"/>
  <c r="CA85" i="8"/>
  <c r="D85" i="8"/>
  <c r="CK85" i="8" s="1"/>
  <c r="CN84" i="8"/>
  <c r="CG84" i="8" s="1"/>
  <c r="CM84" i="8"/>
  <c r="CL84" i="8"/>
  <c r="CJ84" i="8"/>
  <c r="CI84" i="8"/>
  <c r="CH84" i="8"/>
  <c r="CF84" i="8"/>
  <c r="CE84" i="8"/>
  <c r="CD84" i="8"/>
  <c r="CB84" i="8"/>
  <c r="CA84" i="8"/>
  <c r="D84" i="8"/>
  <c r="CK84" i="8" s="1"/>
  <c r="CN83" i="8"/>
  <c r="CG83" i="8" s="1"/>
  <c r="CM83" i="8"/>
  <c r="CL83" i="8"/>
  <c r="CJ83" i="8"/>
  <c r="CI83" i="8"/>
  <c r="CH83" i="8"/>
  <c r="CF83" i="8"/>
  <c r="CE83" i="8"/>
  <c r="CD83" i="8"/>
  <c r="CB83" i="8"/>
  <c r="CA83" i="8"/>
  <c r="D83" i="8"/>
  <c r="CK83" i="8" s="1"/>
  <c r="CN82" i="8"/>
  <c r="CG82" i="8" s="1"/>
  <c r="CM82" i="8"/>
  <c r="CL82" i="8"/>
  <c r="CJ82" i="8"/>
  <c r="CI82" i="8"/>
  <c r="CH82" i="8"/>
  <c r="CF82" i="8"/>
  <c r="CE82" i="8"/>
  <c r="CD82" i="8"/>
  <c r="CB82" i="8"/>
  <c r="CA82" i="8"/>
  <c r="D82" i="8"/>
  <c r="CK82" i="8" s="1"/>
  <c r="CN81" i="8"/>
  <c r="CG81" i="8" s="1"/>
  <c r="CM81" i="8"/>
  <c r="CL81" i="8"/>
  <c r="CJ81" i="8"/>
  <c r="CI81" i="8"/>
  <c r="CH81" i="8"/>
  <c r="CF81" i="8"/>
  <c r="CE81" i="8"/>
  <c r="CD81" i="8"/>
  <c r="CB81" i="8"/>
  <c r="CA81" i="8"/>
  <c r="D81" i="8"/>
  <c r="CK81" i="8" s="1"/>
  <c r="CN80" i="8"/>
  <c r="CG80" i="8" s="1"/>
  <c r="CM80" i="8"/>
  <c r="CL80" i="8"/>
  <c r="CJ80" i="8"/>
  <c r="CI80" i="8"/>
  <c r="CH80" i="8"/>
  <c r="CF80" i="8"/>
  <c r="CE80" i="8"/>
  <c r="CD80" i="8"/>
  <c r="CB80" i="8"/>
  <c r="CA80" i="8"/>
  <c r="D80" i="8"/>
  <c r="CK80" i="8" s="1"/>
  <c r="D76" i="8"/>
  <c r="D75" i="8"/>
  <c r="CL71" i="8"/>
  <c r="CE71" i="8" s="1"/>
  <c r="CK71" i="8"/>
  <c r="CJ71" i="8"/>
  <c r="CI71" i="8"/>
  <c r="CB71" i="8" s="1"/>
  <c r="CH71" i="8"/>
  <c r="CA71" i="8" s="1"/>
  <c r="CD71" i="8"/>
  <c r="CC71" i="8"/>
  <c r="CL70" i="8"/>
  <c r="CE70" i="8" s="1"/>
  <c r="CK70" i="8"/>
  <c r="CD70" i="8" s="1"/>
  <c r="CJ70" i="8"/>
  <c r="CI70" i="8"/>
  <c r="CH70" i="8"/>
  <c r="CA70" i="8" s="1"/>
  <c r="J70" i="8" s="1"/>
  <c r="CC70" i="8"/>
  <c r="CB70" i="8"/>
  <c r="CL69" i="8"/>
  <c r="CK69" i="8"/>
  <c r="CD69" i="8" s="1"/>
  <c r="CJ69" i="8"/>
  <c r="CC69" i="8" s="1"/>
  <c r="CI69" i="8"/>
  <c r="CH69" i="8"/>
  <c r="CE69" i="8"/>
  <c r="CB69" i="8"/>
  <c r="CA69" i="8"/>
  <c r="J69" i="8" s="1"/>
  <c r="CL68" i="8"/>
  <c r="CK68" i="8"/>
  <c r="CJ68" i="8"/>
  <c r="CC68" i="8" s="1"/>
  <c r="CI68" i="8"/>
  <c r="CB68" i="8" s="1"/>
  <c r="J68" i="8" s="1"/>
  <c r="CH68" i="8"/>
  <c r="CE68" i="8"/>
  <c r="CD68" i="8"/>
  <c r="CA68" i="8"/>
  <c r="CL67" i="8"/>
  <c r="CE67" i="8" s="1"/>
  <c r="CK67" i="8"/>
  <c r="CJ67" i="8"/>
  <c r="CI67" i="8"/>
  <c r="CB67" i="8" s="1"/>
  <c r="CH67" i="8"/>
  <c r="CA67" i="8" s="1"/>
  <c r="CD67" i="8"/>
  <c r="CC67" i="8"/>
  <c r="CL66" i="8"/>
  <c r="CE66" i="8" s="1"/>
  <c r="CK66" i="8"/>
  <c r="CD66" i="8" s="1"/>
  <c r="CJ66" i="8"/>
  <c r="CI66" i="8"/>
  <c r="CH66" i="8"/>
  <c r="CA66" i="8" s="1"/>
  <c r="J66" i="8" s="1"/>
  <c r="CC66" i="8"/>
  <c r="CB66" i="8"/>
  <c r="CL65" i="8"/>
  <c r="CK65" i="8"/>
  <c r="CD65" i="8" s="1"/>
  <c r="CJ65" i="8"/>
  <c r="CC65" i="8" s="1"/>
  <c r="CI65" i="8"/>
  <c r="CH65" i="8"/>
  <c r="CE65" i="8"/>
  <c r="CB65" i="8"/>
  <c r="CA65" i="8"/>
  <c r="CL64" i="8"/>
  <c r="CK64" i="8"/>
  <c r="CJ64" i="8"/>
  <c r="CC64" i="8" s="1"/>
  <c r="CI64" i="8"/>
  <c r="CB64" i="8" s="1"/>
  <c r="J64" i="8" s="1"/>
  <c r="CH64" i="8"/>
  <c r="CE64" i="8"/>
  <c r="CD64" i="8"/>
  <c r="CA64" i="8"/>
  <c r="CL63" i="8"/>
  <c r="CE63" i="8" s="1"/>
  <c r="CK63" i="8"/>
  <c r="CJ63" i="8"/>
  <c r="CI63" i="8"/>
  <c r="CB63" i="8" s="1"/>
  <c r="CH63" i="8"/>
  <c r="CA63" i="8" s="1"/>
  <c r="CD63" i="8"/>
  <c r="CC63" i="8"/>
  <c r="CL62" i="8"/>
  <c r="CE62" i="8" s="1"/>
  <c r="CK62" i="8"/>
  <c r="CD62" i="8" s="1"/>
  <c r="CJ62" i="8"/>
  <c r="CI62" i="8"/>
  <c r="CH62" i="8"/>
  <c r="CA62" i="8" s="1"/>
  <c r="J62" i="8" s="1"/>
  <c r="CC62" i="8"/>
  <c r="CB62" i="8"/>
  <c r="CL61" i="8"/>
  <c r="CK61" i="8"/>
  <c r="CD61" i="8" s="1"/>
  <c r="CJ61" i="8"/>
  <c r="CC61" i="8" s="1"/>
  <c r="CI61" i="8"/>
  <c r="CH61" i="8"/>
  <c r="CE61" i="8"/>
  <c r="CB61" i="8"/>
  <c r="CA61" i="8"/>
  <c r="J61" i="8" s="1"/>
  <c r="AI58" i="8"/>
  <c r="AH58" i="8"/>
  <c r="AG58" i="8"/>
  <c r="AF58" i="8"/>
  <c r="AE58" i="8"/>
  <c r="AD58" i="8"/>
  <c r="AC58" i="8"/>
  <c r="AB58" i="8"/>
  <c r="AA58" i="8"/>
  <c r="Z58" i="8"/>
  <c r="Y58" i="8"/>
  <c r="X58" i="8"/>
  <c r="W58" i="8"/>
  <c r="V58" i="8"/>
  <c r="U58" i="8"/>
  <c r="CH57" i="8"/>
  <c r="CA57" i="8" s="1"/>
  <c r="F57" i="8"/>
  <c r="E57" i="8"/>
  <c r="D57" i="8" s="1"/>
  <c r="CJ56" i="8"/>
  <c r="CH56" i="8"/>
  <c r="CD56" i="8"/>
  <c r="CA56" i="8"/>
  <c r="F56" i="8"/>
  <c r="E56" i="8"/>
  <c r="D56" i="8"/>
  <c r="CL56" i="8" s="1"/>
  <c r="CH55" i="8"/>
  <c r="CA55" i="8" s="1"/>
  <c r="F55" i="8"/>
  <c r="F58" i="8" s="1"/>
  <c r="E55" i="8"/>
  <c r="E58" i="8" s="1"/>
  <c r="D58" i="8" s="1"/>
  <c r="AI54" i="8"/>
  <c r="AH54" i="8"/>
  <c r="AG54" i="8"/>
  <c r="AF54" i="8"/>
  <c r="AE54" i="8"/>
  <c r="AD54" i="8"/>
  <c r="AC54" i="8"/>
  <c r="AB54" i="8"/>
  <c r="AA54" i="8"/>
  <c r="CH54" i="8" s="1"/>
  <c r="CA54" i="8" s="1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CH53" i="8"/>
  <c r="CA53" i="8" s="1"/>
  <c r="F53" i="8"/>
  <c r="E53" i="8"/>
  <c r="D53" i="8" s="1"/>
  <c r="CJ52" i="8"/>
  <c r="CH52" i="8"/>
  <c r="CD52" i="8"/>
  <c r="CA52" i="8"/>
  <c r="F52" i="8"/>
  <c r="E52" i="8"/>
  <c r="D52" i="8"/>
  <c r="CL52" i="8" s="1"/>
  <c r="CH51" i="8"/>
  <c r="CA51" i="8" s="1"/>
  <c r="F51" i="8"/>
  <c r="E51" i="8"/>
  <c r="D51" i="8" s="1"/>
  <c r="CJ50" i="8"/>
  <c r="CH50" i="8"/>
  <c r="CD50" i="8"/>
  <c r="CA50" i="8"/>
  <c r="F50" i="8"/>
  <c r="E50" i="8"/>
  <c r="D50" i="8"/>
  <c r="CL50" i="8" s="1"/>
  <c r="CH49" i="8"/>
  <c r="CA49" i="8" s="1"/>
  <c r="F49" i="8"/>
  <c r="E49" i="8"/>
  <c r="D49" i="8" s="1"/>
  <c r="CJ48" i="8"/>
  <c r="CH48" i="8"/>
  <c r="CD48" i="8"/>
  <c r="CA48" i="8"/>
  <c r="F48" i="8"/>
  <c r="F54" i="8" s="1"/>
  <c r="E48" i="8"/>
  <c r="E54" i="8" s="1"/>
  <c r="D48" i="8"/>
  <c r="CL48" i="8" s="1"/>
  <c r="CH47" i="8"/>
  <c r="CA47" i="8" s="1"/>
  <c r="F47" i="8"/>
  <c r="E47" i="8"/>
  <c r="D47" i="8" s="1"/>
  <c r="AI46" i="8"/>
  <c r="AH46" i="8"/>
  <c r="AG46" i="8"/>
  <c r="AF46" i="8"/>
  <c r="AE46" i="8"/>
  <c r="AD46" i="8"/>
  <c r="AC46" i="8"/>
  <c r="AB46" i="8"/>
  <c r="AA46" i="8"/>
  <c r="CH46" i="8" s="1"/>
  <c r="CA46" i="8" s="1"/>
  <c r="Z46" i="8"/>
  <c r="Y46" i="8"/>
  <c r="X46" i="8"/>
  <c r="W46" i="8"/>
  <c r="V46" i="8"/>
  <c r="U46" i="8"/>
  <c r="F46" i="8"/>
  <c r="E46" i="8"/>
  <c r="D46" i="8" s="1"/>
  <c r="F45" i="8"/>
  <c r="E45" i="8"/>
  <c r="D45" i="8" s="1"/>
  <c r="CJ44" i="8"/>
  <c r="CH44" i="8"/>
  <c r="CD44" i="8"/>
  <c r="CA44" i="8"/>
  <c r="F44" i="8"/>
  <c r="E44" i="8"/>
  <c r="D44" i="8"/>
  <c r="CL44" i="8" s="1"/>
  <c r="F43" i="8"/>
  <c r="E43" i="8"/>
  <c r="D43" i="8" s="1"/>
  <c r="CI42" i="8"/>
  <c r="CB42" i="8" s="1"/>
  <c r="F42" i="8"/>
  <c r="E42" i="8"/>
  <c r="D42" i="8"/>
  <c r="CL42" i="8" s="1"/>
  <c r="CH41" i="8"/>
  <c r="CA41" i="8" s="1"/>
  <c r="F41" i="8"/>
  <c r="E41" i="8"/>
  <c r="D41" i="8" s="1"/>
  <c r="AK36" i="8"/>
  <c r="AJ36" i="8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CM35" i="8"/>
  <c r="CI35" i="8"/>
  <c r="CB35" i="8" s="1"/>
  <c r="CH35" i="8"/>
  <c r="CD35" i="8"/>
  <c r="CA35" i="8"/>
  <c r="F35" i="8"/>
  <c r="E35" i="8"/>
  <c r="D35" i="8"/>
  <c r="CK35" i="8" s="1"/>
  <c r="CM34" i="8"/>
  <c r="CI34" i="8"/>
  <c r="CB34" i="8" s="1"/>
  <c r="CH34" i="8"/>
  <c r="CD34" i="8"/>
  <c r="CA34" i="8"/>
  <c r="F34" i="8"/>
  <c r="E34" i="8"/>
  <c r="D34" i="8"/>
  <c r="CK34" i="8" s="1"/>
  <c r="CM33" i="8"/>
  <c r="CI33" i="8"/>
  <c r="CB33" i="8" s="1"/>
  <c r="CH33" i="8"/>
  <c r="CD33" i="8"/>
  <c r="CA33" i="8"/>
  <c r="F33" i="8"/>
  <c r="E33" i="8"/>
  <c r="D33" i="8"/>
  <c r="CK33" i="8" s="1"/>
  <c r="CM32" i="8"/>
  <c r="CI32" i="8"/>
  <c r="CB32" i="8" s="1"/>
  <c r="CH32" i="8"/>
  <c r="CD32" i="8"/>
  <c r="CA32" i="8"/>
  <c r="F32" i="8"/>
  <c r="E32" i="8"/>
  <c r="D32" i="8"/>
  <c r="CK32" i="8" s="1"/>
  <c r="CM31" i="8"/>
  <c r="CI31" i="8"/>
  <c r="CB31" i="8" s="1"/>
  <c r="CH31" i="8"/>
  <c r="CD31" i="8"/>
  <c r="CA31" i="8"/>
  <c r="F31" i="8"/>
  <c r="E31" i="8"/>
  <c r="D31" i="8"/>
  <c r="CK31" i="8" s="1"/>
  <c r="CM30" i="8"/>
  <c r="CI30" i="8"/>
  <c r="CB30" i="8" s="1"/>
  <c r="CH30" i="8"/>
  <c r="CD30" i="8"/>
  <c r="CA30" i="8"/>
  <c r="F30" i="8"/>
  <c r="E30" i="8"/>
  <c r="D30" i="8"/>
  <c r="CK30" i="8" s="1"/>
  <c r="CM29" i="8"/>
  <c r="CI29" i="8"/>
  <c r="CB29" i="8" s="1"/>
  <c r="CH29" i="8"/>
  <c r="CD29" i="8"/>
  <c r="CA29" i="8"/>
  <c r="F29" i="8"/>
  <c r="E29" i="8"/>
  <c r="D29" i="8"/>
  <c r="CK29" i="8" s="1"/>
  <c r="CM28" i="8"/>
  <c r="CI28" i="8"/>
  <c r="CB28" i="8" s="1"/>
  <c r="CH28" i="8"/>
  <c r="CD28" i="8"/>
  <c r="CA28" i="8"/>
  <c r="F28" i="8"/>
  <c r="E28" i="8"/>
  <c r="D28" i="8"/>
  <c r="CK28" i="8" s="1"/>
  <c r="CM27" i="8"/>
  <c r="CI27" i="8"/>
  <c r="CB27" i="8" s="1"/>
  <c r="CH27" i="8"/>
  <c r="CD27" i="8"/>
  <c r="CA27" i="8"/>
  <c r="F27" i="8"/>
  <c r="E27" i="8"/>
  <c r="D27" i="8"/>
  <c r="CK27" i="8" s="1"/>
  <c r="CM26" i="8"/>
  <c r="CI26" i="8"/>
  <c r="CB26" i="8" s="1"/>
  <c r="CH26" i="8"/>
  <c r="CD26" i="8"/>
  <c r="CA26" i="8"/>
  <c r="F26" i="8"/>
  <c r="E26" i="8"/>
  <c r="D26" i="8"/>
  <c r="CK26" i="8" s="1"/>
  <c r="CM25" i="8"/>
  <c r="CI25" i="8"/>
  <c r="CB25" i="8" s="1"/>
  <c r="CH25" i="8"/>
  <c r="CD25" i="8"/>
  <c r="CA25" i="8"/>
  <c r="F25" i="8"/>
  <c r="E25" i="8"/>
  <c r="D25" i="8"/>
  <c r="CK25" i="8" s="1"/>
  <c r="CM24" i="8"/>
  <c r="CI24" i="8"/>
  <c r="CB24" i="8" s="1"/>
  <c r="CH24" i="8"/>
  <c r="CD24" i="8"/>
  <c r="CA24" i="8"/>
  <c r="F24" i="8"/>
  <c r="E24" i="8"/>
  <c r="D24" i="8"/>
  <c r="CK24" i="8" s="1"/>
  <c r="CM23" i="8"/>
  <c r="CI23" i="8"/>
  <c r="CB23" i="8" s="1"/>
  <c r="CH23" i="8"/>
  <c r="CD23" i="8"/>
  <c r="CA23" i="8"/>
  <c r="F23" i="8"/>
  <c r="E23" i="8"/>
  <c r="D23" i="8"/>
  <c r="CK23" i="8" s="1"/>
  <c r="CM22" i="8"/>
  <c r="CI22" i="8"/>
  <c r="CB22" i="8" s="1"/>
  <c r="CH22" i="8"/>
  <c r="CD22" i="8"/>
  <c r="CA22" i="8"/>
  <c r="F22" i="8"/>
  <c r="E22" i="8"/>
  <c r="D22" i="8"/>
  <c r="CK22" i="8" s="1"/>
  <c r="CM21" i="8"/>
  <c r="CI21" i="8"/>
  <c r="CB21" i="8" s="1"/>
  <c r="CH21" i="8"/>
  <c r="CD21" i="8"/>
  <c r="CA21" i="8"/>
  <c r="F21" i="8"/>
  <c r="E21" i="8"/>
  <c r="D21" i="8"/>
  <c r="CK21" i="8" s="1"/>
  <c r="CM20" i="8"/>
  <c r="CI20" i="8"/>
  <c r="CB20" i="8" s="1"/>
  <c r="CH20" i="8"/>
  <c r="CD20" i="8"/>
  <c r="CA20" i="8"/>
  <c r="F20" i="8"/>
  <c r="E20" i="8"/>
  <c r="D20" i="8"/>
  <c r="CK20" i="8" s="1"/>
  <c r="CH19" i="8"/>
  <c r="AL19" i="8"/>
  <c r="F19" i="8"/>
  <c r="F36" i="8" s="1"/>
  <c r="E19" i="8"/>
  <c r="E36" i="8" s="1"/>
  <c r="CJ15" i="8"/>
  <c r="CH15" i="8"/>
  <c r="CD15" i="8"/>
  <c r="CA15" i="8"/>
  <c r="F15" i="8"/>
  <c r="E15" i="8"/>
  <c r="D15" i="8"/>
  <c r="CL15" i="8" s="1"/>
  <c r="CH14" i="8"/>
  <c r="CA14" i="8" s="1"/>
  <c r="F14" i="8"/>
  <c r="E14" i="8"/>
  <c r="D14" i="8" s="1"/>
  <c r="CJ13" i="8"/>
  <c r="CH13" i="8"/>
  <c r="CD13" i="8"/>
  <c r="CA13" i="8"/>
  <c r="F13" i="8"/>
  <c r="E13" i="8"/>
  <c r="D13" i="8"/>
  <c r="CL13" i="8" s="1"/>
  <c r="CH12" i="8"/>
  <c r="CA12" i="8" s="1"/>
  <c r="F12" i="8"/>
  <c r="E12" i="8"/>
  <c r="D12" i="8" s="1"/>
  <c r="A5" i="8"/>
  <c r="A4" i="8"/>
  <c r="A3" i="8"/>
  <c r="A2" i="8"/>
  <c r="CJ12" i="8" l="1"/>
  <c r="CD12" i="8"/>
  <c r="CI12" i="8"/>
  <c r="CB12" i="8" s="1"/>
  <c r="AJ12" i="8" s="1"/>
  <c r="CL12" i="8"/>
  <c r="CK12" i="8"/>
  <c r="CE12" i="8"/>
  <c r="CC12" i="8"/>
  <c r="CJ49" i="8"/>
  <c r="CD49" i="8"/>
  <c r="CI49" i="8"/>
  <c r="CB49" i="8" s="1"/>
  <c r="AJ49" i="8" s="1"/>
  <c r="CK49" i="8"/>
  <c r="CE49" i="8"/>
  <c r="CC49" i="8"/>
  <c r="CL49" i="8"/>
  <c r="CJ53" i="8"/>
  <c r="CD53" i="8"/>
  <c r="CC53" i="8"/>
  <c r="AJ53" i="8" s="1"/>
  <c r="CK53" i="8"/>
  <c r="CE53" i="8"/>
  <c r="CI53" i="8"/>
  <c r="CB53" i="8" s="1"/>
  <c r="CL53" i="8"/>
  <c r="CJ14" i="8"/>
  <c r="CD14" i="8"/>
  <c r="CI14" i="8"/>
  <c r="CB14" i="8" s="1"/>
  <c r="AJ14" i="8" s="1"/>
  <c r="CK14" i="8"/>
  <c r="CE14" i="8"/>
  <c r="CC14" i="8"/>
  <c r="CL14" i="8"/>
  <c r="AL22" i="8"/>
  <c r="AL23" i="8"/>
  <c r="AL31" i="8"/>
  <c r="AL35" i="8"/>
  <c r="CI43" i="8"/>
  <c r="CB43" i="8" s="1"/>
  <c r="CL43" i="8"/>
  <c r="CD43" i="8"/>
  <c r="CK43" i="8"/>
  <c r="CE43" i="8"/>
  <c r="CJ47" i="8"/>
  <c r="CD47" i="8"/>
  <c r="CI47" i="8"/>
  <c r="CB47" i="8" s="1"/>
  <c r="AJ47" i="8" s="1"/>
  <c r="CC47" i="8"/>
  <c r="CL47" i="8"/>
  <c r="CK47" i="8"/>
  <c r="CE47" i="8"/>
  <c r="CJ51" i="8"/>
  <c r="CD51" i="8"/>
  <c r="CI51" i="8"/>
  <c r="CB51" i="8" s="1"/>
  <c r="AJ51" i="8" s="1"/>
  <c r="CL51" i="8"/>
  <c r="CK51" i="8"/>
  <c r="CE51" i="8"/>
  <c r="CC51" i="8"/>
  <c r="CJ57" i="8"/>
  <c r="CD57" i="8"/>
  <c r="CI57" i="8"/>
  <c r="CB57" i="8" s="1"/>
  <c r="CK57" i="8"/>
  <c r="CE57" i="8"/>
  <c r="CC57" i="8"/>
  <c r="AJ57" i="8" s="1"/>
  <c r="CL57" i="8"/>
  <c r="J65" i="8"/>
  <c r="U150" i="8"/>
  <c r="CJ41" i="8"/>
  <c r="CD41" i="8"/>
  <c r="AJ41" i="8" s="1"/>
  <c r="CC41" i="8"/>
  <c r="CL41" i="8"/>
  <c r="CK41" i="8"/>
  <c r="CE41" i="8"/>
  <c r="CI41" i="8"/>
  <c r="CB41" i="8" s="1"/>
  <c r="CL45" i="8"/>
  <c r="CE45" i="8"/>
  <c r="CJ45" i="8"/>
  <c r="CC45" i="8"/>
  <c r="CI45" i="8"/>
  <c r="CB45" i="8" s="1"/>
  <c r="CK45" i="8"/>
  <c r="CD45" i="8"/>
  <c r="J67" i="8"/>
  <c r="V95" i="8"/>
  <c r="V103" i="8"/>
  <c r="V104" i="8"/>
  <c r="V107" i="8"/>
  <c r="V108" i="8"/>
  <c r="V111" i="8"/>
  <c r="V112" i="8"/>
  <c r="V93" i="8"/>
  <c r="CK151" i="8"/>
  <c r="CD151" i="8" s="1"/>
  <c r="CJ151" i="8"/>
  <c r="CC151" i="8" s="1"/>
  <c r="CI151" i="8"/>
  <c r="CB151" i="8" s="1"/>
  <c r="CH151" i="8"/>
  <c r="CA151" i="8" s="1"/>
  <c r="U151" i="8" s="1"/>
  <c r="AJ42" i="8"/>
  <c r="CK46" i="8"/>
  <c r="CD46" i="8"/>
  <c r="CI46" i="8"/>
  <c r="CB46" i="8" s="1"/>
  <c r="CJ46" i="8"/>
  <c r="CL46" i="8"/>
  <c r="J63" i="8"/>
  <c r="J71" i="8"/>
  <c r="CD92" i="8"/>
  <c r="CM92" i="8"/>
  <c r="CH94" i="8"/>
  <c r="CM94" i="8"/>
  <c r="CH96" i="8"/>
  <c r="CN116" i="8"/>
  <c r="CG116" i="8" s="1"/>
  <c r="CN120" i="8"/>
  <c r="CG120" i="8" s="1"/>
  <c r="CL124" i="8"/>
  <c r="CH124" i="8"/>
  <c r="CD124" i="8"/>
  <c r="CK124" i="8"/>
  <c r="CF124" i="8"/>
  <c r="CA124" i="8"/>
  <c r="D144" i="8"/>
  <c r="CJ154" i="8"/>
  <c r="CC154" i="8" s="1"/>
  <c r="CH154" i="8"/>
  <c r="CA154" i="8" s="1"/>
  <c r="U154" i="8" s="1"/>
  <c r="CK154" i="8"/>
  <c r="CD154" i="8" s="1"/>
  <c r="CK162" i="8"/>
  <c r="CD162" i="8" s="1"/>
  <c r="CH167" i="8"/>
  <c r="CA167" i="8" s="1"/>
  <c r="CJ167" i="8"/>
  <c r="CC167" i="8" s="1"/>
  <c r="CI167" i="8"/>
  <c r="CB167" i="8" s="1"/>
  <c r="CK168" i="8"/>
  <c r="CD168" i="8" s="1"/>
  <c r="CL203" i="8"/>
  <c r="CD203" i="8"/>
  <c r="CN203" i="8"/>
  <c r="CI203" i="8"/>
  <c r="CB203" i="8" s="1"/>
  <c r="CE203" i="8"/>
  <c r="CK203" i="8"/>
  <c r="CF203" i="8"/>
  <c r="CG203" i="8"/>
  <c r="CN216" i="8"/>
  <c r="CF216" i="8"/>
  <c r="CJ214" i="8"/>
  <c r="CC214" i="8" s="1"/>
  <c r="CM216" i="8"/>
  <c r="CI216" i="8"/>
  <c r="CB216" i="8" s="1"/>
  <c r="CD216" i="8"/>
  <c r="CL216" i="8"/>
  <c r="CE216" i="8"/>
  <c r="CJ20" i="8"/>
  <c r="CE21" i="8"/>
  <c r="CE22" i="8"/>
  <c r="CE23" i="8"/>
  <c r="CJ24" i="8"/>
  <c r="CE25" i="8"/>
  <c r="CJ25" i="8"/>
  <c r="CJ26" i="8"/>
  <c r="CJ27" i="8"/>
  <c r="CJ28" i="8"/>
  <c r="CE29" i="8"/>
  <c r="CE31" i="8"/>
  <c r="CE32" i="8"/>
  <c r="CJ33" i="8"/>
  <c r="CJ35" i="8"/>
  <c r="CE44" i="8"/>
  <c r="CK44" i="8"/>
  <c r="CE46" i="8"/>
  <c r="CE48" i="8"/>
  <c r="CK48" i="8"/>
  <c r="CE50" i="8"/>
  <c r="CK50" i="8"/>
  <c r="CE54" i="8"/>
  <c r="CE56" i="8"/>
  <c r="CK56" i="8"/>
  <c r="CE92" i="8"/>
  <c r="CI92" i="8"/>
  <c r="CN92" i="8"/>
  <c r="CG92" i="8" s="1"/>
  <c r="CE96" i="8"/>
  <c r="CC13" i="8"/>
  <c r="CI13" i="8"/>
  <c r="CB13" i="8" s="1"/>
  <c r="CC15" i="8"/>
  <c r="CI15" i="8"/>
  <c r="CB15" i="8" s="1"/>
  <c r="D19" i="8"/>
  <c r="CC20" i="8"/>
  <c r="AL20" i="8" s="1"/>
  <c r="CL20" i="8"/>
  <c r="CC21" i="8"/>
  <c r="AL21" i="8" s="1"/>
  <c r="CL21" i="8"/>
  <c r="CC22" i="8"/>
  <c r="CL22" i="8"/>
  <c r="CC23" i="8"/>
  <c r="CL23" i="8"/>
  <c r="CC24" i="8"/>
  <c r="AL24" i="8" s="1"/>
  <c r="CL24" i="8"/>
  <c r="CC25" i="8"/>
  <c r="AL25" i="8" s="1"/>
  <c r="CL25" i="8"/>
  <c r="CC26" i="8"/>
  <c r="CL26" i="8"/>
  <c r="CC27" i="8"/>
  <c r="CL27" i="8"/>
  <c r="CC28" i="8"/>
  <c r="AL28" i="8" s="1"/>
  <c r="CL28" i="8"/>
  <c r="CC29" i="8"/>
  <c r="AL29" i="8" s="1"/>
  <c r="CL29" i="8"/>
  <c r="CC30" i="8"/>
  <c r="CL30" i="8"/>
  <c r="CC31" i="8"/>
  <c r="CL31" i="8"/>
  <c r="CC32" i="8"/>
  <c r="AL32" i="8" s="1"/>
  <c r="CL32" i="8"/>
  <c r="CC33" i="8"/>
  <c r="AL33" i="8" s="1"/>
  <c r="CL33" i="8"/>
  <c r="CC34" i="8"/>
  <c r="CL34" i="8"/>
  <c r="CC35" i="8"/>
  <c r="CL35" i="8"/>
  <c r="CE42" i="8"/>
  <c r="CC44" i="8"/>
  <c r="CI44" i="8"/>
  <c r="CB44" i="8" s="1"/>
  <c r="AJ44" i="8" s="1"/>
  <c r="CC46" i="8"/>
  <c r="CC48" i="8"/>
  <c r="CI48" i="8"/>
  <c r="CB48" i="8" s="1"/>
  <c r="CC50" i="8"/>
  <c r="CI50" i="8"/>
  <c r="CB50" i="8" s="1"/>
  <c r="AJ50" i="8" s="1"/>
  <c r="CC52" i="8"/>
  <c r="CI52" i="8"/>
  <c r="CB52" i="8" s="1"/>
  <c r="CC54" i="8"/>
  <c r="D55" i="8"/>
  <c r="CC56" i="8"/>
  <c r="CI56" i="8"/>
  <c r="CB56" i="8" s="1"/>
  <c r="CB92" i="8"/>
  <c r="CL92" i="8"/>
  <c r="CB94" i="8"/>
  <c r="CL94" i="8"/>
  <c r="CB96" i="8"/>
  <c r="CL96" i="8"/>
  <c r="CL115" i="8"/>
  <c r="CH115" i="8"/>
  <c r="CD115" i="8"/>
  <c r="CK115" i="8"/>
  <c r="CF115" i="8"/>
  <c r="CA115" i="8"/>
  <c r="CN115" i="8"/>
  <c r="CG115" i="8" s="1"/>
  <c r="CE116" i="8"/>
  <c r="CC117" i="8"/>
  <c r="CL119" i="8"/>
  <c r="CH119" i="8"/>
  <c r="CD119" i="8"/>
  <c r="CK119" i="8"/>
  <c r="CF119" i="8"/>
  <c r="CA119" i="8"/>
  <c r="CN119" i="8"/>
  <c r="CG119" i="8" s="1"/>
  <c r="CE120" i="8"/>
  <c r="CC121" i="8"/>
  <c r="CL123" i="8"/>
  <c r="CH123" i="8"/>
  <c r="CD123" i="8"/>
  <c r="CK123" i="8"/>
  <c r="CF123" i="8"/>
  <c r="CA123" i="8"/>
  <c r="CN123" i="8"/>
  <c r="CG123" i="8" s="1"/>
  <c r="CE124" i="8"/>
  <c r="CM124" i="8"/>
  <c r="CC125" i="8"/>
  <c r="CE128" i="8"/>
  <c r="CL130" i="8"/>
  <c r="CH130" i="8"/>
  <c r="CD130" i="8"/>
  <c r="CK130" i="8"/>
  <c r="CF130" i="8"/>
  <c r="CA130" i="8"/>
  <c r="CM130" i="8"/>
  <c r="CE130" i="8"/>
  <c r="CI130" i="8"/>
  <c r="CM137" i="8"/>
  <c r="CI137" i="8"/>
  <c r="CE137" i="8"/>
  <c r="CA137" i="8"/>
  <c r="CL137" i="8"/>
  <c r="CB137" i="8"/>
  <c r="CH137" i="8"/>
  <c r="CJ137" i="8"/>
  <c r="CM142" i="8"/>
  <c r="CI142" i="8"/>
  <c r="CE142" i="8"/>
  <c r="CA142" i="8"/>
  <c r="CL142" i="8"/>
  <c r="CB142" i="8"/>
  <c r="CK142" i="8"/>
  <c r="CF142" i="8"/>
  <c r="CN142" i="8"/>
  <c r="CG142" i="8" s="1"/>
  <c r="CC142" i="8"/>
  <c r="CM143" i="8"/>
  <c r="CI143" i="8"/>
  <c r="CE143" i="8"/>
  <c r="CA143" i="8"/>
  <c r="CL143" i="8"/>
  <c r="CB143" i="8"/>
  <c r="CK143" i="8"/>
  <c r="CF143" i="8"/>
  <c r="CH143" i="8"/>
  <c r="CN143" i="8"/>
  <c r="CG143" i="8" s="1"/>
  <c r="CI154" i="8"/>
  <c r="CB154" i="8" s="1"/>
  <c r="CK159" i="8"/>
  <c r="CD159" i="8" s="1"/>
  <c r="CJ159" i="8"/>
  <c r="CC159" i="8" s="1"/>
  <c r="CI159" i="8"/>
  <c r="CB159" i="8" s="1"/>
  <c r="CK167" i="8"/>
  <c r="CD167" i="8" s="1"/>
  <c r="CH171" i="8"/>
  <c r="CA171" i="8" s="1"/>
  <c r="U171" i="8" s="1"/>
  <c r="CJ171" i="8"/>
  <c r="CC171" i="8" s="1"/>
  <c r="CI171" i="8"/>
  <c r="CB171" i="8" s="1"/>
  <c r="CK171" i="8"/>
  <c r="CD171" i="8" s="1"/>
  <c r="CN204" i="8"/>
  <c r="CF204" i="8"/>
  <c r="CK204" i="8"/>
  <c r="CE204" i="8"/>
  <c r="CM204" i="8"/>
  <c r="CG204" i="8"/>
  <c r="CL204" i="8"/>
  <c r="CD204" i="8"/>
  <c r="CN206" i="8"/>
  <c r="CF206" i="8"/>
  <c r="CJ204" i="8"/>
  <c r="CC204" i="8" s="1"/>
  <c r="AF204" i="8" s="1"/>
  <c r="CI206" i="8"/>
  <c r="CB206" i="8" s="1"/>
  <c r="AF206" i="8" s="1"/>
  <c r="CD206" i="8"/>
  <c r="CL206" i="8"/>
  <c r="CE206" i="8"/>
  <c r="CK206" i="8"/>
  <c r="CG206" i="8"/>
  <c r="CG216" i="8"/>
  <c r="CM219" i="8"/>
  <c r="CI219" i="8"/>
  <c r="CB219" i="8" s="1"/>
  <c r="CE219" i="8"/>
  <c r="CL219" i="8"/>
  <c r="CG219" i="8"/>
  <c r="AF219" i="8" s="1"/>
  <c r="CN219" i="8"/>
  <c r="CF219" i="8"/>
  <c r="CJ217" i="8"/>
  <c r="CC217" i="8" s="1"/>
  <c r="CK219" i="8"/>
  <c r="CD219" i="8"/>
  <c r="CM220" i="8"/>
  <c r="CI220" i="8"/>
  <c r="CB220" i="8" s="1"/>
  <c r="CD220" i="8"/>
  <c r="CK220" i="8"/>
  <c r="CE220" i="8"/>
  <c r="CG220" i="8"/>
  <c r="CJ218" i="8"/>
  <c r="CC218" i="8" s="1"/>
  <c r="CL220" i="8"/>
  <c r="CF220" i="8"/>
  <c r="CK229" i="8"/>
  <c r="CG229" i="8"/>
  <c r="CM229" i="8"/>
  <c r="CI229" i="8"/>
  <c r="CB229" i="8" s="1"/>
  <c r="AF229" i="8" s="1"/>
  <c r="CD229" i="8"/>
  <c r="CN229" i="8"/>
  <c r="CF229" i="8"/>
  <c r="CJ227" i="8"/>
  <c r="CC227" i="8" s="1"/>
  <c r="CL229" i="8"/>
  <c r="CE229" i="8"/>
  <c r="CE233" i="8"/>
  <c r="CJ231" i="8"/>
  <c r="CC231" i="8" s="1"/>
  <c r="CM233" i="8"/>
  <c r="CF233" i="8"/>
  <c r="CI233" i="8"/>
  <c r="CB233" i="8" s="1"/>
  <c r="CN233" i="8"/>
  <c r="CL233" i="8"/>
  <c r="CG233" i="8"/>
  <c r="CL252" i="8"/>
  <c r="CD252" i="8"/>
  <c r="CN252" i="8"/>
  <c r="CI252" i="8"/>
  <c r="CB252" i="8" s="1"/>
  <c r="CE252" i="8"/>
  <c r="CJ250" i="8"/>
  <c r="CC250" i="8" s="1"/>
  <c r="CM252" i="8"/>
  <c r="CG252" i="8"/>
  <c r="CF252" i="8"/>
  <c r="CK252" i="8"/>
  <c r="CM259" i="8"/>
  <c r="CI259" i="8"/>
  <c r="CB259" i="8" s="1"/>
  <c r="CK259" i="8"/>
  <c r="CF259" i="8"/>
  <c r="CJ257" i="8"/>
  <c r="CC257" i="8" s="1"/>
  <c r="CN259" i="8"/>
  <c r="CG259" i="8"/>
  <c r="CE259" i="8"/>
  <c r="CD259" i="8"/>
  <c r="CM278" i="8"/>
  <c r="CI278" i="8"/>
  <c r="CB278" i="8" s="1"/>
  <c r="AF278" i="8" s="1"/>
  <c r="CE278" i="8"/>
  <c r="CL278" i="8"/>
  <c r="CG278" i="8"/>
  <c r="CN278" i="8"/>
  <c r="CF278" i="8"/>
  <c r="CJ276" i="8"/>
  <c r="CC276" i="8" s="1"/>
  <c r="CK278" i="8"/>
  <c r="CH92" i="8"/>
  <c r="CD94" i="8"/>
  <c r="CD96" i="8"/>
  <c r="CM96" i="8"/>
  <c r="CL116" i="8"/>
  <c r="CH116" i="8"/>
  <c r="CD116" i="8"/>
  <c r="CK116" i="8"/>
  <c r="CF116" i="8"/>
  <c r="CA116" i="8"/>
  <c r="CL120" i="8"/>
  <c r="CH120" i="8"/>
  <c r="CD120" i="8"/>
  <c r="CK120" i="8"/>
  <c r="CF120" i="8"/>
  <c r="CA120" i="8"/>
  <c r="CN124" i="8"/>
  <c r="CG124" i="8" s="1"/>
  <c r="CM136" i="8"/>
  <c r="CI136" i="8"/>
  <c r="CE136" i="8"/>
  <c r="CA136" i="8"/>
  <c r="CL136" i="8"/>
  <c r="CB136" i="8"/>
  <c r="CJ136" i="8"/>
  <c r="CC136" i="8"/>
  <c r="CH136" i="8"/>
  <c r="CJ162" i="8"/>
  <c r="CC162" i="8" s="1"/>
  <c r="CH162" i="8"/>
  <c r="CA162" i="8" s="1"/>
  <c r="U162" i="8" s="1"/>
  <c r="CH168" i="8"/>
  <c r="CA168" i="8" s="1"/>
  <c r="U168" i="8" s="1"/>
  <c r="CI168" i="8"/>
  <c r="CB168" i="8" s="1"/>
  <c r="CL213" i="8"/>
  <c r="CD213" i="8"/>
  <c r="CM213" i="8"/>
  <c r="CI213" i="8"/>
  <c r="CB213" i="8" s="1"/>
  <c r="CE213" i="8"/>
  <c r="CN213" i="8"/>
  <c r="CJ211" i="8"/>
  <c r="CC211" i="8" s="1"/>
  <c r="CL247" i="8"/>
  <c r="CD247" i="8"/>
  <c r="CF247" i="8"/>
  <c r="CN247" i="8"/>
  <c r="CJ245" i="8"/>
  <c r="CC245" i="8" s="1"/>
  <c r="CM247" i="8"/>
  <c r="CG247" i="8"/>
  <c r="CK247" i="8"/>
  <c r="CI247" i="8"/>
  <c r="CB247" i="8" s="1"/>
  <c r="CE247" i="8"/>
  <c r="CE13" i="8"/>
  <c r="CK13" i="8"/>
  <c r="CE15" i="8"/>
  <c r="CK15" i="8"/>
  <c r="CE20" i="8"/>
  <c r="CJ21" i="8"/>
  <c r="CJ22" i="8"/>
  <c r="CJ23" i="8"/>
  <c r="CE24" i="8"/>
  <c r="CE26" i="8"/>
  <c r="AL26" i="8" s="1"/>
  <c r="CE27" i="8"/>
  <c r="AL27" i="8" s="1"/>
  <c r="CE28" i="8"/>
  <c r="CJ29" i="8"/>
  <c r="CE30" i="8"/>
  <c r="AL30" i="8" s="1"/>
  <c r="CJ30" i="8"/>
  <c r="CJ31" i="8"/>
  <c r="CJ32" i="8"/>
  <c r="CE33" i="8"/>
  <c r="CE34" i="8"/>
  <c r="AL34" i="8" s="1"/>
  <c r="CJ34" i="8"/>
  <c r="CE35" i="8"/>
  <c r="CK42" i="8"/>
  <c r="CE52" i="8"/>
  <c r="CK52" i="8"/>
  <c r="D54" i="8"/>
  <c r="CE94" i="8"/>
  <c r="CI94" i="8"/>
  <c r="CN94" i="8"/>
  <c r="CG94" i="8" s="1"/>
  <c r="CI96" i="8"/>
  <c r="CN96" i="8"/>
  <c r="CG96" i="8" s="1"/>
  <c r="CB116" i="8"/>
  <c r="CI116" i="8"/>
  <c r="CL117" i="8"/>
  <c r="CH117" i="8"/>
  <c r="CD117" i="8"/>
  <c r="CK117" i="8"/>
  <c r="CF117" i="8"/>
  <c r="CA117" i="8"/>
  <c r="CB120" i="8"/>
  <c r="CI120" i="8"/>
  <c r="CL121" i="8"/>
  <c r="CH121" i="8"/>
  <c r="CD121" i="8"/>
  <c r="CK121" i="8"/>
  <c r="CF121" i="8"/>
  <c r="CA121" i="8"/>
  <c r="CN121" i="8"/>
  <c r="CG121" i="8" s="1"/>
  <c r="CB124" i="8"/>
  <c r="CI124" i="8"/>
  <c r="CL125" i="8"/>
  <c r="CH125" i="8"/>
  <c r="CD125" i="8"/>
  <c r="CK125" i="8"/>
  <c r="CF125" i="8"/>
  <c r="CA125" i="8"/>
  <c r="CN125" i="8"/>
  <c r="CG125" i="8" s="1"/>
  <c r="CL128" i="8"/>
  <c r="CH128" i="8"/>
  <c r="CD128" i="8"/>
  <c r="CK128" i="8"/>
  <c r="CF128" i="8"/>
  <c r="CA128" i="8"/>
  <c r="CI128" i="8"/>
  <c r="CB128" i="8"/>
  <c r="CJ128" i="8"/>
  <c r="D132" i="8"/>
  <c r="CK136" i="8"/>
  <c r="CM139" i="8"/>
  <c r="CI139" i="8"/>
  <c r="CE139" i="8"/>
  <c r="CA139" i="8"/>
  <c r="CL139" i="8"/>
  <c r="CB139" i="8"/>
  <c r="CK139" i="8"/>
  <c r="CF139" i="8"/>
  <c r="CH139" i="8"/>
  <c r="CN139" i="8"/>
  <c r="CG139" i="8" s="1"/>
  <c r="CI153" i="8"/>
  <c r="CB153" i="8" s="1"/>
  <c r="CJ153" i="8"/>
  <c r="CC153" i="8" s="1"/>
  <c r="CH153" i="8"/>
  <c r="CA153" i="8" s="1"/>
  <c r="U159" i="8"/>
  <c r="CI161" i="8"/>
  <c r="CB161" i="8" s="1"/>
  <c r="CJ161" i="8"/>
  <c r="CC161" i="8" s="1"/>
  <c r="CH161" i="8"/>
  <c r="CA161" i="8" s="1"/>
  <c r="CK161" i="8"/>
  <c r="CD161" i="8" s="1"/>
  <c r="CH163" i="8"/>
  <c r="CA163" i="8" s="1"/>
  <c r="CJ163" i="8"/>
  <c r="CC163" i="8" s="1"/>
  <c r="CI163" i="8"/>
  <c r="CB163" i="8" s="1"/>
  <c r="CK163" i="8"/>
  <c r="CD163" i="8" s="1"/>
  <c r="CH179" i="8"/>
  <c r="CA179" i="8" s="1"/>
  <c r="CJ179" i="8"/>
  <c r="CC179" i="8" s="1"/>
  <c r="CI179" i="8"/>
  <c r="CB179" i="8" s="1"/>
  <c r="CK179" i="8"/>
  <c r="CD179" i="8" s="1"/>
  <c r="CI189" i="8"/>
  <c r="CB189" i="8" s="1"/>
  <c r="CH189" i="8"/>
  <c r="CA189" i="8" s="1"/>
  <c r="CL189" i="8"/>
  <c r="CE189" i="8" s="1"/>
  <c r="CK189" i="8"/>
  <c r="CD189" i="8" s="1"/>
  <c r="CJ189" i="8"/>
  <c r="CC189" i="8" s="1"/>
  <c r="CL209" i="8"/>
  <c r="CD209" i="8"/>
  <c r="CF209" i="8"/>
  <c r="CM209" i="8"/>
  <c r="CG209" i="8"/>
  <c r="CK209" i="8"/>
  <c r="CE209" i="8"/>
  <c r="CN209" i="8"/>
  <c r="CL211" i="8"/>
  <c r="CD211" i="8"/>
  <c r="CN211" i="8"/>
  <c r="CI211" i="8"/>
  <c r="CB211" i="8" s="1"/>
  <c r="AF211" i="8" s="1"/>
  <c r="CE211" i="8"/>
  <c r="CJ209" i="8"/>
  <c r="CC209" i="8" s="1"/>
  <c r="CM211" i="8"/>
  <c r="CG211" i="8"/>
  <c r="CF211" i="8"/>
  <c r="CN212" i="8"/>
  <c r="CF212" i="8"/>
  <c r="CJ210" i="8"/>
  <c r="CC210" i="8" s="1"/>
  <c r="AF210" i="8" s="1"/>
  <c r="CK212" i="8"/>
  <c r="CE212" i="8"/>
  <c r="CI212" i="8"/>
  <c r="CB212" i="8" s="1"/>
  <c r="AF212" i="8" s="1"/>
  <c r="CL212" i="8"/>
  <c r="CK213" i="8"/>
  <c r="CK216" i="8"/>
  <c r="CK243" i="8"/>
  <c r="CG243" i="8"/>
  <c r="CE243" i="8"/>
  <c r="CJ241" i="8"/>
  <c r="CC241" i="8" s="1"/>
  <c r="CN243" i="8"/>
  <c r="CM243" i="8"/>
  <c r="CF243" i="8"/>
  <c r="CL243" i="8"/>
  <c r="CD243" i="8"/>
  <c r="AF243" i="8" s="1"/>
  <c r="CN248" i="8"/>
  <c r="CF248" i="8"/>
  <c r="CL248" i="8"/>
  <c r="CG248" i="8"/>
  <c r="AF248" i="8" s="1"/>
  <c r="CI248" i="8"/>
  <c r="CB248" i="8" s="1"/>
  <c r="CM248" i="8"/>
  <c r="CD248" i="8"/>
  <c r="CJ246" i="8"/>
  <c r="CC246" i="8" s="1"/>
  <c r="CE248" i="8"/>
  <c r="CF20" i="8"/>
  <c r="CF21" i="8"/>
  <c r="CF22" i="8"/>
  <c r="CF23" i="8"/>
  <c r="CF24" i="8"/>
  <c r="CF25" i="8"/>
  <c r="CF26" i="8"/>
  <c r="CF27" i="8"/>
  <c r="CF28" i="8"/>
  <c r="CF29" i="8"/>
  <c r="CF30" i="8"/>
  <c r="CF31" i="8"/>
  <c r="CF32" i="8"/>
  <c r="CF33" i="8"/>
  <c r="CF34" i="8"/>
  <c r="CF35" i="8"/>
  <c r="CD42" i="8"/>
  <c r="CC80" i="8"/>
  <c r="V80" i="8" s="1"/>
  <c r="CC81" i="8"/>
  <c r="V81" i="8" s="1"/>
  <c r="CC82" i="8"/>
  <c r="V82" i="8" s="1"/>
  <c r="CC83" i="8"/>
  <c r="V83" i="8" s="1"/>
  <c r="CC84" i="8"/>
  <c r="V84" i="8" s="1"/>
  <c r="CC85" i="8"/>
  <c r="V85" i="8" s="1"/>
  <c r="CC86" i="8"/>
  <c r="V86" i="8" s="1"/>
  <c r="CC87" i="8"/>
  <c r="V87" i="8" s="1"/>
  <c r="CC88" i="8"/>
  <c r="V88" i="8" s="1"/>
  <c r="CC89" i="8"/>
  <c r="V89" i="8" s="1"/>
  <c r="CC90" i="8"/>
  <c r="V90" i="8" s="1"/>
  <c r="CD91" i="8"/>
  <c r="V91" i="8" s="1"/>
  <c r="CH91" i="8"/>
  <c r="CA92" i="8"/>
  <c r="CF92" i="8"/>
  <c r="CD93" i="8"/>
  <c r="CH93" i="8"/>
  <c r="CA94" i="8"/>
  <c r="CF94" i="8"/>
  <c r="CD95" i="8"/>
  <c r="CH95" i="8"/>
  <c r="CA96" i="8"/>
  <c r="CF96" i="8"/>
  <c r="CC97" i="8"/>
  <c r="V97" i="8" s="1"/>
  <c r="CC98" i="8"/>
  <c r="V98" i="8" s="1"/>
  <c r="CC99" i="8"/>
  <c r="V99" i="8" s="1"/>
  <c r="CE100" i="8"/>
  <c r="V100" i="8" s="1"/>
  <c r="CC101" i="8"/>
  <c r="V101" i="8" s="1"/>
  <c r="CC102" i="8"/>
  <c r="V102" i="8" s="1"/>
  <c r="CC103" i="8"/>
  <c r="CC104" i="8"/>
  <c r="CC105" i="8"/>
  <c r="V105" i="8" s="1"/>
  <c r="CC106" i="8"/>
  <c r="V106" i="8" s="1"/>
  <c r="CC107" i="8"/>
  <c r="CC108" i="8"/>
  <c r="CC109" i="8"/>
  <c r="V109" i="8" s="1"/>
  <c r="CC110" i="8"/>
  <c r="V110" i="8" s="1"/>
  <c r="CC111" i="8"/>
  <c r="CC112" i="8"/>
  <c r="CL114" i="8"/>
  <c r="CH114" i="8"/>
  <c r="CD114" i="8"/>
  <c r="CK114" i="8"/>
  <c r="CF114" i="8"/>
  <c r="CA114" i="8"/>
  <c r="V114" i="8" s="1"/>
  <c r="CN114" i="8"/>
  <c r="CG114" i="8" s="1"/>
  <c r="CE115" i="8"/>
  <c r="CM115" i="8"/>
  <c r="CC116" i="8"/>
  <c r="CJ116" i="8"/>
  <c r="CB117" i="8"/>
  <c r="CI117" i="8"/>
  <c r="CL118" i="8"/>
  <c r="CH118" i="8"/>
  <c r="CD118" i="8"/>
  <c r="CK118" i="8"/>
  <c r="CF118" i="8"/>
  <c r="CA118" i="8"/>
  <c r="CN118" i="8"/>
  <c r="CG118" i="8" s="1"/>
  <c r="CE119" i="8"/>
  <c r="CM119" i="8"/>
  <c r="CC120" i="8"/>
  <c r="CJ120" i="8"/>
  <c r="CB121" i="8"/>
  <c r="CI121" i="8"/>
  <c r="CL122" i="8"/>
  <c r="CH122" i="8"/>
  <c r="CD122" i="8"/>
  <c r="CK122" i="8"/>
  <c r="CF122" i="8"/>
  <c r="CA122" i="8"/>
  <c r="CN122" i="8"/>
  <c r="CG122" i="8" s="1"/>
  <c r="CE123" i="8"/>
  <c r="CM123" i="8"/>
  <c r="CC124" i="8"/>
  <c r="CJ124" i="8"/>
  <c r="CB125" i="8"/>
  <c r="CI125" i="8"/>
  <c r="CL126" i="8"/>
  <c r="CH126" i="8"/>
  <c r="CD126" i="8"/>
  <c r="CK126" i="8"/>
  <c r="CF126" i="8"/>
  <c r="CA126" i="8"/>
  <c r="CM126" i="8"/>
  <c r="CL127" i="8"/>
  <c r="CH127" i="8"/>
  <c r="CD127" i="8"/>
  <c r="CK127" i="8"/>
  <c r="CF127" i="8"/>
  <c r="CA127" i="8"/>
  <c r="CJ127" i="8"/>
  <c r="CC127" i="8"/>
  <c r="CI127" i="8"/>
  <c r="CC128" i="8"/>
  <c r="CM128" i="8"/>
  <c r="CL131" i="8"/>
  <c r="CH131" i="8"/>
  <c r="CD131" i="8"/>
  <c r="CK131" i="8"/>
  <c r="CF131" i="8"/>
  <c r="CA131" i="8"/>
  <c r="CJ131" i="8"/>
  <c r="CC131" i="8"/>
  <c r="CI131" i="8"/>
  <c r="CD136" i="8"/>
  <c r="CN136" i="8"/>
  <c r="CG136" i="8" s="1"/>
  <c r="CF137" i="8"/>
  <c r="CC139" i="8"/>
  <c r="CM140" i="8"/>
  <c r="CI140" i="8"/>
  <c r="CE140" i="8"/>
  <c r="CA140" i="8"/>
  <c r="V140" i="8" s="1"/>
  <c r="CL140" i="8"/>
  <c r="CB140" i="8"/>
  <c r="CK140" i="8"/>
  <c r="CF140" i="8"/>
  <c r="CN140" i="8"/>
  <c r="CG140" i="8" s="1"/>
  <c r="CC140" i="8"/>
  <c r="CM141" i="8"/>
  <c r="CI141" i="8"/>
  <c r="CE141" i="8"/>
  <c r="CA141" i="8"/>
  <c r="CL141" i="8"/>
  <c r="CB141" i="8"/>
  <c r="CK141" i="8"/>
  <c r="CF141" i="8"/>
  <c r="CH141" i="8"/>
  <c r="CN141" i="8"/>
  <c r="CG141" i="8" s="1"/>
  <c r="CJ142" i="8"/>
  <c r="CJ143" i="8"/>
  <c r="F152" i="8"/>
  <c r="D152" i="8" s="1"/>
  <c r="CH160" i="8"/>
  <c r="CA160" i="8" s="1"/>
  <c r="U160" i="8" s="1"/>
  <c r="CJ160" i="8"/>
  <c r="CC160" i="8" s="1"/>
  <c r="CI160" i="8"/>
  <c r="CB160" i="8" s="1"/>
  <c r="CK160" i="8"/>
  <c r="CD160" i="8" s="1"/>
  <c r="D175" i="8"/>
  <c r="CH176" i="8"/>
  <c r="CA176" i="8" s="1"/>
  <c r="CI176" i="8"/>
  <c r="CB176" i="8" s="1"/>
  <c r="CK176" i="8"/>
  <c r="CD176" i="8" s="1"/>
  <c r="CM203" i="8"/>
  <c r="CL205" i="8"/>
  <c r="CD205" i="8"/>
  <c r="CM205" i="8"/>
  <c r="CK205" i="8"/>
  <c r="CG205" i="8"/>
  <c r="CF205" i="8"/>
  <c r="CJ203" i="8"/>
  <c r="CC203" i="8" s="1"/>
  <c r="AF203" i="8" s="1"/>
  <c r="CN205" i="8"/>
  <c r="CL207" i="8"/>
  <c r="CD207" i="8"/>
  <c r="CK207" i="8"/>
  <c r="CG207" i="8"/>
  <c r="CN207" i="8"/>
  <c r="CM207" i="8"/>
  <c r="CF207" i="8"/>
  <c r="CJ205" i="8"/>
  <c r="CC205" i="8" s="1"/>
  <c r="CE207" i="8"/>
  <c r="CN208" i="8"/>
  <c r="CF208" i="8"/>
  <c r="CJ206" i="8"/>
  <c r="CC206" i="8" s="1"/>
  <c r="CM208" i="8"/>
  <c r="CL208" i="8"/>
  <c r="CG208" i="8"/>
  <c r="CK208" i="8"/>
  <c r="CE208" i="8"/>
  <c r="CD208" i="8"/>
  <c r="CM212" i="8"/>
  <c r="CF213" i="8"/>
  <c r="CM224" i="8"/>
  <c r="CI224" i="8"/>
  <c r="CB224" i="8" s="1"/>
  <c r="CD224" i="8"/>
  <c r="CK224" i="8"/>
  <c r="CE224" i="8"/>
  <c r="CN224" i="8"/>
  <c r="CF224" i="8"/>
  <c r="CG224" i="8"/>
  <c r="CJ222" i="8"/>
  <c r="CC222" i="8" s="1"/>
  <c r="CL224" i="8"/>
  <c r="CN255" i="8"/>
  <c r="CF255" i="8"/>
  <c r="CJ253" i="8"/>
  <c r="CC253" i="8" s="1"/>
  <c r="CI255" i="8"/>
  <c r="CB255" i="8" s="1"/>
  <c r="CD255" i="8"/>
  <c r="CM255" i="8"/>
  <c r="CG255" i="8"/>
  <c r="CK255" i="8"/>
  <c r="CL255" i="8"/>
  <c r="CL129" i="8"/>
  <c r="CH129" i="8"/>
  <c r="CD129" i="8"/>
  <c r="CK129" i="8"/>
  <c r="CF129" i="8"/>
  <c r="CA129" i="8"/>
  <c r="V129" i="8" s="1"/>
  <c r="CN129" i="8"/>
  <c r="CG129" i="8" s="1"/>
  <c r="CM138" i="8"/>
  <c r="CI138" i="8"/>
  <c r="CE138" i="8"/>
  <c r="CA138" i="8"/>
  <c r="CL138" i="8"/>
  <c r="CB138" i="8"/>
  <c r="CF138" i="8"/>
  <c r="CN138" i="8"/>
  <c r="CG138" i="8" s="1"/>
  <c r="CH164" i="8"/>
  <c r="CA164" i="8" s="1"/>
  <c r="CI164" i="8"/>
  <c r="CB164" i="8" s="1"/>
  <c r="CJ164" i="8"/>
  <c r="CC164" i="8" s="1"/>
  <c r="CH172" i="8"/>
  <c r="CA172" i="8" s="1"/>
  <c r="CI172" i="8"/>
  <c r="CB172" i="8" s="1"/>
  <c r="CJ172" i="8"/>
  <c r="CC172" i="8" s="1"/>
  <c r="CH180" i="8"/>
  <c r="CA180" i="8" s="1"/>
  <c r="U180" i="8" s="1"/>
  <c r="CI180" i="8"/>
  <c r="CB180" i="8" s="1"/>
  <c r="CJ180" i="8"/>
  <c r="CC180" i="8" s="1"/>
  <c r="CK187" i="8"/>
  <c r="CD187" i="8" s="1"/>
  <c r="CI187" i="8"/>
  <c r="CB187" i="8" s="1"/>
  <c r="CH187" i="8"/>
  <c r="CA187" i="8" s="1"/>
  <c r="AH187" i="8" s="1"/>
  <c r="CJ187" i="8"/>
  <c r="CC187" i="8" s="1"/>
  <c r="D226" i="8"/>
  <c r="CM228" i="8"/>
  <c r="CI228" i="8"/>
  <c r="CB228" i="8" s="1"/>
  <c r="CE228" i="8"/>
  <c r="CK228" i="8"/>
  <c r="CF228" i="8"/>
  <c r="CL228" i="8"/>
  <c r="CJ226" i="8"/>
  <c r="CC226" i="8" s="1"/>
  <c r="CM234" i="8"/>
  <c r="CG234" i="8"/>
  <c r="CI234" i="8"/>
  <c r="CB234" i="8" s="1"/>
  <c r="CE234" i="8"/>
  <c r="CJ232" i="8"/>
  <c r="CC232" i="8" s="1"/>
  <c r="CN234" i="8"/>
  <c r="CM238" i="8"/>
  <c r="CG238" i="8"/>
  <c r="CI238" i="8"/>
  <c r="CB238" i="8" s="1"/>
  <c r="CL238" i="8"/>
  <c r="CE238" i="8"/>
  <c r="CN238" i="8"/>
  <c r="CK241" i="8"/>
  <c r="CG241" i="8"/>
  <c r="CJ239" i="8"/>
  <c r="CC239" i="8" s="1"/>
  <c r="CE241" i="8"/>
  <c r="CM241" i="8"/>
  <c r="CF241" i="8"/>
  <c r="CL241" i="8"/>
  <c r="CI241" i="8"/>
  <c r="CB241" i="8" s="1"/>
  <c r="AF241" i="8" s="1"/>
  <c r="CN241" i="8"/>
  <c r="CM263" i="8"/>
  <c r="CI263" i="8"/>
  <c r="CB263" i="8" s="1"/>
  <c r="CE263" i="8"/>
  <c r="CK263" i="8"/>
  <c r="CF263" i="8"/>
  <c r="CN263" i="8"/>
  <c r="CD263" i="8"/>
  <c r="CL263" i="8"/>
  <c r="CL250" i="8"/>
  <c r="CF250" i="8"/>
  <c r="CJ248" i="8"/>
  <c r="CC248" i="8" s="1"/>
  <c r="CK250" i="8"/>
  <c r="CE250" i="8"/>
  <c r="CM250" i="8"/>
  <c r="CD250" i="8"/>
  <c r="CI250" i="8"/>
  <c r="CB250" i="8" s="1"/>
  <c r="AF250" i="8" s="1"/>
  <c r="CN250" i="8"/>
  <c r="CK274" i="8"/>
  <c r="CG274" i="8"/>
  <c r="CM274" i="8"/>
  <c r="CE274" i="8"/>
  <c r="CN274" i="8"/>
  <c r="CF274" i="8"/>
  <c r="CL274" i="8"/>
  <c r="CI274" i="8"/>
  <c r="CB274" i="8" s="1"/>
  <c r="CJ272" i="8"/>
  <c r="CC272" i="8" s="1"/>
  <c r="CD274" i="8"/>
  <c r="CK156" i="8"/>
  <c r="CD156" i="8" s="1"/>
  <c r="U156" i="8" s="1"/>
  <c r="CK165" i="8"/>
  <c r="CD165" i="8" s="1"/>
  <c r="U165" i="8" s="1"/>
  <c r="CK169" i="8"/>
  <c r="CD169" i="8" s="1"/>
  <c r="U169" i="8" s="1"/>
  <c r="CK173" i="8"/>
  <c r="CD173" i="8" s="1"/>
  <c r="U173" i="8" s="1"/>
  <c r="CK177" i="8"/>
  <c r="CD177" i="8" s="1"/>
  <c r="U177" i="8" s="1"/>
  <c r="CK181" i="8"/>
  <c r="CD181" i="8" s="1"/>
  <c r="U181" i="8" s="1"/>
  <c r="CL188" i="8"/>
  <c r="CE188" i="8" s="1"/>
  <c r="AH188" i="8" s="1"/>
  <c r="CH188" i="8"/>
  <c r="CA188" i="8" s="1"/>
  <c r="CN210" i="8"/>
  <c r="CF210" i="8"/>
  <c r="CJ208" i="8"/>
  <c r="CC208" i="8" s="1"/>
  <c r="AF208" i="8" s="1"/>
  <c r="CL210" i="8"/>
  <c r="CG210" i="8"/>
  <c r="CE210" i="8"/>
  <c r="CM210" i="8"/>
  <c r="CM217" i="8"/>
  <c r="CI217" i="8"/>
  <c r="CB217" i="8" s="1"/>
  <c r="CE217" i="8"/>
  <c r="CL217" i="8"/>
  <c r="CG217" i="8"/>
  <c r="CF217" i="8"/>
  <c r="CK218" i="8"/>
  <c r="CG218" i="8"/>
  <c r="CN218" i="8"/>
  <c r="CI218" i="8"/>
  <c r="CB218" i="8" s="1"/>
  <c r="CD218" i="8"/>
  <c r="CJ216" i="8"/>
  <c r="CC216" i="8" s="1"/>
  <c r="CL218" i="8"/>
  <c r="CM222" i="8"/>
  <c r="CI222" i="8"/>
  <c r="CB222" i="8" s="1"/>
  <c r="CD222" i="8"/>
  <c r="CN222" i="8"/>
  <c r="CG222" i="8"/>
  <c r="CF222" i="8"/>
  <c r="CE222" i="8"/>
  <c r="CM223" i="8"/>
  <c r="CI223" i="8"/>
  <c r="CB223" i="8" s="1"/>
  <c r="AF223" i="8" s="1"/>
  <c r="CD223" i="8"/>
  <c r="CL223" i="8"/>
  <c r="CF223" i="8"/>
  <c r="CJ221" i="8"/>
  <c r="CC221" i="8" s="1"/>
  <c r="CK223" i="8"/>
  <c r="CG223" i="8"/>
  <c r="CK225" i="8"/>
  <c r="CG225" i="8"/>
  <c r="CM225" i="8"/>
  <c r="CL225" i="8"/>
  <c r="CF225" i="8"/>
  <c r="CD225" i="8"/>
  <c r="AF225" i="8" s="1"/>
  <c r="CE237" i="8"/>
  <c r="CJ235" i="8"/>
  <c r="CC235" i="8" s="1"/>
  <c r="CM237" i="8"/>
  <c r="CF237" i="8"/>
  <c r="CL237" i="8"/>
  <c r="CG237" i="8"/>
  <c r="CK245" i="8"/>
  <c r="CG245" i="8"/>
  <c r="CE245" i="8"/>
  <c r="CJ243" i="8"/>
  <c r="CC243" i="8" s="1"/>
  <c r="CI245" i="8"/>
  <c r="CB245" i="8" s="1"/>
  <c r="AF245" i="8" s="1"/>
  <c r="CF245" i="8"/>
  <c r="CN245" i="8"/>
  <c r="CL249" i="8"/>
  <c r="CD249" i="8"/>
  <c r="CN249" i="8"/>
  <c r="CI249" i="8"/>
  <c r="CB249" i="8" s="1"/>
  <c r="CE249" i="8"/>
  <c r="CJ247" i="8"/>
  <c r="CC247" i="8" s="1"/>
  <c r="CM249" i="8"/>
  <c r="CG249" i="8"/>
  <c r="AF255" i="8"/>
  <c r="CL258" i="8"/>
  <c r="CD258" i="8"/>
  <c r="CF258" i="8"/>
  <c r="AF258" i="8" s="1"/>
  <c r="CN258" i="8"/>
  <c r="CJ256" i="8"/>
  <c r="CC256" i="8" s="1"/>
  <c r="CE258" i="8"/>
  <c r="CK258" i="8"/>
  <c r="CK260" i="8"/>
  <c r="CG260" i="8"/>
  <c r="CM260" i="8"/>
  <c r="CL260" i="8"/>
  <c r="CF260" i="8"/>
  <c r="CJ258" i="8"/>
  <c r="CC258" i="8" s="1"/>
  <c r="CN260" i="8"/>
  <c r="CE260" i="8"/>
  <c r="CI260" i="8"/>
  <c r="CB260" i="8" s="1"/>
  <c r="AF260" i="8" s="1"/>
  <c r="CD260" i="8"/>
  <c r="CM271" i="8"/>
  <c r="CI271" i="8"/>
  <c r="CB271" i="8" s="1"/>
  <c r="CE271" i="8"/>
  <c r="CK271" i="8"/>
  <c r="CF271" i="8"/>
  <c r="CL271" i="8"/>
  <c r="CD271" i="8"/>
  <c r="CN271" i="8"/>
  <c r="Q285" i="8"/>
  <c r="CC113" i="8"/>
  <c r="V113" i="8" s="1"/>
  <c r="CK113" i="8"/>
  <c r="CK150" i="8"/>
  <c r="CD150" i="8" s="1"/>
  <c r="CH155" i="8"/>
  <c r="CA155" i="8" s="1"/>
  <c r="U155" i="8" s="1"/>
  <c r="CK158" i="8"/>
  <c r="CD158" i="8" s="1"/>
  <c r="U158" i="8" s="1"/>
  <c r="D166" i="8"/>
  <c r="D170" i="8"/>
  <c r="D174" i="8"/>
  <c r="D178" i="8"/>
  <c r="D186" i="8"/>
  <c r="CI188" i="8"/>
  <c r="CB188" i="8" s="1"/>
  <c r="AF205" i="8"/>
  <c r="AF207" i="8"/>
  <c r="CN214" i="8"/>
  <c r="CF214" i="8"/>
  <c r="CJ212" i="8"/>
  <c r="CC212" i="8" s="1"/>
  <c r="CI214" i="8"/>
  <c r="CB214" i="8" s="1"/>
  <c r="AF214" i="8" s="1"/>
  <c r="CD214" i="8"/>
  <c r="D215" i="8"/>
  <c r="CJ215" i="8"/>
  <c r="CC215" i="8" s="1"/>
  <c r="CE218" i="8"/>
  <c r="CM218" i="8"/>
  <c r="CJ223" i="8"/>
  <c r="CC223" i="8" s="1"/>
  <c r="CE225" i="8"/>
  <c r="CN225" i="8"/>
  <c r="CE235" i="8"/>
  <c r="CJ233" i="8"/>
  <c r="CC233" i="8" s="1"/>
  <c r="CI235" i="8"/>
  <c r="CB235" i="8" s="1"/>
  <c r="CG235" i="8"/>
  <c r="CF235" i="8"/>
  <c r="CI237" i="8"/>
  <c r="CB237" i="8" s="1"/>
  <c r="CE239" i="8"/>
  <c r="CJ237" i="8"/>
  <c r="CC237" i="8" s="1"/>
  <c r="CI239" i="8"/>
  <c r="CB239" i="8" s="1"/>
  <c r="CL239" i="8"/>
  <c r="CG239" i="8"/>
  <c r="CK249" i="8"/>
  <c r="CN253" i="8"/>
  <c r="CF253" i="8"/>
  <c r="CJ251" i="8"/>
  <c r="CC251" i="8" s="1"/>
  <c r="AF251" i="8" s="1"/>
  <c r="CK253" i="8"/>
  <c r="CE253" i="8"/>
  <c r="CI253" i="8"/>
  <c r="CB253" i="8" s="1"/>
  <c r="CL253" i="8"/>
  <c r="D256" i="8"/>
  <c r="CG258" i="8"/>
  <c r="CM258" i="8"/>
  <c r="D277" i="8"/>
  <c r="AF209" i="8"/>
  <c r="CM221" i="8"/>
  <c r="CI221" i="8"/>
  <c r="CB221" i="8" s="1"/>
  <c r="CD221" i="8"/>
  <c r="CK221" i="8"/>
  <c r="CK227" i="8"/>
  <c r="CG227" i="8"/>
  <c r="CM227" i="8"/>
  <c r="CN227" i="8"/>
  <c r="D230" i="8"/>
  <c r="CE231" i="8"/>
  <c r="CI231" i="8"/>
  <c r="CB231" i="8" s="1"/>
  <c r="AF231" i="8" s="1"/>
  <c r="CF231" i="8"/>
  <c r="CN231" i="8"/>
  <c r="AF249" i="8"/>
  <c r="CK264" i="8"/>
  <c r="CG264" i="8"/>
  <c r="CM264" i="8"/>
  <c r="CI264" i="8"/>
  <c r="CB264" i="8" s="1"/>
  <c r="AF264" i="8" s="1"/>
  <c r="CD264" i="8"/>
  <c r="CE264" i="8"/>
  <c r="CL264" i="8"/>
  <c r="D232" i="8"/>
  <c r="D236" i="8"/>
  <c r="D240" i="8"/>
  <c r="D242" i="8"/>
  <c r="D244" i="8"/>
  <c r="D246" i="8"/>
  <c r="CL254" i="8"/>
  <c r="CD254" i="8"/>
  <c r="CM254" i="8"/>
  <c r="CN254" i="8"/>
  <c r="CG254" i="8"/>
  <c r="CK254" i="8"/>
  <c r="CN257" i="8"/>
  <c r="CF257" i="8"/>
  <c r="CJ255" i="8"/>
  <c r="CC255" i="8" s="1"/>
  <c r="CM257" i="8"/>
  <c r="CE257" i="8"/>
  <c r="CK257" i="8"/>
  <c r="CM267" i="8"/>
  <c r="CI267" i="8"/>
  <c r="CB267" i="8" s="1"/>
  <c r="CE267" i="8"/>
  <c r="CK267" i="8"/>
  <c r="CF267" i="8"/>
  <c r="CN267" i="8"/>
  <c r="CG267" i="8"/>
  <c r="CD267" i="8"/>
  <c r="CK268" i="8"/>
  <c r="CG268" i="8"/>
  <c r="AF268" i="8" s="1"/>
  <c r="CM268" i="8"/>
  <c r="CL268" i="8"/>
  <c r="CF268" i="8"/>
  <c r="CJ266" i="8"/>
  <c r="CC266" i="8" s="1"/>
  <c r="CN268" i="8"/>
  <c r="CE268" i="8"/>
  <c r="CD268" i="8"/>
  <c r="D269" i="8"/>
  <c r="CK272" i="8"/>
  <c r="CG272" i="8"/>
  <c r="CM272" i="8"/>
  <c r="CI272" i="8"/>
  <c r="CB272" i="8" s="1"/>
  <c r="AF272" i="8" s="1"/>
  <c r="CD272" i="8"/>
  <c r="CN272" i="8"/>
  <c r="CF272" i="8"/>
  <c r="CJ270" i="8"/>
  <c r="CC270" i="8" s="1"/>
  <c r="AF270" i="8" s="1"/>
  <c r="CL272" i="8"/>
  <c r="Q284" i="8"/>
  <c r="AF247" i="8"/>
  <c r="CN251" i="8"/>
  <c r="CF251" i="8"/>
  <c r="CL251" i="8"/>
  <c r="CG251" i="8"/>
  <c r="CE251" i="8"/>
  <c r="CM251" i="8"/>
  <c r="AF252" i="8"/>
  <c r="AF253" i="8"/>
  <c r="D261" i="8"/>
  <c r="CK266" i="8"/>
  <c r="CG266" i="8"/>
  <c r="CM266" i="8"/>
  <c r="CE266" i="8"/>
  <c r="CI266" i="8"/>
  <c r="CB266" i="8" s="1"/>
  <c r="CL275" i="8"/>
  <c r="CD275" i="8"/>
  <c r="CE275" i="8"/>
  <c r="CK275" i="8"/>
  <c r="CM275" i="8"/>
  <c r="CK262" i="8"/>
  <c r="CG262" i="8"/>
  <c r="AF262" i="8" s="1"/>
  <c r="CM262" i="8"/>
  <c r="CN262" i="8"/>
  <c r="D265" i="8"/>
  <c r="CK270" i="8"/>
  <c r="CG270" i="8"/>
  <c r="CM270" i="8"/>
  <c r="CN270" i="8"/>
  <c r="D273" i="8"/>
  <c r="D276" i="8"/>
  <c r="AF228" i="8" l="1"/>
  <c r="CM269" i="8"/>
  <c r="CI269" i="8"/>
  <c r="CB269" i="8" s="1"/>
  <c r="CE269" i="8"/>
  <c r="CK269" i="8"/>
  <c r="CF269" i="8"/>
  <c r="CL269" i="8"/>
  <c r="CD269" i="8"/>
  <c r="CG269" i="8"/>
  <c r="CJ267" i="8"/>
  <c r="CC267" i="8" s="1"/>
  <c r="AF267" i="8" s="1"/>
  <c r="CN269" i="8"/>
  <c r="CL256" i="8"/>
  <c r="CD256" i="8"/>
  <c r="CK256" i="8"/>
  <c r="CG256" i="8"/>
  <c r="CI256" i="8"/>
  <c r="CB256" i="8" s="1"/>
  <c r="AF256" i="8" s="1"/>
  <c r="CN256" i="8"/>
  <c r="CE256" i="8"/>
  <c r="CF256" i="8"/>
  <c r="CJ254" i="8"/>
  <c r="CC254" i="8" s="1"/>
  <c r="AF254" i="8" s="1"/>
  <c r="CM256" i="8"/>
  <c r="CH178" i="8"/>
  <c r="CA178" i="8" s="1"/>
  <c r="CK178" i="8"/>
  <c r="CD178" i="8" s="1"/>
  <c r="CJ178" i="8"/>
  <c r="CC178" i="8" s="1"/>
  <c r="CI178" i="8"/>
  <c r="CB178" i="8" s="1"/>
  <c r="AF218" i="8"/>
  <c r="AF217" i="8"/>
  <c r="V125" i="8"/>
  <c r="AF257" i="8"/>
  <c r="V143" i="8"/>
  <c r="CM236" i="8"/>
  <c r="CG236" i="8"/>
  <c r="CL236" i="8"/>
  <c r="CE236" i="8"/>
  <c r="CF236" i="8"/>
  <c r="CJ234" i="8"/>
  <c r="CC234" i="8" s="1"/>
  <c r="AF234" i="8" s="1"/>
  <c r="CI236" i="8"/>
  <c r="CB236" i="8" s="1"/>
  <c r="CN236" i="8"/>
  <c r="AF235" i="8"/>
  <c r="AF224" i="8"/>
  <c r="V117" i="8"/>
  <c r="V120" i="8"/>
  <c r="V130" i="8"/>
  <c r="V119" i="8"/>
  <c r="AJ15" i="8"/>
  <c r="AF216" i="8"/>
  <c r="U167" i="8"/>
  <c r="CK276" i="8"/>
  <c r="CG276" i="8"/>
  <c r="CN276" i="8"/>
  <c r="CI276" i="8"/>
  <c r="CB276" i="8" s="1"/>
  <c r="CD276" i="8"/>
  <c r="CJ274" i="8"/>
  <c r="CC274" i="8" s="1"/>
  <c r="AF274" i="8" s="1"/>
  <c r="CM276" i="8"/>
  <c r="CE276" i="8"/>
  <c r="CL276" i="8"/>
  <c r="CF276" i="8"/>
  <c r="AF266" i="8"/>
  <c r="CM244" i="8"/>
  <c r="CI244" i="8"/>
  <c r="CB244" i="8" s="1"/>
  <c r="AF244" i="8" s="1"/>
  <c r="CE244" i="8"/>
  <c r="CN244" i="8"/>
  <c r="CD244" i="8"/>
  <c r="CJ242" i="8"/>
  <c r="CC242" i="8" s="1"/>
  <c r="CL244" i="8"/>
  <c r="CF244" i="8"/>
  <c r="CG244" i="8"/>
  <c r="CK244" i="8"/>
  <c r="CM232" i="8"/>
  <c r="CG232" i="8"/>
  <c r="CL232" i="8"/>
  <c r="CE232" i="8"/>
  <c r="CN232" i="8"/>
  <c r="CI232" i="8"/>
  <c r="CB232" i="8" s="1"/>
  <c r="CF232" i="8"/>
  <c r="CJ230" i="8"/>
  <c r="CC230" i="8" s="1"/>
  <c r="CM230" i="8"/>
  <c r="CG230" i="8"/>
  <c r="CI230" i="8"/>
  <c r="CB230" i="8" s="1"/>
  <c r="CF230" i="8"/>
  <c r="CJ228" i="8"/>
  <c r="CC228" i="8" s="1"/>
  <c r="CE230" i="8"/>
  <c r="CN230" i="8"/>
  <c r="CL230" i="8"/>
  <c r="AF221" i="8"/>
  <c r="AF237" i="8"/>
  <c r="CL215" i="8"/>
  <c r="CD215" i="8"/>
  <c r="CK215" i="8"/>
  <c r="CG215" i="8"/>
  <c r="CE215" i="8"/>
  <c r="CI215" i="8"/>
  <c r="CB215" i="8" s="1"/>
  <c r="AF215" i="8" s="1"/>
  <c r="CF215" i="8"/>
  <c r="CJ213" i="8"/>
  <c r="CC213" i="8" s="1"/>
  <c r="AF213" i="8" s="1"/>
  <c r="CN215" i="8"/>
  <c r="CM215" i="8"/>
  <c r="CH170" i="8"/>
  <c r="CA170" i="8" s="1"/>
  <c r="CK170" i="8"/>
  <c r="CD170" i="8" s="1"/>
  <c r="CJ170" i="8"/>
  <c r="CC170" i="8" s="1"/>
  <c r="CI170" i="8"/>
  <c r="CB170" i="8" s="1"/>
  <c r="CM226" i="8"/>
  <c r="CI226" i="8"/>
  <c r="CB226" i="8" s="1"/>
  <c r="CE226" i="8"/>
  <c r="CK226" i="8"/>
  <c r="CF226" i="8"/>
  <c r="CL226" i="8"/>
  <c r="CD226" i="8"/>
  <c r="CN226" i="8"/>
  <c r="CG226" i="8"/>
  <c r="CJ224" i="8"/>
  <c r="CC224" i="8" s="1"/>
  <c r="U164" i="8"/>
  <c r="V141" i="8"/>
  <c r="V127" i="8"/>
  <c r="V122" i="8"/>
  <c r="U179" i="8"/>
  <c r="CK54" i="8"/>
  <c r="CD54" i="8"/>
  <c r="CI54" i="8"/>
  <c r="CB54" i="8" s="1"/>
  <c r="AF227" i="8"/>
  <c r="V142" i="8"/>
  <c r="V137" i="8"/>
  <c r="V115" i="8"/>
  <c r="AJ56" i="8"/>
  <c r="AJ52" i="8"/>
  <c r="AJ48" i="8"/>
  <c r="CL54" i="8"/>
  <c r="AJ45" i="8"/>
  <c r="CM240" i="8"/>
  <c r="CI240" i="8"/>
  <c r="CB240" i="8" s="1"/>
  <c r="CE240" i="8"/>
  <c r="CN240" i="8"/>
  <c r="CK240" i="8"/>
  <c r="CF240" i="8"/>
  <c r="CG240" i="8"/>
  <c r="CL240" i="8"/>
  <c r="CD240" i="8"/>
  <c r="CJ238" i="8"/>
  <c r="CC238" i="8" s="1"/>
  <c r="AF238" i="8" s="1"/>
  <c r="CH175" i="8"/>
  <c r="CA175" i="8" s="1"/>
  <c r="U175" i="8" s="1"/>
  <c r="CJ175" i="8"/>
  <c r="CC175" i="8" s="1"/>
  <c r="CI175" i="8"/>
  <c r="CB175" i="8" s="1"/>
  <c r="CK175" i="8"/>
  <c r="CD175" i="8" s="1"/>
  <c r="V139" i="8"/>
  <c r="V136" i="8"/>
  <c r="V123" i="8"/>
  <c r="CJ55" i="8"/>
  <c r="CD55" i="8"/>
  <c r="CC55" i="8"/>
  <c r="CK55" i="8"/>
  <c r="CE55" i="8"/>
  <c r="CI55" i="8"/>
  <c r="CB55" i="8" s="1"/>
  <c r="AJ55" i="8" s="1"/>
  <c r="CL55" i="8"/>
  <c r="CK19" i="8"/>
  <c r="D36" i="8"/>
  <c r="A345" i="8" s="1"/>
  <c r="CJ19" i="8"/>
  <c r="CM19" i="8"/>
  <c r="CL19" i="8"/>
  <c r="CI19" i="8"/>
  <c r="B345" i="8" s="1"/>
  <c r="CM265" i="8"/>
  <c r="CI265" i="8"/>
  <c r="CB265" i="8" s="1"/>
  <c r="CE265" i="8"/>
  <c r="CK265" i="8"/>
  <c r="CF265" i="8"/>
  <c r="CL265" i="8"/>
  <c r="CD265" i="8"/>
  <c r="CJ263" i="8"/>
  <c r="CC263" i="8" s="1"/>
  <c r="AF263" i="8" s="1"/>
  <c r="CG265" i="8"/>
  <c r="CN265" i="8"/>
  <c r="CN246" i="8"/>
  <c r="CM246" i="8"/>
  <c r="CI246" i="8"/>
  <c r="CB246" i="8" s="1"/>
  <c r="AF246" i="8" s="1"/>
  <c r="CE246" i="8"/>
  <c r="CD246" i="8"/>
  <c r="CL246" i="8"/>
  <c r="CF246" i="8"/>
  <c r="CJ244" i="8"/>
  <c r="CC244" i="8" s="1"/>
  <c r="CK246" i="8"/>
  <c r="CG246" i="8"/>
  <c r="CN277" i="8"/>
  <c r="CF277" i="8"/>
  <c r="CM277" i="8"/>
  <c r="CJ275" i="8"/>
  <c r="CC275" i="8" s="1"/>
  <c r="AF275" i="8" s="1"/>
  <c r="CL277" i="8"/>
  <c r="CE277" i="8"/>
  <c r="CG277" i="8"/>
  <c r="CD277" i="8"/>
  <c r="CK277" i="8"/>
  <c r="CI277" i="8"/>
  <c r="CB277" i="8" s="1"/>
  <c r="CH174" i="8"/>
  <c r="CA174" i="8" s="1"/>
  <c r="CK174" i="8"/>
  <c r="CD174" i="8" s="1"/>
  <c r="CJ174" i="8"/>
  <c r="CC174" i="8" s="1"/>
  <c r="CI174" i="8"/>
  <c r="CB174" i="8" s="1"/>
  <c r="CH152" i="8"/>
  <c r="CA152" i="8" s="1"/>
  <c r="CJ152" i="8"/>
  <c r="CC152" i="8" s="1"/>
  <c r="CI152" i="8"/>
  <c r="CB152" i="8" s="1"/>
  <c r="CK152" i="8"/>
  <c r="CD152" i="8" s="1"/>
  <c r="V126" i="8"/>
  <c r="U161" i="8"/>
  <c r="V128" i="8"/>
  <c r="V121" i="8"/>
  <c r="AF220" i="8"/>
  <c r="CM273" i="8"/>
  <c r="CI273" i="8"/>
  <c r="CB273" i="8" s="1"/>
  <c r="CE273" i="8"/>
  <c r="CK273" i="8"/>
  <c r="CF273" i="8"/>
  <c r="CL273" i="8"/>
  <c r="CD273" i="8"/>
  <c r="CJ271" i="8"/>
  <c r="CC271" i="8" s="1"/>
  <c r="AF271" i="8" s="1"/>
  <c r="CN273" i="8"/>
  <c r="CG273" i="8"/>
  <c r="CM261" i="8"/>
  <c r="CI261" i="8"/>
  <c r="CB261" i="8" s="1"/>
  <c r="CE261" i="8"/>
  <c r="CK261" i="8"/>
  <c r="CF261" i="8"/>
  <c r="CN261" i="8"/>
  <c r="CG261" i="8"/>
  <c r="CJ259" i="8"/>
  <c r="CC259" i="8" s="1"/>
  <c r="CD261" i="8"/>
  <c r="CL261" i="8"/>
  <c r="CM242" i="8"/>
  <c r="CI242" i="8"/>
  <c r="CB242" i="8" s="1"/>
  <c r="CE242" i="8"/>
  <c r="CN242" i="8"/>
  <c r="CL242" i="8"/>
  <c r="CG242" i="8"/>
  <c r="CK242" i="8"/>
  <c r="CF242" i="8"/>
  <c r="CD242" i="8"/>
  <c r="CJ240" i="8"/>
  <c r="CC240" i="8" s="1"/>
  <c r="AF239" i="8"/>
  <c r="CJ186" i="8"/>
  <c r="CC186" i="8" s="1"/>
  <c r="CI186" i="8"/>
  <c r="CB186" i="8" s="1"/>
  <c r="CH186" i="8"/>
  <c r="CA186" i="8" s="1"/>
  <c r="CL186" i="8"/>
  <c r="CE186" i="8" s="1"/>
  <c r="CK186" i="8"/>
  <c r="CD186" i="8" s="1"/>
  <c r="CH166" i="8"/>
  <c r="CA166" i="8" s="1"/>
  <c r="U166" i="8" s="1"/>
  <c r="CK166" i="8"/>
  <c r="CD166" i="8" s="1"/>
  <c r="CJ166" i="8"/>
  <c r="CC166" i="8" s="1"/>
  <c r="CI166" i="8"/>
  <c r="CB166" i="8" s="1"/>
  <c r="AF222" i="8"/>
  <c r="U172" i="8"/>
  <c r="V138" i="8"/>
  <c r="U176" i="8"/>
  <c r="V131" i="8"/>
  <c r="V118" i="8"/>
  <c r="V96" i="8"/>
  <c r="V94" i="8"/>
  <c r="V92" i="8"/>
  <c r="AH189" i="8"/>
  <c r="U163" i="8"/>
  <c r="U153" i="8"/>
  <c r="V116" i="8"/>
  <c r="AF259" i="8"/>
  <c r="AF233" i="8"/>
  <c r="AJ13" i="8"/>
  <c r="V124" i="8"/>
  <c r="CJ54" i="8"/>
  <c r="AJ43" i="8"/>
  <c r="AF242" i="8" l="1"/>
  <c r="AF273" i="8"/>
  <c r="AF277" i="8"/>
  <c r="AF265" i="8"/>
  <c r="U170" i="8"/>
  <c r="AF236" i="8"/>
  <c r="AF261" i="8"/>
  <c r="AF226" i="8"/>
  <c r="AF230" i="8"/>
  <c r="AF276" i="8"/>
  <c r="AF269" i="8"/>
  <c r="AH186" i="8"/>
  <c r="U152" i="8"/>
  <c r="U174" i="8"/>
  <c r="AF240" i="8"/>
  <c r="AF232" i="8"/>
  <c r="U178" i="8"/>
  <c r="E294" i="9" l="1"/>
  <c r="D294" i="9"/>
  <c r="CI288" i="9"/>
  <c r="CB288" i="9" s="1"/>
  <c r="D288" i="9"/>
  <c r="CI287" i="9"/>
  <c r="CB287" i="9" s="1"/>
  <c r="CC287" i="9"/>
  <c r="D287" i="9"/>
  <c r="CI286" i="9"/>
  <c r="CB286" i="9" s="1"/>
  <c r="CC286" i="9"/>
  <c r="D286" i="9"/>
  <c r="CI285" i="9"/>
  <c r="CB285" i="9" s="1"/>
  <c r="CC285" i="9"/>
  <c r="D285" i="9"/>
  <c r="CI284" i="9"/>
  <c r="CB284" i="9" s="1"/>
  <c r="CC284" i="9"/>
  <c r="D284" i="9"/>
  <c r="AE279" i="9"/>
  <c r="AD279" i="9"/>
  <c r="AC279" i="9"/>
  <c r="AB279" i="9"/>
  <c r="AA279" i="9"/>
  <c r="X279" i="9"/>
  <c r="W279" i="9"/>
  <c r="V279" i="9"/>
  <c r="U279" i="9"/>
  <c r="T279" i="9"/>
  <c r="S279" i="9"/>
  <c r="R279" i="9"/>
  <c r="Q279" i="9"/>
  <c r="P279" i="9"/>
  <c r="O279" i="9"/>
  <c r="N279" i="9"/>
  <c r="M279" i="9"/>
  <c r="L279" i="9"/>
  <c r="K279" i="9"/>
  <c r="J279" i="9"/>
  <c r="I279" i="9"/>
  <c r="H279" i="9"/>
  <c r="F279" i="9" s="1"/>
  <c r="D279" i="9" s="1"/>
  <c r="CJ277" i="9" s="1"/>
  <c r="CC277" i="9" s="1"/>
  <c r="G279" i="9"/>
  <c r="E279" i="9" s="1"/>
  <c r="CJ278" i="9"/>
  <c r="CG278" i="9"/>
  <c r="CC278" i="9"/>
  <c r="CA278" i="9"/>
  <c r="AE278" i="9"/>
  <c r="AD278" i="9"/>
  <c r="AC278" i="9"/>
  <c r="AB278" i="9"/>
  <c r="AA278" i="9"/>
  <c r="X278" i="9"/>
  <c r="W278" i="9"/>
  <c r="V278" i="9"/>
  <c r="U278" i="9"/>
  <c r="T278" i="9"/>
  <c r="S278" i="9"/>
  <c r="CH278" i="9" s="1"/>
  <c r="R278" i="9"/>
  <c r="Q278" i="9"/>
  <c r="P278" i="9"/>
  <c r="O278" i="9"/>
  <c r="N278" i="9"/>
  <c r="M278" i="9"/>
  <c r="L278" i="9"/>
  <c r="K278" i="9"/>
  <c r="J278" i="9"/>
  <c r="I278" i="9"/>
  <c r="H278" i="9"/>
  <c r="F278" i="9" s="1"/>
  <c r="G278" i="9"/>
  <c r="E278" i="9"/>
  <c r="D278" i="9" s="1"/>
  <c r="CH277" i="9"/>
  <c r="CA277" i="9" s="1"/>
  <c r="AE277" i="9"/>
  <c r="AD277" i="9"/>
  <c r="AC277" i="9"/>
  <c r="AB277" i="9"/>
  <c r="AA277" i="9"/>
  <c r="X277" i="9"/>
  <c r="W277" i="9"/>
  <c r="V277" i="9"/>
  <c r="U277" i="9"/>
  <c r="T277" i="9"/>
  <c r="S277" i="9"/>
  <c r="R277" i="9"/>
  <c r="Q277" i="9"/>
  <c r="P277" i="9"/>
  <c r="O277" i="9"/>
  <c r="N277" i="9"/>
  <c r="M277" i="9"/>
  <c r="L277" i="9"/>
  <c r="K277" i="9"/>
  <c r="J277" i="9"/>
  <c r="I277" i="9"/>
  <c r="H277" i="9"/>
  <c r="G277" i="9"/>
  <c r="F277" i="9"/>
  <c r="D277" i="9" s="1"/>
  <c r="E277" i="9"/>
  <c r="CK276" i="9"/>
  <c r="AE276" i="9"/>
  <c r="AD276" i="9"/>
  <c r="AC276" i="9"/>
  <c r="AB276" i="9"/>
  <c r="AA276" i="9"/>
  <c r="X276" i="9"/>
  <c r="W276" i="9"/>
  <c r="V276" i="9"/>
  <c r="U276" i="9"/>
  <c r="T276" i="9"/>
  <c r="S276" i="9"/>
  <c r="CH276" i="9" s="1"/>
  <c r="CA276" i="9" s="1"/>
  <c r="R276" i="9"/>
  <c r="Q276" i="9"/>
  <c r="P276" i="9"/>
  <c r="O276" i="9"/>
  <c r="N276" i="9"/>
  <c r="M276" i="9"/>
  <c r="L276" i="9"/>
  <c r="K276" i="9"/>
  <c r="J276" i="9"/>
  <c r="I276" i="9"/>
  <c r="H276" i="9"/>
  <c r="F276" i="9" s="1"/>
  <c r="G276" i="9"/>
  <c r="E276" i="9" s="1"/>
  <c r="D276" i="9" s="1"/>
  <c r="AE275" i="9"/>
  <c r="AD275" i="9"/>
  <c r="AC275" i="9"/>
  <c r="AB275" i="9"/>
  <c r="AA275" i="9"/>
  <c r="Z275" i="9"/>
  <c r="Y275" i="9"/>
  <c r="X275" i="9"/>
  <c r="W275" i="9"/>
  <c r="V275" i="9"/>
  <c r="U275" i="9"/>
  <c r="T275" i="9"/>
  <c r="CH275" i="9" s="1"/>
  <c r="CA275" i="9" s="1"/>
  <c r="S275" i="9"/>
  <c r="R275" i="9"/>
  <c r="Q275" i="9"/>
  <c r="P275" i="9"/>
  <c r="O275" i="9"/>
  <c r="N275" i="9"/>
  <c r="M275" i="9"/>
  <c r="L275" i="9"/>
  <c r="K275" i="9"/>
  <c r="J275" i="9"/>
  <c r="I275" i="9"/>
  <c r="H275" i="9"/>
  <c r="F275" i="9" s="1"/>
  <c r="D275" i="9" s="1"/>
  <c r="G275" i="9"/>
  <c r="E275" i="9" s="1"/>
  <c r="CH274" i="9"/>
  <c r="CA274" i="9"/>
  <c r="F274" i="9"/>
  <c r="D274" i="9" s="1"/>
  <c r="CG274" i="9" s="1"/>
  <c r="E274" i="9"/>
  <c r="CH273" i="9"/>
  <c r="CE273" i="9"/>
  <c r="CA273" i="9"/>
  <c r="F273" i="9"/>
  <c r="D273" i="9" s="1"/>
  <c r="E273" i="9"/>
  <c r="CK272" i="9"/>
  <c r="CH272" i="9"/>
  <c r="CA272" i="9"/>
  <c r="F272" i="9"/>
  <c r="E272" i="9"/>
  <c r="D272" i="9"/>
  <c r="CH271" i="9"/>
  <c r="CA271" i="9"/>
  <c r="F271" i="9"/>
  <c r="E271" i="9"/>
  <c r="D271" i="9"/>
  <c r="CH270" i="9"/>
  <c r="CA270" i="9"/>
  <c r="F270" i="9"/>
  <c r="D270" i="9" s="1"/>
  <c r="CG270" i="9" s="1"/>
  <c r="E270" i="9"/>
  <c r="CH269" i="9"/>
  <c r="CE269" i="9"/>
  <c r="CA269" i="9"/>
  <c r="F269" i="9"/>
  <c r="D269" i="9" s="1"/>
  <c r="E269" i="9"/>
  <c r="CK268" i="9"/>
  <c r="CH268" i="9"/>
  <c r="CA268" i="9"/>
  <c r="F268" i="9"/>
  <c r="E268" i="9"/>
  <c r="D268" i="9"/>
  <c r="CI267" i="9"/>
  <c r="CB267" i="9" s="1"/>
  <c r="CH267" i="9"/>
  <c r="CA267" i="9"/>
  <c r="F267" i="9"/>
  <c r="E267" i="9"/>
  <c r="D267" i="9"/>
  <c r="CH266" i="9"/>
  <c r="CA266" i="9"/>
  <c r="F266" i="9"/>
  <c r="D266" i="9" s="1"/>
  <c r="CG266" i="9" s="1"/>
  <c r="E266" i="9"/>
  <c r="CH265" i="9"/>
  <c r="CE265" i="9"/>
  <c r="CA265" i="9"/>
  <c r="F265" i="9"/>
  <c r="D265" i="9" s="1"/>
  <c r="E265" i="9"/>
  <c r="CK264" i="9"/>
  <c r="CH264" i="9"/>
  <c r="CA264" i="9"/>
  <c r="F264" i="9"/>
  <c r="E264" i="9"/>
  <c r="D264" i="9"/>
  <c r="CH263" i="9"/>
  <c r="CA263" i="9"/>
  <c r="F263" i="9"/>
  <c r="E263" i="9"/>
  <c r="D263" i="9"/>
  <c r="CH262" i="9"/>
  <c r="CA262" i="9"/>
  <c r="F262" i="9"/>
  <c r="D262" i="9" s="1"/>
  <c r="CG262" i="9" s="1"/>
  <c r="E262" i="9"/>
  <c r="CH261" i="9"/>
  <c r="CE261" i="9"/>
  <c r="CA261" i="9"/>
  <c r="F261" i="9"/>
  <c r="D261" i="9" s="1"/>
  <c r="E261" i="9"/>
  <c r="CK260" i="9"/>
  <c r="CH260" i="9"/>
  <c r="CA260" i="9"/>
  <c r="F260" i="9"/>
  <c r="E260" i="9"/>
  <c r="D260" i="9"/>
  <c r="CI259" i="9"/>
  <c r="CB259" i="9" s="1"/>
  <c r="CH259" i="9"/>
  <c r="CA259" i="9"/>
  <c r="F259" i="9"/>
  <c r="E259" i="9"/>
  <c r="D259" i="9"/>
  <c r="CM258" i="9"/>
  <c r="CH258" i="9"/>
  <c r="CA258" i="9" s="1"/>
  <c r="CG258" i="9"/>
  <c r="F258" i="9"/>
  <c r="D258" i="9" s="1"/>
  <c r="E258" i="9"/>
  <c r="CJ257" i="9"/>
  <c r="CC257" i="9" s="1"/>
  <c r="CH257" i="9"/>
  <c r="CA257" i="9"/>
  <c r="F257" i="9"/>
  <c r="E257" i="9"/>
  <c r="D257" i="9" s="1"/>
  <c r="CL256" i="9"/>
  <c r="CK256" i="9"/>
  <c r="CH256" i="9"/>
  <c r="CA256" i="9" s="1"/>
  <c r="CD256" i="9"/>
  <c r="F256" i="9"/>
  <c r="D256" i="9" s="1"/>
  <c r="E256" i="9"/>
  <c r="CH255" i="9"/>
  <c r="CA255" i="9"/>
  <c r="F255" i="9"/>
  <c r="E255" i="9"/>
  <c r="D255" i="9"/>
  <c r="CH254" i="9"/>
  <c r="CA254" i="9" s="1"/>
  <c r="CG254" i="9"/>
  <c r="F254" i="9"/>
  <c r="D254" i="9" s="1"/>
  <c r="E254" i="9"/>
  <c r="CN253" i="9"/>
  <c r="CJ253" i="9"/>
  <c r="CC253" i="9" s="1"/>
  <c r="CH253" i="9"/>
  <c r="CE253" i="9"/>
  <c r="CA253" i="9"/>
  <c r="F253" i="9"/>
  <c r="E253" i="9"/>
  <c r="D253" i="9" s="1"/>
  <c r="CL252" i="9"/>
  <c r="CH252" i="9"/>
  <c r="CA252" i="9" s="1"/>
  <c r="CD252" i="9"/>
  <c r="F252" i="9"/>
  <c r="D252" i="9" s="1"/>
  <c r="E252" i="9"/>
  <c r="CH251" i="9"/>
  <c r="CA251" i="9"/>
  <c r="F251" i="9"/>
  <c r="E251" i="9"/>
  <c r="D251" i="9"/>
  <c r="CH250" i="9"/>
  <c r="CA250" i="9" s="1"/>
  <c r="F250" i="9"/>
  <c r="E250" i="9"/>
  <c r="CN249" i="9"/>
  <c r="CH249" i="9"/>
  <c r="CE249" i="9"/>
  <c r="CA249" i="9"/>
  <c r="F249" i="9"/>
  <c r="E249" i="9"/>
  <c r="D249" i="9" s="1"/>
  <c r="CL248" i="9"/>
  <c r="CH248" i="9"/>
  <c r="CA248" i="9" s="1"/>
  <c r="CD248" i="9"/>
  <c r="F248" i="9"/>
  <c r="E248" i="9"/>
  <c r="D248" i="9"/>
  <c r="CJ247" i="9"/>
  <c r="CC247" i="9" s="1"/>
  <c r="CH247" i="9"/>
  <c r="CA247" i="9" s="1"/>
  <c r="CD247" i="9"/>
  <c r="F247" i="9"/>
  <c r="E247" i="9"/>
  <c r="D247" i="9" s="1"/>
  <c r="CJ246" i="9"/>
  <c r="CC246" i="9" s="1"/>
  <c r="CH246" i="9"/>
  <c r="CA246" i="9" s="1"/>
  <c r="F246" i="9"/>
  <c r="E246" i="9"/>
  <c r="D246" i="9" s="1"/>
  <c r="CH245" i="9"/>
  <c r="CA245" i="9" s="1"/>
  <c r="F245" i="9"/>
  <c r="E245" i="9"/>
  <c r="D245" i="9" s="1"/>
  <c r="CH244" i="9"/>
  <c r="CA244" i="9" s="1"/>
  <c r="F244" i="9"/>
  <c r="E244" i="9"/>
  <c r="D244" i="9" s="1"/>
  <c r="CH243" i="9"/>
  <c r="CA243" i="9" s="1"/>
  <c r="F243" i="9"/>
  <c r="E243" i="9"/>
  <c r="D243" i="9" s="1"/>
  <c r="CH242" i="9"/>
  <c r="CA242" i="9" s="1"/>
  <c r="F242" i="9"/>
  <c r="E242" i="9"/>
  <c r="D242" i="9" s="1"/>
  <c r="CH241" i="9"/>
  <c r="CA241" i="9" s="1"/>
  <c r="F241" i="9"/>
  <c r="E241" i="9"/>
  <c r="D241" i="9" s="1"/>
  <c r="CH240" i="9"/>
  <c r="CA240" i="9" s="1"/>
  <c r="F240" i="9"/>
  <c r="E240" i="9"/>
  <c r="D240" i="9" s="1"/>
  <c r="CF239" i="9"/>
  <c r="F239" i="9"/>
  <c r="E239" i="9"/>
  <c r="D239" i="9" s="1"/>
  <c r="CL238" i="9"/>
  <c r="F238" i="9"/>
  <c r="E238" i="9"/>
  <c r="D238" i="9" s="1"/>
  <c r="CF237" i="9"/>
  <c r="F237" i="9"/>
  <c r="E237" i="9"/>
  <c r="D237" i="9" s="1"/>
  <c r="F236" i="9"/>
  <c r="E236" i="9"/>
  <c r="D236" i="9" s="1"/>
  <c r="CL236" i="9" s="1"/>
  <c r="CF235" i="9"/>
  <c r="F235" i="9"/>
  <c r="E235" i="9"/>
  <c r="D235" i="9" s="1"/>
  <c r="CL234" i="9"/>
  <c r="F234" i="9"/>
  <c r="E234" i="9"/>
  <c r="D234" i="9" s="1"/>
  <c r="CF233" i="9"/>
  <c r="F233" i="9"/>
  <c r="E233" i="9"/>
  <c r="D233" i="9" s="1"/>
  <c r="F232" i="9"/>
  <c r="E232" i="9"/>
  <c r="D232" i="9" s="1"/>
  <c r="CF231" i="9"/>
  <c r="F231" i="9"/>
  <c r="E231" i="9"/>
  <c r="D231" i="9" s="1"/>
  <c r="CL230" i="9"/>
  <c r="F230" i="9"/>
  <c r="E230" i="9"/>
  <c r="D230" i="9" s="1"/>
  <c r="CH229" i="9"/>
  <c r="CA229" i="9" s="1"/>
  <c r="F229" i="9"/>
  <c r="E229" i="9"/>
  <c r="D229" i="9" s="1"/>
  <c r="CH228" i="9"/>
  <c r="CA228" i="9" s="1"/>
  <c r="F228" i="9"/>
  <c r="E228" i="9"/>
  <c r="D228" i="9" s="1"/>
  <c r="CH227" i="9"/>
  <c r="CA227" i="9" s="1"/>
  <c r="F227" i="9"/>
  <c r="E227" i="9"/>
  <c r="D227" i="9" s="1"/>
  <c r="CH226" i="9"/>
  <c r="CA226" i="9" s="1"/>
  <c r="F226" i="9"/>
  <c r="E226" i="9"/>
  <c r="D226" i="9" s="1"/>
  <c r="CH225" i="9"/>
  <c r="CA225" i="9" s="1"/>
  <c r="F225" i="9"/>
  <c r="E225" i="9"/>
  <c r="D225" i="9" s="1"/>
  <c r="CL224" i="9"/>
  <c r="CG224" i="9"/>
  <c r="F224" i="9"/>
  <c r="E224" i="9"/>
  <c r="D224" i="9" s="1"/>
  <c r="CN223" i="9"/>
  <c r="CE223" i="9"/>
  <c r="F223" i="9"/>
  <c r="E223" i="9"/>
  <c r="D223" i="9" s="1"/>
  <c r="CL222" i="9"/>
  <c r="CJ222" i="9"/>
  <c r="CG222" i="9"/>
  <c r="CC222" i="9"/>
  <c r="F222" i="9"/>
  <c r="E222" i="9"/>
  <c r="D222" i="9" s="1"/>
  <c r="CN221" i="9"/>
  <c r="CJ221" i="9"/>
  <c r="CC221" i="9" s="1"/>
  <c r="CE221" i="9"/>
  <c r="F221" i="9"/>
  <c r="E221" i="9"/>
  <c r="D221" i="9" s="1"/>
  <c r="CL220" i="9"/>
  <c r="CJ220" i="9"/>
  <c r="CG220" i="9"/>
  <c r="CC220" i="9"/>
  <c r="F220" i="9"/>
  <c r="E220" i="9"/>
  <c r="D220" i="9" s="1"/>
  <c r="CM219" i="9"/>
  <c r="CJ219" i="9"/>
  <c r="CC219" i="9" s="1"/>
  <c r="CH219" i="9"/>
  <c r="CA219" i="9" s="1"/>
  <c r="F219" i="9"/>
  <c r="E219" i="9"/>
  <c r="D219" i="9" s="1"/>
  <c r="CN218" i="9"/>
  <c r="CK218" i="9"/>
  <c r="CH218" i="9"/>
  <c r="CA218" i="9" s="1"/>
  <c r="F218" i="9"/>
  <c r="E218" i="9"/>
  <c r="D218" i="9" s="1"/>
  <c r="CM217" i="9"/>
  <c r="CJ217" i="9"/>
  <c r="CC217" i="9" s="1"/>
  <c r="CH217" i="9"/>
  <c r="CA217" i="9" s="1"/>
  <c r="F217" i="9"/>
  <c r="E217" i="9"/>
  <c r="D217" i="9" s="1"/>
  <c r="CN216" i="9"/>
  <c r="CK216" i="9"/>
  <c r="CH216" i="9"/>
  <c r="CA216" i="9" s="1"/>
  <c r="F216" i="9"/>
  <c r="E216" i="9"/>
  <c r="D216" i="9" s="1"/>
  <c r="CM215" i="9"/>
  <c r="CJ215" i="9"/>
  <c r="CC215" i="9" s="1"/>
  <c r="CH215" i="9"/>
  <c r="CA215" i="9" s="1"/>
  <c r="F215" i="9"/>
  <c r="E215" i="9"/>
  <c r="D215" i="9" s="1"/>
  <c r="CN214" i="9"/>
  <c r="CK214" i="9"/>
  <c r="CH214" i="9"/>
  <c r="CA214" i="9" s="1"/>
  <c r="F214" i="9"/>
  <c r="E214" i="9"/>
  <c r="D214" i="9" s="1"/>
  <c r="CJ213" i="9"/>
  <c r="CH213" i="9"/>
  <c r="CA213" i="9" s="1"/>
  <c r="CC213" i="9"/>
  <c r="F213" i="9"/>
  <c r="D213" i="9" s="1"/>
  <c r="E213" i="9"/>
  <c r="CH212" i="9"/>
  <c r="CA212" i="9"/>
  <c r="F212" i="9"/>
  <c r="D212" i="9" s="1"/>
  <c r="E212" i="9"/>
  <c r="CH211" i="9"/>
  <c r="CA211" i="9"/>
  <c r="F211" i="9"/>
  <c r="D211" i="9" s="1"/>
  <c r="E211" i="9"/>
  <c r="CK210" i="9"/>
  <c r="CH210" i="9"/>
  <c r="CE210" i="9"/>
  <c r="CA210" i="9"/>
  <c r="F210" i="9"/>
  <c r="E210" i="9"/>
  <c r="D210" i="9"/>
  <c r="CH209" i="9"/>
  <c r="CA209" i="9"/>
  <c r="F209" i="9"/>
  <c r="D209" i="9" s="1"/>
  <c r="E209" i="9"/>
  <c r="CH208" i="9"/>
  <c r="CE208" i="9"/>
  <c r="CA208" i="9"/>
  <c r="F208" i="9"/>
  <c r="D208" i="9" s="1"/>
  <c r="E208" i="9"/>
  <c r="CI207" i="9"/>
  <c r="CB207" i="9" s="1"/>
  <c r="CH207" i="9"/>
  <c r="CG207" i="9"/>
  <c r="CA207" i="9"/>
  <c r="F207" i="9"/>
  <c r="E207" i="9"/>
  <c r="D207" i="9"/>
  <c r="CK206" i="9"/>
  <c r="CH206" i="9"/>
  <c r="CE206" i="9"/>
  <c r="CA206" i="9"/>
  <c r="F206" i="9"/>
  <c r="E206" i="9"/>
  <c r="D206" i="9"/>
  <c r="CI205" i="9"/>
  <c r="CB205" i="9" s="1"/>
  <c r="CH205" i="9"/>
  <c r="CG205" i="9"/>
  <c r="CA205" i="9"/>
  <c r="F205" i="9"/>
  <c r="E205" i="9"/>
  <c r="D205" i="9"/>
  <c r="CH204" i="9"/>
  <c r="CA204" i="9"/>
  <c r="F204" i="9"/>
  <c r="D204" i="9" s="1"/>
  <c r="CE204" i="9" s="1"/>
  <c r="E204" i="9"/>
  <c r="CH203" i="9"/>
  <c r="CA203" i="9"/>
  <c r="F203" i="9"/>
  <c r="D203" i="9" s="1"/>
  <c r="E203" i="9"/>
  <c r="D198" i="9"/>
  <c r="CH198" i="9" s="1"/>
  <c r="CA198" i="9" s="1"/>
  <c r="K198" i="9" s="1"/>
  <c r="D197" i="9"/>
  <c r="CH197" i="9" s="1"/>
  <c r="CA197" i="9" s="1"/>
  <c r="K197" i="9" s="1"/>
  <c r="D196" i="9"/>
  <c r="CH196" i="9" s="1"/>
  <c r="CA196" i="9" s="1"/>
  <c r="K196" i="9" s="1"/>
  <c r="D195" i="9"/>
  <c r="CH195" i="9" s="1"/>
  <c r="CA195" i="9" s="1"/>
  <c r="K195" i="9" s="1"/>
  <c r="AH190" i="9"/>
  <c r="AD190" i="9"/>
  <c r="AD189" i="9"/>
  <c r="F189" i="9"/>
  <c r="E189" i="9"/>
  <c r="D189" i="9" s="1"/>
  <c r="AD188" i="9"/>
  <c r="F188" i="9"/>
  <c r="D188" i="9" s="1"/>
  <c r="E188" i="9"/>
  <c r="AD187" i="9"/>
  <c r="F187" i="9"/>
  <c r="E187" i="9"/>
  <c r="D187" i="9" s="1"/>
  <c r="AD186" i="9"/>
  <c r="F186" i="9"/>
  <c r="D186" i="9" s="1"/>
  <c r="E186" i="9"/>
  <c r="F181" i="9"/>
  <c r="D181" i="9" s="1"/>
  <c r="CH181" i="9" s="1"/>
  <c r="CA181" i="9" s="1"/>
  <c r="E181" i="9"/>
  <c r="F180" i="9"/>
  <c r="D180" i="9" s="1"/>
  <c r="E180" i="9"/>
  <c r="CH179" i="9"/>
  <c r="CA179" i="9" s="1"/>
  <c r="F179" i="9"/>
  <c r="E179" i="9"/>
  <c r="D179" i="9"/>
  <c r="F178" i="9"/>
  <c r="E178" i="9"/>
  <c r="D178" i="9"/>
  <c r="F177" i="9"/>
  <c r="D177" i="9" s="1"/>
  <c r="E177" i="9"/>
  <c r="F176" i="9"/>
  <c r="D176" i="9" s="1"/>
  <c r="E176" i="9"/>
  <c r="CH175" i="9"/>
  <c r="CA175" i="9"/>
  <c r="F175" i="9"/>
  <c r="E175" i="9"/>
  <c r="D175" i="9"/>
  <c r="F174" i="9"/>
  <c r="E174" i="9"/>
  <c r="D174" i="9"/>
  <c r="CH173" i="9"/>
  <c r="CA173" i="9"/>
  <c r="F173" i="9"/>
  <c r="D173" i="9" s="1"/>
  <c r="E173" i="9"/>
  <c r="F172" i="9"/>
  <c r="E172" i="9"/>
  <c r="D172" i="9"/>
  <c r="CH171" i="9"/>
  <c r="CA171" i="9" s="1"/>
  <c r="F171" i="9"/>
  <c r="E171" i="9"/>
  <c r="D171" i="9"/>
  <c r="CJ170" i="9"/>
  <c r="CC170" i="9"/>
  <c r="F170" i="9"/>
  <c r="E170" i="9"/>
  <c r="D170" i="9"/>
  <c r="CH169" i="9"/>
  <c r="CA169" i="9" s="1"/>
  <c r="F169" i="9"/>
  <c r="D169" i="9" s="1"/>
  <c r="E169" i="9"/>
  <c r="CK168" i="9"/>
  <c r="CD168" i="9" s="1"/>
  <c r="CH168" i="9"/>
  <c r="CA168" i="9" s="1"/>
  <c r="F168" i="9"/>
  <c r="E168" i="9"/>
  <c r="D168" i="9"/>
  <c r="CI168" i="9" s="1"/>
  <c r="CB168" i="9" s="1"/>
  <c r="F167" i="9"/>
  <c r="E167" i="9"/>
  <c r="D167" i="9"/>
  <c r="F166" i="9"/>
  <c r="D166" i="9" s="1"/>
  <c r="E166" i="9"/>
  <c r="F165" i="9"/>
  <c r="D165" i="9" s="1"/>
  <c r="E165" i="9"/>
  <c r="CH164" i="9"/>
  <c r="CA164" i="9" s="1"/>
  <c r="F164" i="9"/>
  <c r="E164" i="9"/>
  <c r="D164" i="9"/>
  <c r="CJ164" i="9" s="1"/>
  <c r="CC164" i="9" s="1"/>
  <c r="T163" i="9"/>
  <c r="S163" i="9"/>
  <c r="R163" i="9"/>
  <c r="Q163" i="9"/>
  <c r="P163" i="9"/>
  <c r="O163" i="9"/>
  <c r="N163" i="9"/>
  <c r="M163" i="9"/>
  <c r="L163" i="9"/>
  <c r="K163" i="9"/>
  <c r="J163" i="9"/>
  <c r="I163" i="9"/>
  <c r="H163" i="9"/>
  <c r="G163" i="9"/>
  <c r="F163" i="9"/>
  <c r="D163" i="9" s="1"/>
  <c r="E163" i="9"/>
  <c r="CH162" i="9"/>
  <c r="CA162" i="9" s="1"/>
  <c r="E162" i="9"/>
  <c r="D162" i="9" s="1"/>
  <c r="CK161" i="9"/>
  <c r="CD161" i="9" s="1"/>
  <c r="E161" i="9"/>
  <c r="D161" i="9"/>
  <c r="CH160" i="9"/>
  <c r="CA160" i="9" s="1"/>
  <c r="E160" i="9"/>
  <c r="D160" i="9" s="1"/>
  <c r="CK159" i="9"/>
  <c r="CD159" i="9" s="1"/>
  <c r="E159" i="9"/>
  <c r="D159" i="9"/>
  <c r="CH158" i="9"/>
  <c r="CA158" i="9" s="1"/>
  <c r="F158" i="9"/>
  <c r="D158" i="9" s="1"/>
  <c r="CK157" i="9"/>
  <c r="CD157" i="9" s="1"/>
  <c r="F157" i="9"/>
  <c r="D157" i="9"/>
  <c r="CH156" i="9"/>
  <c r="CA156" i="9" s="1"/>
  <c r="F156" i="9"/>
  <c r="D156" i="9" s="1"/>
  <c r="CK155" i="9"/>
  <c r="CD155" i="9" s="1"/>
  <c r="F155" i="9"/>
  <c r="D155" i="9"/>
  <c r="CH154" i="9"/>
  <c r="CA154" i="9" s="1"/>
  <c r="F154" i="9"/>
  <c r="D154" i="9" s="1"/>
  <c r="CK153" i="9"/>
  <c r="CD153" i="9" s="1"/>
  <c r="F153" i="9"/>
  <c r="D153" i="9"/>
  <c r="CH152" i="9"/>
  <c r="CA152" i="9" s="1"/>
  <c r="T152" i="9"/>
  <c r="S152" i="9"/>
  <c r="R152" i="9"/>
  <c r="Q152" i="9"/>
  <c r="P152" i="9"/>
  <c r="O152" i="9"/>
  <c r="N152" i="9"/>
  <c r="L152" i="9"/>
  <c r="F152" i="9"/>
  <c r="D152" i="9" s="1"/>
  <c r="CK151" i="9"/>
  <c r="CD151" i="9" s="1"/>
  <c r="F151" i="9"/>
  <c r="D151" i="9"/>
  <c r="CH150" i="9"/>
  <c r="CA150" i="9" s="1"/>
  <c r="F150" i="9"/>
  <c r="D150" i="9" s="1"/>
  <c r="F149" i="9"/>
  <c r="D149" i="9"/>
  <c r="CK149" i="9" s="1"/>
  <c r="CD149" i="9" s="1"/>
  <c r="U144" i="9"/>
  <c r="T144" i="9"/>
  <c r="S144" i="9"/>
  <c r="R144" i="9"/>
  <c r="Q144" i="9"/>
  <c r="P144" i="9"/>
  <c r="O144" i="9"/>
  <c r="N144" i="9"/>
  <c r="M144" i="9"/>
  <c r="L144" i="9"/>
  <c r="K144" i="9"/>
  <c r="J144" i="9"/>
  <c r="I144" i="9"/>
  <c r="H144" i="9"/>
  <c r="G144" i="9"/>
  <c r="F144" i="9"/>
  <c r="E144" i="9"/>
  <c r="D143" i="9"/>
  <c r="D142" i="9"/>
  <c r="D141" i="9"/>
  <c r="D140" i="9"/>
  <c r="D139" i="9"/>
  <c r="D138" i="9"/>
  <c r="D137" i="9"/>
  <c r="D136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CN131" i="9"/>
  <c r="CG131" i="9" s="1"/>
  <c r="CL131" i="9"/>
  <c r="CJ131" i="9"/>
  <c r="CH131" i="9"/>
  <c r="CF131" i="9"/>
  <c r="CD131" i="9"/>
  <c r="CB131" i="9"/>
  <c r="D131" i="9"/>
  <c r="CM131" i="9" s="1"/>
  <c r="CN130" i="9"/>
  <c r="CG130" i="9" s="1"/>
  <c r="CL130" i="9"/>
  <c r="CJ130" i="9"/>
  <c r="CH130" i="9"/>
  <c r="CF130" i="9"/>
  <c r="CD130" i="9"/>
  <c r="CB130" i="9"/>
  <c r="D130" i="9"/>
  <c r="CM130" i="9" s="1"/>
  <c r="CN129" i="9"/>
  <c r="CG129" i="9" s="1"/>
  <c r="CL129" i="9"/>
  <c r="CJ129" i="9"/>
  <c r="CH129" i="9"/>
  <c r="CF129" i="9"/>
  <c r="CD129" i="9"/>
  <c r="CB129" i="9"/>
  <c r="D129" i="9"/>
  <c r="CM129" i="9" s="1"/>
  <c r="CN128" i="9"/>
  <c r="CG128" i="9" s="1"/>
  <c r="CL128" i="9"/>
  <c r="CJ128" i="9"/>
  <c r="CH128" i="9"/>
  <c r="CF128" i="9"/>
  <c r="CD128" i="9"/>
  <c r="CB128" i="9"/>
  <c r="D128" i="9"/>
  <c r="CM128" i="9" s="1"/>
  <c r="CN127" i="9"/>
  <c r="CG127" i="9" s="1"/>
  <c r="CL127" i="9"/>
  <c r="CJ127" i="9"/>
  <c r="CH127" i="9"/>
  <c r="CF127" i="9"/>
  <c r="CD127" i="9"/>
  <c r="CB127" i="9"/>
  <c r="D127" i="9"/>
  <c r="CM127" i="9" s="1"/>
  <c r="CN126" i="9"/>
  <c r="CG126" i="9" s="1"/>
  <c r="CL126" i="9"/>
  <c r="CJ126" i="9"/>
  <c r="CH126" i="9"/>
  <c r="CF126" i="9"/>
  <c r="CD126" i="9"/>
  <c r="CB126" i="9"/>
  <c r="D126" i="9"/>
  <c r="CM126" i="9" s="1"/>
  <c r="CN125" i="9"/>
  <c r="CG125" i="9" s="1"/>
  <c r="CL125" i="9"/>
  <c r="CJ125" i="9"/>
  <c r="CH125" i="9"/>
  <c r="CF125" i="9"/>
  <c r="CD125" i="9"/>
  <c r="CB125" i="9"/>
  <c r="D125" i="9"/>
  <c r="CM125" i="9" s="1"/>
  <c r="CN124" i="9"/>
  <c r="CG124" i="9" s="1"/>
  <c r="CL124" i="9"/>
  <c r="CJ124" i="9"/>
  <c r="CH124" i="9"/>
  <c r="CF124" i="9"/>
  <c r="CD124" i="9"/>
  <c r="CB124" i="9"/>
  <c r="D124" i="9"/>
  <c r="CM124" i="9" s="1"/>
  <c r="CN123" i="9"/>
  <c r="CG123" i="9" s="1"/>
  <c r="CL123" i="9"/>
  <c r="CJ123" i="9"/>
  <c r="CH123" i="9"/>
  <c r="CF123" i="9"/>
  <c r="CD123" i="9"/>
  <c r="CB123" i="9"/>
  <c r="D123" i="9"/>
  <c r="CM123" i="9" s="1"/>
  <c r="CN122" i="9"/>
  <c r="CG122" i="9" s="1"/>
  <c r="CL122" i="9"/>
  <c r="CJ122" i="9"/>
  <c r="CH122" i="9"/>
  <c r="CF122" i="9"/>
  <c r="CD122" i="9"/>
  <c r="CB122" i="9"/>
  <c r="D122" i="9"/>
  <c r="CM122" i="9" s="1"/>
  <c r="CN121" i="9"/>
  <c r="CG121" i="9" s="1"/>
  <c r="CL121" i="9"/>
  <c r="CJ121" i="9"/>
  <c r="CH121" i="9"/>
  <c r="CF121" i="9"/>
  <c r="CD121" i="9"/>
  <c r="CB121" i="9"/>
  <c r="D121" i="9"/>
  <c r="CM121" i="9" s="1"/>
  <c r="CN120" i="9"/>
  <c r="CG120" i="9" s="1"/>
  <c r="CL120" i="9"/>
  <c r="CJ120" i="9"/>
  <c r="CH120" i="9"/>
  <c r="CF120" i="9"/>
  <c r="CD120" i="9"/>
  <c r="CB120" i="9"/>
  <c r="D120" i="9"/>
  <c r="CM120" i="9" s="1"/>
  <c r="CN119" i="9"/>
  <c r="CG119" i="9" s="1"/>
  <c r="CL119" i="9"/>
  <c r="CJ119" i="9"/>
  <c r="CH119" i="9"/>
  <c r="CF119" i="9"/>
  <c r="CD119" i="9"/>
  <c r="CB119" i="9"/>
  <c r="D119" i="9"/>
  <c r="CM119" i="9" s="1"/>
  <c r="CN118" i="9"/>
  <c r="CG118" i="9" s="1"/>
  <c r="CL118" i="9"/>
  <c r="CJ118" i="9"/>
  <c r="CH118" i="9"/>
  <c r="CF118" i="9"/>
  <c r="CD118" i="9"/>
  <c r="CB118" i="9"/>
  <c r="D118" i="9"/>
  <c r="CM118" i="9" s="1"/>
  <c r="CN117" i="9"/>
  <c r="CG117" i="9" s="1"/>
  <c r="CL117" i="9"/>
  <c r="CJ117" i="9"/>
  <c r="CH117" i="9"/>
  <c r="CF117" i="9"/>
  <c r="CD117" i="9"/>
  <c r="CB117" i="9"/>
  <c r="D117" i="9"/>
  <c r="CM117" i="9" s="1"/>
  <c r="CN116" i="9"/>
  <c r="CG116" i="9" s="1"/>
  <c r="CL116" i="9"/>
  <c r="CJ116" i="9"/>
  <c r="CH116" i="9"/>
  <c r="CF116" i="9"/>
  <c r="CD116" i="9"/>
  <c r="CB116" i="9"/>
  <c r="D116" i="9"/>
  <c r="CM116" i="9" s="1"/>
  <c r="CN115" i="9"/>
  <c r="CG115" i="9" s="1"/>
  <c r="CL115" i="9"/>
  <c r="CJ115" i="9"/>
  <c r="CH115" i="9"/>
  <c r="CF115" i="9"/>
  <c r="CD115" i="9"/>
  <c r="CB115" i="9"/>
  <c r="D115" i="9"/>
  <c r="CM115" i="9" s="1"/>
  <c r="CN114" i="9"/>
  <c r="CG114" i="9" s="1"/>
  <c r="CL114" i="9"/>
  <c r="CJ114" i="9"/>
  <c r="CH114" i="9"/>
  <c r="CF114" i="9"/>
  <c r="CD114" i="9"/>
  <c r="CB114" i="9"/>
  <c r="D114" i="9"/>
  <c r="CM114" i="9" s="1"/>
  <c r="CN113" i="9"/>
  <c r="CG113" i="9" s="1"/>
  <c r="CL113" i="9"/>
  <c r="CJ113" i="9"/>
  <c r="CH113" i="9"/>
  <c r="CF113" i="9"/>
  <c r="CD113" i="9"/>
  <c r="CB113" i="9"/>
  <c r="D113" i="9"/>
  <c r="CM113" i="9" s="1"/>
  <c r="CN112" i="9"/>
  <c r="CG112" i="9" s="1"/>
  <c r="CL112" i="9"/>
  <c r="CJ112" i="9"/>
  <c r="CH112" i="9"/>
  <c r="CF112" i="9"/>
  <c r="CD112" i="9"/>
  <c r="CB112" i="9"/>
  <c r="D112" i="9"/>
  <c r="CM112" i="9" s="1"/>
  <c r="CN111" i="9"/>
  <c r="CG111" i="9" s="1"/>
  <c r="CL111" i="9"/>
  <c r="CJ111" i="9"/>
  <c r="CH111" i="9"/>
  <c r="CF111" i="9"/>
  <c r="CD111" i="9"/>
  <c r="CB111" i="9"/>
  <c r="D111" i="9"/>
  <c r="CM111" i="9" s="1"/>
  <c r="CN110" i="9"/>
  <c r="CG110" i="9" s="1"/>
  <c r="CL110" i="9"/>
  <c r="CJ110" i="9"/>
  <c r="CH110" i="9"/>
  <c r="CF110" i="9"/>
  <c r="CD110" i="9"/>
  <c r="CB110" i="9"/>
  <c r="D110" i="9"/>
  <c r="CM110" i="9" s="1"/>
  <c r="CN109" i="9"/>
  <c r="CG109" i="9" s="1"/>
  <c r="CL109" i="9"/>
  <c r="CJ109" i="9"/>
  <c r="CH109" i="9"/>
  <c r="CF109" i="9"/>
  <c r="CD109" i="9"/>
  <c r="CB109" i="9"/>
  <c r="D109" i="9"/>
  <c r="CM109" i="9" s="1"/>
  <c r="CN108" i="9"/>
  <c r="CG108" i="9" s="1"/>
  <c r="CL108" i="9"/>
  <c r="CJ108" i="9"/>
  <c r="CH108" i="9"/>
  <c r="CF108" i="9"/>
  <c r="CD108" i="9"/>
  <c r="CB108" i="9"/>
  <c r="D108" i="9"/>
  <c r="CM108" i="9" s="1"/>
  <c r="CN107" i="9"/>
  <c r="CG107" i="9" s="1"/>
  <c r="CL107" i="9"/>
  <c r="CJ107" i="9"/>
  <c r="CH107" i="9"/>
  <c r="CF107" i="9"/>
  <c r="CD107" i="9"/>
  <c r="CB107" i="9"/>
  <c r="D107" i="9"/>
  <c r="CM107" i="9" s="1"/>
  <c r="CN106" i="9"/>
  <c r="CG106" i="9" s="1"/>
  <c r="CL106" i="9"/>
  <c r="CJ106" i="9"/>
  <c r="CH106" i="9"/>
  <c r="CF106" i="9"/>
  <c r="CD106" i="9"/>
  <c r="CB106" i="9"/>
  <c r="D106" i="9"/>
  <c r="CM106" i="9" s="1"/>
  <c r="CN105" i="9"/>
  <c r="CG105" i="9" s="1"/>
  <c r="CL105" i="9"/>
  <c r="CJ105" i="9"/>
  <c r="CH105" i="9"/>
  <c r="CF105" i="9"/>
  <c r="CD105" i="9"/>
  <c r="CB105" i="9"/>
  <c r="D105" i="9"/>
  <c r="CM105" i="9" s="1"/>
  <c r="CN104" i="9"/>
  <c r="CG104" i="9" s="1"/>
  <c r="CL104" i="9"/>
  <c r="CJ104" i="9"/>
  <c r="CH104" i="9"/>
  <c r="CF104" i="9"/>
  <c r="CD104" i="9"/>
  <c r="CB104" i="9"/>
  <c r="D104" i="9"/>
  <c r="CM104" i="9" s="1"/>
  <c r="CN103" i="9"/>
  <c r="CG103" i="9" s="1"/>
  <c r="CL103" i="9"/>
  <c r="CJ103" i="9"/>
  <c r="CH103" i="9"/>
  <c r="CF103" i="9"/>
  <c r="CD103" i="9"/>
  <c r="CB103" i="9"/>
  <c r="D103" i="9"/>
  <c r="CM103" i="9" s="1"/>
  <c r="CN102" i="9"/>
  <c r="CG102" i="9" s="1"/>
  <c r="CL102" i="9"/>
  <c r="CJ102" i="9"/>
  <c r="CH102" i="9"/>
  <c r="CF102" i="9"/>
  <c r="CD102" i="9"/>
  <c r="CB102" i="9"/>
  <c r="D102" i="9"/>
  <c r="CM102" i="9" s="1"/>
  <c r="CN101" i="9"/>
  <c r="CG101" i="9" s="1"/>
  <c r="CL101" i="9"/>
  <c r="CJ101" i="9"/>
  <c r="CH101" i="9"/>
  <c r="CF101" i="9"/>
  <c r="CD101" i="9"/>
  <c r="CB101" i="9"/>
  <c r="D101" i="9"/>
  <c r="CM101" i="9" s="1"/>
  <c r="CN100" i="9"/>
  <c r="CG100" i="9" s="1"/>
  <c r="CL100" i="9"/>
  <c r="CI100" i="9"/>
  <c r="CF100" i="9"/>
  <c r="CD100" i="9"/>
  <c r="CB100" i="9"/>
  <c r="D100" i="9"/>
  <c r="CM100" i="9" s="1"/>
  <c r="CN99" i="9"/>
  <c r="CG99" i="9" s="1"/>
  <c r="CM99" i="9"/>
  <c r="CL99" i="9"/>
  <c r="CJ99" i="9"/>
  <c r="CI99" i="9"/>
  <c r="CH99" i="9"/>
  <c r="CF99" i="9"/>
  <c r="CE99" i="9"/>
  <c r="CD99" i="9"/>
  <c r="CB99" i="9"/>
  <c r="CA99" i="9"/>
  <c r="D99" i="9"/>
  <c r="CK99" i="9" s="1"/>
  <c r="CN98" i="9"/>
  <c r="CG98" i="9" s="1"/>
  <c r="CM98" i="9"/>
  <c r="CL98" i="9"/>
  <c r="CJ98" i="9"/>
  <c r="CI98" i="9"/>
  <c r="CH98" i="9"/>
  <c r="CF98" i="9"/>
  <c r="CE98" i="9"/>
  <c r="CD98" i="9"/>
  <c r="CB98" i="9"/>
  <c r="CA98" i="9"/>
  <c r="D98" i="9"/>
  <c r="CK98" i="9" s="1"/>
  <c r="CN97" i="9"/>
  <c r="CG97" i="9" s="1"/>
  <c r="CM97" i="9"/>
  <c r="CL97" i="9"/>
  <c r="CJ97" i="9"/>
  <c r="CI97" i="9"/>
  <c r="CH97" i="9"/>
  <c r="CF97" i="9"/>
  <c r="CE97" i="9"/>
  <c r="CD97" i="9"/>
  <c r="CB97" i="9"/>
  <c r="CA97" i="9"/>
  <c r="D97" i="9"/>
  <c r="CK97" i="9" s="1"/>
  <c r="CN96" i="9"/>
  <c r="CL96" i="9"/>
  <c r="CI96" i="9"/>
  <c r="CG96" i="9"/>
  <c r="CE96" i="9"/>
  <c r="CB96" i="9"/>
  <c r="D96" i="9"/>
  <c r="CM96" i="9" s="1"/>
  <c r="CN95" i="9"/>
  <c r="CL95" i="9"/>
  <c r="CK95" i="9"/>
  <c r="CI95" i="9"/>
  <c r="CG95" i="9"/>
  <c r="CF95" i="9"/>
  <c r="CE95" i="9"/>
  <c r="CB95" i="9"/>
  <c r="CA95" i="9"/>
  <c r="D95" i="9"/>
  <c r="CM95" i="9" s="1"/>
  <c r="CN94" i="9"/>
  <c r="CG94" i="9" s="1"/>
  <c r="CL94" i="9"/>
  <c r="CI94" i="9"/>
  <c r="CE94" i="9"/>
  <c r="CB94" i="9"/>
  <c r="D94" i="9"/>
  <c r="CM94" i="9" s="1"/>
  <c r="CN93" i="9"/>
  <c r="CL93" i="9"/>
  <c r="CK93" i="9"/>
  <c r="CI93" i="9"/>
  <c r="CG93" i="9"/>
  <c r="CF93" i="9"/>
  <c r="CE93" i="9"/>
  <c r="CB93" i="9"/>
  <c r="CA93" i="9"/>
  <c r="D93" i="9"/>
  <c r="CM93" i="9" s="1"/>
  <c r="CN92" i="9"/>
  <c r="CL92" i="9"/>
  <c r="CI92" i="9"/>
  <c r="CG92" i="9"/>
  <c r="CE92" i="9"/>
  <c r="CB92" i="9"/>
  <c r="D92" i="9"/>
  <c r="CM92" i="9" s="1"/>
  <c r="CN91" i="9"/>
  <c r="CL91" i="9"/>
  <c r="CK91" i="9"/>
  <c r="CI91" i="9"/>
  <c r="CG91" i="9"/>
  <c r="CF91" i="9"/>
  <c r="CE91" i="9"/>
  <c r="CB91" i="9"/>
  <c r="CA91" i="9"/>
  <c r="D91" i="9"/>
  <c r="CM91" i="9" s="1"/>
  <c r="CN90" i="9"/>
  <c r="CG90" i="9" s="1"/>
  <c r="CM90" i="9"/>
  <c r="CL90" i="9"/>
  <c r="CJ90" i="9"/>
  <c r="CI90" i="9"/>
  <c r="CH90" i="9"/>
  <c r="CF90" i="9"/>
  <c r="CE90" i="9"/>
  <c r="CD90" i="9"/>
  <c r="CB90" i="9"/>
  <c r="CA90" i="9"/>
  <c r="D90" i="9"/>
  <c r="CK90" i="9" s="1"/>
  <c r="CN89" i="9"/>
  <c r="CG89" i="9" s="1"/>
  <c r="CM89" i="9"/>
  <c r="CL89" i="9"/>
  <c r="CJ89" i="9"/>
  <c r="CI89" i="9"/>
  <c r="CH89" i="9"/>
  <c r="CF89" i="9"/>
  <c r="CE89" i="9"/>
  <c r="CD89" i="9"/>
  <c r="CB89" i="9"/>
  <c r="CA89" i="9"/>
  <c r="D89" i="9"/>
  <c r="CK89" i="9" s="1"/>
  <c r="CN88" i="9"/>
  <c r="CG88" i="9" s="1"/>
  <c r="CM88" i="9"/>
  <c r="CL88" i="9"/>
  <c r="CJ88" i="9"/>
  <c r="CI88" i="9"/>
  <c r="CH88" i="9"/>
  <c r="CF88" i="9"/>
  <c r="CE88" i="9"/>
  <c r="CD88" i="9"/>
  <c r="CB88" i="9"/>
  <c r="CA88" i="9"/>
  <c r="D88" i="9"/>
  <c r="CK88" i="9" s="1"/>
  <c r="CN87" i="9"/>
  <c r="CG87" i="9" s="1"/>
  <c r="CM87" i="9"/>
  <c r="CL87" i="9"/>
  <c r="CJ87" i="9"/>
  <c r="CI87" i="9"/>
  <c r="CH87" i="9"/>
  <c r="CF87" i="9"/>
  <c r="CE87" i="9"/>
  <c r="CD87" i="9"/>
  <c r="CB87" i="9"/>
  <c r="CA87" i="9"/>
  <c r="D87" i="9"/>
  <c r="CK87" i="9" s="1"/>
  <c r="CN86" i="9"/>
  <c r="CG86" i="9" s="1"/>
  <c r="CM86" i="9"/>
  <c r="CL86" i="9"/>
  <c r="CJ86" i="9"/>
  <c r="CI86" i="9"/>
  <c r="CH86" i="9"/>
  <c r="CF86" i="9"/>
  <c r="CE86" i="9"/>
  <c r="CD86" i="9"/>
  <c r="CB86" i="9"/>
  <c r="CA86" i="9"/>
  <c r="D86" i="9"/>
  <c r="CK86" i="9" s="1"/>
  <c r="CN85" i="9"/>
  <c r="CG85" i="9" s="1"/>
  <c r="CM85" i="9"/>
  <c r="CL85" i="9"/>
  <c r="CJ85" i="9"/>
  <c r="CI85" i="9"/>
  <c r="CH85" i="9"/>
  <c r="CF85" i="9"/>
  <c r="CE85" i="9"/>
  <c r="CD85" i="9"/>
  <c r="CB85" i="9"/>
  <c r="CA85" i="9"/>
  <c r="D85" i="9"/>
  <c r="CK85" i="9" s="1"/>
  <c r="CN84" i="9"/>
  <c r="CG84" i="9" s="1"/>
  <c r="CM84" i="9"/>
  <c r="CL84" i="9"/>
  <c r="CJ84" i="9"/>
  <c r="CI84" i="9"/>
  <c r="CH84" i="9"/>
  <c r="CF84" i="9"/>
  <c r="CE84" i="9"/>
  <c r="CD84" i="9"/>
  <c r="CB84" i="9"/>
  <c r="CA84" i="9"/>
  <c r="D84" i="9"/>
  <c r="CK84" i="9" s="1"/>
  <c r="CN83" i="9"/>
  <c r="CG83" i="9" s="1"/>
  <c r="CM83" i="9"/>
  <c r="CL83" i="9"/>
  <c r="CJ83" i="9"/>
  <c r="CI83" i="9"/>
  <c r="CH83" i="9"/>
  <c r="CF83" i="9"/>
  <c r="CE83" i="9"/>
  <c r="CD83" i="9"/>
  <c r="CB83" i="9"/>
  <c r="CA83" i="9"/>
  <c r="D83" i="9"/>
  <c r="CK83" i="9" s="1"/>
  <c r="CN82" i="9"/>
  <c r="CG82" i="9" s="1"/>
  <c r="CM82" i="9"/>
  <c r="CL82" i="9"/>
  <c r="CJ82" i="9"/>
  <c r="CI82" i="9"/>
  <c r="CH82" i="9"/>
  <c r="CF82" i="9"/>
  <c r="CE82" i="9"/>
  <c r="CD82" i="9"/>
  <c r="CB82" i="9"/>
  <c r="CA82" i="9"/>
  <c r="D82" i="9"/>
  <c r="CK82" i="9" s="1"/>
  <c r="CN81" i="9"/>
  <c r="CG81" i="9" s="1"/>
  <c r="CM81" i="9"/>
  <c r="CL81" i="9"/>
  <c r="CJ81" i="9"/>
  <c r="CI81" i="9"/>
  <c r="CH81" i="9"/>
  <c r="CF81" i="9"/>
  <c r="CE81" i="9"/>
  <c r="CD81" i="9"/>
  <c r="CB81" i="9"/>
  <c r="CA81" i="9"/>
  <c r="D81" i="9"/>
  <c r="CK81" i="9" s="1"/>
  <c r="CN80" i="9"/>
  <c r="CG80" i="9" s="1"/>
  <c r="CM80" i="9"/>
  <c r="CL80" i="9"/>
  <c r="CJ80" i="9"/>
  <c r="CI80" i="9"/>
  <c r="CH80" i="9"/>
  <c r="CF80" i="9"/>
  <c r="CE80" i="9"/>
  <c r="CD80" i="9"/>
  <c r="CB80" i="9"/>
  <c r="CA80" i="9"/>
  <c r="D80" i="9"/>
  <c r="D132" i="9" s="1"/>
  <c r="D76" i="9"/>
  <c r="D75" i="9"/>
  <c r="CL71" i="9"/>
  <c r="CE71" i="9" s="1"/>
  <c r="CK71" i="9"/>
  <c r="CJ71" i="9"/>
  <c r="CI71" i="9"/>
  <c r="CH71" i="9"/>
  <c r="CA71" i="9" s="1"/>
  <c r="CD71" i="9"/>
  <c r="CC71" i="9"/>
  <c r="CB71" i="9"/>
  <c r="J71" i="9" s="1"/>
  <c r="CL70" i="9"/>
  <c r="CE70" i="9" s="1"/>
  <c r="CK70" i="9"/>
  <c r="CD70" i="9" s="1"/>
  <c r="CJ70" i="9"/>
  <c r="CI70" i="9"/>
  <c r="CH70" i="9"/>
  <c r="CC70" i="9"/>
  <c r="CB70" i="9"/>
  <c r="CA70" i="9"/>
  <c r="CL69" i="9"/>
  <c r="CK69" i="9"/>
  <c r="CD69" i="9" s="1"/>
  <c r="J69" i="9" s="1"/>
  <c r="CJ69" i="9"/>
  <c r="CC69" i="9" s="1"/>
  <c r="CI69" i="9"/>
  <c r="CH69" i="9"/>
  <c r="CE69" i="9"/>
  <c r="CB69" i="9"/>
  <c r="CA69" i="9"/>
  <c r="CL68" i="9"/>
  <c r="CK68" i="9"/>
  <c r="CD68" i="9" s="1"/>
  <c r="CJ68" i="9"/>
  <c r="CI68" i="9"/>
  <c r="CB68" i="9" s="1"/>
  <c r="CH68" i="9"/>
  <c r="CE68" i="9"/>
  <c r="CC68" i="9"/>
  <c r="CA68" i="9"/>
  <c r="CL67" i="9"/>
  <c r="CE67" i="9" s="1"/>
  <c r="CK67" i="9"/>
  <c r="CJ67" i="9"/>
  <c r="CI67" i="9"/>
  <c r="CH67" i="9"/>
  <c r="CA67" i="9" s="1"/>
  <c r="CD67" i="9"/>
  <c r="CC67" i="9"/>
  <c r="CB67" i="9"/>
  <c r="J67" i="9" s="1"/>
  <c r="CL66" i="9"/>
  <c r="CE66" i="9" s="1"/>
  <c r="CK66" i="9"/>
  <c r="CD66" i="9" s="1"/>
  <c r="CJ66" i="9"/>
  <c r="CI66" i="9"/>
  <c r="CH66" i="9"/>
  <c r="CC66" i="9"/>
  <c r="CB66" i="9"/>
  <c r="CA66" i="9"/>
  <c r="CL65" i="9"/>
  <c r="CK65" i="9"/>
  <c r="CD65" i="9" s="1"/>
  <c r="CJ65" i="9"/>
  <c r="CC65" i="9" s="1"/>
  <c r="CI65" i="9"/>
  <c r="CH65" i="9"/>
  <c r="CE65" i="9"/>
  <c r="CB65" i="9"/>
  <c r="CA65" i="9"/>
  <c r="CL64" i="9"/>
  <c r="CK64" i="9"/>
  <c r="CD64" i="9" s="1"/>
  <c r="J64" i="9" s="1"/>
  <c r="CJ64" i="9"/>
  <c r="CI64" i="9"/>
  <c r="CB64" i="9" s="1"/>
  <c r="CH64" i="9"/>
  <c r="CE64" i="9"/>
  <c r="CC64" i="9"/>
  <c r="CA64" i="9"/>
  <c r="CL63" i="9"/>
  <c r="CE63" i="9" s="1"/>
  <c r="CK63" i="9"/>
  <c r="CJ63" i="9"/>
  <c r="CI63" i="9"/>
  <c r="CH63" i="9"/>
  <c r="CA63" i="9" s="1"/>
  <c r="CD63" i="9"/>
  <c r="CC63" i="9"/>
  <c r="CB63" i="9"/>
  <c r="J63" i="9" s="1"/>
  <c r="CL62" i="9"/>
  <c r="CE62" i="9" s="1"/>
  <c r="CK62" i="9"/>
  <c r="CD62" i="9" s="1"/>
  <c r="CJ62" i="9"/>
  <c r="CI62" i="9"/>
  <c r="CH62" i="9"/>
  <c r="CC62" i="9"/>
  <c r="CB62" i="9"/>
  <c r="CA62" i="9"/>
  <c r="CL61" i="9"/>
  <c r="CK61" i="9"/>
  <c r="CD61" i="9" s="1"/>
  <c r="J61" i="9" s="1"/>
  <c r="CJ61" i="9"/>
  <c r="CC61" i="9" s="1"/>
  <c r="CI61" i="9"/>
  <c r="CH61" i="9"/>
  <c r="CE61" i="9"/>
  <c r="CB61" i="9"/>
  <c r="CA61" i="9"/>
  <c r="AI58" i="9"/>
  <c r="AH58" i="9"/>
  <c r="AG58" i="9"/>
  <c r="AF58" i="9"/>
  <c r="AE58" i="9"/>
  <c r="AD58" i="9"/>
  <c r="AC58" i="9"/>
  <c r="AB58" i="9"/>
  <c r="AA58" i="9"/>
  <c r="Z58" i="9"/>
  <c r="Y58" i="9"/>
  <c r="X58" i="9"/>
  <c r="W58" i="9"/>
  <c r="V58" i="9"/>
  <c r="U58" i="9"/>
  <c r="F58" i="9"/>
  <c r="CH57" i="9"/>
  <c r="CA57" i="9"/>
  <c r="F57" i="9"/>
  <c r="E57" i="9"/>
  <c r="D57" i="9"/>
  <c r="CL57" i="9" s="1"/>
  <c r="CH56" i="9"/>
  <c r="CA56" i="9"/>
  <c r="F56" i="9"/>
  <c r="E56" i="9"/>
  <c r="D56" i="9"/>
  <c r="CL56" i="9" s="1"/>
  <c r="CH55" i="9"/>
  <c r="CA55" i="9"/>
  <c r="F55" i="9"/>
  <c r="E55" i="9"/>
  <c r="E58" i="9" s="1"/>
  <c r="D58" i="9" s="1"/>
  <c r="CH54" i="9"/>
  <c r="CA54" i="9" s="1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CH53" i="9"/>
  <c r="CA53" i="9" s="1"/>
  <c r="F53" i="9"/>
  <c r="E53" i="9"/>
  <c r="D53" i="9" s="1"/>
  <c r="CH52" i="9"/>
  <c r="CA52" i="9" s="1"/>
  <c r="F52" i="9"/>
  <c r="E52" i="9"/>
  <c r="D52" i="9" s="1"/>
  <c r="CH51" i="9"/>
  <c r="CA51" i="9" s="1"/>
  <c r="F51" i="9"/>
  <c r="E51" i="9"/>
  <c r="D51" i="9" s="1"/>
  <c r="CH50" i="9"/>
  <c r="CA50" i="9" s="1"/>
  <c r="F50" i="9"/>
  <c r="E50" i="9"/>
  <c r="D50" i="9" s="1"/>
  <c r="CH49" i="9"/>
  <c r="CA49" i="9" s="1"/>
  <c r="F49" i="9"/>
  <c r="E49" i="9"/>
  <c r="D49" i="9" s="1"/>
  <c r="CH48" i="9"/>
  <c r="CA48" i="9" s="1"/>
  <c r="F48" i="9"/>
  <c r="F54" i="9" s="1"/>
  <c r="E48" i="9"/>
  <c r="E54" i="9" s="1"/>
  <c r="CH47" i="9"/>
  <c r="CA47" i="9" s="1"/>
  <c r="F47" i="9"/>
  <c r="E47" i="9"/>
  <c r="D47" i="9" s="1"/>
  <c r="CH46" i="9"/>
  <c r="CA46" i="9" s="1"/>
  <c r="AI46" i="9"/>
  <c r="AH46" i="9"/>
  <c r="CK46" i="9" s="1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E46" i="9" s="1"/>
  <c r="D46" i="9" s="1"/>
  <c r="F46" i="9"/>
  <c r="F45" i="9"/>
  <c r="E45" i="9"/>
  <c r="D45" i="9" s="1"/>
  <c r="CH44" i="9"/>
  <c r="CA44" i="9" s="1"/>
  <c r="F44" i="9"/>
  <c r="E44" i="9"/>
  <c r="D44" i="9" s="1"/>
  <c r="F43" i="9"/>
  <c r="E43" i="9"/>
  <c r="D43" i="9" s="1"/>
  <c r="F42" i="9"/>
  <c r="E42" i="9"/>
  <c r="D42" i="9" s="1"/>
  <c r="CH41" i="9"/>
  <c r="CA41" i="9" s="1"/>
  <c r="F41" i="9"/>
  <c r="E41" i="9"/>
  <c r="D41" i="9" s="1"/>
  <c r="AK36" i="9"/>
  <c r="AJ36" i="9"/>
  <c r="AI36" i="9"/>
  <c r="AH36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T36" i="9"/>
  <c r="S36" i="9"/>
  <c r="R36" i="9"/>
  <c r="Q36" i="9"/>
  <c r="P36" i="9"/>
  <c r="O36" i="9"/>
  <c r="N36" i="9"/>
  <c r="M36" i="9"/>
  <c r="L36" i="9"/>
  <c r="K36" i="9"/>
  <c r="J36" i="9"/>
  <c r="I36" i="9"/>
  <c r="H36" i="9"/>
  <c r="G36" i="9"/>
  <c r="CH35" i="9"/>
  <c r="CA35" i="9"/>
  <c r="F35" i="9"/>
  <c r="E35" i="9"/>
  <c r="D35" i="9" s="1"/>
  <c r="CH34" i="9"/>
  <c r="CA34" i="9" s="1"/>
  <c r="F34" i="9"/>
  <c r="E34" i="9"/>
  <c r="D34" i="9" s="1"/>
  <c r="CH33" i="9"/>
  <c r="CA33" i="9" s="1"/>
  <c r="F33" i="9"/>
  <c r="E33" i="9"/>
  <c r="D33" i="9" s="1"/>
  <c r="CH32" i="9"/>
  <c r="CA32" i="9" s="1"/>
  <c r="F32" i="9"/>
  <c r="E32" i="9"/>
  <c r="D32" i="9" s="1"/>
  <c r="CH31" i="9"/>
  <c r="CA31" i="9" s="1"/>
  <c r="F31" i="9"/>
  <c r="E31" i="9"/>
  <c r="D31" i="9" s="1"/>
  <c r="CH30" i="9"/>
  <c r="CA30" i="9" s="1"/>
  <c r="F30" i="9"/>
  <c r="E30" i="9"/>
  <c r="D30" i="9" s="1"/>
  <c r="CH29" i="9"/>
  <c r="CA29" i="9" s="1"/>
  <c r="F29" i="9"/>
  <c r="E29" i="9"/>
  <c r="D29" i="9" s="1"/>
  <c r="CH28" i="9"/>
  <c r="CA28" i="9" s="1"/>
  <c r="F28" i="9"/>
  <c r="E28" i="9"/>
  <c r="D28" i="9" s="1"/>
  <c r="CH27" i="9"/>
  <c r="CA27" i="9" s="1"/>
  <c r="CF27" i="9"/>
  <c r="F27" i="9"/>
  <c r="E27" i="9"/>
  <c r="D27" i="9" s="1"/>
  <c r="CK26" i="9"/>
  <c r="CH26" i="9"/>
  <c r="CA26" i="9" s="1"/>
  <c r="CF26" i="9"/>
  <c r="F26" i="9"/>
  <c r="E26" i="9"/>
  <c r="D26" i="9" s="1"/>
  <c r="CK25" i="9"/>
  <c r="CH25" i="9"/>
  <c r="CA25" i="9" s="1"/>
  <c r="CF25" i="9"/>
  <c r="F25" i="9"/>
  <c r="E25" i="9"/>
  <c r="D25" i="9" s="1"/>
  <c r="CK24" i="9"/>
  <c r="CH24" i="9"/>
  <c r="CA24" i="9" s="1"/>
  <c r="CF24" i="9"/>
  <c r="F24" i="9"/>
  <c r="E24" i="9"/>
  <c r="D24" i="9" s="1"/>
  <c r="CK23" i="9"/>
  <c r="CH23" i="9"/>
  <c r="CA23" i="9" s="1"/>
  <c r="CF23" i="9"/>
  <c r="F23" i="9"/>
  <c r="E23" i="9"/>
  <c r="D23" i="9" s="1"/>
  <c r="CK22" i="9"/>
  <c r="CH22" i="9"/>
  <c r="CA22" i="9" s="1"/>
  <c r="CF22" i="9"/>
  <c r="F22" i="9"/>
  <c r="E22" i="9"/>
  <c r="D22" i="9" s="1"/>
  <c r="CK21" i="9"/>
  <c r="CH21" i="9"/>
  <c r="CA21" i="9" s="1"/>
  <c r="CF21" i="9"/>
  <c r="F21" i="9"/>
  <c r="E21" i="9"/>
  <c r="D21" i="9" s="1"/>
  <c r="CH20" i="9"/>
  <c r="CA20" i="9" s="1"/>
  <c r="F20" i="9"/>
  <c r="E20" i="9"/>
  <c r="D20" i="9" s="1"/>
  <c r="CH19" i="9"/>
  <c r="AL19" i="9"/>
  <c r="F19" i="9"/>
  <c r="F36" i="9" s="1"/>
  <c r="E19" i="9"/>
  <c r="CL15" i="9"/>
  <c r="CJ15" i="9"/>
  <c r="CH15" i="9"/>
  <c r="CA15" i="9" s="1"/>
  <c r="F15" i="9"/>
  <c r="E15" i="9"/>
  <c r="D15" i="9" s="1"/>
  <c r="CL14" i="9"/>
  <c r="CJ14" i="9"/>
  <c r="CH14" i="9"/>
  <c r="CA14" i="9" s="1"/>
  <c r="F14" i="9"/>
  <c r="E14" i="9"/>
  <c r="D14" i="9" s="1"/>
  <c r="CL13" i="9"/>
  <c r="CJ13" i="9"/>
  <c r="CH13" i="9"/>
  <c r="CA13" i="9" s="1"/>
  <c r="F13" i="9"/>
  <c r="E13" i="9"/>
  <c r="D13" i="9" s="1"/>
  <c r="CL12" i="9"/>
  <c r="CJ12" i="9"/>
  <c r="CH12" i="9"/>
  <c r="F12" i="9"/>
  <c r="E12" i="9"/>
  <c r="D12" i="9" s="1"/>
  <c r="A5" i="9"/>
  <c r="A4" i="9"/>
  <c r="A3" i="9"/>
  <c r="A2" i="9"/>
  <c r="CL20" i="9" l="1"/>
  <c r="CC20" i="9"/>
  <c r="CJ20" i="9"/>
  <c r="CE20" i="9"/>
  <c r="CM20" i="9"/>
  <c r="CD20" i="9"/>
  <c r="CK20" i="9"/>
  <c r="CL30" i="9"/>
  <c r="CC30" i="9"/>
  <c r="CK30" i="9"/>
  <c r="CF30" i="9"/>
  <c r="CJ30" i="9"/>
  <c r="CE30" i="9"/>
  <c r="CM30" i="9"/>
  <c r="CI30" i="9"/>
  <c r="CB30" i="9" s="1"/>
  <c r="CD30" i="9"/>
  <c r="CL34" i="9"/>
  <c r="CC34" i="9"/>
  <c r="CK34" i="9"/>
  <c r="CF34" i="9"/>
  <c r="CJ34" i="9"/>
  <c r="CE34" i="9"/>
  <c r="CM34" i="9"/>
  <c r="CI34" i="9"/>
  <c r="CB34" i="9" s="1"/>
  <c r="CD34" i="9"/>
  <c r="CI45" i="9"/>
  <c r="CB45" i="9" s="1"/>
  <c r="CL45" i="9"/>
  <c r="CE45" i="9"/>
  <c r="CK45" i="9"/>
  <c r="CD45" i="9"/>
  <c r="CJ45" i="9"/>
  <c r="CC45" i="9"/>
  <c r="CI50" i="9"/>
  <c r="CB50" i="9" s="1"/>
  <c r="AJ50" i="9" s="1"/>
  <c r="CC50" i="9"/>
  <c r="CL50" i="9"/>
  <c r="CK50" i="9"/>
  <c r="CE50" i="9"/>
  <c r="CJ50" i="9"/>
  <c r="CD50" i="9"/>
  <c r="J68" i="9"/>
  <c r="V84" i="9"/>
  <c r="V88" i="9"/>
  <c r="CK176" i="9"/>
  <c r="CD176" i="9" s="1"/>
  <c r="CI176" i="9"/>
  <c r="CB176" i="9" s="1"/>
  <c r="CH176" i="9"/>
  <c r="CA176" i="9" s="1"/>
  <c r="CJ176" i="9"/>
  <c r="CC176" i="9" s="1"/>
  <c r="CK12" i="9"/>
  <c r="CE12" i="9"/>
  <c r="CI12" i="9"/>
  <c r="CB12" i="9" s="1"/>
  <c r="CC12" i="9"/>
  <c r="CD12" i="9"/>
  <c r="CI13" i="9"/>
  <c r="CB13" i="9" s="1"/>
  <c r="AJ13" i="9" s="1"/>
  <c r="CC13" i="9"/>
  <c r="CK13" i="9"/>
  <c r="CE13" i="9"/>
  <c r="CD13" i="9"/>
  <c r="CK14" i="9"/>
  <c r="CE14" i="9"/>
  <c r="CI14" i="9"/>
  <c r="CB14" i="9" s="1"/>
  <c r="AJ14" i="9" s="1"/>
  <c r="CC14" i="9"/>
  <c r="CD14" i="9"/>
  <c r="CI15" i="9"/>
  <c r="CB15" i="9" s="1"/>
  <c r="AJ15" i="9" s="1"/>
  <c r="CC15" i="9"/>
  <c r="CK15" i="9"/>
  <c r="CE15" i="9"/>
  <c r="CD15" i="9"/>
  <c r="D19" i="9"/>
  <c r="E36" i="9"/>
  <c r="CF20" i="9"/>
  <c r="CL21" i="9"/>
  <c r="CC21" i="9"/>
  <c r="CJ21" i="9"/>
  <c r="CE21" i="9"/>
  <c r="CM21" i="9"/>
  <c r="CI21" i="9"/>
  <c r="CB21" i="9" s="1"/>
  <c r="CD21" i="9"/>
  <c r="AL21" i="9" s="1"/>
  <c r="CL23" i="9"/>
  <c r="CC23" i="9"/>
  <c r="CJ23" i="9"/>
  <c r="CE23" i="9"/>
  <c r="CM23" i="9"/>
  <c r="CI23" i="9"/>
  <c r="CB23" i="9" s="1"/>
  <c r="CD23" i="9"/>
  <c r="AL23" i="9" s="1"/>
  <c r="CL25" i="9"/>
  <c r="CC25" i="9"/>
  <c r="CJ25" i="9"/>
  <c r="CE25" i="9"/>
  <c r="CM25" i="9"/>
  <c r="CI25" i="9"/>
  <c r="CB25" i="9" s="1"/>
  <c r="CD25" i="9"/>
  <c r="AL25" i="9" s="1"/>
  <c r="CL27" i="9"/>
  <c r="CC27" i="9"/>
  <c r="CK27" i="9"/>
  <c r="CJ27" i="9"/>
  <c r="CE27" i="9"/>
  <c r="CM27" i="9"/>
  <c r="CI27" i="9"/>
  <c r="CB27" i="9" s="1"/>
  <c r="AL27" i="9" s="1"/>
  <c r="CD27" i="9"/>
  <c r="CL29" i="9"/>
  <c r="CC29" i="9"/>
  <c r="CK29" i="9"/>
  <c r="CF29" i="9"/>
  <c r="CJ29" i="9"/>
  <c r="CE29" i="9"/>
  <c r="CM29" i="9"/>
  <c r="CI29" i="9"/>
  <c r="CB29" i="9" s="1"/>
  <c r="AL29" i="9" s="1"/>
  <c r="CD29" i="9"/>
  <c r="AL31" i="9"/>
  <c r="CL33" i="9"/>
  <c r="CC33" i="9"/>
  <c r="CK33" i="9"/>
  <c r="CF33" i="9"/>
  <c r="CJ33" i="9"/>
  <c r="CE33" i="9"/>
  <c r="CM33" i="9"/>
  <c r="CI33" i="9"/>
  <c r="CB33" i="9" s="1"/>
  <c r="AL33" i="9" s="1"/>
  <c r="CD33" i="9"/>
  <c r="CE42" i="9"/>
  <c r="CL42" i="9"/>
  <c r="CD42" i="9"/>
  <c r="CK42" i="9"/>
  <c r="CI42" i="9"/>
  <c r="CB42" i="9" s="1"/>
  <c r="CI44" i="9"/>
  <c r="CB44" i="9" s="1"/>
  <c r="CC44" i="9"/>
  <c r="AJ44" i="9" s="1"/>
  <c r="CL44" i="9"/>
  <c r="CK44" i="9"/>
  <c r="CE44" i="9"/>
  <c r="CJ44" i="9"/>
  <c r="CD44" i="9"/>
  <c r="CC46" i="9"/>
  <c r="CE46" i="9"/>
  <c r="AJ47" i="9"/>
  <c r="CK49" i="9"/>
  <c r="CE49" i="9"/>
  <c r="CJ49" i="9"/>
  <c r="CD49" i="9"/>
  <c r="CI49" i="9"/>
  <c r="CB49" i="9" s="1"/>
  <c r="CC49" i="9"/>
  <c r="AJ49" i="9" s="1"/>
  <c r="CL49" i="9"/>
  <c r="AJ51" i="9"/>
  <c r="CK53" i="9"/>
  <c r="CE53" i="9"/>
  <c r="CJ53" i="9"/>
  <c r="CD53" i="9"/>
  <c r="CI53" i="9"/>
  <c r="CB53" i="9" s="1"/>
  <c r="CC53" i="9"/>
  <c r="AJ53" i="9" s="1"/>
  <c r="CL53" i="9"/>
  <c r="J65" i="9"/>
  <c r="CI163" i="9"/>
  <c r="CB163" i="9" s="1"/>
  <c r="CK163" i="9"/>
  <c r="CD163" i="9" s="1"/>
  <c r="CJ163" i="9"/>
  <c r="CC163" i="9" s="1"/>
  <c r="CH163" i="9"/>
  <c r="CA163" i="9" s="1"/>
  <c r="CI165" i="9"/>
  <c r="CB165" i="9" s="1"/>
  <c r="CK165" i="9"/>
  <c r="CD165" i="9" s="1"/>
  <c r="CH165" i="9"/>
  <c r="CA165" i="9" s="1"/>
  <c r="CJ165" i="9"/>
  <c r="CC165" i="9" s="1"/>
  <c r="CK188" i="9"/>
  <c r="CD188" i="9" s="1"/>
  <c r="CI188" i="9"/>
  <c r="CB188" i="9" s="1"/>
  <c r="CH188" i="9"/>
  <c r="CA188" i="9" s="1"/>
  <c r="CL188" i="9"/>
  <c r="CE188" i="9" s="1"/>
  <c r="CJ188" i="9"/>
  <c r="CC188" i="9" s="1"/>
  <c r="CN203" i="9"/>
  <c r="CF203" i="9"/>
  <c r="CL203" i="9"/>
  <c r="CD203" i="9"/>
  <c r="AF203" i="9" s="1"/>
  <c r="CK203" i="9"/>
  <c r="CE203" i="9"/>
  <c r="CI203" i="9"/>
  <c r="CB203" i="9" s="1"/>
  <c r="CG203" i="9"/>
  <c r="CM203" i="9"/>
  <c r="CA12" i="9"/>
  <c r="CL28" i="9"/>
  <c r="CC28" i="9"/>
  <c r="CK28" i="9"/>
  <c r="CF28" i="9"/>
  <c r="CJ28" i="9"/>
  <c r="CE28" i="9"/>
  <c r="CM28" i="9"/>
  <c r="CI28" i="9"/>
  <c r="CB28" i="9" s="1"/>
  <c r="AL28" i="9" s="1"/>
  <c r="CD28" i="9"/>
  <c r="AL30" i="9"/>
  <c r="CL32" i="9"/>
  <c r="CC32" i="9"/>
  <c r="CK32" i="9"/>
  <c r="CF32" i="9"/>
  <c r="CJ32" i="9"/>
  <c r="CE32" i="9"/>
  <c r="CM32" i="9"/>
  <c r="CI32" i="9"/>
  <c r="CB32" i="9" s="1"/>
  <c r="AL32" i="9" s="1"/>
  <c r="CD32" i="9"/>
  <c r="AL34" i="9"/>
  <c r="CK41" i="9"/>
  <c r="CE41" i="9"/>
  <c r="CJ41" i="9"/>
  <c r="CD41" i="9"/>
  <c r="CI41" i="9"/>
  <c r="CB41" i="9" s="1"/>
  <c r="AJ41" i="9" s="1"/>
  <c r="CC41" i="9"/>
  <c r="CL41" i="9"/>
  <c r="CI52" i="9"/>
  <c r="CB52" i="9" s="1"/>
  <c r="AJ52" i="9" s="1"/>
  <c r="CC52" i="9"/>
  <c r="CL52" i="9"/>
  <c r="CK52" i="9"/>
  <c r="CE52" i="9"/>
  <c r="CJ52" i="9"/>
  <c r="CD52" i="9"/>
  <c r="V97" i="9"/>
  <c r="CN211" i="9"/>
  <c r="CF211" i="9"/>
  <c r="CJ209" i="9"/>
  <c r="CC209" i="9" s="1"/>
  <c r="CL211" i="9"/>
  <c r="CD211" i="9"/>
  <c r="CK211" i="9"/>
  <c r="CE211" i="9"/>
  <c r="CG211" i="9"/>
  <c r="CM211" i="9"/>
  <c r="CI211" i="9"/>
  <c r="CB211" i="9" s="1"/>
  <c r="AF211" i="9" s="1"/>
  <c r="CK213" i="9"/>
  <c r="CG213" i="9"/>
  <c r="CL213" i="9"/>
  <c r="CF213" i="9"/>
  <c r="CJ211" i="9"/>
  <c r="CC211" i="9" s="1"/>
  <c r="CN213" i="9"/>
  <c r="CI213" i="9"/>
  <c r="CB213" i="9" s="1"/>
  <c r="CD213" i="9"/>
  <c r="CE213" i="9"/>
  <c r="CM213" i="9"/>
  <c r="CI20" i="9"/>
  <c r="CB20" i="9" s="1"/>
  <c r="AL20" i="9" s="1"/>
  <c r="CL22" i="9"/>
  <c r="CC22" i="9"/>
  <c r="CJ22" i="9"/>
  <c r="CE22" i="9"/>
  <c r="CM22" i="9"/>
  <c r="CI22" i="9"/>
  <c r="CB22" i="9" s="1"/>
  <c r="CD22" i="9"/>
  <c r="AL22" i="9"/>
  <c r="CL24" i="9"/>
  <c r="CC24" i="9"/>
  <c r="CJ24" i="9"/>
  <c r="CE24" i="9"/>
  <c r="CM24" i="9"/>
  <c r="CI24" i="9"/>
  <c r="CB24" i="9" s="1"/>
  <c r="CD24" i="9"/>
  <c r="AL24" i="9"/>
  <c r="CL26" i="9"/>
  <c r="CC26" i="9"/>
  <c r="CJ26" i="9"/>
  <c r="CE26" i="9"/>
  <c r="CM26" i="9"/>
  <c r="CI26" i="9"/>
  <c r="CB26" i="9" s="1"/>
  <c r="CD26" i="9"/>
  <c r="AL26" i="9"/>
  <c r="CL31" i="9"/>
  <c r="CC31" i="9"/>
  <c r="CK31" i="9"/>
  <c r="CF31" i="9"/>
  <c r="CJ31" i="9"/>
  <c r="CE31" i="9"/>
  <c r="CM31" i="9"/>
  <c r="CI31" i="9"/>
  <c r="CB31" i="9" s="1"/>
  <c r="CD31" i="9"/>
  <c r="CL35" i="9"/>
  <c r="CC35" i="9"/>
  <c r="CK35" i="9"/>
  <c r="CF35" i="9"/>
  <c r="CJ35" i="9"/>
  <c r="CE35" i="9"/>
  <c r="CM35" i="9"/>
  <c r="CI35" i="9"/>
  <c r="CB35" i="9" s="1"/>
  <c r="CD35" i="9"/>
  <c r="CK43" i="9"/>
  <c r="CI43" i="9"/>
  <c r="CB43" i="9" s="1"/>
  <c r="AJ43" i="9" s="1"/>
  <c r="CE43" i="9"/>
  <c r="CL43" i="9"/>
  <c r="CD43" i="9"/>
  <c r="CI46" i="9"/>
  <c r="CB46" i="9" s="1"/>
  <c r="CL46" i="9"/>
  <c r="CD46" i="9"/>
  <c r="CK47" i="9"/>
  <c r="CE47" i="9"/>
  <c r="CJ47" i="9"/>
  <c r="CD47" i="9"/>
  <c r="CI47" i="9"/>
  <c r="CB47" i="9" s="1"/>
  <c r="CC47" i="9"/>
  <c r="CL47" i="9"/>
  <c r="CK51" i="9"/>
  <c r="CE51" i="9"/>
  <c r="CJ51" i="9"/>
  <c r="CD51" i="9"/>
  <c r="CI51" i="9"/>
  <c r="CB51" i="9" s="1"/>
  <c r="CC51" i="9"/>
  <c r="CL51" i="9"/>
  <c r="V82" i="9"/>
  <c r="CI166" i="9"/>
  <c r="CB166" i="9" s="1"/>
  <c r="CK166" i="9"/>
  <c r="CD166" i="9" s="1"/>
  <c r="CJ166" i="9"/>
  <c r="CC166" i="9" s="1"/>
  <c r="CH166" i="9"/>
  <c r="CA166" i="9" s="1"/>
  <c r="CK180" i="9"/>
  <c r="CD180" i="9" s="1"/>
  <c r="CI180" i="9"/>
  <c r="CB180" i="9" s="1"/>
  <c r="CH180" i="9"/>
  <c r="CA180" i="9" s="1"/>
  <c r="CJ180" i="9"/>
  <c r="CC180" i="9" s="1"/>
  <c r="CI186" i="9"/>
  <c r="CB186" i="9" s="1"/>
  <c r="CK186" i="9"/>
  <c r="CD186" i="9" s="1"/>
  <c r="CL186" i="9"/>
  <c r="CE186" i="9" s="1"/>
  <c r="CH186" i="9"/>
  <c r="CA186" i="9" s="1"/>
  <c r="CJ186" i="9"/>
  <c r="CC186" i="9" s="1"/>
  <c r="CN209" i="9"/>
  <c r="CF209" i="9"/>
  <c r="CJ207" i="9"/>
  <c r="CC207" i="9" s="1"/>
  <c r="CL209" i="9"/>
  <c r="CD209" i="9"/>
  <c r="CK209" i="9"/>
  <c r="CE209" i="9"/>
  <c r="CG209" i="9"/>
  <c r="CM209" i="9"/>
  <c r="CI209" i="9"/>
  <c r="CB209" i="9" s="1"/>
  <c r="CJ46" i="9"/>
  <c r="CD56" i="9"/>
  <c r="CJ56" i="9"/>
  <c r="CE57" i="9"/>
  <c r="J62" i="9"/>
  <c r="J70" i="9"/>
  <c r="CN136" i="9"/>
  <c r="CG136" i="9" s="1"/>
  <c r="CJ136" i="9"/>
  <c r="CF136" i="9"/>
  <c r="CB136" i="9"/>
  <c r="CL136" i="9"/>
  <c r="CH136" i="9"/>
  <c r="CD136" i="9"/>
  <c r="CN137" i="9"/>
  <c r="CG137" i="9" s="1"/>
  <c r="CJ137" i="9"/>
  <c r="CF137" i="9"/>
  <c r="CB137" i="9"/>
  <c r="CL137" i="9"/>
  <c r="CH137" i="9"/>
  <c r="CD137" i="9"/>
  <c r="CN138" i="9"/>
  <c r="CG138" i="9" s="1"/>
  <c r="CJ138" i="9"/>
  <c r="CF138" i="9"/>
  <c r="CB138" i="9"/>
  <c r="CL138" i="9"/>
  <c r="CH138" i="9"/>
  <c r="CD138" i="9"/>
  <c r="CN139" i="9"/>
  <c r="CG139" i="9" s="1"/>
  <c r="CJ139" i="9"/>
  <c r="CF139" i="9"/>
  <c r="CB139" i="9"/>
  <c r="CL139" i="9"/>
  <c r="CH139" i="9"/>
  <c r="CD139" i="9"/>
  <c r="CN140" i="9"/>
  <c r="CG140" i="9" s="1"/>
  <c r="CJ140" i="9"/>
  <c r="CF140" i="9"/>
  <c r="CB140" i="9"/>
  <c r="CL140" i="9"/>
  <c r="CH140" i="9"/>
  <c r="CD140" i="9"/>
  <c r="CN141" i="9"/>
  <c r="CG141" i="9" s="1"/>
  <c r="CJ141" i="9"/>
  <c r="CF141" i="9"/>
  <c r="CB141" i="9"/>
  <c r="CL141" i="9"/>
  <c r="CH141" i="9"/>
  <c r="CD141" i="9"/>
  <c r="CN142" i="9"/>
  <c r="CG142" i="9" s="1"/>
  <c r="CJ142" i="9"/>
  <c r="CF142" i="9"/>
  <c r="CB142" i="9"/>
  <c r="CL142" i="9"/>
  <c r="CH142" i="9"/>
  <c r="CD142" i="9"/>
  <c r="CN143" i="9"/>
  <c r="CG143" i="9" s="1"/>
  <c r="CJ143" i="9"/>
  <c r="CF143" i="9"/>
  <c r="CB143" i="9"/>
  <c r="CL143" i="9"/>
  <c r="CH143" i="9"/>
  <c r="CD143" i="9"/>
  <c r="D144" i="9"/>
  <c r="CI167" i="9"/>
  <c r="CB167" i="9" s="1"/>
  <c r="CJ167" i="9"/>
  <c r="CC167" i="9" s="1"/>
  <c r="CK174" i="9"/>
  <c r="CD174" i="9" s="1"/>
  <c r="CI174" i="9"/>
  <c r="CB174" i="9" s="1"/>
  <c r="CH174" i="9"/>
  <c r="CA174" i="9" s="1"/>
  <c r="CJ174" i="9"/>
  <c r="CC174" i="9" s="1"/>
  <c r="CK177" i="9"/>
  <c r="CD177" i="9" s="1"/>
  <c r="CI177" i="9"/>
  <c r="CB177" i="9" s="1"/>
  <c r="CJ177" i="9"/>
  <c r="CC177" i="9" s="1"/>
  <c r="CL212" i="9"/>
  <c r="CD212" i="9"/>
  <c r="CN212" i="9"/>
  <c r="CF212" i="9"/>
  <c r="CJ210" i="9"/>
  <c r="CC210" i="9" s="1"/>
  <c r="CI212" i="9"/>
  <c r="CB212" i="9" s="1"/>
  <c r="CM212" i="9"/>
  <c r="CG212" i="9"/>
  <c r="CK212" i="9"/>
  <c r="CE232" i="9"/>
  <c r="CJ230" i="9"/>
  <c r="CC230" i="9" s="1"/>
  <c r="CM232" i="9"/>
  <c r="CG232" i="9"/>
  <c r="CI232" i="9"/>
  <c r="CB232" i="9" s="1"/>
  <c r="CN232" i="9"/>
  <c r="CF232" i="9"/>
  <c r="CK240" i="9"/>
  <c r="CG240" i="9"/>
  <c r="CJ238" i="9"/>
  <c r="CC238" i="9" s="1"/>
  <c r="CM240" i="9"/>
  <c r="CI240" i="9"/>
  <c r="CB240" i="9" s="1"/>
  <c r="AF240" i="9" s="1"/>
  <c r="CE240" i="9"/>
  <c r="CN240" i="9"/>
  <c r="CF240" i="9"/>
  <c r="CL240" i="9"/>
  <c r="CD240" i="9"/>
  <c r="CM241" i="9"/>
  <c r="CI241" i="9"/>
  <c r="CB241" i="9" s="1"/>
  <c r="CE241" i="9"/>
  <c r="CK241" i="9"/>
  <c r="CG241" i="9"/>
  <c r="CJ239" i="9"/>
  <c r="CC239" i="9" s="1"/>
  <c r="CN241" i="9"/>
  <c r="CF241" i="9"/>
  <c r="CD241" i="9"/>
  <c r="CL241" i="9"/>
  <c r="CK242" i="9"/>
  <c r="CG242" i="9"/>
  <c r="CM242" i="9"/>
  <c r="CI242" i="9"/>
  <c r="CB242" i="9" s="1"/>
  <c r="CE242" i="9"/>
  <c r="CN242" i="9"/>
  <c r="CF242" i="9"/>
  <c r="CJ240" i="9"/>
  <c r="CC240" i="9" s="1"/>
  <c r="CL242" i="9"/>
  <c r="CD242" i="9"/>
  <c r="CM243" i="9"/>
  <c r="CI243" i="9"/>
  <c r="CB243" i="9" s="1"/>
  <c r="CE243" i="9"/>
  <c r="CK243" i="9"/>
  <c r="CG243" i="9"/>
  <c r="CJ241" i="9"/>
  <c r="CC241" i="9" s="1"/>
  <c r="CN243" i="9"/>
  <c r="CF243" i="9"/>
  <c r="CD243" i="9"/>
  <c r="CL243" i="9"/>
  <c r="CK244" i="9"/>
  <c r="CG244" i="9"/>
  <c r="CM244" i="9"/>
  <c r="CI244" i="9"/>
  <c r="CB244" i="9" s="1"/>
  <c r="CE244" i="9"/>
  <c r="CN244" i="9"/>
  <c r="CF244" i="9"/>
  <c r="CJ242" i="9"/>
  <c r="CC242" i="9" s="1"/>
  <c r="CL244" i="9"/>
  <c r="CD244" i="9"/>
  <c r="CM245" i="9"/>
  <c r="CI245" i="9"/>
  <c r="CB245" i="9" s="1"/>
  <c r="CE245" i="9"/>
  <c r="CK245" i="9"/>
  <c r="CG245" i="9"/>
  <c r="CJ243" i="9"/>
  <c r="CC243" i="9" s="1"/>
  <c r="CN245" i="9"/>
  <c r="CF245" i="9"/>
  <c r="CD245" i="9"/>
  <c r="CL245" i="9"/>
  <c r="CK246" i="9"/>
  <c r="CG246" i="9"/>
  <c r="CM246" i="9"/>
  <c r="CI246" i="9"/>
  <c r="CB246" i="9" s="1"/>
  <c r="CE246" i="9"/>
  <c r="CN246" i="9"/>
  <c r="CF246" i="9"/>
  <c r="CJ244" i="9"/>
  <c r="CC244" i="9" s="1"/>
  <c r="CD246" i="9"/>
  <c r="CL268" i="9"/>
  <c r="CD268" i="9"/>
  <c r="CN268" i="9"/>
  <c r="CF268" i="9"/>
  <c r="CJ266" i="9"/>
  <c r="CC266" i="9" s="1"/>
  <c r="AF266" i="9" s="1"/>
  <c r="CM268" i="9"/>
  <c r="CG268" i="9"/>
  <c r="CE268" i="9"/>
  <c r="CI268" i="9"/>
  <c r="CB268" i="9" s="1"/>
  <c r="AF268" i="9" s="1"/>
  <c r="CN269" i="9"/>
  <c r="CF269" i="9"/>
  <c r="CJ267" i="9"/>
  <c r="CC267" i="9" s="1"/>
  <c r="CL269" i="9"/>
  <c r="CD269" i="9"/>
  <c r="CI269" i="9"/>
  <c r="CB269" i="9" s="1"/>
  <c r="AF269" i="9" s="1"/>
  <c r="CG269" i="9"/>
  <c r="CK269" i="9"/>
  <c r="CM269" i="9"/>
  <c r="CL272" i="9"/>
  <c r="CD272" i="9"/>
  <c r="CN272" i="9"/>
  <c r="CF272" i="9"/>
  <c r="CJ270" i="9"/>
  <c r="CC270" i="9" s="1"/>
  <c r="CM272" i="9"/>
  <c r="CG272" i="9"/>
  <c r="CI272" i="9"/>
  <c r="CB272" i="9" s="1"/>
  <c r="CE272" i="9"/>
  <c r="CN273" i="9"/>
  <c r="CF273" i="9"/>
  <c r="CJ271" i="9"/>
  <c r="CC271" i="9" s="1"/>
  <c r="CL273" i="9"/>
  <c r="CD273" i="9"/>
  <c r="CI273" i="9"/>
  <c r="CB273" i="9" s="1"/>
  <c r="CK273" i="9"/>
  <c r="CG273" i="9"/>
  <c r="CM273" i="9"/>
  <c r="CM275" i="9"/>
  <c r="CI275" i="9"/>
  <c r="CB275" i="9" s="1"/>
  <c r="CE275" i="9"/>
  <c r="CJ273" i="9"/>
  <c r="CC273" i="9" s="1"/>
  <c r="CK275" i="9"/>
  <c r="CG275" i="9"/>
  <c r="CN275" i="9"/>
  <c r="CF275" i="9"/>
  <c r="CL275" i="9"/>
  <c r="CD275" i="9"/>
  <c r="AF275" i="9"/>
  <c r="CN278" i="9"/>
  <c r="CF278" i="9"/>
  <c r="CL278" i="9"/>
  <c r="CD278" i="9"/>
  <c r="AF278" i="9" s="1"/>
  <c r="CJ276" i="9"/>
  <c r="CC276" i="9" s="1"/>
  <c r="CK278" i="9"/>
  <c r="CE278" i="9"/>
  <c r="CM278" i="9"/>
  <c r="CI278" i="9"/>
  <c r="CB278" i="9" s="1"/>
  <c r="D48" i="9"/>
  <c r="CE56" i="9"/>
  <c r="CK56" i="9"/>
  <c r="CA136" i="9"/>
  <c r="CI136" i="9"/>
  <c r="CA137" i="9"/>
  <c r="CI137" i="9"/>
  <c r="CA138" i="9"/>
  <c r="CI138" i="9"/>
  <c r="CA139" i="9"/>
  <c r="CI139" i="9"/>
  <c r="CA140" i="9"/>
  <c r="CI140" i="9"/>
  <c r="CA141" i="9"/>
  <c r="CI141" i="9"/>
  <c r="CA142" i="9"/>
  <c r="CI142" i="9"/>
  <c r="CA143" i="9"/>
  <c r="CI143" i="9"/>
  <c r="CK150" i="9"/>
  <c r="CD150" i="9" s="1"/>
  <c r="CI150" i="9"/>
  <c r="CB150" i="9" s="1"/>
  <c r="U150" i="9" s="1"/>
  <c r="CJ150" i="9"/>
  <c r="CC150" i="9" s="1"/>
  <c r="CI152" i="9"/>
  <c r="CB152" i="9" s="1"/>
  <c r="CK152" i="9"/>
  <c r="CD152" i="9" s="1"/>
  <c r="CJ152" i="9"/>
  <c r="CC152" i="9" s="1"/>
  <c r="U152" i="9" s="1"/>
  <c r="CK154" i="9"/>
  <c r="CD154" i="9" s="1"/>
  <c r="CI154" i="9"/>
  <c r="CB154" i="9" s="1"/>
  <c r="U154" i="9" s="1"/>
  <c r="CJ154" i="9"/>
  <c r="CC154" i="9" s="1"/>
  <c r="CI156" i="9"/>
  <c r="CB156" i="9" s="1"/>
  <c r="U156" i="9" s="1"/>
  <c r="CK156" i="9"/>
  <c r="CD156" i="9" s="1"/>
  <c r="CJ156" i="9"/>
  <c r="CC156" i="9" s="1"/>
  <c r="CK158" i="9"/>
  <c r="CD158" i="9" s="1"/>
  <c r="CI158" i="9"/>
  <c r="CB158" i="9" s="1"/>
  <c r="U158" i="9" s="1"/>
  <c r="CJ158" i="9"/>
  <c r="CC158" i="9" s="1"/>
  <c r="CI160" i="9"/>
  <c r="CB160" i="9" s="1"/>
  <c r="U160" i="9" s="1"/>
  <c r="CK160" i="9"/>
  <c r="CD160" i="9" s="1"/>
  <c r="CJ160" i="9"/>
  <c r="CC160" i="9" s="1"/>
  <c r="CK162" i="9"/>
  <c r="CD162" i="9" s="1"/>
  <c r="CI162" i="9"/>
  <c r="CB162" i="9" s="1"/>
  <c r="U162" i="9" s="1"/>
  <c r="CJ162" i="9"/>
  <c r="CC162" i="9" s="1"/>
  <c r="CH167" i="9"/>
  <c r="CA167" i="9" s="1"/>
  <c r="U167" i="9" s="1"/>
  <c r="CK173" i="9"/>
  <c r="CD173" i="9" s="1"/>
  <c r="CI173" i="9"/>
  <c r="CB173" i="9" s="1"/>
  <c r="U173" i="9" s="1"/>
  <c r="CJ173" i="9"/>
  <c r="CC173" i="9" s="1"/>
  <c r="CJ187" i="9"/>
  <c r="CC187" i="9" s="1"/>
  <c r="CL187" i="9"/>
  <c r="CE187" i="9" s="1"/>
  <c r="CH187" i="9"/>
  <c r="CA187" i="9" s="1"/>
  <c r="CK187" i="9"/>
  <c r="CD187" i="9" s="1"/>
  <c r="CI187" i="9"/>
  <c r="CB187" i="9" s="1"/>
  <c r="CL189" i="9"/>
  <c r="CE189" i="9" s="1"/>
  <c r="CH189" i="9"/>
  <c r="CA189" i="9" s="1"/>
  <c r="CJ189" i="9"/>
  <c r="CC189" i="9" s="1"/>
  <c r="CK189" i="9"/>
  <c r="CD189" i="9" s="1"/>
  <c r="CI189" i="9"/>
  <c r="CB189" i="9" s="1"/>
  <c r="CL208" i="9"/>
  <c r="CD208" i="9"/>
  <c r="CN208" i="9"/>
  <c r="CF208" i="9"/>
  <c r="CJ206" i="9"/>
  <c r="CC206" i="9" s="1"/>
  <c r="CI208" i="9"/>
  <c r="CB208" i="9" s="1"/>
  <c r="CM208" i="9"/>
  <c r="CG208" i="9"/>
  <c r="CK208" i="9"/>
  <c r="AF213" i="9"/>
  <c r="CM225" i="9"/>
  <c r="CI225" i="9"/>
  <c r="CB225" i="9" s="1"/>
  <c r="CE225" i="9"/>
  <c r="CK225" i="9"/>
  <c r="CG225" i="9"/>
  <c r="AF225" i="9" s="1"/>
  <c r="CN225" i="9"/>
  <c r="CF225" i="9"/>
  <c r="CL225" i="9"/>
  <c r="CJ223" i="9"/>
  <c r="CC223" i="9" s="1"/>
  <c r="CD225" i="9"/>
  <c r="CK226" i="9"/>
  <c r="CG226" i="9"/>
  <c r="CM226" i="9"/>
  <c r="CI226" i="9"/>
  <c r="CB226" i="9" s="1"/>
  <c r="AF226" i="9" s="1"/>
  <c r="CE226" i="9"/>
  <c r="CN226" i="9"/>
  <c r="CF226" i="9"/>
  <c r="CJ224" i="9"/>
  <c r="CC224" i="9" s="1"/>
  <c r="CD226" i="9"/>
  <c r="CL226" i="9"/>
  <c r="CM227" i="9"/>
  <c r="CI227" i="9"/>
  <c r="CB227" i="9" s="1"/>
  <c r="CE227" i="9"/>
  <c r="AF227" i="9" s="1"/>
  <c r="CK227" i="9"/>
  <c r="CG227" i="9"/>
  <c r="CJ225" i="9"/>
  <c r="CC225" i="9" s="1"/>
  <c r="CN227" i="9"/>
  <c r="CF227" i="9"/>
  <c r="CL227" i="9"/>
  <c r="CD227" i="9"/>
  <c r="CK228" i="9"/>
  <c r="CG228" i="9"/>
  <c r="CM228" i="9"/>
  <c r="CI228" i="9"/>
  <c r="CB228" i="9" s="1"/>
  <c r="AF228" i="9" s="1"/>
  <c r="CE228" i="9"/>
  <c r="CN228" i="9"/>
  <c r="CF228" i="9"/>
  <c r="CJ226" i="9"/>
  <c r="CC226" i="9" s="1"/>
  <c r="CD228" i="9"/>
  <c r="CL228" i="9"/>
  <c r="CM229" i="9"/>
  <c r="CI229" i="9"/>
  <c r="CB229" i="9" s="1"/>
  <c r="AF229" i="9" s="1"/>
  <c r="CE229" i="9"/>
  <c r="CK229" i="9"/>
  <c r="CG229" i="9"/>
  <c r="CJ227" i="9"/>
  <c r="CC227" i="9" s="1"/>
  <c r="CN229" i="9"/>
  <c r="CF229" i="9"/>
  <c r="CL229" i="9"/>
  <c r="CD229" i="9"/>
  <c r="CE230" i="9"/>
  <c r="CM230" i="9"/>
  <c r="CG230" i="9"/>
  <c r="CI230" i="9"/>
  <c r="CB230" i="9" s="1"/>
  <c r="CN230" i="9"/>
  <c r="CJ228" i="9"/>
  <c r="CC228" i="9" s="1"/>
  <c r="CF230" i="9"/>
  <c r="CE238" i="9"/>
  <c r="CJ236" i="9"/>
  <c r="CC236" i="9" s="1"/>
  <c r="CM238" i="9"/>
  <c r="CG238" i="9"/>
  <c r="CI238" i="9"/>
  <c r="CB238" i="9" s="1"/>
  <c r="CN238" i="9"/>
  <c r="CF238" i="9"/>
  <c r="CL246" i="9"/>
  <c r="CJ57" i="9"/>
  <c r="CD57" i="9"/>
  <c r="CI57" i="9"/>
  <c r="CB57" i="9" s="1"/>
  <c r="AJ57" i="9" s="1"/>
  <c r="J66" i="9"/>
  <c r="CC136" i="9"/>
  <c r="CK136" i="9"/>
  <c r="CC137" i="9"/>
  <c r="CK137" i="9"/>
  <c r="CC138" i="9"/>
  <c r="CK138" i="9"/>
  <c r="CC139" i="9"/>
  <c r="CK139" i="9"/>
  <c r="CC140" i="9"/>
  <c r="CK140" i="9"/>
  <c r="CC141" i="9"/>
  <c r="CK141" i="9"/>
  <c r="CC142" i="9"/>
  <c r="CK142" i="9"/>
  <c r="CC143" i="9"/>
  <c r="CK143" i="9"/>
  <c r="CJ149" i="9"/>
  <c r="CC149" i="9" s="1"/>
  <c r="CH149" i="9"/>
  <c r="CA149" i="9" s="1"/>
  <c r="CH151" i="9"/>
  <c r="CA151" i="9" s="1"/>
  <c r="CJ151" i="9"/>
  <c r="CC151" i="9" s="1"/>
  <c r="CJ153" i="9"/>
  <c r="CC153" i="9" s="1"/>
  <c r="CH153" i="9"/>
  <c r="CA153" i="9" s="1"/>
  <c r="CH155" i="9"/>
  <c r="CA155" i="9" s="1"/>
  <c r="CJ155" i="9"/>
  <c r="CC155" i="9" s="1"/>
  <c r="CJ157" i="9"/>
  <c r="CC157" i="9" s="1"/>
  <c r="CH157" i="9"/>
  <c r="CA157" i="9" s="1"/>
  <c r="CH159" i="9"/>
  <c r="CA159" i="9" s="1"/>
  <c r="CJ159" i="9"/>
  <c r="CC159" i="9" s="1"/>
  <c r="CJ161" i="9"/>
  <c r="CC161" i="9" s="1"/>
  <c r="CH161" i="9"/>
  <c r="CA161" i="9" s="1"/>
  <c r="CK167" i="9"/>
  <c r="CD167" i="9" s="1"/>
  <c r="CH177" i="9"/>
  <c r="CA177" i="9" s="1"/>
  <c r="U177" i="9" s="1"/>
  <c r="CL204" i="9"/>
  <c r="CD204" i="9"/>
  <c r="CN204" i="9"/>
  <c r="CF204" i="9"/>
  <c r="CI204" i="9"/>
  <c r="CB204" i="9" s="1"/>
  <c r="CM204" i="9"/>
  <c r="CG204" i="9"/>
  <c r="CK204" i="9"/>
  <c r="CE212" i="9"/>
  <c r="CE236" i="9"/>
  <c r="CJ234" i="9"/>
  <c r="CC234" i="9" s="1"/>
  <c r="CM236" i="9"/>
  <c r="CG236" i="9"/>
  <c r="CI236" i="9"/>
  <c r="CB236" i="9" s="1"/>
  <c r="AF236" i="9" s="1"/>
  <c r="CN236" i="9"/>
  <c r="CF236" i="9"/>
  <c r="CL270" i="9"/>
  <c r="CD270" i="9"/>
  <c r="CN270" i="9"/>
  <c r="CF270" i="9"/>
  <c r="CJ268" i="9"/>
  <c r="CC268" i="9" s="1"/>
  <c r="CK270" i="9"/>
  <c r="CE270" i="9"/>
  <c r="CI270" i="9"/>
  <c r="CB270" i="9" s="1"/>
  <c r="CM270" i="9"/>
  <c r="CL274" i="9"/>
  <c r="CD274" i="9"/>
  <c r="CN274" i="9"/>
  <c r="CF274" i="9"/>
  <c r="CJ272" i="9"/>
  <c r="CC272" i="9" s="1"/>
  <c r="CK274" i="9"/>
  <c r="CE274" i="9"/>
  <c r="CI274" i="9"/>
  <c r="CB274" i="9" s="1"/>
  <c r="CM274" i="9"/>
  <c r="CK277" i="9"/>
  <c r="CG277" i="9"/>
  <c r="CM277" i="9"/>
  <c r="CI277" i="9"/>
  <c r="CB277" i="9" s="1"/>
  <c r="CE277" i="9"/>
  <c r="CL277" i="9"/>
  <c r="CD277" i="9"/>
  <c r="CF277" i="9"/>
  <c r="CN277" i="9"/>
  <c r="CJ275" i="9"/>
  <c r="CC275" i="9" s="1"/>
  <c r="D55" i="9"/>
  <c r="CC56" i="9"/>
  <c r="CI56" i="9"/>
  <c r="CB56" i="9" s="1"/>
  <c r="AJ56" i="9" s="1"/>
  <c r="CC57" i="9"/>
  <c r="CK57" i="9"/>
  <c r="CE136" i="9"/>
  <c r="CM136" i="9"/>
  <c r="CE137" i="9"/>
  <c r="CM137" i="9"/>
  <c r="CE138" i="9"/>
  <c r="CM138" i="9"/>
  <c r="CE139" i="9"/>
  <c r="CM139" i="9"/>
  <c r="CE140" i="9"/>
  <c r="CM140" i="9"/>
  <c r="CE141" i="9"/>
  <c r="CM141" i="9"/>
  <c r="CE142" i="9"/>
  <c r="CM142" i="9"/>
  <c r="CE143" i="9"/>
  <c r="CM143" i="9"/>
  <c r="CI149" i="9"/>
  <c r="CB149" i="9" s="1"/>
  <c r="CI151" i="9"/>
  <c r="CB151" i="9" s="1"/>
  <c r="CI153" i="9"/>
  <c r="CB153" i="9" s="1"/>
  <c r="CI155" i="9"/>
  <c r="CB155" i="9" s="1"/>
  <c r="CI157" i="9"/>
  <c r="CB157" i="9" s="1"/>
  <c r="CI159" i="9"/>
  <c r="CB159" i="9" s="1"/>
  <c r="CI161" i="9"/>
  <c r="CB161" i="9" s="1"/>
  <c r="CI164" i="9"/>
  <c r="CB164" i="9" s="1"/>
  <c r="U164" i="9" s="1"/>
  <c r="CK164" i="9"/>
  <c r="CD164" i="9" s="1"/>
  <c r="CI169" i="9"/>
  <c r="CB169" i="9" s="1"/>
  <c r="CJ169" i="9"/>
  <c r="CC169" i="9" s="1"/>
  <c r="CK169" i="9"/>
  <c r="CD169" i="9" s="1"/>
  <c r="CK172" i="9"/>
  <c r="CD172" i="9" s="1"/>
  <c r="CI172" i="9"/>
  <c r="CB172" i="9" s="1"/>
  <c r="CH172" i="9"/>
  <c r="CA172" i="9" s="1"/>
  <c r="CJ172" i="9"/>
  <c r="CC172" i="9" s="1"/>
  <c r="CK178" i="9"/>
  <c r="CD178" i="9" s="1"/>
  <c r="CI178" i="9"/>
  <c r="CB178" i="9" s="1"/>
  <c r="CH178" i="9"/>
  <c r="CA178" i="9" s="1"/>
  <c r="CJ178" i="9"/>
  <c r="CC178" i="9" s="1"/>
  <c r="CK181" i="9"/>
  <c r="CD181" i="9" s="1"/>
  <c r="CI181" i="9"/>
  <c r="CB181" i="9" s="1"/>
  <c r="U181" i="9" s="1"/>
  <c r="CJ181" i="9"/>
  <c r="CC181" i="9" s="1"/>
  <c r="CN205" i="9"/>
  <c r="CF205" i="9"/>
  <c r="CJ203" i="9"/>
  <c r="CC203" i="9" s="1"/>
  <c r="CL205" i="9"/>
  <c r="CD205" i="9"/>
  <c r="CK205" i="9"/>
  <c r="CE205" i="9"/>
  <c r="CM205" i="9"/>
  <c r="CN207" i="9"/>
  <c r="CF207" i="9"/>
  <c r="CJ205" i="9"/>
  <c r="CC205" i="9" s="1"/>
  <c r="AF205" i="9" s="1"/>
  <c r="CL207" i="9"/>
  <c r="CD207" i="9"/>
  <c r="CK207" i="9"/>
  <c r="CE207" i="9"/>
  <c r="AF207" i="9" s="1"/>
  <c r="CM207" i="9"/>
  <c r="CL232" i="9"/>
  <c r="CE234" i="9"/>
  <c r="CJ232" i="9"/>
  <c r="CC232" i="9" s="1"/>
  <c r="CM234" i="9"/>
  <c r="CG234" i="9"/>
  <c r="CI234" i="9"/>
  <c r="CB234" i="9" s="1"/>
  <c r="CN234" i="9"/>
  <c r="CF234" i="9"/>
  <c r="CL257" i="9"/>
  <c r="CD257" i="9"/>
  <c r="CK257" i="9"/>
  <c r="CG257" i="9"/>
  <c r="CI257" i="9"/>
  <c r="CB257" i="9" s="1"/>
  <c r="AF257" i="9" s="1"/>
  <c r="CJ255" i="9"/>
  <c r="CC255" i="9" s="1"/>
  <c r="CM257" i="9"/>
  <c r="CF257" i="9"/>
  <c r="CE257" i="9"/>
  <c r="CN257" i="9"/>
  <c r="CC80" i="9"/>
  <c r="V80" i="9" s="1"/>
  <c r="CK80" i="9"/>
  <c r="CC81" i="9"/>
  <c r="V81" i="9" s="1"/>
  <c r="CC82" i="9"/>
  <c r="CC83" i="9"/>
  <c r="V83" i="9" s="1"/>
  <c r="CC84" i="9"/>
  <c r="CC85" i="9"/>
  <c r="V85" i="9" s="1"/>
  <c r="CC86" i="9"/>
  <c r="V86" i="9" s="1"/>
  <c r="CC87" i="9"/>
  <c r="V87" i="9" s="1"/>
  <c r="CC88" i="9"/>
  <c r="CC89" i="9"/>
  <c r="V89" i="9" s="1"/>
  <c r="CC90" i="9"/>
  <c r="V90" i="9" s="1"/>
  <c r="CD91" i="9"/>
  <c r="V91" i="9" s="1"/>
  <c r="CH91" i="9"/>
  <c r="CA92" i="9"/>
  <c r="CF92" i="9"/>
  <c r="CK92" i="9"/>
  <c r="CD93" i="9"/>
  <c r="V93" i="9" s="1"/>
  <c r="CH93" i="9"/>
  <c r="CA94" i="9"/>
  <c r="CF94" i="9"/>
  <c r="CK94" i="9"/>
  <c r="CD95" i="9"/>
  <c r="V95" i="9" s="1"/>
  <c r="CH95" i="9"/>
  <c r="CA96" i="9"/>
  <c r="CF96" i="9"/>
  <c r="CK96" i="9"/>
  <c r="CC97" i="9"/>
  <c r="CC98" i="9"/>
  <c r="V98" i="9" s="1"/>
  <c r="CC99" i="9"/>
  <c r="V99" i="9" s="1"/>
  <c r="CE100" i="9"/>
  <c r="V100" i="9" s="1"/>
  <c r="CK100" i="9"/>
  <c r="CC101" i="9"/>
  <c r="CK101" i="9"/>
  <c r="CC102" i="9"/>
  <c r="CK102" i="9"/>
  <c r="CC103" i="9"/>
  <c r="CK103" i="9"/>
  <c r="CC104" i="9"/>
  <c r="CK104" i="9"/>
  <c r="CC105" i="9"/>
  <c r="CK105" i="9"/>
  <c r="CC106" i="9"/>
  <c r="CK106" i="9"/>
  <c r="CC107" i="9"/>
  <c r="CK107" i="9"/>
  <c r="CC108" i="9"/>
  <c r="CK108" i="9"/>
  <c r="CC109" i="9"/>
  <c r="CK109" i="9"/>
  <c r="CC110" i="9"/>
  <c r="CK110" i="9"/>
  <c r="CC111" i="9"/>
  <c r="CK111" i="9"/>
  <c r="CC112" i="9"/>
  <c r="CK112" i="9"/>
  <c r="CC113" i="9"/>
  <c r="CK113" i="9"/>
  <c r="CC114" i="9"/>
  <c r="CK114" i="9"/>
  <c r="CC115" i="9"/>
  <c r="CK115" i="9"/>
  <c r="CC116" i="9"/>
  <c r="CK116" i="9"/>
  <c r="CC117" i="9"/>
  <c r="CK117" i="9"/>
  <c r="CC118" i="9"/>
  <c r="CK118" i="9"/>
  <c r="CC119" i="9"/>
  <c r="CK119" i="9"/>
  <c r="CC120" i="9"/>
  <c r="CK120" i="9"/>
  <c r="CC121" i="9"/>
  <c r="CK121" i="9"/>
  <c r="CC122" i="9"/>
  <c r="CK122" i="9"/>
  <c r="CC123" i="9"/>
  <c r="CK123" i="9"/>
  <c r="CC124" i="9"/>
  <c r="CK124" i="9"/>
  <c r="CC125" i="9"/>
  <c r="CK125" i="9"/>
  <c r="CC126" i="9"/>
  <c r="CK126" i="9"/>
  <c r="CC127" i="9"/>
  <c r="CK127" i="9"/>
  <c r="CC128" i="9"/>
  <c r="CK128" i="9"/>
  <c r="CC129" i="9"/>
  <c r="CK129" i="9"/>
  <c r="CC130" i="9"/>
  <c r="CK130" i="9"/>
  <c r="CC131" i="9"/>
  <c r="CK131" i="9"/>
  <c r="CJ168" i="9"/>
  <c r="CC168" i="9" s="1"/>
  <c r="U168" i="9" s="1"/>
  <c r="CK170" i="9"/>
  <c r="CD170" i="9" s="1"/>
  <c r="CI170" i="9"/>
  <c r="CB170" i="9" s="1"/>
  <c r="CK171" i="9"/>
  <c r="CD171" i="9" s="1"/>
  <c r="CI171" i="9"/>
  <c r="CB171" i="9" s="1"/>
  <c r="U171" i="9" s="1"/>
  <c r="CK175" i="9"/>
  <c r="CD175" i="9" s="1"/>
  <c r="CI175" i="9"/>
  <c r="CB175" i="9" s="1"/>
  <c r="U175" i="9" s="1"/>
  <c r="CK179" i="9"/>
  <c r="CD179" i="9" s="1"/>
  <c r="CI179" i="9"/>
  <c r="CB179" i="9" s="1"/>
  <c r="U179" i="9" s="1"/>
  <c r="CL206" i="9"/>
  <c r="CD206" i="9"/>
  <c r="CN206" i="9"/>
  <c r="CF206" i="9"/>
  <c r="CJ204" i="9"/>
  <c r="CC204" i="9" s="1"/>
  <c r="AF204" i="9" s="1"/>
  <c r="CI206" i="9"/>
  <c r="CB206" i="9" s="1"/>
  <c r="AF206" i="9" s="1"/>
  <c r="AF209" i="9"/>
  <c r="CL210" i="9"/>
  <c r="CD210" i="9"/>
  <c r="CN210" i="9"/>
  <c r="CF210" i="9"/>
  <c r="CJ208" i="9"/>
  <c r="CC208" i="9" s="1"/>
  <c r="AF208" i="9" s="1"/>
  <c r="CI210" i="9"/>
  <c r="CB210" i="9" s="1"/>
  <c r="AF210" i="9" s="1"/>
  <c r="CM231" i="9"/>
  <c r="CG231" i="9"/>
  <c r="CE231" i="9"/>
  <c r="CI231" i="9"/>
  <c r="CB231" i="9" s="1"/>
  <c r="AF231" i="9" s="1"/>
  <c r="CJ229" i="9"/>
  <c r="CC229" i="9" s="1"/>
  <c r="CN231" i="9"/>
  <c r="CL231" i="9"/>
  <c r="CM235" i="9"/>
  <c r="CG235" i="9"/>
  <c r="CE235" i="9"/>
  <c r="CJ233" i="9"/>
  <c r="CC233" i="9" s="1"/>
  <c r="CI235" i="9"/>
  <c r="CB235" i="9" s="1"/>
  <c r="AF235" i="9" s="1"/>
  <c r="CN235" i="9"/>
  <c r="CL235" i="9"/>
  <c r="CM239" i="9"/>
  <c r="CG239" i="9"/>
  <c r="CE239" i="9"/>
  <c r="CJ237" i="9"/>
  <c r="CC237" i="9" s="1"/>
  <c r="CI239" i="9"/>
  <c r="CB239" i="9" s="1"/>
  <c r="CN239" i="9"/>
  <c r="CL239" i="9"/>
  <c r="CM247" i="9"/>
  <c r="CI247" i="9"/>
  <c r="CB247" i="9" s="1"/>
  <c r="AF247" i="9" s="1"/>
  <c r="CE247" i="9"/>
  <c r="CK247" i="9"/>
  <c r="CG247" i="9"/>
  <c r="CJ245" i="9"/>
  <c r="CC245" i="9" s="1"/>
  <c r="CN247" i="9"/>
  <c r="CF247" i="9"/>
  <c r="CL251" i="9"/>
  <c r="CD251" i="9"/>
  <c r="CK251" i="9"/>
  <c r="CG251" i="9"/>
  <c r="CN251" i="9"/>
  <c r="CE251" i="9"/>
  <c r="CF251" i="9"/>
  <c r="AF251" i="9" s="1"/>
  <c r="CI251" i="9"/>
  <c r="CB251" i="9" s="1"/>
  <c r="CL255" i="9"/>
  <c r="CD255" i="9"/>
  <c r="CK255" i="9"/>
  <c r="CG255" i="9"/>
  <c r="CE255" i="9"/>
  <c r="AF255" i="9" s="1"/>
  <c r="CN255" i="9"/>
  <c r="CF255" i="9"/>
  <c r="CI255" i="9"/>
  <c r="CB255" i="9" s="1"/>
  <c r="CL258" i="9"/>
  <c r="CN258" i="9"/>
  <c r="CK258" i="9"/>
  <c r="CF258" i="9"/>
  <c r="CJ256" i="9"/>
  <c r="CC256" i="9" s="1"/>
  <c r="CI258" i="9"/>
  <c r="CB258" i="9" s="1"/>
  <c r="CE258" i="9"/>
  <c r="CD258" i="9"/>
  <c r="CL276" i="9"/>
  <c r="CD276" i="9"/>
  <c r="CN276" i="9"/>
  <c r="CF276" i="9"/>
  <c r="CJ274" i="9"/>
  <c r="CC274" i="9" s="1"/>
  <c r="CG276" i="9"/>
  <c r="CM276" i="9"/>
  <c r="CE276" i="9"/>
  <c r="CI276" i="9"/>
  <c r="CB276" i="9" s="1"/>
  <c r="AF276" i="9" s="1"/>
  <c r="CD92" i="9"/>
  <c r="CH92" i="9"/>
  <c r="CD94" i="9"/>
  <c r="CH94" i="9"/>
  <c r="CD96" i="9"/>
  <c r="CH96" i="9"/>
  <c r="CA101" i="9"/>
  <c r="CE101" i="9"/>
  <c r="CI101" i="9"/>
  <c r="CA102" i="9"/>
  <c r="CE102" i="9"/>
  <c r="CI102" i="9"/>
  <c r="CA103" i="9"/>
  <c r="V103" i="9" s="1"/>
  <c r="CE103" i="9"/>
  <c r="CI103" i="9"/>
  <c r="CA104" i="9"/>
  <c r="CE104" i="9"/>
  <c r="CI104" i="9"/>
  <c r="CA105" i="9"/>
  <c r="CE105" i="9"/>
  <c r="CI105" i="9"/>
  <c r="CA106" i="9"/>
  <c r="CE106" i="9"/>
  <c r="CI106" i="9"/>
  <c r="CA107" i="9"/>
  <c r="V107" i="9" s="1"/>
  <c r="CE107" i="9"/>
  <c r="CI107" i="9"/>
  <c r="CA108" i="9"/>
  <c r="CE108" i="9"/>
  <c r="CI108" i="9"/>
  <c r="CA109" i="9"/>
  <c r="CE109" i="9"/>
  <c r="CI109" i="9"/>
  <c r="CA110" i="9"/>
  <c r="CE110" i="9"/>
  <c r="CI110" i="9"/>
  <c r="CA111" i="9"/>
  <c r="V111" i="9" s="1"/>
  <c r="CE111" i="9"/>
  <c r="CI111" i="9"/>
  <c r="CA112" i="9"/>
  <c r="CE112" i="9"/>
  <c r="CI112" i="9"/>
  <c r="CA113" i="9"/>
  <c r="CE113" i="9"/>
  <c r="CI113" i="9"/>
  <c r="CA114" i="9"/>
  <c r="CE114" i="9"/>
  <c r="CI114" i="9"/>
  <c r="CA115" i="9"/>
  <c r="V115" i="9" s="1"/>
  <c r="CE115" i="9"/>
  <c r="CI115" i="9"/>
  <c r="CA116" i="9"/>
  <c r="CE116" i="9"/>
  <c r="CI116" i="9"/>
  <c r="CA117" i="9"/>
  <c r="CE117" i="9"/>
  <c r="CI117" i="9"/>
  <c r="CA118" i="9"/>
  <c r="CE118" i="9"/>
  <c r="CI118" i="9"/>
  <c r="CA119" i="9"/>
  <c r="V119" i="9" s="1"/>
  <c r="CE119" i="9"/>
  <c r="CI119" i="9"/>
  <c r="CA120" i="9"/>
  <c r="CE120" i="9"/>
  <c r="CI120" i="9"/>
  <c r="CA121" i="9"/>
  <c r="CE121" i="9"/>
  <c r="CI121" i="9"/>
  <c r="CA122" i="9"/>
  <c r="CE122" i="9"/>
  <c r="CI122" i="9"/>
  <c r="CA123" i="9"/>
  <c r="V123" i="9" s="1"/>
  <c r="CE123" i="9"/>
  <c r="CI123" i="9"/>
  <c r="CA124" i="9"/>
  <c r="CE124" i="9"/>
  <c r="CI124" i="9"/>
  <c r="CA125" i="9"/>
  <c r="CE125" i="9"/>
  <c r="CI125" i="9"/>
  <c r="CA126" i="9"/>
  <c r="CE126" i="9"/>
  <c r="CI126" i="9"/>
  <c r="CA127" i="9"/>
  <c r="V127" i="9" s="1"/>
  <c r="CE127" i="9"/>
  <c r="CI127" i="9"/>
  <c r="CA128" i="9"/>
  <c r="CE128" i="9"/>
  <c r="CI128" i="9"/>
  <c r="CA129" i="9"/>
  <c r="CE129" i="9"/>
  <c r="CI129" i="9"/>
  <c r="CA130" i="9"/>
  <c r="CE130" i="9"/>
  <c r="CI130" i="9"/>
  <c r="CA131" i="9"/>
  <c r="V131" i="9" s="1"/>
  <c r="CE131" i="9"/>
  <c r="CI131" i="9"/>
  <c r="CH170" i="9"/>
  <c r="CA170" i="9" s="1"/>
  <c r="CJ171" i="9"/>
  <c r="CC171" i="9" s="1"/>
  <c r="CJ175" i="9"/>
  <c r="CC175" i="9" s="1"/>
  <c r="CJ179" i="9"/>
  <c r="CC179" i="9" s="1"/>
  <c r="CG206" i="9"/>
  <c r="CM206" i="9"/>
  <c r="CG210" i="9"/>
  <c r="CM210" i="9"/>
  <c r="CM214" i="9"/>
  <c r="CI214" i="9"/>
  <c r="CB214" i="9" s="1"/>
  <c r="CE214" i="9"/>
  <c r="CD214" i="9"/>
  <c r="CL214" i="9"/>
  <c r="CG214" i="9"/>
  <c r="CJ212" i="9"/>
  <c r="CC212" i="9" s="1"/>
  <c r="AF212" i="9" s="1"/>
  <c r="CF214" i="9"/>
  <c r="CK215" i="9"/>
  <c r="CG215" i="9"/>
  <c r="CL215" i="9"/>
  <c r="CF215" i="9"/>
  <c r="CN215" i="9"/>
  <c r="CI215" i="9"/>
  <c r="CB215" i="9" s="1"/>
  <c r="AF215" i="9" s="1"/>
  <c r="CD215" i="9"/>
  <c r="CE215" i="9"/>
  <c r="CM216" i="9"/>
  <c r="CI216" i="9"/>
  <c r="CB216" i="9" s="1"/>
  <c r="AF216" i="9" s="1"/>
  <c r="CE216" i="9"/>
  <c r="CD216" i="9"/>
  <c r="CJ214" i="9"/>
  <c r="CC214" i="9" s="1"/>
  <c r="AF214" i="9" s="1"/>
  <c r="CL216" i="9"/>
  <c r="CG216" i="9"/>
  <c r="CF216" i="9"/>
  <c r="CK217" i="9"/>
  <c r="CG217" i="9"/>
  <c r="CL217" i="9"/>
  <c r="CF217" i="9"/>
  <c r="CN217" i="9"/>
  <c r="CI217" i="9"/>
  <c r="CB217" i="9" s="1"/>
  <c r="CD217" i="9"/>
  <c r="AF217" i="9" s="1"/>
  <c r="CE217" i="9"/>
  <c r="CM218" i="9"/>
  <c r="CI218" i="9"/>
  <c r="CB218" i="9" s="1"/>
  <c r="CE218" i="9"/>
  <c r="CD218" i="9"/>
  <c r="CJ216" i="9"/>
  <c r="CC216" i="9" s="1"/>
  <c r="CL218" i="9"/>
  <c r="CG218" i="9"/>
  <c r="CF218" i="9"/>
  <c r="CK219" i="9"/>
  <c r="CG219" i="9"/>
  <c r="CL219" i="9"/>
  <c r="CF219" i="9"/>
  <c r="CN219" i="9"/>
  <c r="CI219" i="9"/>
  <c r="CB219" i="9" s="1"/>
  <c r="AF219" i="9" s="1"/>
  <c r="CD219" i="9"/>
  <c r="CE219" i="9"/>
  <c r="CK220" i="9"/>
  <c r="CF220" i="9"/>
  <c r="CM220" i="9"/>
  <c r="CI220" i="9"/>
  <c r="CB220" i="9" s="1"/>
  <c r="CN220" i="9"/>
  <c r="CE220" i="9"/>
  <c r="CJ218" i="9"/>
  <c r="CC218" i="9" s="1"/>
  <c r="AF218" i="9" s="1"/>
  <c r="CD220" i="9"/>
  <c r="CK221" i="9"/>
  <c r="CF221" i="9"/>
  <c r="CM221" i="9"/>
  <c r="CI221" i="9"/>
  <c r="CB221" i="9" s="1"/>
  <c r="CD221" i="9"/>
  <c r="CL221" i="9"/>
  <c r="CG221" i="9"/>
  <c r="CK223" i="9"/>
  <c r="CF223" i="9"/>
  <c r="CM223" i="9"/>
  <c r="CI223" i="9"/>
  <c r="CB223" i="9" s="1"/>
  <c r="AF223" i="9" s="1"/>
  <c r="CD223" i="9"/>
  <c r="CG223" i="9"/>
  <c r="CL223" i="9"/>
  <c r="CM233" i="9"/>
  <c r="CG233" i="9"/>
  <c r="CE233" i="9"/>
  <c r="CJ231" i="9"/>
  <c r="CC231" i="9" s="1"/>
  <c r="CI233" i="9"/>
  <c r="CB233" i="9" s="1"/>
  <c r="AF233" i="9" s="1"/>
  <c r="CN233" i="9"/>
  <c r="CL233" i="9"/>
  <c r="CM237" i="9"/>
  <c r="CG237" i="9"/>
  <c r="CE237" i="9"/>
  <c r="CJ235" i="9"/>
  <c r="CC235" i="9" s="1"/>
  <c r="CI237" i="9"/>
  <c r="CB237" i="9" s="1"/>
  <c r="CN237" i="9"/>
  <c r="CL237" i="9"/>
  <c r="CL247" i="9"/>
  <c r="CJ249" i="9"/>
  <c r="CC249" i="9" s="1"/>
  <c r="CM251" i="9"/>
  <c r="CM255" i="9"/>
  <c r="CK222" i="9"/>
  <c r="CF222" i="9"/>
  <c r="CM222" i="9"/>
  <c r="CI222" i="9"/>
  <c r="CB222" i="9" s="1"/>
  <c r="CD222" i="9"/>
  <c r="CE222" i="9"/>
  <c r="CN222" i="9"/>
  <c r="CL249" i="9"/>
  <c r="CD249" i="9"/>
  <c r="AF249" i="9" s="1"/>
  <c r="CK249" i="9"/>
  <c r="CG249" i="9"/>
  <c r="CI249" i="9"/>
  <c r="CB249" i="9" s="1"/>
  <c r="CM249" i="9"/>
  <c r="CF249" i="9"/>
  <c r="CL253" i="9"/>
  <c r="CD253" i="9"/>
  <c r="CK253" i="9"/>
  <c r="CG253" i="9"/>
  <c r="CM253" i="9"/>
  <c r="CF253" i="9"/>
  <c r="CI253" i="9"/>
  <c r="CB253" i="9" s="1"/>
  <c r="AF253" i="9" s="1"/>
  <c r="CJ251" i="9"/>
  <c r="CC251" i="9" s="1"/>
  <c r="CN254" i="9"/>
  <c r="CF254" i="9"/>
  <c r="CJ252" i="9"/>
  <c r="CC252" i="9" s="1"/>
  <c r="CM254" i="9"/>
  <c r="CI254" i="9"/>
  <c r="CB254" i="9" s="1"/>
  <c r="AF254" i="9" s="1"/>
  <c r="CE254" i="9"/>
  <c r="CL254" i="9"/>
  <c r="CD254" i="9"/>
  <c r="CK254" i="9"/>
  <c r="CL260" i="9"/>
  <c r="CD260" i="9"/>
  <c r="CN260" i="9"/>
  <c r="CF260" i="9"/>
  <c r="CJ258" i="9"/>
  <c r="CC258" i="9" s="1"/>
  <c r="CM260" i="9"/>
  <c r="CG260" i="9"/>
  <c r="CE260" i="9"/>
  <c r="CI260" i="9"/>
  <c r="CB260" i="9" s="1"/>
  <c r="CN261" i="9"/>
  <c r="CF261" i="9"/>
  <c r="CJ259" i="9"/>
  <c r="CC259" i="9" s="1"/>
  <c r="AF259" i="9" s="1"/>
  <c r="CL261" i="9"/>
  <c r="CD261" i="9"/>
  <c r="AF261" i="9" s="1"/>
  <c r="CI261" i="9"/>
  <c r="CB261" i="9" s="1"/>
  <c r="CG261" i="9"/>
  <c r="CK261" i="9"/>
  <c r="CM261" i="9"/>
  <c r="CL264" i="9"/>
  <c r="CD264" i="9"/>
  <c r="CN264" i="9"/>
  <c r="CF264" i="9"/>
  <c r="CJ262" i="9"/>
  <c r="CC262" i="9" s="1"/>
  <c r="CM264" i="9"/>
  <c r="CG264" i="9"/>
  <c r="CI264" i="9"/>
  <c r="CB264" i="9" s="1"/>
  <c r="AF264" i="9" s="1"/>
  <c r="CE264" i="9"/>
  <c r="CN265" i="9"/>
  <c r="CF265" i="9"/>
  <c r="CJ263" i="9"/>
  <c r="CC263" i="9" s="1"/>
  <c r="CL265" i="9"/>
  <c r="CD265" i="9"/>
  <c r="CI265" i="9"/>
  <c r="CB265" i="9" s="1"/>
  <c r="CK265" i="9"/>
  <c r="CG265" i="9"/>
  <c r="CM265" i="9"/>
  <c r="CK224" i="9"/>
  <c r="CF224" i="9"/>
  <c r="CM224" i="9"/>
  <c r="CI224" i="9"/>
  <c r="CB224" i="9" s="1"/>
  <c r="CD224" i="9"/>
  <c r="CE224" i="9"/>
  <c r="CN224" i="9"/>
  <c r="CL262" i="9"/>
  <c r="CD262" i="9"/>
  <c r="CN262" i="9"/>
  <c r="CF262" i="9"/>
  <c r="CJ260" i="9"/>
  <c r="CC260" i="9" s="1"/>
  <c r="AF260" i="9" s="1"/>
  <c r="CK262" i="9"/>
  <c r="CE262" i="9"/>
  <c r="CI262" i="9"/>
  <c r="CB262" i="9" s="1"/>
  <c r="CM262" i="9"/>
  <c r="CL266" i="9"/>
  <c r="CD266" i="9"/>
  <c r="CN266" i="9"/>
  <c r="CF266" i="9"/>
  <c r="CJ264" i="9"/>
  <c r="CC264" i="9" s="1"/>
  <c r="CK266" i="9"/>
  <c r="CE266" i="9"/>
  <c r="CI266" i="9"/>
  <c r="CB266" i="9" s="1"/>
  <c r="CM266" i="9"/>
  <c r="CN248" i="9"/>
  <c r="CF248" i="9"/>
  <c r="CM248" i="9"/>
  <c r="CI248" i="9"/>
  <c r="CB248" i="9" s="1"/>
  <c r="CE248" i="9"/>
  <c r="CK248" i="9"/>
  <c r="CN252" i="9"/>
  <c r="CF252" i="9"/>
  <c r="CJ250" i="9"/>
  <c r="CC250" i="9" s="1"/>
  <c r="CM252" i="9"/>
  <c r="CI252" i="9"/>
  <c r="CB252" i="9" s="1"/>
  <c r="AF252" i="9" s="1"/>
  <c r="CE252" i="9"/>
  <c r="CG252" i="9"/>
  <c r="AF262" i="9"/>
  <c r="CN263" i="9"/>
  <c r="CF263" i="9"/>
  <c r="CJ261" i="9"/>
  <c r="CC261" i="9" s="1"/>
  <c r="CL263" i="9"/>
  <c r="CD263" i="9"/>
  <c r="CM263" i="9"/>
  <c r="CG263" i="9"/>
  <c r="CK263" i="9"/>
  <c r="CE263" i="9"/>
  <c r="AF270" i="9"/>
  <c r="CN271" i="9"/>
  <c r="CF271" i="9"/>
  <c r="AF271" i="9" s="1"/>
  <c r="CJ269" i="9"/>
  <c r="CC269" i="9" s="1"/>
  <c r="CL271" i="9"/>
  <c r="CD271" i="9"/>
  <c r="CM271" i="9"/>
  <c r="CG271" i="9"/>
  <c r="CK271" i="9"/>
  <c r="CE271" i="9"/>
  <c r="CG248" i="9"/>
  <c r="D250" i="9"/>
  <c r="CK252" i="9"/>
  <c r="CN256" i="9"/>
  <c r="CF256" i="9"/>
  <c r="CJ254" i="9"/>
  <c r="CC254" i="9" s="1"/>
  <c r="CM256" i="9"/>
  <c r="CI256" i="9"/>
  <c r="CB256" i="9" s="1"/>
  <c r="AF256" i="9" s="1"/>
  <c r="CE256" i="9"/>
  <c r="CG256" i="9"/>
  <c r="CN259" i="9"/>
  <c r="CF259" i="9"/>
  <c r="CL259" i="9"/>
  <c r="CD259" i="9"/>
  <c r="CM259" i="9"/>
  <c r="CG259" i="9"/>
  <c r="CK259" i="9"/>
  <c r="CE259" i="9"/>
  <c r="CI263" i="9"/>
  <c r="CB263" i="9" s="1"/>
  <c r="AF263" i="9" s="1"/>
  <c r="CN267" i="9"/>
  <c r="CF267" i="9"/>
  <c r="CJ265" i="9"/>
  <c r="CC265" i="9" s="1"/>
  <c r="CL267" i="9"/>
  <c r="CD267" i="9"/>
  <c r="AF267" i="9" s="1"/>
  <c r="CM267" i="9"/>
  <c r="CG267" i="9"/>
  <c r="CK267" i="9"/>
  <c r="CE267" i="9"/>
  <c r="CI271" i="9"/>
  <c r="CB271" i="9" s="1"/>
  <c r="AF274" i="9"/>
  <c r="AF265" i="9"/>
  <c r="AF273" i="9"/>
  <c r="CH284" i="9"/>
  <c r="CA284" i="9" s="1"/>
  <c r="Q284" i="9" s="1"/>
  <c r="CJ284" i="9"/>
  <c r="CH285" i="9"/>
  <c r="CA285" i="9" s="1"/>
  <c r="Q285" i="9" s="1"/>
  <c r="CJ285" i="9"/>
  <c r="CH286" i="9"/>
  <c r="CA286" i="9" s="1"/>
  <c r="Q286" i="9" s="1"/>
  <c r="CJ286" i="9"/>
  <c r="CH287" i="9"/>
  <c r="CA287" i="9" s="1"/>
  <c r="Q287" i="9" s="1"/>
  <c r="CJ287" i="9"/>
  <c r="CJ288" i="9"/>
  <c r="CC288" i="9"/>
  <c r="Q288" i="9" s="1"/>
  <c r="AF272" i="9"/>
  <c r="V96" i="9" l="1"/>
  <c r="CJ55" i="9"/>
  <c r="CD55" i="9"/>
  <c r="CI55" i="9"/>
  <c r="CB55" i="9" s="1"/>
  <c r="CL55" i="9"/>
  <c r="CE55" i="9"/>
  <c r="CK55" i="9"/>
  <c r="CC55" i="9"/>
  <c r="AJ45" i="9"/>
  <c r="AF222" i="9"/>
  <c r="AF237" i="9"/>
  <c r="U170" i="9"/>
  <c r="V128" i="9"/>
  <c r="V124" i="9"/>
  <c r="V120" i="9"/>
  <c r="V116" i="9"/>
  <c r="V112" i="9"/>
  <c r="V108" i="9"/>
  <c r="V104" i="9"/>
  <c r="AF258" i="9"/>
  <c r="AF239" i="9"/>
  <c r="V94" i="9"/>
  <c r="U178" i="9"/>
  <c r="U172" i="9"/>
  <c r="V142" i="9"/>
  <c r="V140" i="9"/>
  <c r="V138" i="9"/>
  <c r="V136" i="9"/>
  <c r="CI48" i="9"/>
  <c r="CB48" i="9" s="1"/>
  <c r="CC48" i="9"/>
  <c r="CL48" i="9"/>
  <c r="D54" i="9"/>
  <c r="CK48" i="9"/>
  <c r="CE48" i="9"/>
  <c r="CJ48" i="9"/>
  <c r="CD48" i="9"/>
  <c r="AF246" i="9"/>
  <c r="AF245" i="9"/>
  <c r="AF244" i="9"/>
  <c r="AF243" i="9"/>
  <c r="AF242" i="9"/>
  <c r="AF241" i="9"/>
  <c r="AH186" i="9"/>
  <c r="U180" i="9"/>
  <c r="U166" i="9"/>
  <c r="AL35" i="9"/>
  <c r="U163" i="9"/>
  <c r="CL19" i="9"/>
  <c r="D36" i="9"/>
  <c r="A345" i="9" s="1"/>
  <c r="CJ19" i="9"/>
  <c r="CM19" i="9"/>
  <c r="CK19" i="9"/>
  <c r="CI19" i="9"/>
  <c r="U176" i="9"/>
  <c r="V125" i="9"/>
  <c r="U169" i="9"/>
  <c r="U159" i="9"/>
  <c r="AJ12" i="9"/>
  <c r="U165" i="9"/>
  <c r="AJ42" i="9"/>
  <c r="CN250" i="9"/>
  <c r="CF250" i="9"/>
  <c r="CJ248" i="9"/>
  <c r="CC248" i="9" s="1"/>
  <c r="AF248" i="9" s="1"/>
  <c r="CM250" i="9"/>
  <c r="CI250" i="9"/>
  <c r="CB250" i="9" s="1"/>
  <c r="CE250" i="9"/>
  <c r="CL250" i="9"/>
  <c r="CD250" i="9"/>
  <c r="CG250" i="9"/>
  <c r="CK250" i="9"/>
  <c r="AF224" i="9"/>
  <c r="V129" i="9"/>
  <c r="V121" i="9"/>
  <c r="V117" i="9"/>
  <c r="V113" i="9"/>
  <c r="V109" i="9"/>
  <c r="V105" i="9"/>
  <c r="V101" i="9"/>
  <c r="V92" i="9"/>
  <c r="AF234" i="9"/>
  <c r="U155" i="9"/>
  <c r="U151" i="9"/>
  <c r="U174" i="9"/>
  <c r="AF221" i="9"/>
  <c r="AF220" i="9"/>
  <c r="V130" i="9"/>
  <c r="V126" i="9"/>
  <c r="V122" i="9"/>
  <c r="V118" i="9"/>
  <c r="V114" i="9"/>
  <c r="V110" i="9"/>
  <c r="V106" i="9"/>
  <c r="V102" i="9"/>
  <c r="AF277" i="9"/>
  <c r="U161" i="9"/>
  <c r="U157" i="9"/>
  <c r="U153" i="9"/>
  <c r="U149" i="9"/>
  <c r="AF238" i="9"/>
  <c r="AF230" i="9"/>
  <c r="AH189" i="9"/>
  <c r="AH187" i="9"/>
  <c r="V143" i="9"/>
  <c r="V141" i="9"/>
  <c r="V139" i="9"/>
  <c r="V137" i="9"/>
  <c r="AF232" i="9"/>
  <c r="AH188" i="9"/>
  <c r="AF250" i="9" l="1"/>
  <c r="AJ48" i="9"/>
  <c r="CI54" i="9"/>
  <c r="CB54" i="9" s="1"/>
  <c r="CL54" i="9"/>
  <c r="CD54" i="9"/>
  <c r="CE54" i="9"/>
  <c r="CK54" i="9"/>
  <c r="CJ54" i="9"/>
  <c r="CC54" i="9"/>
  <c r="AJ55" i="9"/>
  <c r="B345" i="9" l="1"/>
  <c r="E294" i="10" l="1"/>
  <c r="D294" i="10"/>
  <c r="CJ288" i="10"/>
  <c r="CI288" i="10"/>
  <c r="CC288" i="10"/>
  <c r="CB288" i="10"/>
  <c r="Q288" i="10"/>
  <c r="D288" i="10"/>
  <c r="CJ287" i="10"/>
  <c r="CI287" i="10"/>
  <c r="CH287" i="10"/>
  <c r="CA287" i="10" s="1"/>
  <c r="CB287" i="10"/>
  <c r="D287" i="10"/>
  <c r="CC287" i="10" s="1"/>
  <c r="CJ286" i="10"/>
  <c r="CI286" i="10"/>
  <c r="CH286" i="10"/>
  <c r="CB286" i="10"/>
  <c r="CA286" i="10"/>
  <c r="D286" i="10"/>
  <c r="CC286" i="10" s="1"/>
  <c r="CJ285" i="10"/>
  <c r="CI285" i="10"/>
  <c r="CH285" i="10"/>
  <c r="CB285" i="10"/>
  <c r="Q285" i="10" s="1"/>
  <c r="CA285" i="10"/>
  <c r="D285" i="10"/>
  <c r="CC285" i="10" s="1"/>
  <c r="CJ284" i="10"/>
  <c r="CI284" i="10"/>
  <c r="CB284" i="10" s="1"/>
  <c r="CH284" i="10"/>
  <c r="CA284" i="10"/>
  <c r="Q284" i="10"/>
  <c r="D284" i="10"/>
  <c r="CC284" i="10" s="1"/>
  <c r="AE279" i="10"/>
  <c r="AD279" i="10"/>
  <c r="AC279" i="10"/>
  <c r="AB279" i="10"/>
  <c r="AA279" i="10"/>
  <c r="X279" i="10"/>
  <c r="W279" i="10"/>
  <c r="V279" i="10"/>
  <c r="U279" i="10"/>
  <c r="T279" i="10"/>
  <c r="S279" i="10"/>
  <c r="R279" i="10"/>
  <c r="Q279" i="10"/>
  <c r="P279" i="10"/>
  <c r="O279" i="10"/>
  <c r="N279" i="10"/>
  <c r="M279" i="10"/>
  <c r="L279" i="10"/>
  <c r="K279" i="10"/>
  <c r="J279" i="10"/>
  <c r="I279" i="10"/>
  <c r="H279" i="10"/>
  <c r="F279" i="10" s="1"/>
  <c r="G279" i="10"/>
  <c r="E279" i="10" s="1"/>
  <c r="D279" i="10" s="1"/>
  <c r="CJ277" i="10" s="1"/>
  <c r="CN278" i="10"/>
  <c r="CK278" i="10"/>
  <c r="CJ278" i="10"/>
  <c r="CH278" i="10"/>
  <c r="CA278" i="10" s="1"/>
  <c r="CF278" i="10"/>
  <c r="CC278" i="10"/>
  <c r="AE278" i="10"/>
  <c r="AD278" i="10"/>
  <c r="AC278" i="10"/>
  <c r="AB278" i="10"/>
  <c r="AA278" i="10"/>
  <c r="X278" i="10"/>
  <c r="W278" i="10"/>
  <c r="V278" i="10"/>
  <c r="U278" i="10"/>
  <c r="T278" i="10"/>
  <c r="S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F278" i="10"/>
  <c r="D278" i="10" s="1"/>
  <c r="E278" i="10"/>
  <c r="CM277" i="10"/>
  <c r="CL277" i="10"/>
  <c r="CC277" i="10"/>
  <c r="AE277" i="10"/>
  <c r="AD277" i="10"/>
  <c r="AC277" i="10"/>
  <c r="AB277" i="10"/>
  <c r="AA277" i="10"/>
  <c r="X277" i="10"/>
  <c r="W277" i="10"/>
  <c r="V277" i="10"/>
  <c r="U277" i="10"/>
  <c r="T277" i="10"/>
  <c r="S277" i="10"/>
  <c r="CH277" i="10" s="1"/>
  <c r="CA277" i="10" s="1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E277" i="10" s="1"/>
  <c r="D277" i="10" s="1"/>
  <c r="F277" i="10"/>
  <c r="CI276" i="10"/>
  <c r="CB276" i="10" s="1"/>
  <c r="CH276" i="10"/>
  <c r="CA276" i="10" s="1"/>
  <c r="AE276" i="10"/>
  <c r="AD276" i="10"/>
  <c r="AC276" i="10"/>
  <c r="AB276" i="10"/>
  <c r="AA276" i="10"/>
  <c r="X276" i="10"/>
  <c r="W276" i="10"/>
  <c r="V276" i="10"/>
  <c r="U276" i="10"/>
  <c r="T276" i="10"/>
  <c r="S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E276" i="10" s="1"/>
  <c r="F276" i="10"/>
  <c r="D276" i="10" s="1"/>
  <c r="CJ275" i="10"/>
  <c r="CC275" i="10" s="1"/>
  <c r="CA275" i="10"/>
  <c r="AE275" i="10"/>
  <c r="AD275" i="10"/>
  <c r="AC275" i="10"/>
  <c r="AB275" i="10"/>
  <c r="AA275" i="10"/>
  <c r="Z275" i="10"/>
  <c r="Y275" i="10"/>
  <c r="X275" i="10"/>
  <c r="W275" i="10"/>
  <c r="V275" i="10"/>
  <c r="U275" i="10"/>
  <c r="T275" i="10"/>
  <c r="S275" i="10"/>
  <c r="CH275" i="10" s="1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E275" i="10" s="1"/>
  <c r="F275" i="10"/>
  <c r="CH274" i="10"/>
  <c r="CA274" i="10"/>
  <c r="F274" i="10"/>
  <c r="E274" i="10"/>
  <c r="D274" i="10"/>
  <c r="CH273" i="10"/>
  <c r="CA273" i="10" s="1"/>
  <c r="F273" i="10"/>
  <c r="E273" i="10"/>
  <c r="CM272" i="10"/>
  <c r="CL272" i="10"/>
  <c r="CH272" i="10"/>
  <c r="CD272" i="10"/>
  <c r="CA272" i="10"/>
  <c r="F272" i="10"/>
  <c r="E272" i="10"/>
  <c r="D272" i="10" s="1"/>
  <c r="CH271" i="10"/>
  <c r="CA271" i="10" s="1"/>
  <c r="F271" i="10"/>
  <c r="E271" i="10"/>
  <c r="CM270" i="10"/>
  <c r="CH270" i="10"/>
  <c r="CF270" i="10"/>
  <c r="CA270" i="10"/>
  <c r="F270" i="10"/>
  <c r="E270" i="10"/>
  <c r="D270" i="10"/>
  <c r="CH269" i="10"/>
  <c r="CA269" i="10" s="1"/>
  <c r="F269" i="10"/>
  <c r="E269" i="10"/>
  <c r="CN268" i="10"/>
  <c r="CL268" i="10"/>
  <c r="CH268" i="10"/>
  <c r="CA268" i="10" s="1"/>
  <c r="F268" i="10"/>
  <c r="E268" i="10"/>
  <c r="D268" i="10"/>
  <c r="CH267" i="10"/>
  <c r="CA267" i="10" s="1"/>
  <c r="F267" i="10"/>
  <c r="E267" i="10"/>
  <c r="CM266" i="10"/>
  <c r="CH266" i="10"/>
  <c r="CA266" i="10"/>
  <c r="F266" i="10"/>
  <c r="E266" i="10"/>
  <c r="D266" i="10"/>
  <c r="CH265" i="10"/>
  <c r="CA265" i="10" s="1"/>
  <c r="F265" i="10"/>
  <c r="E265" i="10"/>
  <c r="CM264" i="10"/>
  <c r="CL264" i="10"/>
  <c r="CH264" i="10"/>
  <c r="CA264" i="10" s="1"/>
  <c r="CD264" i="10"/>
  <c r="F264" i="10"/>
  <c r="E264" i="10"/>
  <c r="D264" i="10" s="1"/>
  <c r="CH263" i="10"/>
  <c r="CA263" i="10" s="1"/>
  <c r="F263" i="10"/>
  <c r="E263" i="10"/>
  <c r="CM262" i="10"/>
  <c r="CH262" i="10"/>
  <c r="CF262" i="10"/>
  <c r="CA262" i="10"/>
  <c r="F262" i="10"/>
  <c r="E262" i="10"/>
  <c r="D262" i="10"/>
  <c r="CH261" i="10"/>
  <c r="CA261" i="10" s="1"/>
  <c r="F261" i="10"/>
  <c r="E261" i="10"/>
  <c r="CH260" i="10"/>
  <c r="CA260" i="10" s="1"/>
  <c r="F260" i="10"/>
  <c r="E260" i="10"/>
  <c r="D260" i="10" s="1"/>
  <c r="CH259" i="10"/>
  <c r="CA259" i="10"/>
  <c r="F259" i="10"/>
  <c r="E259" i="10"/>
  <c r="D259" i="10"/>
  <c r="CH258" i="10"/>
  <c r="CA258" i="10"/>
  <c r="F258" i="10"/>
  <c r="E258" i="10"/>
  <c r="D258" i="10"/>
  <c r="CN257" i="10"/>
  <c r="CI257" i="10"/>
  <c r="CB257" i="10" s="1"/>
  <c r="CH257" i="10"/>
  <c r="CA257" i="10"/>
  <c r="F257" i="10"/>
  <c r="E257" i="10"/>
  <c r="D257" i="10" s="1"/>
  <c r="CM256" i="10"/>
  <c r="CL256" i="10"/>
  <c r="CH256" i="10"/>
  <c r="CG256" i="10"/>
  <c r="CE256" i="10"/>
  <c r="CA256" i="10"/>
  <c r="F256" i="10"/>
  <c r="E256" i="10"/>
  <c r="D256" i="10"/>
  <c r="CK255" i="10"/>
  <c r="CH255" i="10"/>
  <c r="CA255" i="10"/>
  <c r="F255" i="10"/>
  <c r="E255" i="10"/>
  <c r="D255" i="10"/>
  <c r="CH254" i="10"/>
  <c r="CA254" i="10" s="1"/>
  <c r="F254" i="10"/>
  <c r="D254" i="10" s="1"/>
  <c r="E254" i="10"/>
  <c r="CM253" i="10"/>
  <c r="CK253" i="10"/>
  <c r="CH253" i="10"/>
  <c r="CG253" i="10"/>
  <c r="CF253" i="10"/>
  <c r="CA253" i="10"/>
  <c r="F253" i="10"/>
  <c r="E253" i="10"/>
  <c r="D253" i="10"/>
  <c r="CH252" i="10"/>
  <c r="CA252" i="10" s="1"/>
  <c r="F252" i="10"/>
  <c r="D252" i="10" s="1"/>
  <c r="E252" i="10"/>
  <c r="CH251" i="10"/>
  <c r="CA251" i="10"/>
  <c r="F251" i="10"/>
  <c r="E251" i="10"/>
  <c r="D251" i="10" s="1"/>
  <c r="CK251" i="10" s="1"/>
  <c r="CH250" i="10"/>
  <c r="CE250" i="10"/>
  <c r="CA250" i="10"/>
  <c r="F250" i="10"/>
  <c r="D250" i="10" s="1"/>
  <c r="E250" i="10"/>
  <c r="CH249" i="10"/>
  <c r="CA249" i="10"/>
  <c r="F249" i="10"/>
  <c r="E249" i="10"/>
  <c r="D249" i="10" s="1"/>
  <c r="CH248" i="10"/>
  <c r="CA248" i="10"/>
  <c r="F248" i="10"/>
  <c r="E248" i="10"/>
  <c r="D248" i="10"/>
  <c r="CJ247" i="10"/>
  <c r="CC247" i="10" s="1"/>
  <c r="CH247" i="10"/>
  <c r="CF247" i="10"/>
  <c r="CE247" i="10"/>
  <c r="CA247" i="10"/>
  <c r="F247" i="10"/>
  <c r="D247" i="10" s="1"/>
  <c r="E247" i="10"/>
  <c r="CH246" i="10"/>
  <c r="CA246" i="10"/>
  <c r="F246" i="10"/>
  <c r="E246" i="10"/>
  <c r="D246" i="10"/>
  <c r="CH245" i="10"/>
  <c r="CA245" i="10"/>
  <c r="F245" i="10"/>
  <c r="E245" i="10"/>
  <c r="D245" i="10"/>
  <c r="CK244" i="10"/>
  <c r="CI244" i="10"/>
  <c r="CB244" i="10" s="1"/>
  <c r="CH244" i="10"/>
  <c r="CA244" i="10" s="1"/>
  <c r="CD244" i="10"/>
  <c r="F244" i="10"/>
  <c r="D244" i="10" s="1"/>
  <c r="E244" i="10"/>
  <c r="CM243" i="10"/>
  <c r="CH243" i="10"/>
  <c r="CG243" i="10"/>
  <c r="CA243" i="10"/>
  <c r="F243" i="10"/>
  <c r="E243" i="10"/>
  <c r="D243" i="10"/>
  <c r="CL242" i="10"/>
  <c r="CH242" i="10"/>
  <c r="CG242" i="10"/>
  <c r="CA242" i="10"/>
  <c r="F242" i="10"/>
  <c r="E242" i="10"/>
  <c r="D242" i="10"/>
  <c r="CN241" i="10"/>
  <c r="CI241" i="10"/>
  <c r="CB241" i="10" s="1"/>
  <c r="CH241" i="10"/>
  <c r="CA241" i="10"/>
  <c r="F241" i="10"/>
  <c r="E241" i="10"/>
  <c r="D241" i="10" s="1"/>
  <c r="CM240" i="10"/>
  <c r="CL240" i="10"/>
  <c r="CH240" i="10"/>
  <c r="CG240" i="10"/>
  <c r="CE240" i="10"/>
  <c r="CA240" i="10"/>
  <c r="F240" i="10"/>
  <c r="E240" i="10"/>
  <c r="D240" i="10"/>
  <c r="CN239" i="10"/>
  <c r="CJ239" i="10"/>
  <c r="CC239" i="10" s="1"/>
  <c r="F239" i="10"/>
  <c r="E239" i="10"/>
  <c r="D239" i="10"/>
  <c r="CM238" i="10"/>
  <c r="CF238" i="10"/>
  <c r="CE238" i="10"/>
  <c r="F238" i="10"/>
  <c r="D238" i="10" s="1"/>
  <c r="E238" i="10"/>
  <c r="F237" i="10"/>
  <c r="E237" i="10"/>
  <c r="D237" i="10"/>
  <c r="CJ236" i="10"/>
  <c r="CC236" i="10" s="1"/>
  <c r="CG236" i="10"/>
  <c r="CE236" i="10"/>
  <c r="F236" i="10"/>
  <c r="E236" i="10"/>
  <c r="D236" i="10"/>
  <c r="CI235" i="10"/>
  <c r="CB235" i="10" s="1"/>
  <c r="F235" i="10"/>
  <c r="D235" i="10" s="1"/>
  <c r="E235" i="10"/>
  <c r="CM234" i="10"/>
  <c r="CL234" i="10"/>
  <c r="CF234" i="10"/>
  <c r="CE234" i="10"/>
  <c r="F234" i="10"/>
  <c r="D234" i="10" s="1"/>
  <c r="E234" i="10"/>
  <c r="CN233" i="10"/>
  <c r="CM233" i="10"/>
  <c r="F233" i="10"/>
  <c r="E233" i="10"/>
  <c r="D233" i="10"/>
  <c r="CL232" i="10"/>
  <c r="CJ232" i="10"/>
  <c r="CC232" i="10" s="1"/>
  <c r="F232" i="10"/>
  <c r="E232" i="10"/>
  <c r="D232" i="10"/>
  <c r="CJ231" i="10"/>
  <c r="CC231" i="10" s="1"/>
  <c r="CI231" i="10"/>
  <c r="CB231" i="10" s="1"/>
  <c r="F231" i="10"/>
  <c r="D231" i="10" s="1"/>
  <c r="E231" i="10"/>
  <c r="CG230" i="10"/>
  <c r="CE230" i="10"/>
  <c r="F230" i="10"/>
  <c r="D230" i="10" s="1"/>
  <c r="E230" i="10"/>
  <c r="CH229" i="10"/>
  <c r="CA229" i="10"/>
  <c r="F229" i="10"/>
  <c r="D229" i="10" s="1"/>
  <c r="E229" i="10"/>
  <c r="CH228" i="10"/>
  <c r="CA228" i="10"/>
  <c r="F228" i="10"/>
  <c r="E228" i="10"/>
  <c r="D228" i="10"/>
  <c r="CH227" i="10"/>
  <c r="CA227" i="10"/>
  <c r="F227" i="10"/>
  <c r="E227" i="10"/>
  <c r="CH226" i="10"/>
  <c r="CA226" i="10"/>
  <c r="F226" i="10"/>
  <c r="E226" i="10"/>
  <c r="D226" i="10" s="1"/>
  <c r="CH225" i="10"/>
  <c r="CA225" i="10" s="1"/>
  <c r="F225" i="10"/>
  <c r="E225" i="10"/>
  <c r="F224" i="10"/>
  <c r="E224" i="10"/>
  <c r="F223" i="10"/>
  <c r="E223" i="10"/>
  <c r="F222" i="10"/>
  <c r="E222" i="10"/>
  <c r="F221" i="10"/>
  <c r="E221" i="10"/>
  <c r="F220" i="10"/>
  <c r="E220" i="10"/>
  <c r="CN219" i="10"/>
  <c r="CM219" i="10"/>
  <c r="CH219" i="10"/>
  <c r="CF219" i="10"/>
  <c r="CA219" i="10"/>
  <c r="F219" i="10"/>
  <c r="E219" i="10"/>
  <c r="D219" i="10"/>
  <c r="CH218" i="10"/>
  <c r="CA218" i="10" s="1"/>
  <c r="F218" i="10"/>
  <c r="E218" i="10"/>
  <c r="CH217" i="10"/>
  <c r="CA217" i="10"/>
  <c r="F217" i="10"/>
  <c r="E217" i="10"/>
  <c r="D217" i="10" s="1"/>
  <c r="CH216" i="10"/>
  <c r="CA216" i="10" s="1"/>
  <c r="F216" i="10"/>
  <c r="E216" i="10"/>
  <c r="CH215" i="10"/>
  <c r="CA215" i="10"/>
  <c r="F215" i="10"/>
  <c r="E215" i="10"/>
  <c r="D215" i="10"/>
  <c r="CN215" i="10" s="1"/>
  <c r="CH214" i="10"/>
  <c r="CA214" i="10" s="1"/>
  <c r="F214" i="10"/>
  <c r="E214" i="10"/>
  <c r="CN213" i="10"/>
  <c r="CH213" i="10"/>
  <c r="CA213" i="10"/>
  <c r="F213" i="10"/>
  <c r="E213" i="10"/>
  <c r="D213" i="10"/>
  <c r="CH212" i="10"/>
  <c r="CA212" i="10" s="1"/>
  <c r="F212" i="10"/>
  <c r="E212" i="10"/>
  <c r="CN211" i="10"/>
  <c r="CM211" i="10"/>
  <c r="CH211" i="10"/>
  <c r="CF211" i="10"/>
  <c r="CA211" i="10"/>
  <c r="F211" i="10"/>
  <c r="E211" i="10"/>
  <c r="D211" i="10"/>
  <c r="CH210" i="10"/>
  <c r="CA210" i="10" s="1"/>
  <c r="F210" i="10"/>
  <c r="E210" i="10"/>
  <c r="CH209" i="10"/>
  <c r="CA209" i="10"/>
  <c r="F209" i="10"/>
  <c r="E209" i="10"/>
  <c r="D209" i="10" s="1"/>
  <c r="CH208" i="10"/>
  <c r="CA208" i="10" s="1"/>
  <c r="F208" i="10"/>
  <c r="E208" i="10"/>
  <c r="CH207" i="10"/>
  <c r="CA207" i="10"/>
  <c r="F207" i="10"/>
  <c r="E207" i="10"/>
  <c r="D207" i="10"/>
  <c r="CH206" i="10"/>
  <c r="CA206" i="10" s="1"/>
  <c r="F206" i="10"/>
  <c r="E206" i="10"/>
  <c r="CN205" i="10"/>
  <c r="CH205" i="10"/>
  <c r="CA205" i="10"/>
  <c r="F205" i="10"/>
  <c r="E205" i="10"/>
  <c r="D205" i="10"/>
  <c r="CH204" i="10"/>
  <c r="CA204" i="10" s="1"/>
  <c r="F204" i="10"/>
  <c r="E204" i="10"/>
  <c r="CN203" i="10"/>
  <c r="CM203" i="10"/>
  <c r="CH203" i="10"/>
  <c r="CF203" i="10"/>
  <c r="CA203" i="10"/>
  <c r="F203" i="10"/>
  <c r="E203" i="10"/>
  <c r="D203" i="10"/>
  <c r="D198" i="10"/>
  <c r="CH198" i="10" s="1"/>
  <c r="CA198" i="10" s="1"/>
  <c r="K198" i="10" s="1"/>
  <c r="D197" i="10"/>
  <c r="CH197" i="10" s="1"/>
  <c r="CA197" i="10" s="1"/>
  <c r="K197" i="10" s="1"/>
  <c r="CH196" i="10"/>
  <c r="CA196" i="10" s="1"/>
  <c r="K196" i="10"/>
  <c r="D196" i="10"/>
  <c r="D195" i="10"/>
  <c r="CH195" i="10" s="1"/>
  <c r="CA195" i="10" s="1"/>
  <c r="K195" i="10" s="1"/>
  <c r="AH190" i="10"/>
  <c r="AD190" i="10"/>
  <c r="AD189" i="10"/>
  <c r="F189" i="10"/>
  <c r="E189" i="10"/>
  <c r="D189" i="10" s="1"/>
  <c r="AD188" i="10"/>
  <c r="F188" i="10"/>
  <c r="E188" i="10"/>
  <c r="D188" i="10"/>
  <c r="CL187" i="10"/>
  <c r="CE187" i="10" s="1"/>
  <c r="CH187" i="10"/>
  <c r="CA187" i="10" s="1"/>
  <c r="AD187" i="10"/>
  <c r="F187" i="10"/>
  <c r="E187" i="10"/>
  <c r="D187" i="10"/>
  <c r="CI186" i="10"/>
  <c r="CB186" i="10" s="1"/>
  <c r="CH186" i="10"/>
  <c r="CA186" i="10" s="1"/>
  <c r="AD186" i="10"/>
  <c r="F186" i="10"/>
  <c r="E186" i="10"/>
  <c r="D186" i="10" s="1"/>
  <c r="F181" i="10"/>
  <c r="E181" i="10"/>
  <c r="F180" i="10"/>
  <c r="E180" i="10"/>
  <c r="D180" i="10" s="1"/>
  <c r="CK180" i="10" s="1"/>
  <c r="CD180" i="10" s="1"/>
  <c r="F179" i="10"/>
  <c r="E179" i="10"/>
  <c r="CK178" i="10"/>
  <c r="CD178" i="10" s="1"/>
  <c r="F178" i="10"/>
  <c r="E178" i="10"/>
  <c r="D178" i="10" s="1"/>
  <c r="CH178" i="10" s="1"/>
  <c r="CA178" i="10" s="1"/>
  <c r="CK177" i="10"/>
  <c r="CD177" i="10" s="1"/>
  <c r="F177" i="10"/>
  <c r="E177" i="10"/>
  <c r="D177" i="10" s="1"/>
  <c r="F176" i="10"/>
  <c r="E176" i="10"/>
  <c r="F175" i="10"/>
  <c r="E175" i="10"/>
  <c r="F174" i="10"/>
  <c r="E174" i="10"/>
  <c r="D174" i="10" s="1"/>
  <c r="CH174" i="10" s="1"/>
  <c r="CA174" i="10" s="1"/>
  <c r="F173" i="10"/>
  <c r="E173" i="10"/>
  <c r="D173" i="10" s="1"/>
  <c r="CK172" i="10"/>
  <c r="CD172" i="10" s="1"/>
  <c r="F172" i="10"/>
  <c r="E172" i="10"/>
  <c r="D172" i="10" s="1"/>
  <c r="F171" i="10"/>
  <c r="E171" i="10"/>
  <c r="CK170" i="10"/>
  <c r="CD170" i="10" s="1"/>
  <c r="CJ170" i="10"/>
  <c r="CC170" i="10" s="1"/>
  <c r="CI170" i="10"/>
  <c r="CB170" i="10" s="1"/>
  <c r="F170" i="10"/>
  <c r="E170" i="10"/>
  <c r="D170" i="10" s="1"/>
  <c r="CH170" i="10" s="1"/>
  <c r="CA170" i="10" s="1"/>
  <c r="F169" i="10"/>
  <c r="E169" i="10"/>
  <c r="D169" i="10" s="1"/>
  <c r="F168" i="10"/>
  <c r="E168" i="10"/>
  <c r="D168" i="10" s="1"/>
  <c r="F167" i="10"/>
  <c r="E167" i="10"/>
  <c r="CK166" i="10"/>
  <c r="CD166" i="10" s="1"/>
  <c r="CJ166" i="10"/>
  <c r="CC166" i="10" s="1"/>
  <c r="F166" i="10"/>
  <c r="E166" i="10"/>
  <c r="D166" i="10" s="1"/>
  <c r="CH166" i="10" s="1"/>
  <c r="CA166" i="10" s="1"/>
  <c r="F165" i="10"/>
  <c r="E165" i="10"/>
  <c r="F164" i="10"/>
  <c r="E164" i="10"/>
  <c r="D164" i="10" s="1"/>
  <c r="CK164" i="10" s="1"/>
  <c r="CD164" i="10" s="1"/>
  <c r="T163" i="10"/>
  <c r="S163" i="10"/>
  <c r="R163" i="10"/>
  <c r="Q163" i="10"/>
  <c r="P163" i="10"/>
  <c r="O163" i="10"/>
  <c r="N163" i="10"/>
  <c r="M163" i="10"/>
  <c r="L163" i="10"/>
  <c r="K163" i="10"/>
  <c r="J163" i="10"/>
  <c r="I163" i="10"/>
  <c r="H163" i="10"/>
  <c r="F163" i="10" s="1"/>
  <c r="G163" i="10"/>
  <c r="E163" i="10"/>
  <c r="D163" i="10" s="1"/>
  <c r="E162" i="10"/>
  <c r="D162" i="10"/>
  <c r="E161" i="10"/>
  <c r="D161" i="10" s="1"/>
  <c r="E160" i="10"/>
  <c r="D160" i="10" s="1"/>
  <c r="CH159" i="10"/>
  <c r="CA159" i="10" s="1"/>
  <c r="E159" i="10"/>
  <c r="D159" i="10" s="1"/>
  <c r="CK159" i="10" s="1"/>
  <c r="CD159" i="10" s="1"/>
  <c r="CK158" i="10"/>
  <c r="CD158" i="10" s="1"/>
  <c r="CI158" i="10"/>
  <c r="CB158" i="10" s="1"/>
  <c r="F158" i="10"/>
  <c r="D158" i="10"/>
  <c r="CJ158" i="10" s="1"/>
  <c r="CC158" i="10" s="1"/>
  <c r="F157" i="10"/>
  <c r="D157" i="10" s="1"/>
  <c r="F156" i="10"/>
  <c r="D156" i="10"/>
  <c r="F155" i="10"/>
  <c r="D155" i="10" s="1"/>
  <c r="F154" i="10"/>
  <c r="D154" i="10"/>
  <c r="F153" i="10"/>
  <c r="D153" i="10" s="1"/>
  <c r="T152" i="10"/>
  <c r="S152" i="10"/>
  <c r="R152" i="10"/>
  <c r="Q152" i="10"/>
  <c r="P152" i="10"/>
  <c r="O152" i="10"/>
  <c r="N152" i="10"/>
  <c r="L152" i="10"/>
  <c r="F152" i="10"/>
  <c r="D152" i="10" s="1"/>
  <c r="CH151" i="10"/>
  <c r="CA151" i="10" s="1"/>
  <c r="F151" i="10"/>
  <c r="D151" i="10" s="1"/>
  <c r="CK151" i="10" s="1"/>
  <c r="CD151" i="10" s="1"/>
  <c r="CK150" i="10"/>
  <c r="CD150" i="10" s="1"/>
  <c r="CI150" i="10"/>
  <c r="CB150" i="10" s="1"/>
  <c r="F150" i="10"/>
  <c r="D150" i="10"/>
  <c r="CJ150" i="10" s="1"/>
  <c r="CC150" i="10" s="1"/>
  <c r="F149" i="10"/>
  <c r="D149" i="10" s="1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H144" i="10"/>
  <c r="G144" i="10"/>
  <c r="F144" i="10"/>
  <c r="E144" i="10"/>
  <c r="CK143" i="10"/>
  <c r="CD143" i="10"/>
  <c r="D143" i="10"/>
  <c r="CL142" i="10"/>
  <c r="CK142" i="10"/>
  <c r="CJ142" i="10"/>
  <c r="CF142" i="10"/>
  <c r="CD142" i="10"/>
  <c r="CB142" i="10"/>
  <c r="CA142" i="10"/>
  <c r="D142" i="10"/>
  <c r="CN141" i="10"/>
  <c r="CG141" i="10" s="1"/>
  <c r="CM141" i="10"/>
  <c r="CL141" i="10"/>
  <c r="CJ141" i="10"/>
  <c r="CI141" i="10"/>
  <c r="CH141" i="10"/>
  <c r="CF141" i="10"/>
  <c r="CE141" i="10"/>
  <c r="CD141" i="10"/>
  <c r="CB141" i="10"/>
  <c r="CA141" i="10"/>
  <c r="D141" i="10"/>
  <c r="CK141" i="10" s="1"/>
  <c r="CN140" i="10"/>
  <c r="CG140" i="10" s="1"/>
  <c r="CM140" i="10"/>
  <c r="CL140" i="10"/>
  <c r="CJ140" i="10"/>
  <c r="CI140" i="10"/>
  <c r="CH140" i="10"/>
  <c r="CF140" i="10"/>
  <c r="CE140" i="10"/>
  <c r="CD140" i="10"/>
  <c r="CB140" i="10"/>
  <c r="CA140" i="10"/>
  <c r="D140" i="10"/>
  <c r="CK140" i="10" s="1"/>
  <c r="CN139" i="10"/>
  <c r="CG139" i="10" s="1"/>
  <c r="CM139" i="10"/>
  <c r="CL139" i="10"/>
  <c r="CJ139" i="10"/>
  <c r="CI139" i="10"/>
  <c r="CH139" i="10"/>
  <c r="CF139" i="10"/>
  <c r="CE139" i="10"/>
  <c r="CD139" i="10"/>
  <c r="CB139" i="10"/>
  <c r="CA139" i="10"/>
  <c r="D139" i="10"/>
  <c r="CK139" i="10" s="1"/>
  <c r="CN138" i="10"/>
  <c r="CG138" i="10" s="1"/>
  <c r="CM138" i="10"/>
  <c r="CL138" i="10"/>
  <c r="CJ138" i="10"/>
  <c r="CI138" i="10"/>
  <c r="CH138" i="10"/>
  <c r="CF138" i="10"/>
  <c r="CE138" i="10"/>
  <c r="CD138" i="10"/>
  <c r="CB138" i="10"/>
  <c r="CA138" i="10"/>
  <c r="D138" i="10"/>
  <c r="CK138" i="10" s="1"/>
  <c r="CN137" i="10"/>
  <c r="CG137" i="10" s="1"/>
  <c r="CM137" i="10"/>
  <c r="CL137" i="10"/>
  <c r="CJ137" i="10"/>
  <c r="CI137" i="10"/>
  <c r="CH137" i="10"/>
  <c r="CF137" i="10"/>
  <c r="CE137" i="10"/>
  <c r="CD137" i="10"/>
  <c r="CB137" i="10"/>
  <c r="CA137" i="10"/>
  <c r="D137" i="10"/>
  <c r="CK137" i="10" s="1"/>
  <c r="CN136" i="10"/>
  <c r="CG136" i="10" s="1"/>
  <c r="CM136" i="10"/>
  <c r="CL136" i="10"/>
  <c r="CJ136" i="10"/>
  <c r="CI136" i="10"/>
  <c r="CH136" i="10"/>
  <c r="CF136" i="10"/>
  <c r="CE136" i="10"/>
  <c r="CD136" i="10"/>
  <c r="CB136" i="10"/>
  <c r="CA136" i="10"/>
  <c r="D136" i="10"/>
  <c r="CK136" i="10" s="1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/>
  <c r="G132" i="10"/>
  <c r="F132" i="10"/>
  <c r="E132" i="10"/>
  <c r="CM131" i="10"/>
  <c r="CL131" i="10"/>
  <c r="CH131" i="10"/>
  <c r="CC131" i="10"/>
  <c r="CA131" i="10"/>
  <c r="D131" i="10"/>
  <c r="CM130" i="10"/>
  <c r="CL130" i="10"/>
  <c r="CH130" i="10"/>
  <c r="CC130" i="10"/>
  <c r="CA130" i="10"/>
  <c r="D130" i="10"/>
  <c r="CM129" i="10"/>
  <c r="CL129" i="10"/>
  <c r="CH129" i="10"/>
  <c r="CC129" i="10"/>
  <c r="CA129" i="10"/>
  <c r="D129" i="10"/>
  <c r="CM128" i="10"/>
  <c r="CL128" i="10"/>
  <c r="CH128" i="10"/>
  <c r="CC128" i="10"/>
  <c r="CA128" i="10"/>
  <c r="D128" i="10"/>
  <c r="CM127" i="10"/>
  <c r="CL127" i="10"/>
  <c r="CH127" i="10"/>
  <c r="CC127" i="10"/>
  <c r="CA127" i="10"/>
  <c r="D127" i="10"/>
  <c r="CM126" i="10"/>
  <c r="CL126" i="10"/>
  <c r="CH126" i="10"/>
  <c r="CC126" i="10"/>
  <c r="CA126" i="10"/>
  <c r="D126" i="10"/>
  <c r="CM125" i="10"/>
  <c r="CL125" i="10"/>
  <c r="CH125" i="10"/>
  <c r="CC125" i="10"/>
  <c r="CA125" i="10"/>
  <c r="D125" i="10"/>
  <c r="CM124" i="10"/>
  <c r="CL124" i="10"/>
  <c r="CH124" i="10"/>
  <c r="CC124" i="10"/>
  <c r="CA124" i="10"/>
  <c r="D124" i="10"/>
  <c r="CM123" i="10"/>
  <c r="CL123" i="10"/>
  <c r="CH123" i="10"/>
  <c r="CC123" i="10"/>
  <c r="CA123" i="10"/>
  <c r="D123" i="10"/>
  <c r="CM122" i="10"/>
  <c r="CL122" i="10"/>
  <c r="CH122" i="10"/>
  <c r="CC122" i="10"/>
  <c r="CA122" i="10"/>
  <c r="D122" i="10"/>
  <c r="CM121" i="10"/>
  <c r="CL121" i="10"/>
  <c r="CH121" i="10"/>
  <c r="CC121" i="10"/>
  <c r="CA121" i="10"/>
  <c r="D121" i="10"/>
  <c r="CM120" i="10"/>
  <c r="CL120" i="10"/>
  <c r="CH120" i="10"/>
  <c r="CC120" i="10"/>
  <c r="CA120" i="10"/>
  <c r="D120" i="10"/>
  <c r="CM119" i="10"/>
  <c r="CL119" i="10"/>
  <c r="CH119" i="10"/>
  <c r="CC119" i="10"/>
  <c r="CA119" i="10"/>
  <c r="D119" i="10"/>
  <c r="CM118" i="10"/>
  <c r="CL118" i="10"/>
  <c r="CH118" i="10"/>
  <c r="CC118" i="10"/>
  <c r="CA118" i="10"/>
  <c r="D118" i="10"/>
  <c r="CM117" i="10"/>
  <c r="CL117" i="10"/>
  <c r="CH117" i="10"/>
  <c r="CC117" i="10"/>
  <c r="CA117" i="10"/>
  <c r="D117" i="10"/>
  <c r="CM116" i="10"/>
  <c r="CL116" i="10"/>
  <c r="CH116" i="10"/>
  <c r="CC116" i="10"/>
  <c r="CA116" i="10"/>
  <c r="D116" i="10"/>
  <c r="CM115" i="10"/>
  <c r="CL115" i="10"/>
  <c r="CH115" i="10"/>
  <c r="CC115" i="10"/>
  <c r="CA115" i="10"/>
  <c r="D115" i="10"/>
  <c r="CM114" i="10"/>
  <c r="CL114" i="10"/>
  <c r="CH114" i="10"/>
  <c r="CC114" i="10"/>
  <c r="CA114" i="10"/>
  <c r="D114" i="10"/>
  <c r="CM113" i="10"/>
  <c r="CL113" i="10"/>
  <c r="CH113" i="10"/>
  <c r="CC113" i="10"/>
  <c r="CA113" i="10"/>
  <c r="D113" i="10"/>
  <c r="CM112" i="10"/>
  <c r="CL112" i="10"/>
  <c r="CH112" i="10"/>
  <c r="CC112" i="10"/>
  <c r="CA112" i="10"/>
  <c r="D112" i="10"/>
  <c r="CM111" i="10"/>
  <c r="CL111" i="10"/>
  <c r="CH111" i="10"/>
  <c r="CC111" i="10"/>
  <c r="CA111" i="10"/>
  <c r="D111" i="10"/>
  <c r="CM110" i="10"/>
  <c r="CL110" i="10"/>
  <c r="CH110" i="10"/>
  <c r="CC110" i="10"/>
  <c r="CA110" i="10"/>
  <c r="D110" i="10"/>
  <c r="CM109" i="10"/>
  <c r="CL109" i="10"/>
  <c r="CH109" i="10"/>
  <c r="CC109" i="10"/>
  <c r="CA109" i="10"/>
  <c r="D109" i="10"/>
  <c r="CM108" i="10"/>
  <c r="CL108" i="10"/>
  <c r="CH108" i="10"/>
  <c r="CC108" i="10"/>
  <c r="CA108" i="10"/>
  <c r="D108" i="10"/>
  <c r="CM107" i="10"/>
  <c r="CL107" i="10"/>
  <c r="CH107" i="10"/>
  <c r="CC107" i="10"/>
  <c r="CA107" i="10"/>
  <c r="D107" i="10"/>
  <c r="CM106" i="10"/>
  <c r="CL106" i="10"/>
  <c r="CH106" i="10"/>
  <c r="CC106" i="10"/>
  <c r="CA106" i="10"/>
  <c r="D106" i="10"/>
  <c r="CM105" i="10"/>
  <c r="CL105" i="10"/>
  <c r="CH105" i="10"/>
  <c r="CC105" i="10"/>
  <c r="CA105" i="10"/>
  <c r="D105" i="10"/>
  <c r="CM104" i="10"/>
  <c r="CL104" i="10"/>
  <c r="CH104" i="10"/>
  <c r="CC104" i="10"/>
  <c r="CA104" i="10"/>
  <c r="D104" i="10"/>
  <c r="CM103" i="10"/>
  <c r="CL103" i="10"/>
  <c r="CH103" i="10"/>
  <c r="CC103" i="10"/>
  <c r="CA103" i="10"/>
  <c r="D103" i="10"/>
  <c r="CM102" i="10"/>
  <c r="CL102" i="10"/>
  <c r="CH102" i="10"/>
  <c r="CC102" i="10"/>
  <c r="CA102" i="10"/>
  <c r="D102" i="10"/>
  <c r="CM101" i="10"/>
  <c r="CL101" i="10"/>
  <c r="CH101" i="10"/>
  <c r="CC101" i="10"/>
  <c r="CA101" i="10"/>
  <c r="D101" i="10"/>
  <c r="CL100" i="10"/>
  <c r="CE100" i="10"/>
  <c r="D100" i="10"/>
  <c r="CM99" i="10"/>
  <c r="CH99" i="10"/>
  <c r="CC99" i="10"/>
  <c r="D99" i="10"/>
  <c r="CM98" i="10"/>
  <c r="CH98" i="10"/>
  <c r="CC98" i="10"/>
  <c r="D98" i="10"/>
  <c r="CM97" i="10"/>
  <c r="CH97" i="10"/>
  <c r="CC97" i="10"/>
  <c r="D97" i="10"/>
  <c r="CM96" i="10"/>
  <c r="CK96" i="10"/>
  <c r="CH96" i="10"/>
  <c r="CD96" i="10"/>
  <c r="CB96" i="10"/>
  <c r="CA96" i="10"/>
  <c r="D96" i="10"/>
  <c r="D95" i="10"/>
  <c r="CK94" i="10"/>
  <c r="CH94" i="10"/>
  <c r="CD94" i="10"/>
  <c r="CB94" i="10"/>
  <c r="D94" i="10"/>
  <c r="CN93" i="10"/>
  <c r="CG93" i="10" s="1"/>
  <c r="CM93" i="10"/>
  <c r="CI93" i="10"/>
  <c r="CH93" i="10"/>
  <c r="CF93" i="10"/>
  <c r="CD93" i="10"/>
  <c r="CA93" i="10"/>
  <c r="D93" i="10"/>
  <c r="CK92" i="10"/>
  <c r="CD92" i="10"/>
  <c r="D92" i="10"/>
  <c r="CN91" i="10"/>
  <c r="CG91" i="10" s="1"/>
  <c r="CI91" i="10"/>
  <c r="CH91" i="10"/>
  <c r="CD91" i="10"/>
  <c r="CA91" i="10"/>
  <c r="D91" i="10"/>
  <c r="CM90" i="10"/>
  <c r="CL90" i="10"/>
  <c r="CH90" i="10"/>
  <c r="CC90" i="10"/>
  <c r="CA90" i="10"/>
  <c r="D90" i="10"/>
  <c r="CM89" i="10"/>
  <c r="CL89" i="10"/>
  <c r="CH89" i="10"/>
  <c r="CC89" i="10"/>
  <c r="CA89" i="10"/>
  <c r="D89" i="10"/>
  <c r="CM88" i="10"/>
  <c r="CL88" i="10"/>
  <c r="CH88" i="10"/>
  <c r="CC88" i="10"/>
  <c r="CA88" i="10"/>
  <c r="D88" i="10"/>
  <c r="CM87" i="10"/>
  <c r="CL87" i="10"/>
  <c r="CH87" i="10"/>
  <c r="CC87" i="10"/>
  <c r="CA87" i="10"/>
  <c r="D87" i="10"/>
  <c r="CM86" i="10"/>
  <c r="CL86" i="10"/>
  <c r="CH86" i="10"/>
  <c r="CC86" i="10"/>
  <c r="CA86" i="10"/>
  <c r="D86" i="10"/>
  <c r="CM85" i="10"/>
  <c r="CL85" i="10"/>
  <c r="CH85" i="10"/>
  <c r="CC85" i="10"/>
  <c r="CA85" i="10"/>
  <c r="D85" i="10"/>
  <c r="CM84" i="10"/>
  <c r="CL84" i="10"/>
  <c r="CH84" i="10"/>
  <c r="CC84" i="10"/>
  <c r="CA84" i="10"/>
  <c r="D84" i="10"/>
  <c r="CM83" i="10"/>
  <c r="CL83" i="10"/>
  <c r="CH83" i="10"/>
  <c r="CC83" i="10"/>
  <c r="CA83" i="10"/>
  <c r="D83" i="10"/>
  <c r="CM82" i="10"/>
  <c r="CL82" i="10"/>
  <c r="CH82" i="10"/>
  <c r="CC82" i="10"/>
  <c r="CA82" i="10"/>
  <c r="D82" i="10"/>
  <c r="CM81" i="10"/>
  <c r="CL81" i="10"/>
  <c r="CH81" i="10"/>
  <c r="CC81" i="10"/>
  <c r="CA81" i="10"/>
  <c r="D81" i="10"/>
  <c r="CM80" i="10"/>
  <c r="CL80" i="10"/>
  <c r="CH80" i="10"/>
  <c r="CC80" i="10"/>
  <c r="CA80" i="10"/>
  <c r="D80" i="10"/>
  <c r="D76" i="10"/>
  <c r="D75" i="10"/>
  <c r="CL71" i="10"/>
  <c r="CK71" i="10"/>
  <c r="CD71" i="10" s="1"/>
  <c r="CJ71" i="10"/>
  <c r="CI71" i="10"/>
  <c r="CH71" i="10"/>
  <c r="CE71" i="10"/>
  <c r="CC71" i="10"/>
  <c r="CB71" i="10"/>
  <c r="CA71" i="10"/>
  <c r="CL70" i="10"/>
  <c r="CK70" i="10"/>
  <c r="CJ70" i="10"/>
  <c r="CC70" i="10" s="1"/>
  <c r="J70" i="10" s="1"/>
  <c r="CI70" i="10"/>
  <c r="CH70" i="10"/>
  <c r="CE70" i="10"/>
  <c r="CD70" i="10"/>
  <c r="CB70" i="10"/>
  <c r="CA70" i="10"/>
  <c r="CL69" i="10"/>
  <c r="CK69" i="10"/>
  <c r="CJ69" i="10"/>
  <c r="CI69" i="10"/>
  <c r="CB69" i="10" s="1"/>
  <c r="CH69" i="10"/>
  <c r="CE69" i="10"/>
  <c r="CD69" i="10"/>
  <c r="CC69" i="10"/>
  <c r="CA69" i="10"/>
  <c r="J69" i="10" s="1"/>
  <c r="CL68" i="10"/>
  <c r="CE68" i="10" s="1"/>
  <c r="CK68" i="10"/>
  <c r="CJ68" i="10"/>
  <c r="CI68" i="10"/>
  <c r="CH68" i="10"/>
  <c r="CA68" i="10" s="1"/>
  <c r="CD68" i="10"/>
  <c r="CC68" i="10"/>
  <c r="J68" i="10" s="1"/>
  <c r="CB68" i="10"/>
  <c r="CL67" i="10"/>
  <c r="CK67" i="10"/>
  <c r="CD67" i="10" s="1"/>
  <c r="CJ67" i="10"/>
  <c r="CI67" i="10"/>
  <c r="CH67" i="10"/>
  <c r="CE67" i="10"/>
  <c r="CC67" i="10"/>
  <c r="CB67" i="10"/>
  <c r="CA67" i="10"/>
  <c r="CL66" i="10"/>
  <c r="CE66" i="10" s="1"/>
  <c r="CK66" i="10"/>
  <c r="CJ66" i="10"/>
  <c r="CC66" i="10" s="1"/>
  <c r="CI66" i="10"/>
  <c r="CH66" i="10"/>
  <c r="CD66" i="10"/>
  <c r="CB66" i="10"/>
  <c r="CA66" i="10"/>
  <c r="CL65" i="10"/>
  <c r="CK65" i="10"/>
  <c r="CJ65" i="10"/>
  <c r="CC65" i="10" s="1"/>
  <c r="J65" i="10" s="1"/>
  <c r="CI65" i="10"/>
  <c r="CB65" i="10" s="1"/>
  <c r="CH65" i="10"/>
  <c r="CE65" i="10"/>
  <c r="CD65" i="10"/>
  <c r="CA65" i="10"/>
  <c r="CL64" i="10"/>
  <c r="CE64" i="10" s="1"/>
  <c r="J64" i="10" s="1"/>
  <c r="CK64" i="10"/>
  <c r="CJ64" i="10"/>
  <c r="CI64" i="10"/>
  <c r="CH64" i="10"/>
  <c r="CA64" i="10" s="1"/>
  <c r="CD64" i="10"/>
  <c r="CC64" i="10"/>
  <c r="CB64" i="10"/>
  <c r="CL63" i="10"/>
  <c r="CK63" i="10"/>
  <c r="CD63" i="10" s="1"/>
  <c r="CJ63" i="10"/>
  <c r="CI63" i="10"/>
  <c r="CB63" i="10" s="1"/>
  <c r="CH63" i="10"/>
  <c r="CE63" i="10"/>
  <c r="CC63" i="10"/>
  <c r="CA63" i="10"/>
  <c r="CL62" i="10"/>
  <c r="CK62" i="10"/>
  <c r="CJ62" i="10"/>
  <c r="CC62" i="10" s="1"/>
  <c r="J62" i="10" s="1"/>
  <c r="CI62" i="10"/>
  <c r="CH62" i="10"/>
  <c r="CE62" i="10"/>
  <c r="CD62" i="10"/>
  <c r="CB62" i="10"/>
  <c r="CA62" i="10"/>
  <c r="CL61" i="10"/>
  <c r="CK61" i="10"/>
  <c r="CJ61" i="10"/>
  <c r="CI61" i="10"/>
  <c r="CB61" i="10" s="1"/>
  <c r="CH61" i="10"/>
  <c r="CE61" i="10"/>
  <c r="CD61" i="10"/>
  <c r="CC61" i="10"/>
  <c r="CA61" i="10"/>
  <c r="J61" i="10" s="1"/>
  <c r="AI58" i="10"/>
  <c r="AH58" i="10"/>
  <c r="AG58" i="10"/>
  <c r="AF58" i="10"/>
  <c r="AE58" i="10"/>
  <c r="AD58" i="10"/>
  <c r="AC58" i="10"/>
  <c r="AB58" i="10"/>
  <c r="AA58" i="10"/>
  <c r="Z58" i="10"/>
  <c r="Y58" i="10"/>
  <c r="X58" i="10"/>
  <c r="W58" i="10"/>
  <c r="V58" i="10"/>
  <c r="U58" i="10"/>
  <c r="CL57" i="10"/>
  <c r="CK57" i="10"/>
  <c r="CH57" i="10"/>
  <c r="CE57" i="10"/>
  <c r="CD57" i="10"/>
  <c r="CA57" i="10"/>
  <c r="F57" i="10"/>
  <c r="E57" i="10"/>
  <c r="D57" i="10"/>
  <c r="CH56" i="10"/>
  <c r="CA56" i="10" s="1"/>
  <c r="F56" i="10"/>
  <c r="F58" i="10" s="1"/>
  <c r="E56" i="10"/>
  <c r="D56" i="10" s="1"/>
  <c r="CH55" i="10"/>
  <c r="CA55" i="10" s="1"/>
  <c r="F55" i="10"/>
  <c r="E55" i="10"/>
  <c r="E58" i="10" s="1"/>
  <c r="D58" i="10" s="1"/>
  <c r="D55" i="10"/>
  <c r="CL55" i="10" s="1"/>
  <c r="AI54" i="10"/>
  <c r="AH54" i="10"/>
  <c r="AG54" i="10"/>
  <c r="AF54" i="10"/>
  <c r="AE54" i="10"/>
  <c r="AD54" i="10"/>
  <c r="AC54" i="10"/>
  <c r="AB54" i="10"/>
  <c r="AA54" i="10"/>
  <c r="CH54" i="10" s="1"/>
  <c r="CA54" i="10" s="1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CL53" i="10"/>
  <c r="CK53" i="10"/>
  <c r="CH53" i="10"/>
  <c r="CE53" i="10"/>
  <c r="CD53" i="10"/>
  <c r="CA53" i="10"/>
  <c r="F53" i="10"/>
  <c r="E53" i="10"/>
  <c r="D53" i="10"/>
  <c r="CH52" i="10"/>
  <c r="CA52" i="10" s="1"/>
  <c r="F52" i="10"/>
  <c r="E52" i="10"/>
  <c r="D52" i="10" s="1"/>
  <c r="CH51" i="10"/>
  <c r="CA51" i="10"/>
  <c r="F51" i="10"/>
  <c r="E51" i="10"/>
  <c r="D51" i="10"/>
  <c r="CI50" i="10"/>
  <c r="CH50" i="10"/>
  <c r="CA50" i="10" s="1"/>
  <c r="CB50" i="10"/>
  <c r="F50" i="10"/>
  <c r="E50" i="10"/>
  <c r="D50" i="10" s="1"/>
  <c r="CL49" i="10"/>
  <c r="CK49" i="10"/>
  <c r="CH49" i="10"/>
  <c r="CE49" i="10"/>
  <c r="CD49" i="10"/>
  <c r="CA49" i="10"/>
  <c r="F49" i="10"/>
  <c r="E49" i="10"/>
  <c r="D49" i="10"/>
  <c r="CH48" i="10"/>
  <c r="CA48" i="10" s="1"/>
  <c r="F48" i="10"/>
  <c r="F54" i="10" s="1"/>
  <c r="E48" i="10"/>
  <c r="D48" i="10" s="1"/>
  <c r="CH47" i="10"/>
  <c r="CA47" i="10"/>
  <c r="F47" i="10"/>
  <c r="E47" i="10"/>
  <c r="D47" i="10"/>
  <c r="CL47" i="10" s="1"/>
  <c r="AI46" i="10"/>
  <c r="AH46" i="10"/>
  <c r="AG46" i="10"/>
  <c r="AF46" i="10"/>
  <c r="AE46" i="10"/>
  <c r="AD46" i="10"/>
  <c r="AC46" i="10"/>
  <c r="AB46" i="10"/>
  <c r="AA46" i="10"/>
  <c r="CH46" i="10" s="1"/>
  <c r="CA46" i="10" s="1"/>
  <c r="Z46" i="10"/>
  <c r="Y46" i="10"/>
  <c r="X46" i="10"/>
  <c r="W46" i="10"/>
  <c r="E46" i="10" s="1"/>
  <c r="D46" i="10" s="1"/>
  <c r="CI46" i="10" s="1"/>
  <c r="CB46" i="10" s="1"/>
  <c r="V46" i="10"/>
  <c r="F46" i="10" s="1"/>
  <c r="U46" i="10"/>
  <c r="CI45" i="10"/>
  <c r="CB45" i="10" s="1"/>
  <c r="CE45" i="10"/>
  <c r="F45" i="10"/>
  <c r="E45" i="10"/>
  <c r="D45" i="10"/>
  <c r="CH44" i="10"/>
  <c r="CA44" i="10" s="1"/>
  <c r="F44" i="10"/>
  <c r="E44" i="10"/>
  <c r="D44" i="10" s="1"/>
  <c r="F43" i="10"/>
  <c r="E43" i="10"/>
  <c r="D43" i="10" s="1"/>
  <c r="F42" i="10"/>
  <c r="E42" i="10"/>
  <c r="D42" i="10" s="1"/>
  <c r="CK42" i="10" s="1"/>
  <c r="CH41" i="10"/>
  <c r="CA41" i="10"/>
  <c r="F41" i="10"/>
  <c r="E41" i="10"/>
  <c r="D41" i="10"/>
  <c r="AK36" i="10"/>
  <c r="AJ36" i="10"/>
  <c r="AI36" i="10"/>
  <c r="AH36" i="10"/>
  <c r="AG36" i="10"/>
  <c r="AF36" i="10"/>
  <c r="AE36" i="10"/>
  <c r="AD36" i="10"/>
  <c r="AC36" i="10"/>
  <c r="AB36" i="10"/>
  <c r="AA36" i="10"/>
  <c r="Z36" i="10"/>
  <c r="Y36" i="10"/>
  <c r="X36" i="10"/>
  <c r="W36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I36" i="10"/>
  <c r="H36" i="10"/>
  <c r="G36" i="10"/>
  <c r="CH35" i="10"/>
  <c r="CA35" i="10" s="1"/>
  <c r="F35" i="10"/>
  <c r="E35" i="10"/>
  <c r="CH34" i="10"/>
  <c r="CA34" i="10" s="1"/>
  <c r="F34" i="10"/>
  <c r="E34" i="10"/>
  <c r="CH33" i="10"/>
  <c r="CA33" i="10" s="1"/>
  <c r="F33" i="10"/>
  <c r="E33" i="10"/>
  <c r="CH32" i="10"/>
  <c r="CA32" i="10" s="1"/>
  <c r="F32" i="10"/>
  <c r="E32" i="10"/>
  <c r="CH31" i="10"/>
  <c r="CA31" i="10" s="1"/>
  <c r="F31" i="10"/>
  <c r="E31" i="10"/>
  <c r="CH30" i="10"/>
  <c r="CA30" i="10" s="1"/>
  <c r="F30" i="10"/>
  <c r="E30" i="10"/>
  <c r="CH29" i="10"/>
  <c r="CA29" i="10" s="1"/>
  <c r="F29" i="10"/>
  <c r="E29" i="10"/>
  <c r="CH28" i="10"/>
  <c r="CA28" i="10" s="1"/>
  <c r="F28" i="10"/>
  <c r="E28" i="10"/>
  <c r="CH27" i="10"/>
  <c r="CA27" i="10" s="1"/>
  <c r="F27" i="10"/>
  <c r="E27" i="10"/>
  <c r="CH26" i="10"/>
  <c r="CA26" i="10" s="1"/>
  <c r="F26" i="10"/>
  <c r="E26" i="10"/>
  <c r="CH25" i="10"/>
  <c r="CA25" i="10" s="1"/>
  <c r="F25" i="10"/>
  <c r="E25" i="10"/>
  <c r="CH24" i="10"/>
  <c r="CA24" i="10" s="1"/>
  <c r="F24" i="10"/>
  <c r="E24" i="10"/>
  <c r="CH23" i="10"/>
  <c r="CA23" i="10" s="1"/>
  <c r="F23" i="10"/>
  <c r="E23" i="10"/>
  <c r="CH22" i="10"/>
  <c r="CA22" i="10" s="1"/>
  <c r="F22" i="10"/>
  <c r="E22" i="10"/>
  <c r="CH21" i="10"/>
  <c r="CA21" i="10" s="1"/>
  <c r="F21" i="10"/>
  <c r="E21" i="10"/>
  <c r="CH20" i="10"/>
  <c r="CA20" i="10" s="1"/>
  <c r="F20" i="10"/>
  <c r="F36" i="10" s="1"/>
  <c r="E20" i="10"/>
  <c r="CL19" i="10"/>
  <c r="CK19" i="10"/>
  <c r="CH19" i="10"/>
  <c r="AL19" i="10"/>
  <c r="F19" i="10"/>
  <c r="E19" i="10"/>
  <c r="E36" i="10" s="1"/>
  <c r="D19" i="10"/>
  <c r="CH15" i="10"/>
  <c r="CA15" i="10" s="1"/>
  <c r="F15" i="10"/>
  <c r="E15" i="10"/>
  <c r="D15" i="10" s="1"/>
  <c r="CH14" i="10"/>
  <c r="CA14" i="10" s="1"/>
  <c r="F14" i="10"/>
  <c r="E14" i="10"/>
  <c r="D14" i="10"/>
  <c r="CI13" i="10"/>
  <c r="CH13" i="10"/>
  <c r="CA13" i="10" s="1"/>
  <c r="CB13" i="10"/>
  <c r="F13" i="10"/>
  <c r="E13" i="10"/>
  <c r="D13" i="10" s="1"/>
  <c r="CL12" i="10"/>
  <c r="CK12" i="10"/>
  <c r="CH12" i="10"/>
  <c r="CE12" i="10"/>
  <c r="CD12" i="10"/>
  <c r="CA12" i="10"/>
  <c r="F12" i="10"/>
  <c r="E12" i="10"/>
  <c r="D12" i="10"/>
  <c r="A5" i="10"/>
  <c r="A4" i="10"/>
  <c r="A3" i="10"/>
  <c r="A2" i="10"/>
  <c r="CK209" i="10" l="1"/>
  <c r="CG209" i="10"/>
  <c r="CE209" i="10"/>
  <c r="CJ207" i="10"/>
  <c r="CC207" i="10" s="1"/>
  <c r="CL209" i="10"/>
  <c r="CI209" i="10"/>
  <c r="CB209" i="10" s="1"/>
  <c r="CN209" i="10"/>
  <c r="CM209" i="10"/>
  <c r="CF209" i="10"/>
  <c r="CD209" i="10"/>
  <c r="J66" i="10"/>
  <c r="CK155" i="10"/>
  <c r="CD155" i="10" s="1"/>
  <c r="CI155" i="10"/>
  <c r="CB155" i="10" s="1"/>
  <c r="CH155" i="10"/>
  <c r="CA155" i="10" s="1"/>
  <c r="CJ155" i="10"/>
  <c r="CC155" i="10" s="1"/>
  <c r="U178" i="10"/>
  <c r="CI189" i="10"/>
  <c r="CB189" i="10" s="1"/>
  <c r="CJ189" i="10"/>
  <c r="CC189" i="10" s="1"/>
  <c r="CH189" i="10"/>
  <c r="CA189" i="10" s="1"/>
  <c r="CL189" i="10"/>
  <c r="CE189" i="10" s="1"/>
  <c r="AH189" i="10" s="1"/>
  <c r="CK189" i="10"/>
  <c r="CD189" i="10" s="1"/>
  <c r="CL229" i="10"/>
  <c r="CD229" i="10"/>
  <c r="AF229" i="10" s="1"/>
  <c r="CF229" i="10"/>
  <c r="CI229" i="10"/>
  <c r="CB229" i="10" s="1"/>
  <c r="CJ227" i="10"/>
  <c r="CC227" i="10" s="1"/>
  <c r="CN229" i="10"/>
  <c r="CM229" i="10"/>
  <c r="CE229" i="10"/>
  <c r="CK229" i="10"/>
  <c r="CG229" i="10"/>
  <c r="V85" i="10"/>
  <c r="U159" i="10"/>
  <c r="U170" i="10"/>
  <c r="CK260" i="10"/>
  <c r="CG260" i="10"/>
  <c r="CE260" i="10"/>
  <c r="CJ258" i="10"/>
  <c r="CC258" i="10" s="1"/>
  <c r="CM260" i="10"/>
  <c r="CF260" i="10"/>
  <c r="CI260" i="10"/>
  <c r="CB260" i="10" s="1"/>
  <c r="CD260" i="10"/>
  <c r="CN260" i="10"/>
  <c r="CL260" i="10"/>
  <c r="CE43" i="10"/>
  <c r="CD43" i="10"/>
  <c r="CL43" i="10"/>
  <c r="CK43" i="10"/>
  <c r="CI43" i="10"/>
  <c r="CB43" i="10" s="1"/>
  <c r="CJ46" i="10"/>
  <c r="CL46" i="10"/>
  <c r="AJ55" i="10"/>
  <c r="V107" i="10"/>
  <c r="V115" i="10"/>
  <c r="V123" i="10"/>
  <c r="V131" i="10"/>
  <c r="CH163" i="10"/>
  <c r="CA163" i="10" s="1"/>
  <c r="CK163" i="10"/>
  <c r="CD163" i="10" s="1"/>
  <c r="CJ163" i="10"/>
  <c r="CC163" i="10" s="1"/>
  <c r="CI163" i="10"/>
  <c r="CB163" i="10" s="1"/>
  <c r="CK217" i="10"/>
  <c r="CG217" i="10"/>
  <c r="CE217" i="10"/>
  <c r="CJ215" i="10"/>
  <c r="CC215" i="10" s="1"/>
  <c r="CL217" i="10"/>
  <c r="CD217" i="10"/>
  <c r="CI217" i="10"/>
  <c r="CB217" i="10" s="1"/>
  <c r="CN217" i="10"/>
  <c r="CM217" i="10"/>
  <c r="CF217" i="10"/>
  <c r="CK226" i="10"/>
  <c r="CG226" i="10"/>
  <c r="CE226" i="10"/>
  <c r="CJ224" i="10"/>
  <c r="CC224" i="10" s="1"/>
  <c r="CL226" i="10"/>
  <c r="CI226" i="10"/>
  <c r="CB226" i="10" s="1"/>
  <c r="CN226" i="10"/>
  <c r="CM226" i="10"/>
  <c r="CF226" i="10"/>
  <c r="CD226" i="10"/>
  <c r="AF276" i="10"/>
  <c r="CI14" i="10"/>
  <c r="CB14" i="10" s="1"/>
  <c r="AJ14" i="10" s="1"/>
  <c r="CC14" i="10"/>
  <c r="CK15" i="10"/>
  <c r="CE15" i="10"/>
  <c r="CJ15" i="10"/>
  <c r="CI41" i="10"/>
  <c r="CB41" i="10" s="1"/>
  <c r="AJ41" i="10" s="1"/>
  <c r="CC41" i="10"/>
  <c r="CK44" i="10"/>
  <c r="CE44" i="10"/>
  <c r="CC44" i="10"/>
  <c r="CJ44" i="10"/>
  <c r="D54" i="10"/>
  <c r="CI54" i="10" s="1"/>
  <c r="CB54" i="10" s="1"/>
  <c r="CK48" i="10"/>
  <c r="CE48" i="10"/>
  <c r="CC48" i="10"/>
  <c r="CJ48" i="10"/>
  <c r="CI51" i="10"/>
  <c r="CB51" i="10" s="1"/>
  <c r="CC51" i="10"/>
  <c r="CK52" i="10"/>
  <c r="CE52" i="10"/>
  <c r="CC52" i="10"/>
  <c r="CK56" i="10"/>
  <c r="CE56" i="10"/>
  <c r="CC56" i="10"/>
  <c r="CJ56" i="10"/>
  <c r="CL95" i="10"/>
  <c r="CB95" i="10"/>
  <c r="CI149" i="10"/>
  <c r="CB149" i="10" s="1"/>
  <c r="CH149" i="10"/>
  <c r="CA149" i="10" s="1"/>
  <c r="U149" i="10" s="1"/>
  <c r="CH152" i="10"/>
  <c r="CA152" i="10" s="1"/>
  <c r="U152" i="10" s="1"/>
  <c r="CK152" i="10"/>
  <c r="CD152" i="10" s="1"/>
  <c r="CI152" i="10"/>
  <c r="CB152" i="10" s="1"/>
  <c r="CJ154" i="10"/>
  <c r="CC154" i="10" s="1"/>
  <c r="CI154" i="10"/>
  <c r="CB154" i="10" s="1"/>
  <c r="CI157" i="10"/>
  <c r="CB157" i="10" s="1"/>
  <c r="CH157" i="10"/>
  <c r="CA157" i="10" s="1"/>
  <c r="CJ157" i="10"/>
  <c r="CC157" i="10" s="1"/>
  <c r="CH160" i="10"/>
  <c r="CA160" i="10" s="1"/>
  <c r="CK160" i="10"/>
  <c r="CD160" i="10" s="1"/>
  <c r="CI160" i="10"/>
  <c r="CB160" i="10" s="1"/>
  <c r="CJ162" i="10"/>
  <c r="CC162" i="10" s="1"/>
  <c r="CI162" i="10"/>
  <c r="CB162" i="10" s="1"/>
  <c r="CH169" i="10"/>
  <c r="CA169" i="10" s="1"/>
  <c r="CI169" i="10"/>
  <c r="CB169" i="10" s="1"/>
  <c r="CK207" i="10"/>
  <c r="CG207" i="10"/>
  <c r="CE207" i="10"/>
  <c r="CJ205" i="10"/>
  <c r="CC205" i="10" s="1"/>
  <c r="CN228" i="10"/>
  <c r="CF228" i="10"/>
  <c r="CM228" i="10"/>
  <c r="CI228" i="10"/>
  <c r="CB228" i="10" s="1"/>
  <c r="AF228" i="10" s="1"/>
  <c r="CD228" i="10"/>
  <c r="CJ226" i="10"/>
  <c r="CC226" i="10" s="1"/>
  <c r="CK228" i="10"/>
  <c r="CL237" i="10"/>
  <c r="CF237" i="10"/>
  <c r="CI237" i="10"/>
  <c r="CB237" i="10" s="1"/>
  <c r="CM237" i="10"/>
  <c r="CG237" i="10"/>
  <c r="CL245" i="10"/>
  <c r="CD245" i="10"/>
  <c r="CN245" i="10"/>
  <c r="CI245" i="10"/>
  <c r="CB245" i="10" s="1"/>
  <c r="AF245" i="10" s="1"/>
  <c r="CE245" i="10"/>
  <c r="CJ243" i="10"/>
  <c r="CC243" i="10" s="1"/>
  <c r="CM245" i="10"/>
  <c r="CG245" i="10"/>
  <c r="CK245" i="10"/>
  <c r="CF245" i="10"/>
  <c r="CN246" i="10"/>
  <c r="CF246" i="10"/>
  <c r="CJ244" i="10"/>
  <c r="CC244" i="10" s="1"/>
  <c r="AF244" i="10" s="1"/>
  <c r="CK246" i="10"/>
  <c r="CE246" i="10"/>
  <c r="CM246" i="10"/>
  <c r="CG246" i="10"/>
  <c r="CL246" i="10"/>
  <c r="CL249" i="10"/>
  <c r="CD249" i="10"/>
  <c r="CK249" i="10"/>
  <c r="CG249" i="10"/>
  <c r="CI249" i="10"/>
  <c r="CB249" i="10" s="1"/>
  <c r="AF249" i="10" s="1"/>
  <c r="CN249" i="10"/>
  <c r="CF249" i="10"/>
  <c r="CE251" i="10"/>
  <c r="CN258" i="10"/>
  <c r="CF258" i="10"/>
  <c r="CJ256" i="10"/>
  <c r="CC256" i="10" s="1"/>
  <c r="CM258" i="10"/>
  <c r="CK258" i="10"/>
  <c r="CE258" i="10"/>
  <c r="AF258" i="10" s="1"/>
  <c r="CI258" i="10"/>
  <c r="CB258" i="10" s="1"/>
  <c r="CD258" i="10"/>
  <c r="CM259" i="10"/>
  <c r="CI259" i="10"/>
  <c r="CB259" i="10" s="1"/>
  <c r="CN259" i="10"/>
  <c r="CD259" i="10"/>
  <c r="CK259" i="10"/>
  <c r="CF259" i="10"/>
  <c r="CL259" i="10"/>
  <c r="CE259" i="10"/>
  <c r="CJ257" i="10"/>
  <c r="CC257" i="10" s="1"/>
  <c r="AF257" i="10" s="1"/>
  <c r="AF260" i="10"/>
  <c r="CK274" i="10"/>
  <c r="CG274" i="10"/>
  <c r="CE274" i="10"/>
  <c r="CJ272" i="10"/>
  <c r="CC272" i="10" s="1"/>
  <c r="CL274" i="10"/>
  <c r="CD274" i="10"/>
  <c r="CN274" i="10"/>
  <c r="CF274" i="10"/>
  <c r="CJ14" i="10"/>
  <c r="CD15" i="10"/>
  <c r="CL15" i="10"/>
  <c r="CJ41" i="10"/>
  <c r="CI42" i="10"/>
  <c r="CB42" i="10" s="1"/>
  <c r="CD44" i="10"/>
  <c r="CL44" i="10"/>
  <c r="CJ47" i="10"/>
  <c r="CD48" i="10"/>
  <c r="CL48" i="10"/>
  <c r="CJ51" i="10"/>
  <c r="CD52" i="10"/>
  <c r="CL52" i="10"/>
  <c r="CJ55" i="10"/>
  <c r="CD56" i="10"/>
  <c r="CL56" i="10"/>
  <c r="J67" i="10"/>
  <c r="CN92" i="10"/>
  <c r="CG92" i="10" s="1"/>
  <c r="CI92" i="10"/>
  <c r="CE92" i="10"/>
  <c r="CF92" i="10"/>
  <c r="CL92" i="10"/>
  <c r="CF95" i="10"/>
  <c r="CM95" i="10"/>
  <c r="CN97" i="10"/>
  <c r="CG97" i="10" s="1"/>
  <c r="CJ97" i="10"/>
  <c r="CF97" i="10"/>
  <c r="CB97" i="10"/>
  <c r="CD97" i="10"/>
  <c r="CI97" i="10"/>
  <c r="CN98" i="10"/>
  <c r="CG98" i="10" s="1"/>
  <c r="CJ98" i="10"/>
  <c r="CF98" i="10"/>
  <c r="CB98" i="10"/>
  <c r="CD98" i="10"/>
  <c r="CI98" i="10"/>
  <c r="CN99" i="10"/>
  <c r="CG99" i="10" s="1"/>
  <c r="CJ99" i="10"/>
  <c r="CF99" i="10"/>
  <c r="CB99" i="10"/>
  <c r="CD99" i="10"/>
  <c r="CI99" i="10"/>
  <c r="CN100" i="10"/>
  <c r="CG100" i="10" s="1"/>
  <c r="CI100" i="10"/>
  <c r="CD100" i="10"/>
  <c r="CF100" i="10"/>
  <c r="CM100" i="10"/>
  <c r="CM143" i="10"/>
  <c r="CI143" i="10"/>
  <c r="CE143" i="10"/>
  <c r="CA143" i="10"/>
  <c r="CN143" i="10"/>
  <c r="CG143" i="10" s="1"/>
  <c r="CH143" i="10"/>
  <c r="CC143" i="10"/>
  <c r="CF143" i="10"/>
  <c r="CL143" i="10"/>
  <c r="CK149" i="10"/>
  <c r="CD149" i="10" s="1"/>
  <c r="CJ152" i="10"/>
  <c r="CC152" i="10" s="1"/>
  <c r="CH154" i="10"/>
  <c r="CA154" i="10" s="1"/>
  <c r="U154" i="10" s="1"/>
  <c r="CH156" i="10"/>
  <c r="CA156" i="10" s="1"/>
  <c r="CI156" i="10"/>
  <c r="CB156" i="10" s="1"/>
  <c r="CK157" i="10"/>
  <c r="CD157" i="10" s="1"/>
  <c r="CJ160" i="10"/>
  <c r="CC160" i="10" s="1"/>
  <c r="CH162" i="10"/>
  <c r="CA162" i="10" s="1"/>
  <c r="CI164" i="10"/>
  <c r="CB164" i="10" s="1"/>
  <c r="CH168" i="10"/>
  <c r="CA168" i="10" s="1"/>
  <c r="CJ168" i="10"/>
  <c r="CC168" i="10" s="1"/>
  <c r="CJ169" i="10"/>
  <c r="CC169" i="10" s="1"/>
  <c r="CH173" i="10"/>
  <c r="CA173" i="10" s="1"/>
  <c r="CI173" i="10"/>
  <c r="CB173" i="10" s="1"/>
  <c r="CI174" i="10"/>
  <c r="CB174" i="10" s="1"/>
  <c r="U174" i="10" s="1"/>
  <c r="CI180" i="10"/>
  <c r="CB180" i="10" s="1"/>
  <c r="CL188" i="10"/>
  <c r="CE188" i="10" s="1"/>
  <c r="CH188" i="10"/>
  <c r="CA188" i="10" s="1"/>
  <c r="CJ188" i="10"/>
  <c r="CC188" i="10" s="1"/>
  <c r="CI188" i="10"/>
  <c r="CB188" i="10" s="1"/>
  <c r="CK205" i="10"/>
  <c r="CG205" i="10"/>
  <c r="CE205" i="10"/>
  <c r="CJ203" i="10"/>
  <c r="CC203" i="10" s="1"/>
  <c r="CI205" i="10"/>
  <c r="CB205" i="10" s="1"/>
  <c r="AF205" i="10" s="1"/>
  <c r="CD207" i="10"/>
  <c r="CL207" i="10"/>
  <c r="CK213" i="10"/>
  <c r="CG213" i="10"/>
  <c r="AF213" i="10" s="1"/>
  <c r="CE213" i="10"/>
  <c r="CJ211" i="10"/>
  <c r="CC211" i="10" s="1"/>
  <c r="CI213" i="10"/>
  <c r="CB213" i="10" s="1"/>
  <c r="CD215" i="10"/>
  <c r="CL215" i="10"/>
  <c r="CE228" i="10"/>
  <c r="CL228" i="10"/>
  <c r="CL231" i="10"/>
  <c r="CF231" i="10"/>
  <c r="AF231" i="10" s="1"/>
  <c r="CM231" i="10"/>
  <c r="CE231" i="10"/>
  <c r="CJ229" i="10"/>
  <c r="CC229" i="10" s="1"/>
  <c r="CN231" i="10"/>
  <c r="CJ235" i="10"/>
  <c r="CC235" i="10" s="1"/>
  <c r="AF235" i="10" s="1"/>
  <c r="CN237" i="10"/>
  <c r="CD246" i="10"/>
  <c r="CN248" i="10"/>
  <c r="CF248" i="10"/>
  <c r="CJ246" i="10"/>
  <c r="CC246" i="10" s="1"/>
  <c r="CI248" i="10"/>
  <c r="CB248" i="10" s="1"/>
  <c r="CD248" i="10"/>
  <c r="AF248" i="10" s="1"/>
  <c r="CM248" i="10"/>
  <c r="CG248" i="10"/>
  <c r="CL248" i="10"/>
  <c r="CE248" i="10"/>
  <c r="CN250" i="10"/>
  <c r="CF250" i="10"/>
  <c r="CJ248" i="10"/>
  <c r="CC248" i="10" s="1"/>
  <c r="CM250" i="10"/>
  <c r="CL250" i="10"/>
  <c r="CG250" i="10"/>
  <c r="CN252" i="10"/>
  <c r="CF252" i="10"/>
  <c r="CJ250" i="10"/>
  <c r="CC250" i="10" s="1"/>
  <c r="CL252" i="10"/>
  <c r="CG252" i="10"/>
  <c r="CI252" i="10"/>
  <c r="CB252" i="10" s="1"/>
  <c r="CK252" i="10"/>
  <c r="CN254" i="10"/>
  <c r="CF254" i="10"/>
  <c r="CJ252" i="10"/>
  <c r="CC252" i="10" s="1"/>
  <c r="CK254" i="10"/>
  <c r="CE254" i="10"/>
  <c r="CL254" i="10"/>
  <c r="CD254" i="10"/>
  <c r="CI254" i="10"/>
  <c r="CB254" i="10" s="1"/>
  <c r="AF254" i="10" s="1"/>
  <c r="CM254" i="10"/>
  <c r="CG258" i="10"/>
  <c r="CG259" i="10"/>
  <c r="CK266" i="10"/>
  <c r="CG266" i="10"/>
  <c r="CE266" i="10"/>
  <c r="CJ264" i="10"/>
  <c r="CC264" i="10" s="1"/>
  <c r="AF264" i="10" s="1"/>
  <c r="CL266" i="10"/>
  <c r="CD266" i="10"/>
  <c r="CN266" i="10"/>
  <c r="CF266" i="10"/>
  <c r="CK276" i="10"/>
  <c r="CG276" i="10"/>
  <c r="CL276" i="10"/>
  <c r="CF276" i="10"/>
  <c r="CJ274" i="10"/>
  <c r="CC274" i="10" s="1"/>
  <c r="CD276" i="10"/>
  <c r="CN276" i="10"/>
  <c r="CE276" i="10"/>
  <c r="CM276" i="10"/>
  <c r="Q287" i="10"/>
  <c r="CI12" i="10"/>
  <c r="CC12" i="10"/>
  <c r="CK13" i="10"/>
  <c r="CE13" i="10"/>
  <c r="CC13" i="10"/>
  <c r="AJ13" i="10" s="1"/>
  <c r="CJ13" i="10"/>
  <c r="CD14" i="10"/>
  <c r="CK14" i="10"/>
  <c r="CJ19" i="10"/>
  <c r="CM19" i="10"/>
  <c r="CD41" i="10"/>
  <c r="CK41" i="10"/>
  <c r="CL42" i="10"/>
  <c r="CK45" i="10"/>
  <c r="CD45" i="10"/>
  <c r="CJ45" i="10"/>
  <c r="CC46" i="10"/>
  <c r="CD47" i="10"/>
  <c r="CK47" i="10"/>
  <c r="CI49" i="10"/>
  <c r="CB49" i="10" s="1"/>
  <c r="AJ49" i="10" s="1"/>
  <c r="CC49" i="10"/>
  <c r="CK50" i="10"/>
  <c r="CE50" i="10"/>
  <c r="CC50" i="10"/>
  <c r="CJ50" i="10"/>
  <c r="CD51" i="10"/>
  <c r="AJ51" i="10" s="1"/>
  <c r="CK51" i="10"/>
  <c r="CI53" i="10"/>
  <c r="CB53" i="10" s="1"/>
  <c r="AJ53" i="10" s="1"/>
  <c r="CC53" i="10"/>
  <c r="E54" i="10"/>
  <c r="CC54" i="10"/>
  <c r="CD55" i="10"/>
  <c r="CK55" i="10"/>
  <c r="CI57" i="10"/>
  <c r="CB57" i="10" s="1"/>
  <c r="CC57" i="10"/>
  <c r="CN80" i="10"/>
  <c r="CG80" i="10" s="1"/>
  <c r="CJ80" i="10"/>
  <c r="CF80" i="10"/>
  <c r="CB80" i="10"/>
  <c r="V80" i="10" s="1"/>
  <c r="CD80" i="10"/>
  <c r="CI80" i="10"/>
  <c r="CN81" i="10"/>
  <c r="CG81" i="10" s="1"/>
  <c r="CJ81" i="10"/>
  <c r="CF81" i="10"/>
  <c r="CB81" i="10"/>
  <c r="V81" i="10" s="1"/>
  <c r="CD81" i="10"/>
  <c r="CI81" i="10"/>
  <c r="CN82" i="10"/>
  <c r="CG82" i="10" s="1"/>
  <c r="CJ82" i="10"/>
  <c r="CF82" i="10"/>
  <c r="CB82" i="10"/>
  <c r="V82" i="10" s="1"/>
  <c r="CD82" i="10"/>
  <c r="CI82" i="10"/>
  <c r="CN83" i="10"/>
  <c r="CG83" i="10" s="1"/>
  <c r="CJ83" i="10"/>
  <c r="CF83" i="10"/>
  <c r="CB83" i="10"/>
  <c r="CD83" i="10"/>
  <c r="V83" i="10" s="1"/>
  <c r="CI83" i="10"/>
  <c r="CN84" i="10"/>
  <c r="CG84" i="10" s="1"/>
  <c r="CJ84" i="10"/>
  <c r="CF84" i="10"/>
  <c r="CB84" i="10"/>
  <c r="V84" i="10" s="1"/>
  <c r="CD84" i="10"/>
  <c r="CI84" i="10"/>
  <c r="CN85" i="10"/>
  <c r="CG85" i="10" s="1"/>
  <c r="CJ85" i="10"/>
  <c r="CF85" i="10"/>
  <c r="CB85" i="10"/>
  <c r="CD85" i="10"/>
  <c r="CI85" i="10"/>
  <c r="CN86" i="10"/>
  <c r="CG86" i="10" s="1"/>
  <c r="CJ86" i="10"/>
  <c r="CF86" i="10"/>
  <c r="CB86" i="10"/>
  <c r="V86" i="10" s="1"/>
  <c r="CD86" i="10"/>
  <c r="CI86" i="10"/>
  <c r="CN87" i="10"/>
  <c r="CG87" i="10" s="1"/>
  <c r="CJ87" i="10"/>
  <c r="CF87" i="10"/>
  <c r="CB87" i="10"/>
  <c r="V87" i="10" s="1"/>
  <c r="CD87" i="10"/>
  <c r="CI87" i="10"/>
  <c r="CN88" i="10"/>
  <c r="CG88" i="10" s="1"/>
  <c r="CJ88" i="10"/>
  <c r="CF88" i="10"/>
  <c r="CB88" i="10"/>
  <c r="V88" i="10" s="1"/>
  <c r="CD88" i="10"/>
  <c r="CI88" i="10"/>
  <c r="CN89" i="10"/>
  <c r="CG89" i="10" s="1"/>
  <c r="CJ89" i="10"/>
  <c r="CF89" i="10"/>
  <c r="CB89" i="10"/>
  <c r="V89" i="10" s="1"/>
  <c r="CD89" i="10"/>
  <c r="CI89" i="10"/>
  <c r="CN90" i="10"/>
  <c r="CG90" i="10" s="1"/>
  <c r="CJ90" i="10"/>
  <c r="CF90" i="10"/>
  <c r="CB90" i="10"/>
  <c r="V90" i="10" s="1"/>
  <c r="CD90" i="10"/>
  <c r="CI90" i="10"/>
  <c r="CL91" i="10"/>
  <c r="CB91" i="10"/>
  <c r="V91" i="10" s="1"/>
  <c r="CE91" i="10"/>
  <c r="CK91" i="10"/>
  <c r="CA92" i="10"/>
  <c r="CM92" i="10"/>
  <c r="CN94" i="10"/>
  <c r="CG94" i="10" s="1"/>
  <c r="CI94" i="10"/>
  <c r="CE94" i="10"/>
  <c r="CF94" i="10"/>
  <c r="CL94" i="10"/>
  <c r="CA95" i="10"/>
  <c r="CH95" i="10"/>
  <c r="CN95" i="10"/>
  <c r="CG95" i="10" s="1"/>
  <c r="CE97" i="10"/>
  <c r="CK97" i="10"/>
  <c r="CE98" i="10"/>
  <c r="CK98" i="10"/>
  <c r="CE99" i="10"/>
  <c r="CK99" i="10"/>
  <c r="CN101" i="10"/>
  <c r="CG101" i="10" s="1"/>
  <c r="CJ101" i="10"/>
  <c r="CF101" i="10"/>
  <c r="CB101" i="10"/>
  <c r="V101" i="10" s="1"/>
  <c r="CD101" i="10"/>
  <c r="CI101" i="10"/>
  <c r="CN102" i="10"/>
  <c r="CG102" i="10" s="1"/>
  <c r="CJ102" i="10"/>
  <c r="CF102" i="10"/>
  <c r="CB102" i="10"/>
  <c r="V102" i="10" s="1"/>
  <c r="CD102" i="10"/>
  <c r="CI102" i="10"/>
  <c r="CN103" i="10"/>
  <c r="CG103" i="10" s="1"/>
  <c r="CJ103" i="10"/>
  <c r="CF103" i="10"/>
  <c r="CB103" i="10"/>
  <c r="V103" i="10" s="1"/>
  <c r="CD103" i="10"/>
  <c r="CI103" i="10"/>
  <c r="CN104" i="10"/>
  <c r="CG104" i="10" s="1"/>
  <c r="CJ104" i="10"/>
  <c r="CF104" i="10"/>
  <c r="CB104" i="10"/>
  <c r="V104" i="10" s="1"/>
  <c r="CD104" i="10"/>
  <c r="CI104" i="10"/>
  <c r="CN105" i="10"/>
  <c r="CG105" i="10" s="1"/>
  <c r="CJ105" i="10"/>
  <c r="CF105" i="10"/>
  <c r="CB105" i="10"/>
  <c r="CD105" i="10"/>
  <c r="V105" i="10" s="1"/>
  <c r="CI105" i="10"/>
  <c r="CN106" i="10"/>
  <c r="CG106" i="10" s="1"/>
  <c r="CJ106" i="10"/>
  <c r="CF106" i="10"/>
  <c r="CB106" i="10"/>
  <c r="V106" i="10" s="1"/>
  <c r="CD106" i="10"/>
  <c r="CI106" i="10"/>
  <c r="CN107" i="10"/>
  <c r="CG107" i="10" s="1"/>
  <c r="CJ107" i="10"/>
  <c r="CF107" i="10"/>
  <c r="CB107" i="10"/>
  <c r="CD107" i="10"/>
  <c r="CI107" i="10"/>
  <c r="CN108" i="10"/>
  <c r="CG108" i="10" s="1"/>
  <c r="CJ108" i="10"/>
  <c r="CF108" i="10"/>
  <c r="CB108" i="10"/>
  <c r="V108" i="10" s="1"/>
  <c r="CD108" i="10"/>
  <c r="CI108" i="10"/>
  <c r="CN109" i="10"/>
  <c r="CG109" i="10" s="1"/>
  <c r="CJ109" i="10"/>
  <c r="CF109" i="10"/>
  <c r="CB109" i="10"/>
  <c r="V109" i="10" s="1"/>
  <c r="CD109" i="10"/>
  <c r="CI109" i="10"/>
  <c r="CN110" i="10"/>
  <c r="CG110" i="10" s="1"/>
  <c r="CJ110" i="10"/>
  <c r="CF110" i="10"/>
  <c r="CB110" i="10"/>
  <c r="V110" i="10" s="1"/>
  <c r="CD110" i="10"/>
  <c r="CI110" i="10"/>
  <c r="CN111" i="10"/>
  <c r="CG111" i="10" s="1"/>
  <c r="CJ111" i="10"/>
  <c r="CF111" i="10"/>
  <c r="CB111" i="10"/>
  <c r="V111" i="10" s="1"/>
  <c r="CD111" i="10"/>
  <c r="CI111" i="10"/>
  <c r="CN112" i="10"/>
  <c r="CG112" i="10" s="1"/>
  <c r="CJ112" i="10"/>
  <c r="CF112" i="10"/>
  <c r="CB112" i="10"/>
  <c r="V112" i="10" s="1"/>
  <c r="CD112" i="10"/>
  <c r="CI112" i="10"/>
  <c r="CN113" i="10"/>
  <c r="CG113" i="10" s="1"/>
  <c r="CJ113" i="10"/>
  <c r="CF113" i="10"/>
  <c r="CB113" i="10"/>
  <c r="CD113" i="10"/>
  <c r="V113" i="10" s="1"/>
  <c r="CI113" i="10"/>
  <c r="CN114" i="10"/>
  <c r="CG114" i="10" s="1"/>
  <c r="CJ114" i="10"/>
  <c r="CF114" i="10"/>
  <c r="CB114" i="10"/>
  <c r="V114" i="10" s="1"/>
  <c r="CD114" i="10"/>
  <c r="CI114" i="10"/>
  <c r="CN115" i="10"/>
  <c r="CG115" i="10" s="1"/>
  <c r="CJ115" i="10"/>
  <c r="CF115" i="10"/>
  <c r="CB115" i="10"/>
  <c r="CD115" i="10"/>
  <c r="CI115" i="10"/>
  <c r="CN116" i="10"/>
  <c r="CG116" i="10" s="1"/>
  <c r="CJ116" i="10"/>
  <c r="CF116" i="10"/>
  <c r="CB116" i="10"/>
  <c r="V116" i="10" s="1"/>
  <c r="CD116" i="10"/>
  <c r="CI116" i="10"/>
  <c r="CN117" i="10"/>
  <c r="CG117" i="10" s="1"/>
  <c r="CJ117" i="10"/>
  <c r="CF117" i="10"/>
  <c r="CB117" i="10"/>
  <c r="V117" i="10" s="1"/>
  <c r="CD117" i="10"/>
  <c r="CI117" i="10"/>
  <c r="CN118" i="10"/>
  <c r="CG118" i="10" s="1"/>
  <c r="CJ118" i="10"/>
  <c r="CF118" i="10"/>
  <c r="CB118" i="10"/>
  <c r="V118" i="10" s="1"/>
  <c r="CD118" i="10"/>
  <c r="CI118" i="10"/>
  <c r="CN119" i="10"/>
  <c r="CG119" i="10" s="1"/>
  <c r="CJ119" i="10"/>
  <c r="CF119" i="10"/>
  <c r="CB119" i="10"/>
  <c r="V119" i="10" s="1"/>
  <c r="CD119" i="10"/>
  <c r="CI119" i="10"/>
  <c r="CN120" i="10"/>
  <c r="CG120" i="10" s="1"/>
  <c r="CJ120" i="10"/>
  <c r="CF120" i="10"/>
  <c r="CB120" i="10"/>
  <c r="V120" i="10" s="1"/>
  <c r="CD120" i="10"/>
  <c r="CI120" i="10"/>
  <c r="CN121" i="10"/>
  <c r="CG121" i="10" s="1"/>
  <c r="CJ121" i="10"/>
  <c r="CF121" i="10"/>
  <c r="CB121" i="10"/>
  <c r="CD121" i="10"/>
  <c r="V121" i="10" s="1"/>
  <c r="CI121" i="10"/>
  <c r="CN122" i="10"/>
  <c r="CG122" i="10" s="1"/>
  <c r="CJ122" i="10"/>
  <c r="CF122" i="10"/>
  <c r="CB122" i="10"/>
  <c r="V122" i="10" s="1"/>
  <c r="CD122" i="10"/>
  <c r="CI122" i="10"/>
  <c r="CN123" i="10"/>
  <c r="CG123" i="10" s="1"/>
  <c r="CJ123" i="10"/>
  <c r="CF123" i="10"/>
  <c r="CB123" i="10"/>
  <c r="CD123" i="10"/>
  <c r="CI123" i="10"/>
  <c r="CN124" i="10"/>
  <c r="CG124" i="10" s="1"/>
  <c r="CJ124" i="10"/>
  <c r="CF124" i="10"/>
  <c r="CB124" i="10"/>
  <c r="V124" i="10" s="1"/>
  <c r="CD124" i="10"/>
  <c r="CI124" i="10"/>
  <c r="CN125" i="10"/>
  <c r="CG125" i="10" s="1"/>
  <c r="CJ125" i="10"/>
  <c r="CF125" i="10"/>
  <c r="CB125" i="10"/>
  <c r="V125" i="10" s="1"/>
  <c r="CD125" i="10"/>
  <c r="CI125" i="10"/>
  <c r="CN126" i="10"/>
  <c r="CG126" i="10" s="1"/>
  <c r="CJ126" i="10"/>
  <c r="CF126" i="10"/>
  <c r="CB126" i="10"/>
  <c r="V126" i="10" s="1"/>
  <c r="CD126" i="10"/>
  <c r="CI126" i="10"/>
  <c r="CN127" i="10"/>
  <c r="CG127" i="10" s="1"/>
  <c r="CJ127" i="10"/>
  <c r="CF127" i="10"/>
  <c r="CB127" i="10"/>
  <c r="V127" i="10" s="1"/>
  <c r="CD127" i="10"/>
  <c r="CI127" i="10"/>
  <c r="CN128" i="10"/>
  <c r="CG128" i="10" s="1"/>
  <c r="CJ128" i="10"/>
  <c r="CF128" i="10"/>
  <c r="CB128" i="10"/>
  <c r="V128" i="10" s="1"/>
  <c r="CD128" i="10"/>
  <c r="CI128" i="10"/>
  <c r="CN129" i="10"/>
  <c r="CG129" i="10" s="1"/>
  <c r="CJ129" i="10"/>
  <c r="CF129" i="10"/>
  <c r="CB129" i="10"/>
  <c r="CD129" i="10"/>
  <c r="V129" i="10" s="1"/>
  <c r="CI129" i="10"/>
  <c r="CN130" i="10"/>
  <c r="CG130" i="10" s="1"/>
  <c r="CJ130" i="10"/>
  <c r="CF130" i="10"/>
  <c r="CB130" i="10"/>
  <c r="V130" i="10" s="1"/>
  <c r="CD130" i="10"/>
  <c r="CI130" i="10"/>
  <c r="CN131" i="10"/>
  <c r="CG131" i="10" s="1"/>
  <c r="CJ131" i="10"/>
  <c r="CF131" i="10"/>
  <c r="CB131" i="10"/>
  <c r="CD131" i="10"/>
  <c r="CI131" i="10"/>
  <c r="D132" i="10"/>
  <c r="D144" i="10"/>
  <c r="CI151" i="10"/>
  <c r="CB151" i="10" s="1"/>
  <c r="U151" i="10" s="1"/>
  <c r="CI153" i="10"/>
  <c r="CB153" i="10" s="1"/>
  <c r="CK153" i="10"/>
  <c r="CD153" i="10" s="1"/>
  <c r="CH153" i="10"/>
  <c r="CA153" i="10" s="1"/>
  <c r="CK154" i="10"/>
  <c r="CD154" i="10" s="1"/>
  <c r="CJ156" i="10"/>
  <c r="CC156" i="10" s="1"/>
  <c r="CI159" i="10"/>
  <c r="CB159" i="10" s="1"/>
  <c r="CI161" i="10"/>
  <c r="CB161" i="10" s="1"/>
  <c r="CK161" i="10"/>
  <c r="CD161" i="10" s="1"/>
  <c r="CH161" i="10"/>
  <c r="CA161" i="10" s="1"/>
  <c r="CK162" i="10"/>
  <c r="CD162" i="10" s="1"/>
  <c r="CI168" i="10"/>
  <c r="CB168" i="10" s="1"/>
  <c r="CK169" i="10"/>
  <c r="CD169" i="10" s="1"/>
  <c r="CH172" i="10"/>
  <c r="CA172" i="10" s="1"/>
  <c r="CJ172" i="10"/>
  <c r="CC172" i="10" s="1"/>
  <c r="CJ173" i="10"/>
  <c r="CC173" i="10" s="1"/>
  <c r="CJ174" i="10"/>
  <c r="CC174" i="10" s="1"/>
  <c r="CH177" i="10"/>
  <c r="CA177" i="10" s="1"/>
  <c r="CI177" i="10"/>
  <c r="CB177" i="10" s="1"/>
  <c r="CI178" i="10"/>
  <c r="CB178" i="10" s="1"/>
  <c r="CJ186" i="10"/>
  <c r="CC186" i="10" s="1"/>
  <c r="CK186" i="10"/>
  <c r="CD186" i="10" s="1"/>
  <c r="CL186" i="10"/>
  <c r="CE186" i="10" s="1"/>
  <c r="CK188" i="10"/>
  <c r="CD188" i="10" s="1"/>
  <c r="CK203" i="10"/>
  <c r="CG203" i="10"/>
  <c r="CE203" i="10"/>
  <c r="CI203" i="10"/>
  <c r="CB203" i="10" s="1"/>
  <c r="AF203" i="10" s="1"/>
  <c r="CD205" i="10"/>
  <c r="CL205" i="10"/>
  <c r="CF207" i="10"/>
  <c r="CM207" i="10"/>
  <c r="CK211" i="10"/>
  <c r="CG211" i="10"/>
  <c r="CE211" i="10"/>
  <c r="CJ209" i="10"/>
  <c r="CC209" i="10" s="1"/>
  <c r="AF209" i="10" s="1"/>
  <c r="CI211" i="10"/>
  <c r="CB211" i="10" s="1"/>
  <c r="AF211" i="10" s="1"/>
  <c r="CD213" i="10"/>
  <c r="CL213" i="10"/>
  <c r="CF215" i="10"/>
  <c r="CM215" i="10"/>
  <c r="CK219" i="10"/>
  <c r="CG219" i="10"/>
  <c r="CE219" i="10"/>
  <c r="CJ217" i="10"/>
  <c r="CC217" i="10" s="1"/>
  <c r="AF217" i="10" s="1"/>
  <c r="CI219" i="10"/>
  <c r="CB219" i="10" s="1"/>
  <c r="AF226" i="10"/>
  <c r="CG228" i="10"/>
  <c r="CN230" i="10"/>
  <c r="CI230" i="10"/>
  <c r="CB230" i="10" s="1"/>
  <c r="CJ228" i="10"/>
  <c r="CC228" i="10" s="1"/>
  <c r="CF230" i="10"/>
  <c r="CL230" i="10"/>
  <c r="CN232" i="10"/>
  <c r="CI232" i="10"/>
  <c r="CB232" i="10" s="1"/>
  <c r="CM232" i="10"/>
  <c r="CF232" i="10"/>
  <c r="CJ230" i="10"/>
  <c r="CC230" i="10" s="1"/>
  <c r="CE232" i="10"/>
  <c r="CL233" i="10"/>
  <c r="CF233" i="10"/>
  <c r="CI233" i="10"/>
  <c r="CB233" i="10" s="1"/>
  <c r="CE233" i="10"/>
  <c r="CL235" i="10"/>
  <c r="CF235" i="10"/>
  <c r="CM235" i="10"/>
  <c r="CE235" i="10"/>
  <c r="CG235" i="10"/>
  <c r="CJ233" i="10"/>
  <c r="CC233" i="10" s="1"/>
  <c r="CN235" i="10"/>
  <c r="CL247" i="10"/>
  <c r="CD247" i="10"/>
  <c r="CM247" i="10"/>
  <c r="CN247" i="10"/>
  <c r="CK247" i="10"/>
  <c r="CG247" i="10"/>
  <c r="CJ249" i="10"/>
  <c r="CC249" i="10" s="1"/>
  <c r="CI250" i="10"/>
  <c r="CB250" i="10" s="1"/>
  <c r="CI251" i="10"/>
  <c r="CB251" i="10" s="1"/>
  <c r="CD252" i="10"/>
  <c r="CM252" i="10"/>
  <c r="CL255" i="10"/>
  <c r="CD255" i="10"/>
  <c r="CM255" i="10"/>
  <c r="CF255" i="10"/>
  <c r="CJ253" i="10"/>
  <c r="CC253" i="10" s="1"/>
  <c r="AF253" i="10" s="1"/>
  <c r="CI255" i="10"/>
  <c r="CB255" i="10" s="1"/>
  <c r="AF255" i="10" s="1"/>
  <c r="CE255" i="10"/>
  <c r="CN255" i="10"/>
  <c r="CK268" i="10"/>
  <c r="CG268" i="10"/>
  <c r="CE268" i="10"/>
  <c r="CJ266" i="10"/>
  <c r="CC266" i="10" s="1"/>
  <c r="CM268" i="10"/>
  <c r="CF268" i="10"/>
  <c r="CI268" i="10"/>
  <c r="CB268" i="10" s="1"/>
  <c r="CD268" i="10"/>
  <c r="CI274" i="10"/>
  <c r="CB274" i="10" s="1"/>
  <c r="AF274" i="10" s="1"/>
  <c r="CJ12" i="10"/>
  <c r="CD13" i="10"/>
  <c r="CL13" i="10"/>
  <c r="CE14" i="10"/>
  <c r="CL14" i="10"/>
  <c r="CI15" i="10"/>
  <c r="CB15" i="10" s="1"/>
  <c r="CI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CE41" i="10"/>
  <c r="CL41" i="10"/>
  <c r="CD42" i="10"/>
  <c r="CI44" i="10"/>
  <c r="CB44" i="10" s="1"/>
  <c r="CC45" i="10"/>
  <c r="AJ45" i="10" s="1"/>
  <c r="CL45" i="10"/>
  <c r="CK46" i="10"/>
  <c r="CD46" i="10"/>
  <c r="CE47" i="10"/>
  <c r="CI48" i="10"/>
  <c r="CB48" i="10" s="1"/>
  <c r="AJ48" i="10" s="1"/>
  <c r="CJ49" i="10"/>
  <c r="CD50" i="10"/>
  <c r="CL50" i="10"/>
  <c r="CE51" i="10"/>
  <c r="CL51" i="10"/>
  <c r="CI52" i="10"/>
  <c r="CB52" i="10" s="1"/>
  <c r="CJ53" i="10"/>
  <c r="CD54" i="10"/>
  <c r="CE55" i="10"/>
  <c r="CI56" i="10"/>
  <c r="CB56" i="10" s="1"/>
  <c r="CJ57" i="10"/>
  <c r="J63" i="10"/>
  <c r="J71" i="10"/>
  <c r="CE80" i="10"/>
  <c r="CK80" i="10"/>
  <c r="CE81" i="10"/>
  <c r="CK81" i="10"/>
  <c r="CE82" i="10"/>
  <c r="CK82" i="10"/>
  <c r="CE83" i="10"/>
  <c r="CK83" i="10"/>
  <c r="CE84" i="10"/>
  <c r="CK84" i="10"/>
  <c r="CE85" i="10"/>
  <c r="CK85" i="10"/>
  <c r="CE86" i="10"/>
  <c r="CK86" i="10"/>
  <c r="CE87" i="10"/>
  <c r="CK87" i="10"/>
  <c r="CE88" i="10"/>
  <c r="CK88" i="10"/>
  <c r="CE89" i="10"/>
  <c r="CK89" i="10"/>
  <c r="CE90" i="10"/>
  <c r="CK90" i="10"/>
  <c r="CF91" i="10"/>
  <c r="CM91" i="10"/>
  <c r="CB92" i="10"/>
  <c r="CH92" i="10"/>
  <c r="CL93" i="10"/>
  <c r="CB93" i="10"/>
  <c r="CE93" i="10"/>
  <c r="CK93" i="10"/>
  <c r="CA94" i="10"/>
  <c r="CM94" i="10"/>
  <c r="CD95" i="10"/>
  <c r="CI95" i="10"/>
  <c r="CN96" i="10"/>
  <c r="CG96" i="10" s="1"/>
  <c r="CI96" i="10"/>
  <c r="CE96" i="10"/>
  <c r="V96" i="10" s="1"/>
  <c r="CF96" i="10"/>
  <c r="CL96" i="10"/>
  <c r="CA97" i="10"/>
  <c r="CL97" i="10"/>
  <c r="CA98" i="10"/>
  <c r="V98" i="10" s="1"/>
  <c r="CL98" i="10"/>
  <c r="CA99" i="10"/>
  <c r="CL99" i="10"/>
  <c r="CB100" i="10"/>
  <c r="V100" i="10" s="1"/>
  <c r="CK100" i="10"/>
  <c r="CE101" i="10"/>
  <c r="CK101" i="10"/>
  <c r="CE102" i="10"/>
  <c r="CK102" i="10"/>
  <c r="CE103" i="10"/>
  <c r="CK103" i="10"/>
  <c r="CE104" i="10"/>
  <c r="CK104" i="10"/>
  <c r="CE105" i="10"/>
  <c r="CK105" i="10"/>
  <c r="CE106" i="10"/>
  <c r="CK106" i="10"/>
  <c r="CE107" i="10"/>
  <c r="CK107" i="10"/>
  <c r="CE108" i="10"/>
  <c r="CK108" i="10"/>
  <c r="CE109" i="10"/>
  <c r="CK109" i="10"/>
  <c r="CE110" i="10"/>
  <c r="CK110" i="10"/>
  <c r="CE111" i="10"/>
  <c r="CK111" i="10"/>
  <c r="CE112" i="10"/>
  <c r="CK112" i="10"/>
  <c r="CE113" i="10"/>
  <c r="CK113" i="10"/>
  <c r="CE114" i="10"/>
  <c r="CK114" i="10"/>
  <c r="CE115" i="10"/>
  <c r="CK115" i="10"/>
  <c r="CE116" i="10"/>
  <c r="CK116" i="10"/>
  <c r="CE117" i="10"/>
  <c r="CK117" i="10"/>
  <c r="CE118" i="10"/>
  <c r="CK118" i="10"/>
  <c r="CE119" i="10"/>
  <c r="CK119" i="10"/>
  <c r="CE120" i="10"/>
  <c r="CK120" i="10"/>
  <c r="CE121" i="10"/>
  <c r="CK121" i="10"/>
  <c r="CE122" i="10"/>
  <c r="CK122" i="10"/>
  <c r="CE123" i="10"/>
  <c r="CK123" i="10"/>
  <c r="CE124" i="10"/>
  <c r="CK124" i="10"/>
  <c r="CE125" i="10"/>
  <c r="CK125" i="10"/>
  <c r="CE126" i="10"/>
  <c r="CK126" i="10"/>
  <c r="CE127" i="10"/>
  <c r="CK127" i="10"/>
  <c r="CE128" i="10"/>
  <c r="CK128" i="10"/>
  <c r="CE129" i="10"/>
  <c r="CK129" i="10"/>
  <c r="CE130" i="10"/>
  <c r="CK130" i="10"/>
  <c r="CE131" i="10"/>
  <c r="CK131" i="10"/>
  <c r="CB143" i="10"/>
  <c r="CJ143" i="10"/>
  <c r="CH150" i="10"/>
  <c r="CA150" i="10" s="1"/>
  <c r="U150" i="10" s="1"/>
  <c r="CJ151" i="10"/>
  <c r="CC151" i="10" s="1"/>
  <c r="CJ153" i="10"/>
  <c r="CC153" i="10" s="1"/>
  <c r="CK156" i="10"/>
  <c r="CD156" i="10" s="1"/>
  <c r="CH158" i="10"/>
  <c r="CA158" i="10" s="1"/>
  <c r="U158" i="10" s="1"/>
  <c r="CJ159" i="10"/>
  <c r="CC159" i="10" s="1"/>
  <c r="CJ161" i="10"/>
  <c r="CC161" i="10" s="1"/>
  <c r="D165" i="10"/>
  <c r="CI166" i="10"/>
  <c r="CB166" i="10" s="1"/>
  <c r="U166" i="10" s="1"/>
  <c r="CK168" i="10"/>
  <c r="CD168" i="10" s="1"/>
  <c r="CI172" i="10"/>
  <c r="CB172" i="10" s="1"/>
  <c r="CK173" i="10"/>
  <c r="CD173" i="10" s="1"/>
  <c r="CK174" i="10"/>
  <c r="CD174" i="10" s="1"/>
  <c r="D176" i="10"/>
  <c r="CJ177" i="10"/>
  <c r="CC177" i="10" s="1"/>
  <c r="CJ178" i="10"/>
  <c r="CC178" i="10" s="1"/>
  <c r="D181" i="10"/>
  <c r="CK187" i="10"/>
  <c r="CD187" i="10" s="1"/>
  <c r="CJ187" i="10"/>
  <c r="CC187" i="10" s="1"/>
  <c r="CI187" i="10"/>
  <c r="CB187" i="10" s="1"/>
  <c r="AH187" i="10" s="1"/>
  <c r="CD203" i="10"/>
  <c r="CL203" i="10"/>
  <c r="CF205" i="10"/>
  <c r="CM205" i="10"/>
  <c r="CN207" i="10"/>
  <c r="CD211" i="10"/>
  <c r="CL211" i="10"/>
  <c r="CF213" i="10"/>
  <c r="CM213" i="10"/>
  <c r="CD219" i="10"/>
  <c r="CL219" i="10"/>
  <c r="CM230" i="10"/>
  <c r="CG231" i="10"/>
  <c r="CG232" i="10"/>
  <c r="CG233" i="10"/>
  <c r="CE237" i="10"/>
  <c r="CL239" i="10"/>
  <c r="CF239" i="10"/>
  <c r="CM239" i="10"/>
  <c r="CE239" i="10"/>
  <c r="CI239" i="10"/>
  <c r="CB239" i="10" s="1"/>
  <c r="AF239" i="10" s="1"/>
  <c r="CG239" i="10"/>
  <c r="CJ237" i="10"/>
  <c r="CC237" i="10" s="1"/>
  <c r="CN242" i="10"/>
  <c r="CF242" i="10"/>
  <c r="CJ240" i="10"/>
  <c r="CC240" i="10" s="1"/>
  <c r="CM242" i="10"/>
  <c r="CK242" i="10"/>
  <c r="CE242" i="10"/>
  <c r="CI242" i="10"/>
  <c r="CB242" i="10" s="1"/>
  <c r="CD242" i="10"/>
  <c r="CL243" i="10"/>
  <c r="CD243" i="10"/>
  <c r="CF243" i="10"/>
  <c r="CK243" i="10"/>
  <c r="CE243" i="10"/>
  <c r="CI243" i="10"/>
  <c r="CB243" i="10" s="1"/>
  <c r="AF243" i="10" s="1"/>
  <c r="CJ241" i="10"/>
  <c r="CC241" i="10" s="1"/>
  <c r="CN243" i="10"/>
  <c r="CJ245" i="10"/>
  <c r="CC245" i="10" s="1"/>
  <c r="CI246" i="10"/>
  <c r="CB246" i="10" s="1"/>
  <c r="CI247" i="10"/>
  <c r="CB247" i="10" s="1"/>
  <c r="CK248" i="10"/>
  <c r="CE249" i="10"/>
  <c r="CM249" i="10"/>
  <c r="CD250" i="10"/>
  <c r="CK250" i="10"/>
  <c r="CE252" i="10"/>
  <c r="CG254" i="10"/>
  <c r="CG255" i="10"/>
  <c r="CL258" i="10"/>
  <c r="CI266" i="10"/>
  <c r="CB266" i="10" s="1"/>
  <c r="AF266" i="10" s="1"/>
  <c r="CM274" i="10"/>
  <c r="CN277" i="10"/>
  <c r="CF277" i="10"/>
  <c r="CK277" i="10"/>
  <c r="CE277" i="10"/>
  <c r="CI277" i="10"/>
  <c r="CB277" i="10" s="1"/>
  <c r="AF277" i="10" s="1"/>
  <c r="CG277" i="10"/>
  <c r="CD277" i="10"/>
  <c r="CC15" i="10"/>
  <c r="CE42" i="10"/>
  <c r="CE46" i="10"/>
  <c r="CI47" i="10"/>
  <c r="CB47" i="10" s="1"/>
  <c r="AJ47" i="10" s="1"/>
  <c r="CC47" i="10"/>
  <c r="CJ52" i="10"/>
  <c r="CI55" i="10"/>
  <c r="CB55" i="10" s="1"/>
  <c r="CC55" i="10"/>
  <c r="CE95" i="10"/>
  <c r="CK95" i="10"/>
  <c r="CJ149" i="10"/>
  <c r="CC149" i="10" s="1"/>
  <c r="CH164" i="10"/>
  <c r="CA164" i="10" s="1"/>
  <c r="CJ164" i="10"/>
  <c r="CC164" i="10" s="1"/>
  <c r="CH180" i="10"/>
  <c r="CA180" i="10" s="1"/>
  <c r="U180" i="10" s="1"/>
  <c r="CJ180" i="10"/>
  <c r="CC180" i="10" s="1"/>
  <c r="CI207" i="10"/>
  <c r="CB207" i="10" s="1"/>
  <c r="AF207" i="10" s="1"/>
  <c r="CK215" i="10"/>
  <c r="CG215" i="10"/>
  <c r="CE215" i="10"/>
  <c r="CJ213" i="10"/>
  <c r="CC213" i="10" s="1"/>
  <c r="CI215" i="10"/>
  <c r="CB215" i="10" s="1"/>
  <c r="AF215" i="10" s="1"/>
  <c r="CL251" i="10"/>
  <c r="CD251" i="10"/>
  <c r="CF251" i="10"/>
  <c r="CN251" i="10"/>
  <c r="CM251" i="10"/>
  <c r="CG251" i="10"/>
  <c r="CN238" i="10"/>
  <c r="CI238" i="10"/>
  <c r="CB238" i="10" s="1"/>
  <c r="CG238" i="10"/>
  <c r="CN240" i="10"/>
  <c r="CF240" i="10"/>
  <c r="CI240" i="10"/>
  <c r="CB240" i="10" s="1"/>
  <c r="CD240" i="10"/>
  <c r="CJ238" i="10"/>
  <c r="CC238" i="10" s="1"/>
  <c r="CL241" i="10"/>
  <c r="CD241" i="10"/>
  <c r="CK241" i="10"/>
  <c r="CG241" i="10"/>
  <c r="CE241" i="10"/>
  <c r="AF241" i="10" s="1"/>
  <c r="AF247" i="10"/>
  <c r="CL253" i="10"/>
  <c r="CD253" i="10"/>
  <c r="CN253" i="10"/>
  <c r="CI253" i="10"/>
  <c r="CB253" i="10" s="1"/>
  <c r="CE253" i="10"/>
  <c r="CJ251" i="10"/>
  <c r="CC251" i="10" s="1"/>
  <c r="CN256" i="10"/>
  <c r="CF256" i="10"/>
  <c r="CJ254" i="10"/>
  <c r="CC254" i="10" s="1"/>
  <c r="CI256" i="10"/>
  <c r="CB256" i="10" s="1"/>
  <c r="AF256" i="10" s="1"/>
  <c r="CD256" i="10"/>
  <c r="CL257" i="10"/>
  <c r="CD257" i="10"/>
  <c r="CK257" i="10"/>
  <c r="CG257" i="10"/>
  <c r="CE257" i="10"/>
  <c r="CK262" i="10"/>
  <c r="CG262" i="10"/>
  <c r="CE262" i="10"/>
  <c r="CJ260" i="10"/>
  <c r="CC260" i="10" s="1"/>
  <c r="CN262" i="10"/>
  <c r="CI262" i="10"/>
  <c r="CB262" i="10" s="1"/>
  <c r="AF262" i="10" s="1"/>
  <c r="CK270" i="10"/>
  <c r="CG270" i="10"/>
  <c r="CE270" i="10"/>
  <c r="CJ268" i="10"/>
  <c r="CC268" i="10" s="1"/>
  <c r="AF268" i="10" s="1"/>
  <c r="CN270" i="10"/>
  <c r="CI270" i="10"/>
  <c r="CB270" i="10" s="1"/>
  <c r="Q286" i="10"/>
  <c r="CC136" i="10"/>
  <c r="V136" i="10" s="1"/>
  <c r="CC137" i="10"/>
  <c r="V137" i="10" s="1"/>
  <c r="CC138" i="10"/>
  <c r="V138" i="10" s="1"/>
  <c r="CC139" i="10"/>
  <c r="V139" i="10" s="1"/>
  <c r="CC140" i="10"/>
  <c r="V140" i="10" s="1"/>
  <c r="CC141" i="10"/>
  <c r="V141" i="10" s="1"/>
  <c r="CM142" i="10"/>
  <c r="CI142" i="10"/>
  <c r="CE142" i="10"/>
  <c r="CC142" i="10"/>
  <c r="CH142" i="10"/>
  <c r="CN142" i="10"/>
  <c r="CG142" i="10" s="1"/>
  <c r="D167" i="10"/>
  <c r="D171" i="10"/>
  <c r="D175" i="10"/>
  <c r="D179" i="10"/>
  <c r="D204" i="10"/>
  <c r="D206" i="10"/>
  <c r="D208" i="10"/>
  <c r="D210" i="10"/>
  <c r="D212" i="10"/>
  <c r="D214" i="10"/>
  <c r="D216" i="10"/>
  <c r="D218" i="10"/>
  <c r="D220" i="10"/>
  <c r="D221" i="10"/>
  <c r="D222" i="10"/>
  <c r="D223" i="10"/>
  <c r="D224" i="10"/>
  <c r="D225" i="10"/>
  <c r="D227" i="10"/>
  <c r="CN234" i="10"/>
  <c r="CI234" i="10"/>
  <c r="CB234" i="10" s="1"/>
  <c r="AF234" i="10" s="1"/>
  <c r="CG234" i="10"/>
  <c r="CN236" i="10"/>
  <c r="CI236" i="10"/>
  <c r="CB236" i="10" s="1"/>
  <c r="AF236" i="10" s="1"/>
  <c r="CM236" i="10"/>
  <c r="CF236" i="10"/>
  <c r="CJ234" i="10"/>
  <c r="CC234" i="10" s="1"/>
  <c r="CL236" i="10"/>
  <c r="CL238" i="10"/>
  <c r="CK240" i="10"/>
  <c r="CF241" i="10"/>
  <c r="CM241" i="10"/>
  <c r="CN244" i="10"/>
  <c r="CF244" i="10"/>
  <c r="CJ242" i="10"/>
  <c r="CC242" i="10" s="1"/>
  <c r="CL244" i="10"/>
  <c r="CG244" i="10"/>
  <c r="CE244" i="10"/>
  <c r="CM244" i="10"/>
  <c r="AF246" i="10"/>
  <c r="CJ255" i="10"/>
  <c r="CC255" i="10" s="1"/>
  <c r="CK256" i="10"/>
  <c r="CF257" i="10"/>
  <c r="CM257" i="10"/>
  <c r="CD262" i="10"/>
  <c r="CL262" i="10"/>
  <c r="CK264" i="10"/>
  <c r="CG264" i="10"/>
  <c r="CE264" i="10"/>
  <c r="CJ262" i="10"/>
  <c r="CC262" i="10" s="1"/>
  <c r="CI264" i="10"/>
  <c r="CB264" i="10" s="1"/>
  <c r="CF264" i="10"/>
  <c r="CN264" i="10"/>
  <c r="CD270" i="10"/>
  <c r="CL270" i="10"/>
  <c r="CK272" i="10"/>
  <c r="CG272" i="10"/>
  <c r="CE272" i="10"/>
  <c r="CJ270" i="10"/>
  <c r="CC270" i="10" s="1"/>
  <c r="CI272" i="10"/>
  <c r="CB272" i="10" s="1"/>
  <c r="AF272" i="10" s="1"/>
  <c r="CF272" i="10"/>
  <c r="CN272" i="10"/>
  <c r="CM278" i="10"/>
  <c r="CI278" i="10"/>
  <c r="CB278" i="10" s="1"/>
  <c r="AF278" i="10" s="1"/>
  <c r="CE278" i="10"/>
  <c r="CD278" i="10"/>
  <c r="CJ276" i="10"/>
  <c r="CC276" i="10" s="1"/>
  <c r="CG278" i="10"/>
  <c r="CL278" i="10"/>
  <c r="AF251" i="10"/>
  <c r="AF270" i="10"/>
  <c r="D275" i="10"/>
  <c r="D261" i="10"/>
  <c r="D263" i="10"/>
  <c r="D265" i="10"/>
  <c r="D267" i="10"/>
  <c r="D269" i="10"/>
  <c r="D271" i="10"/>
  <c r="D273" i="10"/>
  <c r="CK220" i="10" l="1"/>
  <c r="CF220" i="10"/>
  <c r="CD220" i="10"/>
  <c r="CN220" i="10"/>
  <c r="CG220" i="10"/>
  <c r="CJ218" i="10"/>
  <c r="CC218" i="10" s="1"/>
  <c r="CM220" i="10"/>
  <c r="CE220" i="10"/>
  <c r="CL220" i="10"/>
  <c r="CI220" i="10"/>
  <c r="CB220" i="10" s="1"/>
  <c r="AF220" i="10" s="1"/>
  <c r="CM204" i="10"/>
  <c r="CI204" i="10"/>
  <c r="CB204" i="10" s="1"/>
  <c r="CE204" i="10"/>
  <c r="CN204" i="10"/>
  <c r="CL204" i="10"/>
  <c r="CG204" i="10"/>
  <c r="CK204" i="10"/>
  <c r="CF204" i="10"/>
  <c r="CD204" i="10"/>
  <c r="CH167" i="10"/>
  <c r="CA167" i="10" s="1"/>
  <c r="CK167" i="10"/>
  <c r="CD167" i="10" s="1"/>
  <c r="CI167" i="10"/>
  <c r="CB167" i="10" s="1"/>
  <c r="CJ167" i="10"/>
  <c r="CC167" i="10" s="1"/>
  <c r="CJ30" i="10"/>
  <c r="CE30" i="10"/>
  <c r="CI30" i="10"/>
  <c r="CB30" i="10" s="1"/>
  <c r="AL30" i="10" s="1"/>
  <c r="CC30" i="10"/>
  <c r="CM30" i="10"/>
  <c r="CL30" i="10"/>
  <c r="CF30" i="10"/>
  <c r="CK30" i="10"/>
  <c r="CD30" i="10"/>
  <c r="CJ26" i="10"/>
  <c r="CE26" i="10"/>
  <c r="CI26" i="10"/>
  <c r="CB26" i="10" s="1"/>
  <c r="CC26" i="10"/>
  <c r="CM26" i="10"/>
  <c r="CL26" i="10"/>
  <c r="CF26" i="10"/>
  <c r="CK26" i="10"/>
  <c r="CD26" i="10"/>
  <c r="CJ22" i="10"/>
  <c r="CE22" i="10"/>
  <c r="CK22" i="10"/>
  <c r="CI22" i="10"/>
  <c r="CB22" i="10" s="1"/>
  <c r="CC22" i="10"/>
  <c r="CM22" i="10"/>
  <c r="CL22" i="10"/>
  <c r="CF22" i="10"/>
  <c r="CD22" i="10"/>
  <c r="U177" i="10"/>
  <c r="U161" i="10"/>
  <c r="U160" i="10"/>
  <c r="CM273" i="10"/>
  <c r="CI273" i="10"/>
  <c r="CB273" i="10" s="1"/>
  <c r="CE273" i="10"/>
  <c r="CN273" i="10"/>
  <c r="CD273" i="10"/>
  <c r="CK273" i="10"/>
  <c r="CF273" i="10"/>
  <c r="CL273" i="10"/>
  <c r="CG273" i="10"/>
  <c r="CJ271" i="10"/>
  <c r="CC271" i="10" s="1"/>
  <c r="CM265" i="10"/>
  <c r="CI265" i="10"/>
  <c r="CB265" i="10" s="1"/>
  <c r="CE265" i="10"/>
  <c r="CN265" i="10"/>
  <c r="CD265" i="10"/>
  <c r="CK265" i="10"/>
  <c r="CL265" i="10"/>
  <c r="CG265" i="10"/>
  <c r="CJ263" i="10"/>
  <c r="CC263" i="10" s="1"/>
  <c r="CF265" i="10"/>
  <c r="CM218" i="10"/>
  <c r="CI218" i="10"/>
  <c r="CB218" i="10" s="1"/>
  <c r="CE218" i="10"/>
  <c r="CN218" i="10"/>
  <c r="CK218" i="10"/>
  <c r="CJ216" i="10"/>
  <c r="CC216" i="10" s="1"/>
  <c r="CD218" i="10"/>
  <c r="CL218" i="10"/>
  <c r="CG218" i="10"/>
  <c r="CF218" i="10"/>
  <c r="CH179" i="10"/>
  <c r="CA179" i="10" s="1"/>
  <c r="CK179" i="10"/>
  <c r="CD179" i="10" s="1"/>
  <c r="CJ179" i="10"/>
  <c r="CC179" i="10" s="1"/>
  <c r="CI179" i="10"/>
  <c r="CB179" i="10" s="1"/>
  <c r="U164" i="10"/>
  <c r="CH176" i="10"/>
  <c r="CA176" i="10" s="1"/>
  <c r="CJ176" i="10"/>
  <c r="CC176" i="10" s="1"/>
  <c r="CK176" i="10"/>
  <c r="CD176" i="10" s="1"/>
  <c r="CI176" i="10"/>
  <c r="CB176" i="10" s="1"/>
  <c r="CJ29" i="10"/>
  <c r="CE29" i="10"/>
  <c r="CK29" i="10"/>
  <c r="CI29" i="10"/>
  <c r="CB29" i="10" s="1"/>
  <c r="CC29" i="10"/>
  <c r="CM29" i="10"/>
  <c r="CL29" i="10"/>
  <c r="CF29" i="10"/>
  <c r="CD29" i="10"/>
  <c r="CJ21" i="10"/>
  <c r="CE21" i="10"/>
  <c r="CI21" i="10"/>
  <c r="CB21" i="10" s="1"/>
  <c r="CC21" i="10"/>
  <c r="CM21" i="10"/>
  <c r="CL21" i="10"/>
  <c r="CF21" i="10"/>
  <c r="CK21" i="10"/>
  <c r="CD21" i="10"/>
  <c r="V92" i="10"/>
  <c r="AJ57" i="10"/>
  <c r="U163" i="10"/>
  <c r="CJ54" i="10"/>
  <c r="AJ43" i="10"/>
  <c r="CM271" i="10"/>
  <c r="CI271" i="10"/>
  <c r="CB271" i="10" s="1"/>
  <c r="CE271" i="10"/>
  <c r="CN271" i="10"/>
  <c r="CL271" i="10"/>
  <c r="CG271" i="10"/>
  <c r="CF271" i="10"/>
  <c r="CJ269" i="10"/>
  <c r="CC269" i="10" s="1"/>
  <c r="CK271" i="10"/>
  <c r="CD271" i="10"/>
  <c r="CM263" i="10"/>
  <c r="CI263" i="10"/>
  <c r="CB263" i="10" s="1"/>
  <c r="CE263" i="10"/>
  <c r="CN263" i="10"/>
  <c r="CL263" i="10"/>
  <c r="CG263" i="10"/>
  <c r="CK263" i="10"/>
  <c r="CD263" i="10"/>
  <c r="CF263" i="10"/>
  <c r="CJ261" i="10"/>
  <c r="CC261" i="10" s="1"/>
  <c r="CL227" i="10"/>
  <c r="CD227" i="10"/>
  <c r="CK227" i="10"/>
  <c r="CG227" i="10"/>
  <c r="CE227" i="10"/>
  <c r="CJ225" i="10"/>
  <c r="CC225" i="10" s="1"/>
  <c r="CN227" i="10"/>
  <c r="CF227" i="10"/>
  <c r="CM227" i="10"/>
  <c r="CI227" i="10"/>
  <c r="CB227" i="10" s="1"/>
  <c r="AF227" i="10" s="1"/>
  <c r="CK222" i="10"/>
  <c r="CF222" i="10"/>
  <c r="CD222" i="10"/>
  <c r="CJ220" i="10"/>
  <c r="CC220" i="10" s="1"/>
  <c r="CI222" i="10"/>
  <c r="CB222" i="10" s="1"/>
  <c r="CN222" i="10"/>
  <c r="CG222" i="10"/>
  <c r="CM222" i="10"/>
  <c r="CE222" i="10"/>
  <c r="CL222" i="10"/>
  <c r="CM216" i="10"/>
  <c r="CI216" i="10"/>
  <c r="CB216" i="10" s="1"/>
  <c r="CE216" i="10"/>
  <c r="CN216" i="10"/>
  <c r="CL216" i="10"/>
  <c r="CG216" i="10"/>
  <c r="CK216" i="10"/>
  <c r="CF216" i="10"/>
  <c r="CJ214" i="10"/>
  <c r="CC214" i="10" s="1"/>
  <c r="CD216" i="10"/>
  <c r="CM208" i="10"/>
  <c r="CI208" i="10"/>
  <c r="CB208" i="10" s="1"/>
  <c r="CE208" i="10"/>
  <c r="CN208" i="10"/>
  <c r="CL208" i="10"/>
  <c r="CG208" i="10"/>
  <c r="CK208" i="10"/>
  <c r="CF208" i="10"/>
  <c r="CJ206" i="10"/>
  <c r="CC206" i="10" s="1"/>
  <c r="CD208" i="10"/>
  <c r="CH175" i="10"/>
  <c r="CA175" i="10" s="1"/>
  <c r="CK175" i="10"/>
  <c r="CD175" i="10" s="1"/>
  <c r="CJ175" i="10"/>
  <c r="CC175" i="10" s="1"/>
  <c r="CI175" i="10"/>
  <c r="CB175" i="10" s="1"/>
  <c r="CH181" i="10"/>
  <c r="CA181" i="10" s="1"/>
  <c r="CI181" i="10"/>
  <c r="CB181" i="10" s="1"/>
  <c r="CK181" i="10"/>
  <c r="CD181" i="10" s="1"/>
  <c r="CJ181" i="10"/>
  <c r="CC181" i="10" s="1"/>
  <c r="V99" i="10"/>
  <c r="V97" i="10"/>
  <c r="V93" i="10"/>
  <c r="CJ32" i="10"/>
  <c r="CE32" i="10"/>
  <c r="CK32" i="10"/>
  <c r="CI32" i="10"/>
  <c r="CB32" i="10" s="1"/>
  <c r="CC32" i="10"/>
  <c r="CM32" i="10"/>
  <c r="CL32" i="10"/>
  <c r="CF32" i="10"/>
  <c r="CD32" i="10"/>
  <c r="CJ28" i="10"/>
  <c r="CE28" i="10"/>
  <c r="CI28" i="10"/>
  <c r="CB28" i="10" s="1"/>
  <c r="CC28" i="10"/>
  <c r="CM28" i="10"/>
  <c r="CL28" i="10"/>
  <c r="CF28" i="10"/>
  <c r="CK28" i="10"/>
  <c r="CD28" i="10"/>
  <c r="CJ24" i="10"/>
  <c r="CE24" i="10"/>
  <c r="CK24" i="10"/>
  <c r="CI24" i="10"/>
  <c r="CB24" i="10" s="1"/>
  <c r="CC24" i="10"/>
  <c r="CM24" i="10"/>
  <c r="CL24" i="10"/>
  <c r="CF24" i="10"/>
  <c r="CD24" i="10"/>
  <c r="CJ20" i="10"/>
  <c r="CE20" i="10"/>
  <c r="CK20" i="10"/>
  <c r="CI20" i="10"/>
  <c r="CB20" i="10" s="1"/>
  <c r="CC20" i="10"/>
  <c r="CM20" i="10"/>
  <c r="CL20" i="10"/>
  <c r="CF20" i="10"/>
  <c r="CD20" i="10"/>
  <c r="AF233" i="10"/>
  <c r="AF230" i="10"/>
  <c r="U153" i="10"/>
  <c r="V95" i="10"/>
  <c r="AH188" i="10"/>
  <c r="U173" i="10"/>
  <c r="AJ42" i="10"/>
  <c r="AF237" i="10"/>
  <c r="U157" i="10"/>
  <c r="CE54" i="10"/>
  <c r="U155" i="10"/>
  <c r="CM267" i="10"/>
  <c r="CI267" i="10"/>
  <c r="CB267" i="10" s="1"/>
  <c r="CE267" i="10"/>
  <c r="CN267" i="10"/>
  <c r="CK267" i="10"/>
  <c r="CF267" i="10"/>
  <c r="CJ265" i="10"/>
  <c r="CC265" i="10" s="1"/>
  <c r="CL267" i="10"/>
  <c r="CD267" i="10"/>
  <c r="CG267" i="10"/>
  <c r="CL275" i="10"/>
  <c r="CD275" i="10"/>
  <c r="CM275" i="10"/>
  <c r="CG275" i="10"/>
  <c r="CN275" i="10"/>
  <c r="CF275" i="10"/>
  <c r="CJ273" i="10"/>
  <c r="CC273" i="10" s="1"/>
  <c r="CE275" i="10"/>
  <c r="CK275" i="10"/>
  <c r="CI275" i="10"/>
  <c r="CB275" i="10" s="1"/>
  <c r="AF275" i="10" s="1"/>
  <c r="CK224" i="10"/>
  <c r="CF224" i="10"/>
  <c r="CD224" i="10"/>
  <c r="CJ222" i="10"/>
  <c r="CC222" i="10" s="1"/>
  <c r="CN224" i="10"/>
  <c r="CG224" i="10"/>
  <c r="CM224" i="10"/>
  <c r="CE224" i="10"/>
  <c r="CL224" i="10"/>
  <c r="CI224" i="10"/>
  <c r="CB224" i="10" s="1"/>
  <c r="CM212" i="10"/>
  <c r="CI212" i="10"/>
  <c r="CB212" i="10" s="1"/>
  <c r="CE212" i="10"/>
  <c r="CN212" i="10"/>
  <c r="CL212" i="10"/>
  <c r="CK212" i="10"/>
  <c r="CF212" i="10"/>
  <c r="CJ210" i="10"/>
  <c r="CC210" i="10" s="1"/>
  <c r="CD212" i="10"/>
  <c r="CG212" i="10"/>
  <c r="CJ34" i="10"/>
  <c r="CE34" i="10"/>
  <c r="CD34" i="10"/>
  <c r="CI34" i="10"/>
  <c r="CB34" i="10" s="1"/>
  <c r="CC34" i="10"/>
  <c r="CM34" i="10"/>
  <c r="CL34" i="10"/>
  <c r="CF34" i="10"/>
  <c r="CK34" i="10"/>
  <c r="AJ15" i="10"/>
  <c r="U172" i="10"/>
  <c r="V143" i="10"/>
  <c r="CK223" i="10"/>
  <c r="CF223" i="10"/>
  <c r="CD223" i="10"/>
  <c r="CJ221" i="10"/>
  <c r="CC221" i="10" s="1"/>
  <c r="CL223" i="10"/>
  <c r="CI223" i="10"/>
  <c r="CB223" i="10" s="1"/>
  <c r="CN223" i="10"/>
  <c r="CG223" i="10"/>
  <c r="CM223" i="10"/>
  <c r="CE223" i="10"/>
  <c r="CM210" i="10"/>
  <c r="CI210" i="10"/>
  <c r="CB210" i="10" s="1"/>
  <c r="CE210" i="10"/>
  <c r="CN210" i="10"/>
  <c r="CJ208" i="10"/>
  <c r="CC208" i="10" s="1"/>
  <c r="CD210" i="10"/>
  <c r="CL210" i="10"/>
  <c r="CG210" i="10"/>
  <c r="CK210" i="10"/>
  <c r="CF210" i="10"/>
  <c r="AJ56" i="10"/>
  <c r="CK54" i="10"/>
  <c r="CJ33" i="10"/>
  <c r="CE33" i="10"/>
  <c r="CK33" i="10"/>
  <c r="CI33" i="10"/>
  <c r="CB33" i="10" s="1"/>
  <c r="CC33" i="10"/>
  <c r="CM33" i="10"/>
  <c r="CL33" i="10"/>
  <c r="CF33" i="10"/>
  <c r="CD33" i="10"/>
  <c r="CJ25" i="10"/>
  <c r="CE25" i="10"/>
  <c r="CK25" i="10"/>
  <c r="CI25" i="10"/>
  <c r="CB25" i="10" s="1"/>
  <c r="CC25" i="10"/>
  <c r="CM25" i="10"/>
  <c r="CL25" i="10"/>
  <c r="CF25" i="10"/>
  <c r="CD25" i="10"/>
  <c r="AF250" i="10"/>
  <c r="AF232" i="10"/>
  <c r="AF252" i="10"/>
  <c r="U168" i="10"/>
  <c r="CM269" i="10"/>
  <c r="CI269" i="10"/>
  <c r="CB269" i="10" s="1"/>
  <c r="CE269" i="10"/>
  <c r="CN269" i="10"/>
  <c r="CL269" i="10"/>
  <c r="CG269" i="10"/>
  <c r="CF269" i="10"/>
  <c r="CJ267" i="10"/>
  <c r="CC267" i="10" s="1"/>
  <c r="CD269" i="10"/>
  <c r="CK269" i="10"/>
  <c r="CM261" i="10"/>
  <c r="CI261" i="10"/>
  <c r="CB261" i="10" s="1"/>
  <c r="CE261" i="10"/>
  <c r="CN261" i="10"/>
  <c r="CL261" i="10"/>
  <c r="CG261" i="10"/>
  <c r="CF261" i="10"/>
  <c r="CJ259" i="10"/>
  <c r="CC259" i="10" s="1"/>
  <c r="AF259" i="10" s="1"/>
  <c r="CD261" i="10"/>
  <c r="CK261" i="10"/>
  <c r="CM225" i="10"/>
  <c r="CI225" i="10"/>
  <c r="CB225" i="10" s="1"/>
  <c r="CE225" i="10"/>
  <c r="CN225" i="10"/>
  <c r="CJ223" i="10"/>
  <c r="CC223" i="10" s="1"/>
  <c r="CL225" i="10"/>
  <c r="CG225" i="10"/>
  <c r="CK225" i="10"/>
  <c r="CF225" i="10"/>
  <c r="CD225" i="10"/>
  <c r="CK221" i="10"/>
  <c r="CF221" i="10"/>
  <c r="CD221" i="10"/>
  <c r="CJ219" i="10"/>
  <c r="CC219" i="10" s="1"/>
  <c r="AF219" i="10" s="1"/>
  <c r="CL221" i="10"/>
  <c r="CI221" i="10"/>
  <c r="CB221" i="10" s="1"/>
  <c r="CN221" i="10"/>
  <c r="CG221" i="10"/>
  <c r="CM221" i="10"/>
  <c r="CE221" i="10"/>
  <c r="CM214" i="10"/>
  <c r="CI214" i="10"/>
  <c r="CB214" i="10" s="1"/>
  <c r="CE214" i="10"/>
  <c r="CN214" i="10"/>
  <c r="CL214" i="10"/>
  <c r="CG214" i="10"/>
  <c r="CK214" i="10"/>
  <c r="CF214" i="10"/>
  <c r="CJ212" i="10"/>
  <c r="CC212" i="10" s="1"/>
  <c r="CD214" i="10"/>
  <c r="CM206" i="10"/>
  <c r="CI206" i="10"/>
  <c r="CB206" i="10" s="1"/>
  <c r="CE206" i="10"/>
  <c r="CN206" i="10"/>
  <c r="CL206" i="10"/>
  <c r="CG206" i="10"/>
  <c r="CK206" i="10"/>
  <c r="CF206" i="10"/>
  <c r="CJ204" i="10"/>
  <c r="CC204" i="10" s="1"/>
  <c r="CD206" i="10"/>
  <c r="CH171" i="10"/>
  <c r="CA171" i="10" s="1"/>
  <c r="U171" i="10" s="1"/>
  <c r="CK171" i="10"/>
  <c r="CD171" i="10" s="1"/>
  <c r="CJ171" i="10"/>
  <c r="CC171" i="10" s="1"/>
  <c r="CI171" i="10"/>
  <c r="CB171" i="10" s="1"/>
  <c r="V142" i="10"/>
  <c r="AF240" i="10"/>
  <c r="AF238" i="10"/>
  <c r="AF242" i="10"/>
  <c r="CH165" i="10"/>
  <c r="CA165" i="10" s="1"/>
  <c r="U165" i="10" s="1"/>
  <c r="CI165" i="10"/>
  <c r="CB165" i="10" s="1"/>
  <c r="CK165" i="10"/>
  <c r="CD165" i="10" s="1"/>
  <c r="CJ165" i="10"/>
  <c r="CC165" i="10" s="1"/>
  <c r="V94" i="10"/>
  <c r="CL54" i="10"/>
  <c r="AJ52" i="10"/>
  <c r="AJ44" i="10"/>
  <c r="CJ35" i="10"/>
  <c r="CE35" i="10"/>
  <c r="CD35" i="10"/>
  <c r="CI35" i="10"/>
  <c r="CB35" i="10" s="1"/>
  <c r="CC35" i="10"/>
  <c r="CM35" i="10"/>
  <c r="CL35" i="10"/>
  <c r="CF35" i="10"/>
  <c r="CK35" i="10"/>
  <c r="CJ31" i="10"/>
  <c r="CE31" i="10"/>
  <c r="CK31" i="10"/>
  <c r="CI31" i="10"/>
  <c r="CB31" i="10" s="1"/>
  <c r="CC31" i="10"/>
  <c r="CM31" i="10"/>
  <c r="CL31" i="10"/>
  <c r="CF31" i="10"/>
  <c r="CD31" i="10"/>
  <c r="CJ27" i="10"/>
  <c r="CE27" i="10"/>
  <c r="CK27" i="10"/>
  <c r="CI27" i="10"/>
  <c r="CB27" i="10" s="1"/>
  <c r="CC27" i="10"/>
  <c r="CM27" i="10"/>
  <c r="CL27" i="10"/>
  <c r="CF27" i="10"/>
  <c r="CD27" i="10"/>
  <c r="CJ23" i="10"/>
  <c r="CE23" i="10"/>
  <c r="CI23" i="10"/>
  <c r="CB23" i="10" s="1"/>
  <c r="CC23" i="10"/>
  <c r="CM23" i="10"/>
  <c r="CL23" i="10"/>
  <c r="CF23" i="10"/>
  <c r="CK23" i="10"/>
  <c r="CD23" i="10"/>
  <c r="AH186" i="10"/>
  <c r="AJ50" i="10"/>
  <c r="D36" i="10"/>
  <c r="A345" i="10" s="1"/>
  <c r="CB12" i="10"/>
  <c r="AJ12" i="10" s="1"/>
  <c r="B345" i="10"/>
  <c r="U162" i="10"/>
  <c r="U156" i="10"/>
  <c r="U169" i="10"/>
  <c r="AL28" i="10" l="1"/>
  <c r="AL35" i="10"/>
  <c r="AF206" i="10"/>
  <c r="AF221" i="10"/>
  <c r="AF261" i="10"/>
  <c r="AF210" i="10"/>
  <c r="AF271" i="10"/>
  <c r="U176" i="10"/>
  <c r="AL22" i="10"/>
  <c r="AL25" i="10"/>
  <c r="AL24" i="10"/>
  <c r="U181" i="10"/>
  <c r="U175" i="10"/>
  <c r="AL21" i="10"/>
  <c r="AL29" i="10"/>
  <c r="U179" i="10"/>
  <c r="U167" i="10"/>
  <c r="AF204" i="10"/>
  <c r="AL31" i="10"/>
  <c r="AL32" i="10"/>
  <c r="AF222" i="10"/>
  <c r="AL34" i="10"/>
  <c r="AF212" i="10"/>
  <c r="AL20" i="10"/>
  <c r="AF216" i="10"/>
  <c r="AF265" i="10"/>
  <c r="AL23" i="10"/>
  <c r="AL27" i="10"/>
  <c r="AF214" i="10"/>
  <c r="AF225" i="10"/>
  <c r="AF269" i="10"/>
  <c r="AL33" i="10"/>
  <c r="AF223" i="10"/>
  <c r="AF224" i="10"/>
  <c r="AF267" i="10"/>
  <c r="AF208" i="10"/>
  <c r="AF263" i="10"/>
  <c r="AF218" i="10"/>
  <c r="AF273" i="10"/>
  <c r="AL26" i="10"/>
  <c r="E294" i="11" l="1"/>
  <c r="D294" i="11"/>
  <c r="CI288" i="11"/>
  <c r="CB288" i="11"/>
  <c r="D288" i="11"/>
  <c r="CJ288" i="11" s="1"/>
  <c r="CI287" i="11"/>
  <c r="CB287" i="11" s="1"/>
  <c r="D287" i="11"/>
  <c r="CH287" i="11" s="1"/>
  <c r="CA287" i="11" s="1"/>
  <c r="CI286" i="11"/>
  <c r="CB286" i="11" s="1"/>
  <c r="CA286" i="11"/>
  <c r="D286" i="11"/>
  <c r="CH286" i="11" s="1"/>
  <c r="CI285" i="11"/>
  <c r="CB285" i="11" s="1"/>
  <c r="D285" i="11"/>
  <c r="CH285" i="11" s="1"/>
  <c r="CA285" i="11" s="1"/>
  <c r="CI284" i="11"/>
  <c r="CB284" i="11" s="1"/>
  <c r="CA284" i="11"/>
  <c r="D284" i="11"/>
  <c r="CH284" i="11" s="1"/>
  <c r="AE279" i="11"/>
  <c r="AD279" i="11"/>
  <c r="AC279" i="11"/>
  <c r="AB279" i="11"/>
  <c r="AA279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F279" i="11" s="1"/>
  <c r="D279" i="11" s="1"/>
  <c r="CJ277" i="11" s="1"/>
  <c r="CC277" i="11" s="1"/>
  <c r="G279" i="11"/>
  <c r="E279" i="11"/>
  <c r="CJ278" i="11"/>
  <c r="CC278" i="11"/>
  <c r="AE278" i="11"/>
  <c r="AD278" i="11"/>
  <c r="AC278" i="11"/>
  <c r="AB278" i="11"/>
  <c r="AA278" i="11"/>
  <c r="X278" i="11"/>
  <c r="W278" i="11"/>
  <c r="V278" i="11"/>
  <c r="U278" i="11"/>
  <c r="T278" i="11"/>
  <c r="S278" i="11"/>
  <c r="CH278" i="11" s="1"/>
  <c r="CA278" i="11" s="1"/>
  <c r="R278" i="11"/>
  <c r="Q278" i="11"/>
  <c r="P278" i="11"/>
  <c r="O278" i="11"/>
  <c r="N278" i="11"/>
  <c r="M278" i="11"/>
  <c r="L278" i="11"/>
  <c r="K278" i="11"/>
  <c r="J278" i="11"/>
  <c r="I278" i="11"/>
  <c r="E278" i="11" s="1"/>
  <c r="H278" i="11"/>
  <c r="F278" i="11" s="1"/>
  <c r="G278" i="11"/>
  <c r="CH277" i="11"/>
  <c r="CA277" i="11" s="1"/>
  <c r="AE277" i="11"/>
  <c r="AD277" i="11"/>
  <c r="AC277" i="11"/>
  <c r="AB277" i="11"/>
  <c r="AA277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D277" i="11" s="1"/>
  <c r="CH276" i="11"/>
  <c r="CA276" i="11" s="1"/>
  <c r="AE276" i="11"/>
  <c r="AD276" i="11"/>
  <c r="AC276" i="11"/>
  <c r="AB276" i="11"/>
  <c r="AA276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E276" i="11" s="1"/>
  <c r="F276" i="11"/>
  <c r="AE275" i="11"/>
  <c r="AD275" i="11"/>
  <c r="AC275" i="11"/>
  <c r="AB275" i="11"/>
  <c r="AA275" i="11"/>
  <c r="Z275" i="11"/>
  <c r="Y275" i="11"/>
  <c r="X275" i="11"/>
  <c r="W275" i="11"/>
  <c r="V275" i="11"/>
  <c r="U275" i="11"/>
  <c r="T275" i="11"/>
  <c r="CH275" i="11" s="1"/>
  <c r="CA275" i="11" s="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F275" i="11" s="1"/>
  <c r="D275" i="11" s="1"/>
  <c r="G275" i="11"/>
  <c r="E275" i="11"/>
  <c r="CH274" i="11"/>
  <c r="CD274" i="11"/>
  <c r="CA274" i="11"/>
  <c r="F274" i="11"/>
  <c r="D274" i="11" s="1"/>
  <c r="E274" i="11"/>
  <c r="CM273" i="11"/>
  <c r="CH273" i="11"/>
  <c r="CA273" i="11"/>
  <c r="F273" i="11"/>
  <c r="E273" i="11"/>
  <c r="D273" i="11" s="1"/>
  <c r="CK272" i="11"/>
  <c r="CH272" i="11"/>
  <c r="CE272" i="11"/>
  <c r="CA272" i="11"/>
  <c r="F272" i="11"/>
  <c r="E272" i="11"/>
  <c r="D272" i="11"/>
  <c r="CN271" i="11"/>
  <c r="CH271" i="11"/>
  <c r="CA271" i="11"/>
  <c r="F271" i="11"/>
  <c r="D271" i="11" s="1"/>
  <c r="E271" i="11"/>
  <c r="CH270" i="11"/>
  <c r="CA270" i="11"/>
  <c r="F270" i="11"/>
  <c r="E270" i="11"/>
  <c r="D270" i="11"/>
  <c r="CK269" i="11"/>
  <c r="CH269" i="11"/>
  <c r="CG269" i="11"/>
  <c r="CF269" i="11"/>
  <c r="CA269" i="11"/>
  <c r="F269" i="11"/>
  <c r="E269" i="11"/>
  <c r="D269" i="11"/>
  <c r="CM268" i="11"/>
  <c r="CH268" i="11"/>
  <c r="CA268" i="11" s="1"/>
  <c r="F268" i="11"/>
  <c r="D268" i="11" s="1"/>
  <c r="E268" i="11"/>
  <c r="CH267" i="11"/>
  <c r="CG267" i="11"/>
  <c r="CA267" i="11"/>
  <c r="F267" i="11"/>
  <c r="E267" i="11"/>
  <c r="D267" i="11"/>
  <c r="CI266" i="11"/>
  <c r="CB266" i="11" s="1"/>
  <c r="CH266" i="11"/>
  <c r="CA266" i="11"/>
  <c r="F266" i="11"/>
  <c r="D266" i="11" s="1"/>
  <c r="CK266" i="11" s="1"/>
  <c r="E266" i="11"/>
  <c r="CN265" i="11"/>
  <c r="CH265" i="11"/>
  <c r="CE265" i="11"/>
  <c r="CA265" i="11"/>
  <c r="F265" i="11"/>
  <c r="E265" i="11"/>
  <c r="D265" i="11" s="1"/>
  <c r="CH264" i="11"/>
  <c r="CG264" i="11"/>
  <c r="CA264" i="11"/>
  <c r="F264" i="11"/>
  <c r="E264" i="11"/>
  <c r="D264" i="11"/>
  <c r="CJ263" i="11"/>
  <c r="CC263" i="11" s="1"/>
  <c r="CH263" i="11"/>
  <c r="CE263" i="11"/>
  <c r="CA263" i="11"/>
  <c r="F263" i="11"/>
  <c r="D263" i="11" s="1"/>
  <c r="CN263" i="11" s="1"/>
  <c r="E263" i="11"/>
  <c r="CH262" i="11"/>
  <c r="CA262" i="11" s="1"/>
  <c r="F262" i="11"/>
  <c r="E262" i="11"/>
  <c r="D262" i="11"/>
  <c r="CJ261" i="11"/>
  <c r="CC261" i="11" s="1"/>
  <c r="CH261" i="11"/>
  <c r="CG261" i="11"/>
  <c r="CA261" i="11"/>
  <c r="F261" i="11"/>
  <c r="E261" i="11"/>
  <c r="D261" i="11"/>
  <c r="CI260" i="11"/>
  <c r="CB260" i="11" s="1"/>
  <c r="CH260" i="11"/>
  <c r="CA260" i="11" s="1"/>
  <c r="F260" i="11"/>
  <c r="D260" i="11" s="1"/>
  <c r="E260" i="11"/>
  <c r="CH259" i="11"/>
  <c r="CA259" i="11"/>
  <c r="F259" i="11"/>
  <c r="E259" i="11"/>
  <c r="D259" i="11" s="1"/>
  <c r="CK258" i="11"/>
  <c r="CH258" i="11"/>
  <c r="CD258" i="11"/>
  <c r="CA258" i="11"/>
  <c r="F258" i="11"/>
  <c r="E258" i="11"/>
  <c r="D258" i="11"/>
  <c r="CE258" i="11" s="1"/>
  <c r="CH257" i="11"/>
  <c r="CA257" i="11" s="1"/>
  <c r="F257" i="11"/>
  <c r="E257" i="11"/>
  <c r="CN256" i="11"/>
  <c r="CI256" i="11"/>
  <c r="CB256" i="11" s="1"/>
  <c r="CH256" i="11"/>
  <c r="CD256" i="11"/>
  <c r="CA256" i="11"/>
  <c r="F256" i="11"/>
  <c r="E256" i="11"/>
  <c r="D256" i="11"/>
  <c r="CE256" i="11" s="1"/>
  <c r="CH255" i="11"/>
  <c r="CA255" i="11" s="1"/>
  <c r="F255" i="11"/>
  <c r="E255" i="11"/>
  <c r="CN254" i="11"/>
  <c r="CI254" i="11"/>
  <c r="CB254" i="11" s="1"/>
  <c r="CH254" i="11"/>
  <c r="CD254" i="11"/>
  <c r="CA254" i="11"/>
  <c r="F254" i="11"/>
  <c r="E254" i="11"/>
  <c r="D254" i="11"/>
  <c r="CE254" i="11" s="1"/>
  <c r="CH253" i="11"/>
  <c r="CA253" i="11" s="1"/>
  <c r="F253" i="11"/>
  <c r="E253" i="11"/>
  <c r="CN252" i="11"/>
  <c r="CI252" i="11"/>
  <c r="CB252" i="11" s="1"/>
  <c r="CH252" i="11"/>
  <c r="CD252" i="11"/>
  <c r="CA252" i="11"/>
  <c r="F252" i="11"/>
  <c r="E252" i="11"/>
  <c r="D252" i="11"/>
  <c r="CE252" i="11" s="1"/>
  <c r="CH251" i="11"/>
  <c r="CA251" i="11" s="1"/>
  <c r="F251" i="11"/>
  <c r="E251" i="11"/>
  <c r="CJ250" i="11"/>
  <c r="CC250" i="11" s="1"/>
  <c r="CH250" i="11"/>
  <c r="CA250" i="11" s="1"/>
  <c r="F250" i="11"/>
  <c r="E250" i="11"/>
  <c r="D250" i="11" s="1"/>
  <c r="CH249" i="11"/>
  <c r="CA249" i="11" s="1"/>
  <c r="CD249" i="11"/>
  <c r="F249" i="11"/>
  <c r="E249" i="11"/>
  <c r="D249" i="11" s="1"/>
  <c r="CN248" i="11"/>
  <c r="CH248" i="11"/>
  <c r="CA248" i="11" s="1"/>
  <c r="CF248" i="11"/>
  <c r="F248" i="11"/>
  <c r="E248" i="11"/>
  <c r="D248" i="11" s="1"/>
  <c r="CH247" i="11"/>
  <c r="CA247" i="11" s="1"/>
  <c r="F247" i="11"/>
  <c r="E247" i="11"/>
  <c r="D247" i="11" s="1"/>
  <c r="CN246" i="11"/>
  <c r="CJ246" i="11"/>
  <c r="CC246" i="11" s="1"/>
  <c r="CH246" i="11"/>
  <c r="CA246" i="11" s="1"/>
  <c r="CF246" i="11"/>
  <c r="F246" i="11"/>
  <c r="E246" i="11"/>
  <c r="D246" i="11" s="1"/>
  <c r="CL245" i="11"/>
  <c r="CJ245" i="11"/>
  <c r="CC245" i="11" s="1"/>
  <c r="CH245" i="11"/>
  <c r="CA245" i="11" s="1"/>
  <c r="F245" i="11"/>
  <c r="E245" i="11"/>
  <c r="D245" i="11" s="1"/>
  <c r="CD245" i="11" s="1"/>
  <c r="CN244" i="11"/>
  <c r="CJ244" i="11"/>
  <c r="CC244" i="11" s="1"/>
  <c r="CH244" i="11"/>
  <c r="CA244" i="11" s="1"/>
  <c r="CF244" i="11"/>
  <c r="F244" i="11"/>
  <c r="E244" i="11"/>
  <c r="D244" i="11" s="1"/>
  <c r="CH243" i="11"/>
  <c r="CA243" i="11" s="1"/>
  <c r="CD243" i="11"/>
  <c r="F243" i="11"/>
  <c r="E243" i="11"/>
  <c r="D243" i="11" s="1"/>
  <c r="CN242" i="11"/>
  <c r="CJ242" i="11"/>
  <c r="CC242" i="11" s="1"/>
  <c r="CH242" i="11"/>
  <c r="CA242" i="11" s="1"/>
  <c r="CF242" i="11"/>
  <c r="F242" i="11"/>
  <c r="E242" i="11"/>
  <c r="D242" i="11" s="1"/>
  <c r="CL241" i="11"/>
  <c r="CJ241" i="11"/>
  <c r="CC241" i="11" s="1"/>
  <c r="CH241" i="11"/>
  <c r="CA241" i="11" s="1"/>
  <c r="F241" i="11"/>
  <c r="E241" i="11"/>
  <c r="D241" i="11" s="1"/>
  <c r="CD241" i="11" s="1"/>
  <c r="CN240" i="11"/>
  <c r="CJ240" i="11"/>
  <c r="CC240" i="11" s="1"/>
  <c r="CH240" i="11"/>
  <c r="CA240" i="11" s="1"/>
  <c r="CF240" i="11"/>
  <c r="F240" i="11"/>
  <c r="E240" i="11"/>
  <c r="D240" i="11" s="1"/>
  <c r="CN239" i="11"/>
  <c r="CL239" i="11"/>
  <c r="CI239" i="11"/>
  <c r="CB239" i="11" s="1"/>
  <c r="F239" i="11"/>
  <c r="E239" i="11"/>
  <c r="D239" i="11" s="1"/>
  <c r="CN238" i="11"/>
  <c r="CL238" i="11"/>
  <c r="CI238" i="11"/>
  <c r="CB238" i="11" s="1"/>
  <c r="F238" i="11"/>
  <c r="E238" i="11"/>
  <c r="D238" i="11" s="1"/>
  <c r="CN237" i="11"/>
  <c r="CL237" i="11"/>
  <c r="CI237" i="11"/>
  <c r="CB237" i="11" s="1"/>
  <c r="F237" i="11"/>
  <c r="E237" i="11"/>
  <c r="D237" i="11" s="1"/>
  <c r="CN236" i="11"/>
  <c r="CL236" i="11"/>
  <c r="CI236" i="11"/>
  <c r="CB236" i="11" s="1"/>
  <c r="F236" i="11"/>
  <c r="E236" i="11"/>
  <c r="D236" i="11" s="1"/>
  <c r="CN235" i="11"/>
  <c r="CL235" i="11"/>
  <c r="CI235" i="11"/>
  <c r="CB235" i="11" s="1"/>
  <c r="F235" i="11"/>
  <c r="E235" i="11"/>
  <c r="D235" i="11" s="1"/>
  <c r="CN234" i="11"/>
  <c r="CL234" i="11"/>
  <c r="CI234" i="11"/>
  <c r="CB234" i="11" s="1"/>
  <c r="F234" i="11"/>
  <c r="E234" i="11"/>
  <c r="D234" i="11" s="1"/>
  <c r="CN233" i="11"/>
  <c r="CL233" i="11"/>
  <c r="CI233" i="11"/>
  <c r="CB233" i="11" s="1"/>
  <c r="F233" i="11"/>
  <c r="E233" i="11"/>
  <c r="D233" i="11" s="1"/>
  <c r="CN232" i="11"/>
  <c r="CL232" i="11"/>
  <c r="CI232" i="11"/>
  <c r="CB232" i="11" s="1"/>
  <c r="F232" i="11"/>
  <c r="E232" i="11"/>
  <c r="D232" i="11" s="1"/>
  <c r="CN231" i="11"/>
  <c r="CL231" i="11"/>
  <c r="CI231" i="11"/>
  <c r="CB231" i="11" s="1"/>
  <c r="F231" i="11"/>
  <c r="E231" i="11"/>
  <c r="D231" i="11" s="1"/>
  <c r="CN230" i="11"/>
  <c r="CL230" i="11"/>
  <c r="CI230" i="11"/>
  <c r="CB230" i="11" s="1"/>
  <c r="F230" i="11"/>
  <c r="E230" i="11"/>
  <c r="D230" i="11" s="1"/>
  <c r="CJ229" i="11"/>
  <c r="CC229" i="11" s="1"/>
  <c r="CH229" i="11"/>
  <c r="CA229" i="11" s="1"/>
  <c r="CD229" i="11"/>
  <c r="F229" i="11"/>
  <c r="E229" i="11"/>
  <c r="D229" i="11" s="1"/>
  <c r="CN228" i="11"/>
  <c r="CJ228" i="11"/>
  <c r="CC228" i="11" s="1"/>
  <c r="CH228" i="11"/>
  <c r="CA228" i="11" s="1"/>
  <c r="CF228" i="11"/>
  <c r="F228" i="11"/>
  <c r="E228" i="11"/>
  <c r="D228" i="11" s="1"/>
  <c r="CJ227" i="11"/>
  <c r="CC227" i="11" s="1"/>
  <c r="CH227" i="11"/>
  <c r="CA227" i="11" s="1"/>
  <c r="F227" i="11"/>
  <c r="E227" i="11"/>
  <c r="D227" i="11" s="1"/>
  <c r="CD227" i="11" s="1"/>
  <c r="CN226" i="11"/>
  <c r="CJ226" i="11"/>
  <c r="CC226" i="11" s="1"/>
  <c r="CH226" i="11"/>
  <c r="CA226" i="11" s="1"/>
  <c r="CF226" i="11"/>
  <c r="F226" i="11"/>
  <c r="E226" i="11"/>
  <c r="D226" i="11" s="1"/>
  <c r="CL225" i="11"/>
  <c r="CH225" i="11"/>
  <c r="CA225" i="11" s="1"/>
  <c r="CD225" i="11"/>
  <c r="F225" i="11"/>
  <c r="E225" i="11"/>
  <c r="D225" i="11" s="1"/>
  <c r="CN224" i="11"/>
  <c r="CJ224" i="11"/>
  <c r="CC224" i="11" s="1"/>
  <c r="F224" i="11"/>
  <c r="E224" i="11"/>
  <c r="D224" i="11" s="1"/>
  <c r="CG224" i="11" s="1"/>
  <c r="CL223" i="11"/>
  <c r="CJ223" i="11"/>
  <c r="CC223" i="11" s="1"/>
  <c r="CG223" i="11"/>
  <c r="F223" i="11"/>
  <c r="E223" i="11"/>
  <c r="D223" i="11" s="1"/>
  <c r="CL222" i="11"/>
  <c r="CJ222" i="11"/>
  <c r="CC222" i="11" s="1"/>
  <c r="F222" i="11"/>
  <c r="E222" i="11"/>
  <c r="D222" i="11" s="1"/>
  <c r="CJ221" i="11"/>
  <c r="CC221" i="11"/>
  <c r="F221" i="11"/>
  <c r="E221" i="11"/>
  <c r="D221" i="11" s="1"/>
  <c r="CN220" i="11"/>
  <c r="CJ220" i="11"/>
  <c r="CC220" i="11" s="1"/>
  <c r="CG220" i="11"/>
  <c r="CE220" i="11"/>
  <c r="F220" i="11"/>
  <c r="E220" i="11"/>
  <c r="D220" i="11" s="1"/>
  <c r="CH219" i="11"/>
  <c r="CA219" i="11" s="1"/>
  <c r="F219" i="11"/>
  <c r="E219" i="11"/>
  <c r="D219" i="11" s="1"/>
  <c r="CN218" i="11"/>
  <c r="CH218" i="11"/>
  <c r="CA218" i="11" s="1"/>
  <c r="CF218" i="11"/>
  <c r="CD218" i="11"/>
  <c r="F218" i="11"/>
  <c r="E218" i="11"/>
  <c r="D218" i="11" s="1"/>
  <c r="CL217" i="11"/>
  <c r="CK217" i="11"/>
  <c r="CH217" i="11"/>
  <c r="CA217" i="11" s="1"/>
  <c r="CG217" i="11"/>
  <c r="CF217" i="11"/>
  <c r="F217" i="11"/>
  <c r="E217" i="11"/>
  <c r="D217" i="11" s="1"/>
  <c r="CH216" i="11"/>
  <c r="CA216" i="11" s="1"/>
  <c r="F216" i="11"/>
  <c r="E216" i="11"/>
  <c r="D216" i="11" s="1"/>
  <c r="CH215" i="11"/>
  <c r="CA215" i="11" s="1"/>
  <c r="F215" i="11"/>
  <c r="E215" i="11"/>
  <c r="CL214" i="11"/>
  <c r="CH214" i="11"/>
  <c r="CA214" i="11"/>
  <c r="F214" i="11"/>
  <c r="E214" i="11"/>
  <c r="D214" i="11"/>
  <c r="CH213" i="11"/>
  <c r="CA213" i="11" s="1"/>
  <c r="F213" i="11"/>
  <c r="E213" i="11"/>
  <c r="CL212" i="11"/>
  <c r="CH212" i="11"/>
  <c r="CA212" i="11"/>
  <c r="F212" i="11"/>
  <c r="E212" i="11"/>
  <c r="D212" i="11"/>
  <c r="CH211" i="11"/>
  <c r="CA211" i="11" s="1"/>
  <c r="F211" i="11"/>
  <c r="E211" i="11"/>
  <c r="CL210" i="11"/>
  <c r="CH210" i="11"/>
  <c r="CA210" i="11"/>
  <c r="F210" i="11"/>
  <c r="E210" i="11"/>
  <c r="D210" i="11" s="1"/>
  <c r="CJ208" i="11" s="1"/>
  <c r="CC208" i="11" s="1"/>
  <c r="CH209" i="11"/>
  <c r="CA209" i="11" s="1"/>
  <c r="F209" i="11"/>
  <c r="D209" i="11" s="1"/>
  <c r="E209" i="11"/>
  <c r="CI208" i="11"/>
  <c r="CB208" i="11" s="1"/>
  <c r="CH208" i="11"/>
  <c r="CA208" i="11"/>
  <c r="F208" i="11"/>
  <c r="E208" i="11"/>
  <c r="D208" i="11"/>
  <c r="CH207" i="11"/>
  <c r="CA207" i="11" s="1"/>
  <c r="CG207" i="11"/>
  <c r="F207" i="11"/>
  <c r="D207" i="11" s="1"/>
  <c r="E207" i="11"/>
  <c r="CH206" i="11"/>
  <c r="CA206" i="11"/>
  <c r="F206" i="11"/>
  <c r="E206" i="11"/>
  <c r="D206" i="11" s="1"/>
  <c r="CL205" i="11"/>
  <c r="CK205" i="11"/>
  <c r="CH205" i="11"/>
  <c r="CA205" i="11" s="1"/>
  <c r="CD205" i="11"/>
  <c r="F205" i="11"/>
  <c r="D205" i="11" s="1"/>
  <c r="E205" i="11"/>
  <c r="CM204" i="11"/>
  <c r="CH204" i="11"/>
  <c r="CF204" i="11"/>
  <c r="CA204" i="11"/>
  <c r="F204" i="11"/>
  <c r="E204" i="11"/>
  <c r="D204" i="11"/>
  <c r="CN204" i="11" s="1"/>
  <c r="CK203" i="11"/>
  <c r="CH203" i="11"/>
  <c r="CA203" i="11" s="1"/>
  <c r="F203" i="11"/>
  <c r="D203" i="11" s="1"/>
  <c r="CL203" i="11" s="1"/>
  <c r="E203" i="11"/>
  <c r="CH198" i="11"/>
  <c r="CA198" i="11" s="1"/>
  <c r="K198" i="11" s="1"/>
  <c r="D198" i="11"/>
  <c r="CH197" i="11"/>
  <c r="CA197" i="11"/>
  <c r="K197" i="11" s="1"/>
  <c r="D197" i="11"/>
  <c r="CH196" i="11"/>
  <c r="CA196" i="11" s="1"/>
  <c r="K196" i="11" s="1"/>
  <c r="D196" i="11"/>
  <c r="CH195" i="11"/>
  <c r="CA195" i="11"/>
  <c r="K195" i="11" s="1"/>
  <c r="D195" i="11"/>
  <c r="AH190" i="11"/>
  <c r="AD190" i="11"/>
  <c r="AD189" i="11"/>
  <c r="F189" i="11"/>
  <c r="E189" i="11"/>
  <c r="D189" i="11"/>
  <c r="CI189" i="11" s="1"/>
  <c r="CB189" i="11" s="1"/>
  <c r="CI188" i="11"/>
  <c r="CB188" i="11" s="1"/>
  <c r="AD188" i="11"/>
  <c r="CL188" i="11" s="1"/>
  <c r="CE188" i="11" s="1"/>
  <c r="F188" i="11"/>
  <c r="D188" i="11" s="1"/>
  <c r="E188" i="11"/>
  <c r="AD187" i="11"/>
  <c r="F187" i="11"/>
  <c r="E187" i="11"/>
  <c r="AD186" i="11"/>
  <c r="F186" i="11"/>
  <c r="E186" i="11"/>
  <c r="D186" i="11" s="1"/>
  <c r="F181" i="11"/>
  <c r="E181" i="11"/>
  <c r="D181" i="11"/>
  <c r="F180" i="11"/>
  <c r="E180" i="11"/>
  <c r="D180" i="11" s="1"/>
  <c r="CI179" i="11"/>
  <c r="CB179" i="11" s="1"/>
  <c r="F179" i="11"/>
  <c r="E179" i="11"/>
  <c r="D179" i="11" s="1"/>
  <c r="F178" i="11"/>
  <c r="E178" i="11"/>
  <c r="D178" i="11"/>
  <c r="F177" i="11"/>
  <c r="E177" i="11"/>
  <c r="D177" i="11" s="1"/>
  <c r="CH176" i="11"/>
  <c r="CA176" i="11" s="1"/>
  <c r="F176" i="11"/>
  <c r="D176" i="11" s="1"/>
  <c r="E176" i="11"/>
  <c r="F175" i="11"/>
  <c r="E175" i="11"/>
  <c r="D175" i="11" s="1"/>
  <c r="F174" i="11"/>
  <c r="E174" i="11"/>
  <c r="D174" i="11"/>
  <c r="F173" i="11"/>
  <c r="E173" i="11"/>
  <c r="D173" i="11" s="1"/>
  <c r="F172" i="11"/>
  <c r="D172" i="11" s="1"/>
  <c r="E172" i="11"/>
  <c r="CI171" i="11"/>
  <c r="CB171" i="11" s="1"/>
  <c r="F171" i="11"/>
  <c r="E171" i="11"/>
  <c r="D171" i="11" s="1"/>
  <c r="F170" i="11"/>
  <c r="E170" i="11"/>
  <c r="D170" i="11"/>
  <c r="F169" i="11"/>
  <c r="E169" i="11"/>
  <c r="D169" i="11" s="1"/>
  <c r="CH168" i="11"/>
  <c r="CA168" i="11" s="1"/>
  <c r="F168" i="11"/>
  <c r="D168" i="11" s="1"/>
  <c r="E168" i="11"/>
  <c r="F167" i="11"/>
  <c r="E167" i="11"/>
  <c r="D167" i="11" s="1"/>
  <c r="F166" i="11"/>
  <c r="E166" i="11"/>
  <c r="D166" i="11"/>
  <c r="F165" i="11"/>
  <c r="E165" i="11"/>
  <c r="D165" i="11" s="1"/>
  <c r="F164" i="11"/>
  <c r="D164" i="11" s="1"/>
  <c r="E164" i="11"/>
  <c r="CI163" i="11"/>
  <c r="CB163" i="11" s="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E163" i="11" s="1"/>
  <c r="F163" i="11"/>
  <c r="D163" i="11"/>
  <c r="E162" i="11"/>
  <c r="D162" i="11" s="1"/>
  <c r="E161" i="11"/>
  <c r="D161" i="11" s="1"/>
  <c r="CH160" i="11"/>
  <c r="CA160" i="11" s="1"/>
  <c r="E160" i="11"/>
  <c r="D160" i="11" s="1"/>
  <c r="CH159" i="11"/>
  <c r="CA159" i="11" s="1"/>
  <c r="E159" i="11"/>
  <c r="D159" i="11"/>
  <c r="CJ159" i="11" s="1"/>
  <c r="CC159" i="11" s="1"/>
  <c r="CJ158" i="11"/>
  <c r="CC158" i="11" s="1"/>
  <c r="F158" i="11"/>
  <c r="D158" i="11" s="1"/>
  <c r="CI158" i="11" s="1"/>
  <c r="CB158" i="11" s="1"/>
  <c r="CJ157" i="11"/>
  <c r="CC157" i="11" s="1"/>
  <c r="F157" i="11"/>
  <c r="D157" i="11" s="1"/>
  <c r="CJ156" i="11"/>
  <c r="CC156" i="11" s="1"/>
  <c r="F156" i="11"/>
  <c r="D156" i="11" s="1"/>
  <c r="F155" i="11"/>
  <c r="D155" i="11"/>
  <c r="F154" i="11"/>
  <c r="D154" i="11" s="1"/>
  <c r="F153" i="11"/>
  <c r="T152" i="11"/>
  <c r="S152" i="11"/>
  <c r="R152" i="11"/>
  <c r="Q152" i="11"/>
  <c r="P152" i="11"/>
  <c r="O152" i="11"/>
  <c r="N152" i="11"/>
  <c r="L152" i="11"/>
  <c r="CJ151" i="11"/>
  <c r="CC151" i="11"/>
  <c r="F151" i="11"/>
  <c r="D151" i="11" s="1"/>
  <c r="CI150" i="11"/>
  <c r="CB150" i="11" s="1"/>
  <c r="F150" i="11"/>
  <c r="D150" i="11"/>
  <c r="CH149" i="11"/>
  <c r="CA149" i="11" s="1"/>
  <c r="F149" i="11"/>
  <c r="D149" i="11" s="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CN143" i="11"/>
  <c r="CG143" i="11" s="1"/>
  <c r="CM143" i="11"/>
  <c r="CL143" i="11"/>
  <c r="CJ143" i="11"/>
  <c r="CI143" i="11"/>
  <c r="CH143" i="11"/>
  <c r="CF143" i="11"/>
  <c r="CE143" i="11"/>
  <c r="CD143" i="11"/>
  <c r="CB143" i="11"/>
  <c r="CA143" i="11"/>
  <c r="D143" i="11"/>
  <c r="CK143" i="11" s="1"/>
  <c r="CN142" i="11"/>
  <c r="CG142" i="11" s="1"/>
  <c r="CM142" i="11"/>
  <c r="CL142" i="11"/>
  <c r="CJ142" i="11"/>
  <c r="CI142" i="11"/>
  <c r="CH142" i="11"/>
  <c r="CF142" i="11"/>
  <c r="CE142" i="11"/>
  <c r="CD142" i="11"/>
  <c r="CB142" i="11"/>
  <c r="CA142" i="11"/>
  <c r="D142" i="11"/>
  <c r="CK142" i="11" s="1"/>
  <c r="CN141" i="11"/>
  <c r="CG141" i="11" s="1"/>
  <c r="CM141" i="11"/>
  <c r="CL141" i="11"/>
  <c r="CJ141" i="11"/>
  <c r="CI141" i="11"/>
  <c r="CH141" i="11"/>
  <c r="CF141" i="11"/>
  <c r="CE141" i="11"/>
  <c r="CD141" i="11"/>
  <c r="CB141" i="11"/>
  <c r="CA141" i="11"/>
  <c r="D141" i="11"/>
  <c r="CK141" i="11" s="1"/>
  <c r="CN140" i="11"/>
  <c r="CG140" i="11" s="1"/>
  <c r="CM140" i="11"/>
  <c r="CL140" i="11"/>
  <c r="CJ140" i="11"/>
  <c r="CI140" i="11"/>
  <c r="CH140" i="11"/>
  <c r="CF140" i="11"/>
  <c r="CE140" i="11"/>
  <c r="CD140" i="11"/>
  <c r="CB140" i="11"/>
  <c r="CA140" i="11"/>
  <c r="D140" i="11"/>
  <c r="CK140" i="11" s="1"/>
  <c r="CN139" i="11"/>
  <c r="CG139" i="11" s="1"/>
  <c r="CM139" i="11"/>
  <c r="CL139" i="11"/>
  <c r="CJ139" i="11"/>
  <c r="CI139" i="11"/>
  <c r="CH139" i="11"/>
  <c r="CF139" i="11"/>
  <c r="CE139" i="11"/>
  <c r="CD139" i="11"/>
  <c r="CB139" i="11"/>
  <c r="CA139" i="11"/>
  <c r="D139" i="11"/>
  <c r="CK139" i="11" s="1"/>
  <c r="CN138" i="11"/>
  <c r="CG138" i="11" s="1"/>
  <c r="CM138" i="11"/>
  <c r="CL138" i="11"/>
  <c r="CJ138" i="11"/>
  <c r="CI138" i="11"/>
  <c r="CH138" i="11"/>
  <c r="CF138" i="11"/>
  <c r="CE138" i="11"/>
  <c r="CD138" i="11"/>
  <c r="CB138" i="11"/>
  <c r="CA138" i="11"/>
  <c r="D138" i="11"/>
  <c r="CK138" i="11" s="1"/>
  <c r="CN137" i="11"/>
  <c r="CG137" i="11" s="1"/>
  <c r="CM137" i="11"/>
  <c r="CL137" i="11"/>
  <c r="CJ137" i="11"/>
  <c r="CI137" i="11"/>
  <c r="CH137" i="11"/>
  <c r="CF137" i="11"/>
  <c r="CE137" i="11"/>
  <c r="CD137" i="11"/>
  <c r="CB137" i="11"/>
  <c r="CA137" i="11"/>
  <c r="D137" i="11"/>
  <c r="CK137" i="11" s="1"/>
  <c r="CN136" i="11"/>
  <c r="CG136" i="11" s="1"/>
  <c r="CM136" i="11"/>
  <c r="CL136" i="11"/>
  <c r="CJ136" i="11"/>
  <c r="CI136" i="11"/>
  <c r="CH136" i="11"/>
  <c r="CF136" i="11"/>
  <c r="CE136" i="11"/>
  <c r="CD136" i="11"/>
  <c r="CB136" i="11"/>
  <c r="CA136" i="11"/>
  <c r="D136" i="11"/>
  <c r="D144" i="11" s="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CK131" i="11"/>
  <c r="CC131" i="11"/>
  <c r="D131" i="11"/>
  <c r="CK130" i="11"/>
  <c r="CC130" i="11"/>
  <c r="D130" i="11"/>
  <c r="CM129" i="11"/>
  <c r="CB129" i="11"/>
  <c r="D129" i="11"/>
  <c r="CM128" i="11"/>
  <c r="CB128" i="11"/>
  <c r="D128" i="11"/>
  <c r="CM127" i="11"/>
  <c r="CB127" i="11"/>
  <c r="D127" i="11"/>
  <c r="CM126" i="11"/>
  <c r="CB126" i="11"/>
  <c r="D126" i="11"/>
  <c r="CM125" i="11"/>
  <c r="CB125" i="11"/>
  <c r="D125" i="11"/>
  <c r="CM124" i="11"/>
  <c r="CB124" i="11"/>
  <c r="D124" i="11"/>
  <c r="CM123" i="11"/>
  <c r="CB123" i="11"/>
  <c r="D123" i="11"/>
  <c r="CM122" i="11"/>
  <c r="CB122" i="11"/>
  <c r="D122" i="11"/>
  <c r="CM121" i="11"/>
  <c r="CB121" i="11"/>
  <c r="D121" i="11"/>
  <c r="CM120" i="11"/>
  <c r="CB120" i="11"/>
  <c r="D120" i="11"/>
  <c r="CM119" i="11"/>
  <c r="CB119" i="11"/>
  <c r="D119" i="11"/>
  <c r="CM118" i="11"/>
  <c r="CB118" i="11"/>
  <c r="D118" i="11"/>
  <c r="CM117" i="11"/>
  <c r="CB117" i="11"/>
  <c r="D117" i="11"/>
  <c r="CM116" i="11"/>
  <c r="CB116" i="11"/>
  <c r="D116" i="11"/>
  <c r="CM115" i="11"/>
  <c r="CB115" i="11"/>
  <c r="D115" i="11"/>
  <c r="CM114" i="11"/>
  <c r="CB114" i="11"/>
  <c r="D114" i="11"/>
  <c r="CM113" i="11"/>
  <c r="CB113" i="11"/>
  <c r="D113" i="11"/>
  <c r="CM112" i="11"/>
  <c r="CB112" i="11"/>
  <c r="D112" i="11"/>
  <c r="CM111" i="11"/>
  <c r="CJ111" i="11"/>
  <c r="CH111" i="11"/>
  <c r="CF111" i="11"/>
  <c r="CD111" i="11"/>
  <c r="CB111" i="11"/>
  <c r="D111" i="11"/>
  <c r="CL111" i="11" s="1"/>
  <c r="CN110" i="11"/>
  <c r="CG110" i="11" s="1"/>
  <c r="CL110" i="11"/>
  <c r="CJ110" i="11"/>
  <c r="CH110" i="11"/>
  <c r="CF110" i="11"/>
  <c r="CD110" i="11"/>
  <c r="CB110" i="11"/>
  <c r="D110" i="11"/>
  <c r="CM110" i="11" s="1"/>
  <c r="CN109" i="11"/>
  <c r="CG109" i="11" s="1"/>
  <c r="CL109" i="11"/>
  <c r="CJ109" i="11"/>
  <c r="CH109" i="11"/>
  <c r="CF109" i="11"/>
  <c r="CD109" i="11"/>
  <c r="CB109" i="11"/>
  <c r="D109" i="11"/>
  <c r="CM109" i="11" s="1"/>
  <c r="CN108" i="11"/>
  <c r="CG108" i="11" s="1"/>
  <c r="CL108" i="11"/>
  <c r="CJ108" i="11"/>
  <c r="CH108" i="11"/>
  <c r="CF108" i="11"/>
  <c r="CD108" i="11"/>
  <c r="CB108" i="11"/>
  <c r="D108" i="11"/>
  <c r="CM108" i="11" s="1"/>
  <c r="CN107" i="11"/>
  <c r="CG107" i="11" s="1"/>
  <c r="CL107" i="11"/>
  <c r="CJ107" i="11"/>
  <c r="CH107" i="11"/>
  <c r="CF107" i="11"/>
  <c r="CD107" i="11"/>
  <c r="CB107" i="11"/>
  <c r="D107" i="11"/>
  <c r="CM107" i="11" s="1"/>
  <c r="CN106" i="11"/>
  <c r="CG106" i="11" s="1"/>
  <c r="CL106" i="11"/>
  <c r="CJ106" i="11"/>
  <c r="CH106" i="11"/>
  <c r="CF106" i="11"/>
  <c r="CD106" i="11"/>
  <c r="CB106" i="11"/>
  <c r="D106" i="11"/>
  <c r="CM106" i="11" s="1"/>
  <c r="CN105" i="11"/>
  <c r="CG105" i="11" s="1"/>
  <c r="CL105" i="11"/>
  <c r="CJ105" i="11"/>
  <c r="CH105" i="11"/>
  <c r="CF105" i="11"/>
  <c r="CD105" i="11"/>
  <c r="CB105" i="11"/>
  <c r="D105" i="11"/>
  <c r="CM105" i="11" s="1"/>
  <c r="CN104" i="11"/>
  <c r="CG104" i="11" s="1"/>
  <c r="CL104" i="11"/>
  <c r="CJ104" i="11"/>
  <c r="CH104" i="11"/>
  <c r="CF104" i="11"/>
  <c r="CD104" i="11"/>
  <c r="CB104" i="11"/>
  <c r="D104" i="11"/>
  <c r="CM104" i="11" s="1"/>
  <c r="CN103" i="11"/>
  <c r="CG103" i="11" s="1"/>
  <c r="CL103" i="11"/>
  <c r="CJ103" i="11"/>
  <c r="CH103" i="11"/>
  <c r="CF103" i="11"/>
  <c r="CD103" i="11"/>
  <c r="CB103" i="11"/>
  <c r="D103" i="11"/>
  <c r="CM103" i="11" s="1"/>
  <c r="CN102" i="11"/>
  <c r="CG102" i="11" s="1"/>
  <c r="CL102" i="11"/>
  <c r="CJ102" i="11"/>
  <c r="CH102" i="11"/>
  <c r="CF102" i="11"/>
  <c r="CD102" i="11"/>
  <c r="CB102" i="11"/>
  <c r="D102" i="11"/>
  <c r="CM102" i="11" s="1"/>
  <c r="CN101" i="11"/>
  <c r="CG101" i="11" s="1"/>
  <c r="CL101" i="11"/>
  <c r="CJ101" i="11"/>
  <c r="CH101" i="11"/>
  <c r="CF101" i="11"/>
  <c r="CD101" i="11"/>
  <c r="CB101" i="11"/>
  <c r="D101" i="11"/>
  <c r="CM101" i="11" s="1"/>
  <c r="CN100" i="11"/>
  <c r="CG100" i="11" s="1"/>
  <c r="CL100" i="11"/>
  <c r="CI100" i="11"/>
  <c r="CF100" i="11"/>
  <c r="CD100" i="11"/>
  <c r="D100" i="11"/>
  <c r="CM100" i="11" s="1"/>
  <c r="CN99" i="11"/>
  <c r="CG99" i="11" s="1"/>
  <c r="CL99" i="11"/>
  <c r="CJ99" i="11"/>
  <c r="CH99" i="11"/>
  <c r="CF99" i="11"/>
  <c r="CD99" i="11"/>
  <c r="CB99" i="11"/>
  <c r="D99" i="11"/>
  <c r="CM99" i="11" s="1"/>
  <c r="CN98" i="11"/>
  <c r="CG98" i="11" s="1"/>
  <c r="CL98" i="11"/>
  <c r="CJ98" i="11"/>
  <c r="CH98" i="11"/>
  <c r="CF98" i="11"/>
  <c r="CD98" i="11"/>
  <c r="CB98" i="11"/>
  <c r="D98" i="11"/>
  <c r="CM98" i="11" s="1"/>
  <c r="CN97" i="11"/>
  <c r="CG97" i="11" s="1"/>
  <c r="CL97" i="11"/>
  <c r="CJ97" i="11"/>
  <c r="CH97" i="11"/>
  <c r="CF97" i="11"/>
  <c r="CD97" i="11"/>
  <c r="CB97" i="11"/>
  <c r="D97" i="11"/>
  <c r="CM97" i="11" s="1"/>
  <c r="CN96" i="11"/>
  <c r="CL96" i="11"/>
  <c r="CK96" i="11"/>
  <c r="CI96" i="11"/>
  <c r="CG96" i="11"/>
  <c r="CF96" i="11"/>
  <c r="CE96" i="11"/>
  <c r="CB96" i="11"/>
  <c r="CA96" i="11"/>
  <c r="D96" i="11"/>
  <c r="CM96" i="11" s="1"/>
  <c r="CN95" i="11"/>
  <c r="CG95" i="11" s="1"/>
  <c r="CL95" i="11"/>
  <c r="CI95" i="11"/>
  <c r="CE95" i="11"/>
  <c r="CB95" i="11"/>
  <c r="D95" i="11"/>
  <c r="CK95" i="11" s="1"/>
  <c r="CN94" i="11"/>
  <c r="CL94" i="11"/>
  <c r="CK94" i="11"/>
  <c r="CI94" i="11"/>
  <c r="CG94" i="11"/>
  <c r="CF94" i="11"/>
  <c r="CE94" i="11"/>
  <c r="CB94" i="11"/>
  <c r="CA94" i="11"/>
  <c r="D94" i="11"/>
  <c r="CM94" i="11" s="1"/>
  <c r="CN93" i="11"/>
  <c r="CG93" i="11" s="1"/>
  <c r="CL93" i="11"/>
  <c r="CI93" i="11"/>
  <c r="CE93" i="11"/>
  <c r="CB93" i="11"/>
  <c r="D93" i="11"/>
  <c r="CK93" i="11" s="1"/>
  <c r="CN92" i="11"/>
  <c r="CL92" i="11"/>
  <c r="CK92" i="11"/>
  <c r="CI92" i="11"/>
  <c r="CG92" i="11"/>
  <c r="CF92" i="11"/>
  <c r="CE92" i="11"/>
  <c r="CB92" i="11"/>
  <c r="CA92" i="11"/>
  <c r="D92" i="11"/>
  <c r="CM92" i="11" s="1"/>
  <c r="CN91" i="11"/>
  <c r="CG91" i="11" s="1"/>
  <c r="CL91" i="11"/>
  <c r="CI91" i="11"/>
  <c r="CE91" i="11"/>
  <c r="CB91" i="11"/>
  <c r="D91" i="11"/>
  <c r="CK91" i="11" s="1"/>
  <c r="CN90" i="11"/>
  <c r="CG90" i="11" s="1"/>
  <c r="CL90" i="11"/>
  <c r="CJ90" i="11"/>
  <c r="CH90" i="11"/>
  <c r="CF90" i="11"/>
  <c r="CD90" i="11"/>
  <c r="CB90" i="11"/>
  <c r="D90" i="11"/>
  <c r="CM90" i="11" s="1"/>
  <c r="CN89" i="11"/>
  <c r="CG89" i="11" s="1"/>
  <c r="CL89" i="11"/>
  <c r="CJ89" i="11"/>
  <c r="CH89" i="11"/>
  <c r="CF89" i="11"/>
  <c r="CD89" i="11"/>
  <c r="CB89" i="11"/>
  <c r="D89" i="11"/>
  <c r="CM89" i="11" s="1"/>
  <c r="CN88" i="11"/>
  <c r="CG88" i="11" s="1"/>
  <c r="CL88" i="11"/>
  <c r="CJ88" i="11"/>
  <c r="CH88" i="11"/>
  <c r="CF88" i="11"/>
  <c r="CD88" i="11"/>
  <c r="CB88" i="11"/>
  <c r="D88" i="11"/>
  <c r="CM88" i="11" s="1"/>
  <c r="CN87" i="11"/>
  <c r="CG87" i="11" s="1"/>
  <c r="CL87" i="11"/>
  <c r="CJ87" i="11"/>
  <c r="CH87" i="11"/>
  <c r="CF87" i="11"/>
  <c r="CD87" i="11"/>
  <c r="CB87" i="11"/>
  <c r="D87" i="11"/>
  <c r="CM87" i="11" s="1"/>
  <c r="CN86" i="11"/>
  <c r="CG86" i="11" s="1"/>
  <c r="CL86" i="11"/>
  <c r="CJ86" i="11"/>
  <c r="CH86" i="11"/>
  <c r="CF86" i="11"/>
  <c r="CD86" i="11"/>
  <c r="CB86" i="11"/>
  <c r="D86" i="11"/>
  <c r="CM86" i="11" s="1"/>
  <c r="CN85" i="11"/>
  <c r="CG85" i="11" s="1"/>
  <c r="CL85" i="11"/>
  <c r="CJ85" i="11"/>
  <c r="CH85" i="11"/>
  <c r="CF85" i="11"/>
  <c r="CD85" i="11"/>
  <c r="CB85" i="11"/>
  <c r="D85" i="11"/>
  <c r="CM85" i="11" s="1"/>
  <c r="CN84" i="11"/>
  <c r="CG84" i="11" s="1"/>
  <c r="CL84" i="11"/>
  <c r="CJ84" i="11"/>
  <c r="CH84" i="11"/>
  <c r="CF84" i="11"/>
  <c r="CD84" i="11"/>
  <c r="CB84" i="11"/>
  <c r="D84" i="11"/>
  <c r="CM84" i="11" s="1"/>
  <c r="CN83" i="11"/>
  <c r="CG83" i="11" s="1"/>
  <c r="CL83" i="11"/>
  <c r="CJ83" i="11"/>
  <c r="CH83" i="11"/>
  <c r="CF83" i="11"/>
  <c r="CD83" i="11"/>
  <c r="CB83" i="11"/>
  <c r="D83" i="11"/>
  <c r="CM83" i="11" s="1"/>
  <c r="CN82" i="11"/>
  <c r="CG82" i="11" s="1"/>
  <c r="CL82" i="11"/>
  <c r="CJ82" i="11"/>
  <c r="CH82" i="11"/>
  <c r="CF82" i="11"/>
  <c r="CD82" i="11"/>
  <c r="CB82" i="11"/>
  <c r="D82" i="11"/>
  <c r="CM82" i="11" s="1"/>
  <c r="CN81" i="11"/>
  <c r="CG81" i="11" s="1"/>
  <c r="CL81" i="11"/>
  <c r="CJ81" i="11"/>
  <c r="CH81" i="11"/>
  <c r="CF81" i="11"/>
  <c r="CD81" i="11"/>
  <c r="CB81" i="11"/>
  <c r="D81" i="11"/>
  <c r="CM81" i="11" s="1"/>
  <c r="CN80" i="11"/>
  <c r="CG80" i="11" s="1"/>
  <c r="CL80" i="11"/>
  <c r="CJ80" i="11"/>
  <c r="CH80" i="11"/>
  <c r="CF80" i="11"/>
  <c r="CD80" i="11"/>
  <c r="CB80" i="11"/>
  <c r="D80" i="11"/>
  <c r="CM80" i="11" s="1"/>
  <c r="D76" i="11"/>
  <c r="D75" i="11"/>
  <c r="CL71" i="11"/>
  <c r="CE71" i="11" s="1"/>
  <c r="CK71" i="11"/>
  <c r="CJ71" i="11"/>
  <c r="CC71" i="11" s="1"/>
  <c r="CI71" i="11"/>
  <c r="CH71" i="11"/>
  <c r="CA71" i="11" s="1"/>
  <c r="CD71" i="11"/>
  <c r="CB71" i="11"/>
  <c r="CL70" i="11"/>
  <c r="CK70" i="11"/>
  <c r="CD70" i="11" s="1"/>
  <c r="CJ70" i="11"/>
  <c r="CI70" i="11"/>
  <c r="CB70" i="11" s="1"/>
  <c r="CH70" i="11"/>
  <c r="CE70" i="11"/>
  <c r="CC70" i="11"/>
  <c r="CA70" i="11"/>
  <c r="J70" i="11" s="1"/>
  <c r="CL69" i="11"/>
  <c r="CE69" i="11" s="1"/>
  <c r="CK69" i="11"/>
  <c r="CJ69" i="11"/>
  <c r="CC69" i="11" s="1"/>
  <c r="CI69" i="11"/>
  <c r="CH69" i="11"/>
  <c r="CA69" i="11" s="1"/>
  <c r="CD69" i="11"/>
  <c r="CB69" i="11"/>
  <c r="J69" i="11"/>
  <c r="CL68" i="11"/>
  <c r="CK68" i="11"/>
  <c r="CD68" i="11" s="1"/>
  <c r="CJ68" i="11"/>
  <c r="CI68" i="11"/>
  <c r="CB68" i="11" s="1"/>
  <c r="CH68" i="11"/>
  <c r="CE68" i="11"/>
  <c r="CC68" i="11"/>
  <c r="CA68" i="11"/>
  <c r="CL67" i="11"/>
  <c r="CE67" i="11" s="1"/>
  <c r="CK67" i="11"/>
  <c r="CJ67" i="11"/>
  <c r="CC67" i="11" s="1"/>
  <c r="CI67" i="11"/>
  <c r="CH67" i="11"/>
  <c r="CA67" i="11" s="1"/>
  <c r="J67" i="11" s="1"/>
  <c r="CD67" i="11"/>
  <c r="CB67" i="11"/>
  <c r="CL66" i="11"/>
  <c r="CK66" i="11"/>
  <c r="CD66" i="11" s="1"/>
  <c r="CJ66" i="11"/>
  <c r="CI66" i="11"/>
  <c r="CB66" i="11" s="1"/>
  <c r="CH66" i="11"/>
  <c r="CE66" i="11"/>
  <c r="CC66" i="11"/>
  <c r="CA66" i="11"/>
  <c r="CL65" i="11"/>
  <c r="CE65" i="11" s="1"/>
  <c r="CK65" i="11"/>
  <c r="CJ65" i="11"/>
  <c r="CC65" i="11" s="1"/>
  <c r="CI65" i="11"/>
  <c r="CH65" i="11"/>
  <c r="CA65" i="11" s="1"/>
  <c r="J65" i="11" s="1"/>
  <c r="CD65" i="11"/>
  <c r="CB65" i="11"/>
  <c r="CL64" i="11"/>
  <c r="CK64" i="11"/>
  <c r="CD64" i="11" s="1"/>
  <c r="CJ64" i="11"/>
  <c r="CI64" i="11"/>
  <c r="CB64" i="11" s="1"/>
  <c r="CH64" i="11"/>
  <c r="CE64" i="11"/>
  <c r="CC64" i="11"/>
  <c r="CA64" i="11"/>
  <c r="CL63" i="11"/>
  <c r="CE63" i="11" s="1"/>
  <c r="CK63" i="11"/>
  <c r="CJ63" i="11"/>
  <c r="CC63" i="11" s="1"/>
  <c r="CI63" i="11"/>
  <c r="CH63" i="11"/>
  <c r="CA63" i="11" s="1"/>
  <c r="J63" i="11" s="1"/>
  <c r="CD63" i="11"/>
  <c r="CB63" i="11"/>
  <c r="CL62" i="11"/>
  <c r="CK62" i="11"/>
  <c r="CD62" i="11" s="1"/>
  <c r="CJ62" i="11"/>
  <c r="CI62" i="11"/>
  <c r="CB62" i="11" s="1"/>
  <c r="CH62" i="11"/>
  <c r="CE62" i="11"/>
  <c r="CC62" i="11"/>
  <c r="CA62" i="11"/>
  <c r="CL61" i="11"/>
  <c r="CE61" i="11" s="1"/>
  <c r="CK61" i="11"/>
  <c r="CJ61" i="11"/>
  <c r="CC61" i="11" s="1"/>
  <c r="J61" i="11" s="1"/>
  <c r="CI61" i="11"/>
  <c r="CH61" i="11"/>
  <c r="CA61" i="11" s="1"/>
  <c r="CD61" i="11"/>
  <c r="CB61" i="11"/>
  <c r="AI58" i="11"/>
  <c r="AH58" i="11"/>
  <c r="AG58" i="11"/>
  <c r="AF58" i="11"/>
  <c r="AE58" i="11"/>
  <c r="AD58" i="11"/>
  <c r="AC58" i="11"/>
  <c r="AB58" i="11"/>
  <c r="AA58" i="11"/>
  <c r="Z58" i="11"/>
  <c r="Y58" i="11"/>
  <c r="X58" i="11"/>
  <c r="W58" i="11"/>
  <c r="V58" i="11"/>
  <c r="U58" i="11"/>
  <c r="CH57" i="11"/>
  <c r="CA57" i="11"/>
  <c r="F57" i="11"/>
  <c r="E57" i="11"/>
  <c r="D57" i="11"/>
  <c r="CK57" i="11" s="1"/>
  <c r="CH56" i="11"/>
  <c r="CA56" i="11"/>
  <c r="F56" i="11"/>
  <c r="F58" i="11" s="1"/>
  <c r="E56" i="11"/>
  <c r="E58" i="11" s="1"/>
  <c r="D56" i="11"/>
  <c r="CH55" i="11"/>
  <c r="CE55" i="11"/>
  <c r="CA55" i="11"/>
  <c r="F55" i="11"/>
  <c r="E55" i="11"/>
  <c r="D55" i="11"/>
  <c r="CI55" i="11" s="1"/>
  <c r="CB55" i="11" s="1"/>
  <c r="AI54" i="11"/>
  <c r="AH54" i="11"/>
  <c r="AG54" i="11"/>
  <c r="AF54" i="11"/>
  <c r="AE54" i="11"/>
  <c r="AD54" i="11"/>
  <c r="AC54" i="11"/>
  <c r="AB54" i="11"/>
  <c r="CH54" i="11" s="1"/>
  <c r="CA54" i="11" s="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CH53" i="11"/>
  <c r="CA53" i="11"/>
  <c r="F53" i="11"/>
  <c r="D53" i="11" s="1"/>
  <c r="E53" i="11"/>
  <c r="CH52" i="11"/>
  <c r="CA52" i="11"/>
  <c r="F52" i="11"/>
  <c r="D52" i="11" s="1"/>
  <c r="E52" i="11"/>
  <c r="CH51" i="11"/>
  <c r="CA51" i="11"/>
  <c r="F51" i="11"/>
  <c r="E51" i="11"/>
  <c r="D51" i="11"/>
  <c r="CE51" i="11" s="1"/>
  <c r="CH50" i="11"/>
  <c r="CE50" i="11"/>
  <c r="CA50" i="11"/>
  <c r="F50" i="11"/>
  <c r="E50" i="11"/>
  <c r="D50" i="11"/>
  <c r="CI50" i="11" s="1"/>
  <c r="CB50" i="11" s="1"/>
  <c r="CH49" i="11"/>
  <c r="CA49" i="11"/>
  <c r="F49" i="11"/>
  <c r="D49" i="11" s="1"/>
  <c r="E49" i="11"/>
  <c r="CH48" i="11"/>
  <c r="CA48" i="11"/>
  <c r="F48" i="11"/>
  <c r="D48" i="11" s="1"/>
  <c r="E48" i="11"/>
  <c r="E54" i="11" s="1"/>
  <c r="CH47" i="11"/>
  <c r="CA47" i="11"/>
  <c r="F47" i="11"/>
  <c r="E47" i="11"/>
  <c r="D47" i="11"/>
  <c r="AI46" i="11"/>
  <c r="AH46" i="11"/>
  <c r="AG46" i="11"/>
  <c r="AF46" i="11"/>
  <c r="AE46" i="11"/>
  <c r="AD46" i="11"/>
  <c r="AC46" i="11"/>
  <c r="AB46" i="11"/>
  <c r="CH46" i="11" s="1"/>
  <c r="CA46" i="11" s="1"/>
  <c r="AA46" i="11"/>
  <c r="Z46" i="11"/>
  <c r="Y46" i="11"/>
  <c r="X46" i="11"/>
  <c r="W46" i="11"/>
  <c r="V46" i="11"/>
  <c r="U46" i="11"/>
  <c r="E46" i="11" s="1"/>
  <c r="D46" i="11" s="1"/>
  <c r="F46" i="11"/>
  <c r="CI45" i="11"/>
  <c r="CB45" i="11" s="1"/>
  <c r="F45" i="11"/>
  <c r="E45" i="11"/>
  <c r="D45" i="11"/>
  <c r="CK45" i="11" s="1"/>
  <c r="CH44" i="11"/>
  <c r="CA44" i="11"/>
  <c r="F44" i="11"/>
  <c r="D44" i="11" s="1"/>
  <c r="E44" i="11"/>
  <c r="F43" i="11"/>
  <c r="E43" i="11"/>
  <c r="D43" i="11"/>
  <c r="F42" i="11"/>
  <c r="D42" i="11" s="1"/>
  <c r="E42" i="11"/>
  <c r="CH41" i="11"/>
  <c r="CA41" i="11"/>
  <c r="F41" i="11"/>
  <c r="D41" i="11" s="1"/>
  <c r="E41" i="11"/>
  <c r="AK36" i="11"/>
  <c r="AJ36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CH35" i="11"/>
  <c r="CE35" i="11"/>
  <c r="CA35" i="11"/>
  <c r="F35" i="11"/>
  <c r="E35" i="11"/>
  <c r="D35" i="11"/>
  <c r="CJ35" i="11" s="1"/>
  <c r="CH34" i="11"/>
  <c r="CA34" i="11" s="1"/>
  <c r="F34" i="11"/>
  <c r="D34" i="11" s="1"/>
  <c r="E34" i="11"/>
  <c r="CH33" i="11"/>
  <c r="CA33" i="11"/>
  <c r="F33" i="11"/>
  <c r="D33" i="11" s="1"/>
  <c r="E33" i="11"/>
  <c r="CH32" i="11"/>
  <c r="CA32" i="11"/>
  <c r="F32" i="11"/>
  <c r="E32" i="11"/>
  <c r="D32" i="11"/>
  <c r="CH31" i="11"/>
  <c r="CE31" i="11"/>
  <c r="CA31" i="11"/>
  <c r="F31" i="11"/>
  <c r="E31" i="11"/>
  <c r="D31" i="11"/>
  <c r="CJ31" i="11" s="1"/>
  <c r="CH30" i="11"/>
  <c r="CA30" i="11" s="1"/>
  <c r="F30" i="11"/>
  <c r="D30" i="11" s="1"/>
  <c r="E30" i="11"/>
  <c r="CH29" i="11"/>
  <c r="CA29" i="11"/>
  <c r="F29" i="11"/>
  <c r="D29" i="11" s="1"/>
  <c r="E29" i="11"/>
  <c r="CH28" i="11"/>
  <c r="CA28" i="11"/>
  <c r="F28" i="11"/>
  <c r="E28" i="11"/>
  <c r="D28" i="11"/>
  <c r="CE28" i="11" s="1"/>
  <c r="CH27" i="11"/>
  <c r="CE27" i="11"/>
  <c r="CA27" i="11"/>
  <c r="F27" i="11"/>
  <c r="E27" i="11"/>
  <c r="D27" i="11"/>
  <c r="CJ27" i="11" s="1"/>
  <c r="CH26" i="11"/>
  <c r="CA26" i="11" s="1"/>
  <c r="F26" i="11"/>
  <c r="D26" i="11" s="1"/>
  <c r="E26" i="11"/>
  <c r="CH25" i="11"/>
  <c r="CA25" i="11"/>
  <c r="F25" i="11"/>
  <c r="D25" i="11" s="1"/>
  <c r="E25" i="11"/>
  <c r="CH24" i="11"/>
  <c r="CA24" i="11"/>
  <c r="F24" i="11"/>
  <c r="E24" i="11"/>
  <c r="D24" i="11"/>
  <c r="CH23" i="11"/>
  <c r="CE23" i="11"/>
  <c r="CA23" i="11"/>
  <c r="F23" i="11"/>
  <c r="E23" i="11"/>
  <c r="D23" i="11"/>
  <c r="CJ23" i="11" s="1"/>
  <c r="CH22" i="11"/>
  <c r="CA22" i="11" s="1"/>
  <c r="F22" i="11"/>
  <c r="D22" i="11" s="1"/>
  <c r="E22" i="11"/>
  <c r="CH21" i="11"/>
  <c r="CA21" i="11"/>
  <c r="F21" i="11"/>
  <c r="D21" i="11" s="1"/>
  <c r="E21" i="11"/>
  <c r="CH20" i="11"/>
  <c r="CA20" i="11"/>
  <c r="F20" i="11"/>
  <c r="E20" i="11"/>
  <c r="D20" i="11"/>
  <c r="CH19" i="11"/>
  <c r="AL19" i="11"/>
  <c r="F19" i="11"/>
  <c r="F36" i="11" s="1"/>
  <c r="E19" i="11"/>
  <c r="E36" i="11" s="1"/>
  <c r="CH15" i="11"/>
  <c r="CA15" i="11"/>
  <c r="F15" i="11"/>
  <c r="E15" i="11"/>
  <c r="D15" i="11"/>
  <c r="CK15" i="11" s="1"/>
  <c r="CH14" i="11"/>
  <c r="CE14" i="11"/>
  <c r="CA14" i="11"/>
  <c r="F14" i="11"/>
  <c r="E14" i="11"/>
  <c r="D14" i="11"/>
  <c r="CI14" i="11" s="1"/>
  <c r="CB14" i="11" s="1"/>
  <c r="CH13" i="11"/>
  <c r="CA13" i="11"/>
  <c r="F13" i="11"/>
  <c r="D13" i="11" s="1"/>
  <c r="E13" i="11"/>
  <c r="CH12" i="11"/>
  <c r="CA12" i="11"/>
  <c r="F12" i="11"/>
  <c r="D12" i="11" s="1"/>
  <c r="E12" i="11"/>
  <c r="A5" i="11"/>
  <c r="A4" i="11"/>
  <c r="A3" i="11"/>
  <c r="A2" i="11"/>
  <c r="CM34" i="11" l="1"/>
  <c r="CI34" i="11"/>
  <c r="CB34" i="11" s="1"/>
  <c r="AL34" i="11" s="1"/>
  <c r="CD34" i="11"/>
  <c r="CK34" i="11"/>
  <c r="CF34" i="11"/>
  <c r="CE34" i="11"/>
  <c r="CL34" i="11"/>
  <c r="CC34" i="11"/>
  <c r="CJ34" i="11"/>
  <c r="CL41" i="11"/>
  <c r="CJ41" i="11"/>
  <c r="CD41" i="11"/>
  <c r="CE41" i="11"/>
  <c r="CI41" i="11"/>
  <c r="CB41" i="11" s="1"/>
  <c r="CK41" i="11"/>
  <c r="CC41" i="11"/>
  <c r="CI42" i="11"/>
  <c r="CB42" i="11" s="1"/>
  <c r="CL42" i="11"/>
  <c r="CD42" i="11"/>
  <c r="CK42" i="11"/>
  <c r="CE42" i="11"/>
  <c r="CL46" i="11"/>
  <c r="CK46" i="11"/>
  <c r="CI46" i="11"/>
  <c r="CB46" i="11" s="1"/>
  <c r="CC46" i="11"/>
  <c r="CE46" i="11"/>
  <c r="CJ48" i="11"/>
  <c r="CD48" i="11"/>
  <c r="CL48" i="11"/>
  <c r="D54" i="11"/>
  <c r="CI48" i="11"/>
  <c r="CB48" i="11" s="1"/>
  <c r="CE48" i="11"/>
  <c r="CK48" i="11"/>
  <c r="CC48" i="11"/>
  <c r="CM25" i="11"/>
  <c r="CI25" i="11"/>
  <c r="CB25" i="11" s="1"/>
  <c r="CD25" i="11"/>
  <c r="CK25" i="11"/>
  <c r="CF25" i="11"/>
  <c r="CJ25" i="11"/>
  <c r="CE25" i="11"/>
  <c r="CL25" i="11"/>
  <c r="CC25" i="11"/>
  <c r="CM26" i="11"/>
  <c r="CI26" i="11"/>
  <c r="CB26" i="11" s="1"/>
  <c r="AL26" i="11" s="1"/>
  <c r="CD26" i="11"/>
  <c r="CK26" i="11"/>
  <c r="CF26" i="11"/>
  <c r="CE26" i="11"/>
  <c r="CL26" i="11"/>
  <c r="CC26" i="11"/>
  <c r="CJ26" i="11"/>
  <c r="CM33" i="11"/>
  <c r="CI33" i="11"/>
  <c r="CB33" i="11" s="1"/>
  <c r="CD33" i="11"/>
  <c r="AL33" i="11" s="1"/>
  <c r="CK33" i="11"/>
  <c r="CF33" i="11"/>
  <c r="CE33" i="11"/>
  <c r="CJ33" i="11"/>
  <c r="CL33" i="11"/>
  <c r="CC33" i="11"/>
  <c r="CJ44" i="11"/>
  <c r="CD44" i="11"/>
  <c r="CL44" i="11"/>
  <c r="CE44" i="11"/>
  <c r="CK44" i="11"/>
  <c r="CC44" i="11"/>
  <c r="CI44" i="11"/>
  <c r="CB44" i="11" s="1"/>
  <c r="AJ44" i="11" s="1"/>
  <c r="CJ52" i="11"/>
  <c r="CD52" i="11"/>
  <c r="CL52" i="11"/>
  <c r="CE52" i="11"/>
  <c r="CI52" i="11"/>
  <c r="CB52" i="11" s="1"/>
  <c r="CK52" i="11"/>
  <c r="CC52" i="11"/>
  <c r="CL53" i="11"/>
  <c r="CJ53" i="11"/>
  <c r="CD53" i="11"/>
  <c r="CE53" i="11"/>
  <c r="CK53" i="11"/>
  <c r="CC53" i="11"/>
  <c r="CI53" i="11"/>
  <c r="CB53" i="11" s="1"/>
  <c r="AJ53" i="11" s="1"/>
  <c r="CL12" i="11"/>
  <c r="CJ12" i="11"/>
  <c r="CD12" i="11"/>
  <c r="CI12" i="11"/>
  <c r="CB12" i="11" s="1"/>
  <c r="CE12" i="11"/>
  <c r="CK12" i="11"/>
  <c r="CC12" i="11"/>
  <c r="AJ12" i="11" s="1"/>
  <c r="CJ13" i="11"/>
  <c r="CD13" i="11"/>
  <c r="CL13" i="11"/>
  <c r="CE13" i="11"/>
  <c r="CK13" i="11"/>
  <c r="CC13" i="11"/>
  <c r="CI13" i="11"/>
  <c r="CB13" i="11" s="1"/>
  <c r="CM21" i="11"/>
  <c r="CI21" i="11"/>
  <c r="CB21" i="11" s="1"/>
  <c r="CD21" i="11"/>
  <c r="CK21" i="11"/>
  <c r="CF21" i="11"/>
  <c r="CE21" i="11"/>
  <c r="CJ21" i="11"/>
  <c r="CL21" i="11"/>
  <c r="CC21" i="11"/>
  <c r="AL21" i="11" s="1"/>
  <c r="CM22" i="11"/>
  <c r="CI22" i="11"/>
  <c r="CB22" i="11" s="1"/>
  <c r="AL22" i="11" s="1"/>
  <c r="CD22" i="11"/>
  <c r="CK22" i="11"/>
  <c r="CF22" i="11"/>
  <c r="CE22" i="11"/>
  <c r="CL22" i="11"/>
  <c r="CC22" i="11"/>
  <c r="CJ22" i="11"/>
  <c r="CM29" i="11"/>
  <c r="CI29" i="11"/>
  <c r="CB29" i="11" s="1"/>
  <c r="CD29" i="11"/>
  <c r="AL29" i="11" s="1"/>
  <c r="CK29" i="11"/>
  <c r="CF29" i="11"/>
  <c r="CE29" i="11"/>
  <c r="CL29" i="11"/>
  <c r="CC29" i="11"/>
  <c r="CJ29" i="11"/>
  <c r="CM30" i="11"/>
  <c r="CI30" i="11"/>
  <c r="CB30" i="11" s="1"/>
  <c r="CD30" i="11"/>
  <c r="CK30" i="11"/>
  <c r="CF30" i="11"/>
  <c r="CE30" i="11"/>
  <c r="CL30" i="11"/>
  <c r="CC30" i="11"/>
  <c r="CJ30" i="11"/>
  <c r="CL49" i="11"/>
  <c r="CJ49" i="11"/>
  <c r="CD49" i="11"/>
  <c r="CE49" i="11"/>
  <c r="CK49" i="11"/>
  <c r="CC49" i="11"/>
  <c r="CI49" i="11"/>
  <c r="CB49" i="11" s="1"/>
  <c r="AL30" i="11"/>
  <c r="CK54" i="11"/>
  <c r="CC15" i="11"/>
  <c r="CM20" i="11"/>
  <c r="CI20" i="11"/>
  <c r="CB20" i="11" s="1"/>
  <c r="CD20" i="11"/>
  <c r="CK20" i="11"/>
  <c r="CF20" i="11"/>
  <c r="CL20" i="11"/>
  <c r="CM24" i="11"/>
  <c r="CI24" i="11"/>
  <c r="CB24" i="11" s="1"/>
  <c r="CD24" i="11"/>
  <c r="CK24" i="11"/>
  <c r="CF24" i="11"/>
  <c r="CL24" i="11"/>
  <c r="CC28" i="11"/>
  <c r="AL28" i="11" s="1"/>
  <c r="CL28" i="11"/>
  <c r="CM32" i="11"/>
  <c r="CI32" i="11"/>
  <c r="CB32" i="11" s="1"/>
  <c r="CD32" i="11"/>
  <c r="AL32" i="11" s="1"/>
  <c r="CK32" i="11"/>
  <c r="CF32" i="11"/>
  <c r="CC32" i="11"/>
  <c r="AJ41" i="11"/>
  <c r="CL43" i="11"/>
  <c r="CD43" i="11"/>
  <c r="CI43" i="11"/>
  <c r="CB43" i="11" s="1"/>
  <c r="CL47" i="11"/>
  <c r="CJ47" i="11"/>
  <c r="CD47" i="11"/>
  <c r="CK47" i="11"/>
  <c r="AJ52" i="11"/>
  <c r="F54" i="11"/>
  <c r="CI154" i="11"/>
  <c r="CB154" i="11" s="1"/>
  <c r="CK154" i="11"/>
  <c r="CD154" i="11" s="1"/>
  <c r="CJ154" i="11"/>
  <c r="CC154" i="11" s="1"/>
  <c r="CH154" i="11"/>
  <c r="CA154" i="11" s="1"/>
  <c r="CK164" i="11"/>
  <c r="CD164" i="11" s="1"/>
  <c r="CJ164" i="11"/>
  <c r="CC164" i="11" s="1"/>
  <c r="CI164" i="11"/>
  <c r="CB164" i="11" s="1"/>
  <c r="CH164" i="11"/>
  <c r="CA164" i="11" s="1"/>
  <c r="CK170" i="11"/>
  <c r="CD170" i="11" s="1"/>
  <c r="CI170" i="11"/>
  <c r="CB170" i="11" s="1"/>
  <c r="CH170" i="11"/>
  <c r="CA170" i="11" s="1"/>
  <c r="CL206" i="11"/>
  <c r="CD206" i="11"/>
  <c r="CK206" i="11"/>
  <c r="CG206" i="11"/>
  <c r="CI206" i="11"/>
  <c r="CB206" i="11" s="1"/>
  <c r="CJ204" i="11"/>
  <c r="CC204" i="11" s="1"/>
  <c r="CN206" i="11"/>
  <c r="CM206" i="11"/>
  <c r="CF206" i="11"/>
  <c r="CE206" i="11"/>
  <c r="AJ13" i="11"/>
  <c r="CE15" i="11"/>
  <c r="D19" i="11"/>
  <c r="CE20" i="11"/>
  <c r="CE24" i="11"/>
  <c r="CE32" i="11"/>
  <c r="CK43" i="11"/>
  <c r="CD46" i="11"/>
  <c r="CE47" i="11"/>
  <c r="AJ49" i="11"/>
  <c r="CJ54" i="11"/>
  <c r="D58" i="11"/>
  <c r="J64" i="11"/>
  <c r="J66" i="11"/>
  <c r="V92" i="11"/>
  <c r="CK173" i="11"/>
  <c r="CD173" i="11" s="1"/>
  <c r="CJ173" i="11"/>
  <c r="CC173" i="11" s="1"/>
  <c r="CI173" i="11"/>
  <c r="CB173" i="11" s="1"/>
  <c r="CH173" i="11"/>
  <c r="CA173" i="11" s="1"/>
  <c r="CC20" i="11"/>
  <c r="CC24" i="11"/>
  <c r="AL24" i="11" s="1"/>
  <c r="CM28" i="11"/>
  <c r="CI28" i="11"/>
  <c r="CB28" i="11" s="1"/>
  <c r="CD28" i="11"/>
  <c r="CK28" i="11"/>
  <c r="CF28" i="11"/>
  <c r="CC47" i="11"/>
  <c r="CL51" i="11"/>
  <c r="CJ51" i="11"/>
  <c r="CD51" i="11"/>
  <c r="CK51" i="11"/>
  <c r="CJ56" i="11"/>
  <c r="CD56" i="11"/>
  <c r="CL56" i="11"/>
  <c r="CK56" i="11"/>
  <c r="CE56" i="11"/>
  <c r="CJ46" i="11"/>
  <c r="CI56" i="11"/>
  <c r="CB56" i="11" s="1"/>
  <c r="AJ56" i="11" s="1"/>
  <c r="J62" i="11"/>
  <c r="J71" i="11"/>
  <c r="CK175" i="11"/>
  <c r="CD175" i="11" s="1"/>
  <c r="CH175" i="11"/>
  <c r="CA175" i="11" s="1"/>
  <c r="U175" i="11" s="1"/>
  <c r="CJ175" i="11"/>
  <c r="CC175" i="11" s="1"/>
  <c r="CI175" i="11"/>
  <c r="CB175" i="11" s="1"/>
  <c r="CJ15" i="11"/>
  <c r="CD15" i="11"/>
  <c r="CL15" i="11"/>
  <c r="AL25" i="11"/>
  <c r="CL32" i="11"/>
  <c r="CE43" i="11"/>
  <c r="AJ48" i="11"/>
  <c r="CC51" i="11"/>
  <c r="CD54" i="11"/>
  <c r="CC56" i="11"/>
  <c r="J68" i="11"/>
  <c r="CL14" i="11"/>
  <c r="CJ14" i="11"/>
  <c r="CD14" i="11"/>
  <c r="CC14" i="11"/>
  <c r="AJ14" i="11" s="1"/>
  <c r="CK14" i="11"/>
  <c r="AJ15" i="11"/>
  <c r="CI15" i="11"/>
  <c r="CB15" i="11" s="1"/>
  <c r="AL20" i="11"/>
  <c r="CJ20" i="11"/>
  <c r="CM23" i="11"/>
  <c r="CI23" i="11"/>
  <c r="CB23" i="11" s="1"/>
  <c r="CD23" i="11"/>
  <c r="AL23" i="11" s="1"/>
  <c r="CK23" i="11"/>
  <c r="CF23" i="11"/>
  <c r="CC23" i="11"/>
  <c r="CL23" i="11"/>
  <c r="CJ24" i="11"/>
  <c r="CM27" i="11"/>
  <c r="CI27" i="11"/>
  <c r="CB27" i="11" s="1"/>
  <c r="AL27" i="11" s="1"/>
  <c r="CD27" i="11"/>
  <c r="CK27" i="11"/>
  <c r="CF27" i="11"/>
  <c r="CC27" i="11"/>
  <c r="CL27" i="11"/>
  <c r="CJ28" i="11"/>
  <c r="CM31" i="11"/>
  <c r="CI31" i="11"/>
  <c r="CB31" i="11" s="1"/>
  <c r="CD31" i="11"/>
  <c r="CK31" i="11"/>
  <c r="CF31" i="11"/>
  <c r="AL31" i="11" s="1"/>
  <c r="CC31" i="11"/>
  <c r="CL31" i="11"/>
  <c r="CJ32" i="11"/>
  <c r="CM35" i="11"/>
  <c r="CI35" i="11"/>
  <c r="CB35" i="11" s="1"/>
  <c r="AL35" i="11" s="1"/>
  <c r="CD35" i="11"/>
  <c r="CK35" i="11"/>
  <c r="CF35" i="11"/>
  <c r="CC35" i="11"/>
  <c r="CL35" i="11"/>
  <c r="CJ45" i="11"/>
  <c r="CC45" i="11"/>
  <c r="AJ45" i="11" s="1"/>
  <c r="CL45" i="11"/>
  <c r="CE45" i="11"/>
  <c r="CD45" i="11"/>
  <c r="AJ47" i="11"/>
  <c r="CI47" i="11"/>
  <c r="CB47" i="11" s="1"/>
  <c r="CJ50" i="11"/>
  <c r="CD50" i="11"/>
  <c r="CL50" i="11"/>
  <c r="CC50" i="11"/>
  <c r="AJ50" i="11" s="1"/>
  <c r="CK50" i="11"/>
  <c r="AJ51" i="11"/>
  <c r="CI51" i="11"/>
  <c r="CB51" i="11" s="1"/>
  <c r="CL55" i="11"/>
  <c r="CJ55" i="11"/>
  <c r="CD55" i="11"/>
  <c r="AJ55" i="11" s="1"/>
  <c r="CC55" i="11"/>
  <c r="CK55" i="11"/>
  <c r="CL57" i="11"/>
  <c r="CJ57" i="11"/>
  <c r="CD57" i="11"/>
  <c r="CI57" i="11"/>
  <c r="CB57" i="11" s="1"/>
  <c r="CC57" i="11"/>
  <c r="AJ57" i="11" s="1"/>
  <c r="CE57" i="11"/>
  <c r="CJ170" i="11"/>
  <c r="CC170" i="11" s="1"/>
  <c r="CL112" i="11"/>
  <c r="CH112" i="11"/>
  <c r="CD112" i="11"/>
  <c r="CE112" i="11"/>
  <c r="CJ112" i="11"/>
  <c r="CL113" i="11"/>
  <c r="CH113" i="11"/>
  <c r="CD113" i="11"/>
  <c r="CE113" i="11"/>
  <c r="CJ113" i="11"/>
  <c r="CL114" i="11"/>
  <c r="CH114" i="11"/>
  <c r="CD114" i="11"/>
  <c r="CE114" i="11"/>
  <c r="CJ114" i="11"/>
  <c r="CL115" i="11"/>
  <c r="CH115" i="11"/>
  <c r="CD115" i="11"/>
  <c r="CE115" i="11"/>
  <c r="CJ115" i="11"/>
  <c r="CL116" i="11"/>
  <c r="CH116" i="11"/>
  <c r="CD116" i="11"/>
  <c r="CE116" i="11"/>
  <c r="CJ116" i="11"/>
  <c r="CL117" i="11"/>
  <c r="CH117" i="11"/>
  <c r="CD117" i="11"/>
  <c r="CE117" i="11"/>
  <c r="CJ117" i="11"/>
  <c r="CL118" i="11"/>
  <c r="CH118" i="11"/>
  <c r="CD118" i="11"/>
  <c r="CE118" i="11"/>
  <c r="CJ118" i="11"/>
  <c r="CL119" i="11"/>
  <c r="CH119" i="11"/>
  <c r="CD119" i="11"/>
  <c r="CE119" i="11"/>
  <c r="CJ119" i="11"/>
  <c r="CL120" i="11"/>
  <c r="CH120" i="11"/>
  <c r="CD120" i="11"/>
  <c r="CE120" i="11"/>
  <c r="CJ120" i="11"/>
  <c r="CL121" i="11"/>
  <c r="CH121" i="11"/>
  <c r="CD121" i="11"/>
  <c r="CE121" i="11"/>
  <c r="CJ121" i="11"/>
  <c r="CL122" i="11"/>
  <c r="CH122" i="11"/>
  <c r="CD122" i="11"/>
  <c r="CE122" i="11"/>
  <c r="CJ122" i="11"/>
  <c r="CL123" i="11"/>
  <c r="CH123" i="11"/>
  <c r="CD123" i="11"/>
  <c r="CE123" i="11"/>
  <c r="CJ123" i="11"/>
  <c r="CL124" i="11"/>
  <c r="CH124" i="11"/>
  <c r="CD124" i="11"/>
  <c r="CE124" i="11"/>
  <c r="CJ124" i="11"/>
  <c r="CL125" i="11"/>
  <c r="CH125" i="11"/>
  <c r="CD125" i="11"/>
  <c r="CE125" i="11"/>
  <c r="CJ125" i="11"/>
  <c r="CL126" i="11"/>
  <c r="CH126" i="11"/>
  <c r="CD126" i="11"/>
  <c r="CE126" i="11"/>
  <c r="CJ126" i="11"/>
  <c r="CL127" i="11"/>
  <c r="CH127" i="11"/>
  <c r="CD127" i="11"/>
  <c r="CE127" i="11"/>
  <c r="CJ127" i="11"/>
  <c r="CL128" i="11"/>
  <c r="CH128" i="11"/>
  <c r="CD128" i="11"/>
  <c r="CE128" i="11"/>
  <c r="CJ128" i="11"/>
  <c r="CL129" i="11"/>
  <c r="CH129" i="11"/>
  <c r="CD129" i="11"/>
  <c r="CE129" i="11"/>
  <c r="CJ129" i="11"/>
  <c r="CN130" i="11"/>
  <c r="CG130" i="11" s="1"/>
  <c r="CJ130" i="11"/>
  <c r="CF130" i="11"/>
  <c r="CB130" i="11"/>
  <c r="CL130" i="11"/>
  <c r="CH130" i="11"/>
  <c r="CD130" i="11"/>
  <c r="CN131" i="11"/>
  <c r="CG131" i="11" s="1"/>
  <c r="CJ131" i="11"/>
  <c r="CF131" i="11"/>
  <c r="CB131" i="11"/>
  <c r="CL131" i="11"/>
  <c r="CH131" i="11"/>
  <c r="CD131" i="11"/>
  <c r="D132" i="11"/>
  <c r="CK149" i="11"/>
  <c r="CD149" i="11" s="1"/>
  <c r="CJ149" i="11"/>
  <c r="CC149" i="11" s="1"/>
  <c r="CI149" i="11"/>
  <c r="CB149" i="11" s="1"/>
  <c r="U149" i="11" s="1"/>
  <c r="D153" i="11"/>
  <c r="F152" i="11"/>
  <c r="D152" i="11" s="1"/>
  <c r="CJ155" i="11"/>
  <c r="CC155" i="11" s="1"/>
  <c r="CI155" i="11"/>
  <c r="CB155" i="11" s="1"/>
  <c r="CH155" i="11"/>
  <c r="CA155" i="11" s="1"/>
  <c r="CK156" i="11"/>
  <c r="CD156" i="11" s="1"/>
  <c r="CI156" i="11"/>
  <c r="CB156" i="11" s="1"/>
  <c r="CH156" i="11"/>
  <c r="CA156" i="11" s="1"/>
  <c r="U156" i="11" s="1"/>
  <c r="CK165" i="11"/>
  <c r="CD165" i="11" s="1"/>
  <c r="CJ165" i="11"/>
  <c r="CC165" i="11" s="1"/>
  <c r="CI165" i="11"/>
  <c r="CB165" i="11" s="1"/>
  <c r="CH165" i="11"/>
  <c r="CA165" i="11" s="1"/>
  <c r="U165" i="11" s="1"/>
  <c r="CK167" i="11"/>
  <c r="CD167" i="11" s="1"/>
  <c r="CH167" i="11"/>
  <c r="CA167" i="11" s="1"/>
  <c r="CJ167" i="11"/>
  <c r="CC167" i="11" s="1"/>
  <c r="CK172" i="11"/>
  <c r="CD172" i="11" s="1"/>
  <c r="CJ172" i="11"/>
  <c r="CC172" i="11" s="1"/>
  <c r="CI172" i="11"/>
  <c r="CB172" i="11" s="1"/>
  <c r="CK178" i="11"/>
  <c r="CD178" i="11" s="1"/>
  <c r="CI178" i="11"/>
  <c r="CB178" i="11" s="1"/>
  <c r="CH178" i="11"/>
  <c r="CA178" i="11" s="1"/>
  <c r="CJ178" i="11"/>
  <c r="CC178" i="11" s="1"/>
  <c r="CK181" i="11"/>
  <c r="CD181" i="11" s="1"/>
  <c r="CJ181" i="11"/>
  <c r="CC181" i="11" s="1"/>
  <c r="CI181" i="11"/>
  <c r="CB181" i="11" s="1"/>
  <c r="CH181" i="11"/>
  <c r="CA181" i="11" s="1"/>
  <c r="CI186" i="11"/>
  <c r="CB186" i="11" s="1"/>
  <c r="CL186" i="11"/>
  <c r="CE186" i="11" s="1"/>
  <c r="CH186" i="11"/>
  <c r="CA186" i="11" s="1"/>
  <c r="CJ186" i="11"/>
  <c r="CC186" i="11" s="1"/>
  <c r="CK186" i="11"/>
  <c r="CD186" i="11" s="1"/>
  <c r="CL208" i="11"/>
  <c r="CD208" i="11"/>
  <c r="CK208" i="11"/>
  <c r="CG208" i="11"/>
  <c r="CN208" i="11"/>
  <c r="CM208" i="11"/>
  <c r="CF208" i="11"/>
  <c r="CE208" i="11"/>
  <c r="CL275" i="11"/>
  <c r="CD275" i="11"/>
  <c r="CK275" i="11"/>
  <c r="CG275" i="11"/>
  <c r="CN275" i="11"/>
  <c r="CF275" i="11"/>
  <c r="CM275" i="11"/>
  <c r="CE275" i="11"/>
  <c r="CJ273" i="11"/>
  <c r="CC273" i="11" s="1"/>
  <c r="CI275" i="11"/>
  <c r="CB275" i="11" s="1"/>
  <c r="AF275" i="11" s="1"/>
  <c r="Q285" i="11"/>
  <c r="CC80" i="11"/>
  <c r="CK80" i="11"/>
  <c r="CC81" i="11"/>
  <c r="CK81" i="11"/>
  <c r="CC82" i="11"/>
  <c r="CK82" i="11"/>
  <c r="CC83" i="11"/>
  <c r="CK83" i="11"/>
  <c r="CC84" i="11"/>
  <c r="CK84" i="11"/>
  <c r="CC85" i="11"/>
  <c r="CK85" i="11"/>
  <c r="CC86" i="11"/>
  <c r="CK86" i="11"/>
  <c r="CC87" i="11"/>
  <c r="CK87" i="11"/>
  <c r="CC88" i="11"/>
  <c r="CK88" i="11"/>
  <c r="CC89" i="11"/>
  <c r="CK89" i="11"/>
  <c r="CC90" i="11"/>
  <c r="CK90" i="11"/>
  <c r="CD91" i="11"/>
  <c r="CH91" i="11"/>
  <c r="CM91" i="11"/>
  <c r="CD93" i="11"/>
  <c r="CH93" i="11"/>
  <c r="CM93" i="11"/>
  <c r="CD95" i="11"/>
  <c r="CH95" i="11"/>
  <c r="CM95" i="11"/>
  <c r="CC97" i="11"/>
  <c r="CK97" i="11"/>
  <c r="CC98" i="11"/>
  <c r="CK98" i="11"/>
  <c r="CC99" i="11"/>
  <c r="CK99" i="11"/>
  <c r="CE100" i="11"/>
  <c r="CK100" i="11"/>
  <c r="CC101" i="11"/>
  <c r="CK101" i="11"/>
  <c r="CC102" i="11"/>
  <c r="CK102" i="11"/>
  <c r="CC103" i="11"/>
  <c r="CK103" i="11"/>
  <c r="CC104" i="11"/>
  <c r="CK104" i="11"/>
  <c r="CC105" i="11"/>
  <c r="CK105" i="11"/>
  <c r="CC106" i="11"/>
  <c r="CK106" i="11"/>
  <c r="CC107" i="11"/>
  <c r="CK107" i="11"/>
  <c r="CC108" i="11"/>
  <c r="CK108" i="11"/>
  <c r="CC109" i="11"/>
  <c r="CK109" i="11"/>
  <c r="CC110" i="11"/>
  <c r="CK110" i="11"/>
  <c r="CC111" i="11"/>
  <c r="CK111" i="11"/>
  <c r="CA112" i="11"/>
  <c r="CF112" i="11"/>
  <c r="CK112" i="11"/>
  <c r="CA113" i="11"/>
  <c r="CF113" i="11"/>
  <c r="CK113" i="11"/>
  <c r="CA114" i="11"/>
  <c r="CF114" i="11"/>
  <c r="CK114" i="11"/>
  <c r="CA115" i="11"/>
  <c r="V115" i="11" s="1"/>
  <c r="CF115" i="11"/>
  <c r="CK115" i="11"/>
  <c r="CA116" i="11"/>
  <c r="CF116" i="11"/>
  <c r="CK116" i="11"/>
  <c r="CA117" i="11"/>
  <c r="CF117" i="11"/>
  <c r="CK117" i="11"/>
  <c r="CA118" i="11"/>
  <c r="CF118" i="11"/>
  <c r="CK118" i="11"/>
  <c r="CA119" i="11"/>
  <c r="V119" i="11" s="1"/>
  <c r="CF119" i="11"/>
  <c r="CK119" i="11"/>
  <c r="CA120" i="11"/>
  <c r="CF120" i="11"/>
  <c r="CK120" i="11"/>
  <c r="CA121" i="11"/>
  <c r="CF121" i="11"/>
  <c r="CK121" i="11"/>
  <c r="CA122" i="11"/>
  <c r="CF122" i="11"/>
  <c r="CK122" i="11"/>
  <c r="CA123" i="11"/>
  <c r="V123" i="11" s="1"/>
  <c r="CF123" i="11"/>
  <c r="CK123" i="11"/>
  <c r="CA124" i="11"/>
  <c r="CF124" i="11"/>
  <c r="CK124" i="11"/>
  <c r="CA125" i="11"/>
  <c r="CF125" i="11"/>
  <c r="CK125" i="11"/>
  <c r="CA126" i="11"/>
  <c r="CF126" i="11"/>
  <c r="CK126" i="11"/>
  <c r="CA127" i="11"/>
  <c r="V127" i="11" s="1"/>
  <c r="CF127" i="11"/>
  <c r="CK127" i="11"/>
  <c r="CA128" i="11"/>
  <c r="CF128" i="11"/>
  <c r="CK128" i="11"/>
  <c r="CA129" i="11"/>
  <c r="CF129" i="11"/>
  <c r="CK129" i="11"/>
  <c r="CA130" i="11"/>
  <c r="CI130" i="11"/>
  <c r="CA131" i="11"/>
  <c r="CI131" i="11"/>
  <c r="CK160" i="11"/>
  <c r="CD160" i="11" s="1"/>
  <c r="CJ160" i="11"/>
  <c r="CC160" i="11" s="1"/>
  <c r="CI160" i="11"/>
  <c r="CB160" i="11" s="1"/>
  <c r="U160" i="11" s="1"/>
  <c r="CI162" i="11"/>
  <c r="CB162" i="11" s="1"/>
  <c r="CK162" i="11"/>
  <c r="CD162" i="11" s="1"/>
  <c r="CJ162" i="11"/>
  <c r="CC162" i="11" s="1"/>
  <c r="CH162" i="11"/>
  <c r="CA162" i="11" s="1"/>
  <c r="CK168" i="11"/>
  <c r="CD168" i="11" s="1"/>
  <c r="CJ168" i="11"/>
  <c r="CC168" i="11" s="1"/>
  <c r="CI168" i="11"/>
  <c r="CB168" i="11" s="1"/>
  <c r="U168" i="11" s="1"/>
  <c r="CH172" i="11"/>
  <c r="CA172" i="11" s="1"/>
  <c r="CK174" i="11"/>
  <c r="CD174" i="11" s="1"/>
  <c r="CI174" i="11"/>
  <c r="CB174" i="11" s="1"/>
  <c r="CH174" i="11"/>
  <c r="CA174" i="11" s="1"/>
  <c r="CJ174" i="11"/>
  <c r="CC174" i="11" s="1"/>
  <c r="CK177" i="11"/>
  <c r="CD177" i="11" s="1"/>
  <c r="CJ177" i="11"/>
  <c r="CC177" i="11" s="1"/>
  <c r="CI177" i="11"/>
  <c r="CB177" i="11" s="1"/>
  <c r="CH177" i="11"/>
  <c r="CA177" i="11" s="1"/>
  <c r="CK179" i="11"/>
  <c r="CD179" i="11" s="1"/>
  <c r="CJ179" i="11"/>
  <c r="CC179" i="11" s="1"/>
  <c r="CH179" i="11"/>
  <c r="CA179" i="11" s="1"/>
  <c r="CK180" i="11"/>
  <c r="CD180" i="11" s="1"/>
  <c r="CJ180" i="11"/>
  <c r="CC180" i="11" s="1"/>
  <c r="CI180" i="11"/>
  <c r="CB180" i="11" s="1"/>
  <c r="CH180" i="11"/>
  <c r="CA180" i="11" s="1"/>
  <c r="CN207" i="11"/>
  <c r="CF207" i="11"/>
  <c r="CJ205" i="11"/>
  <c r="CC205" i="11" s="1"/>
  <c r="CM207" i="11"/>
  <c r="CI207" i="11"/>
  <c r="CB207" i="11" s="1"/>
  <c r="CE207" i="11"/>
  <c r="CL207" i="11"/>
  <c r="CD207" i="11"/>
  <c r="CK207" i="11"/>
  <c r="CA80" i="11"/>
  <c r="CE80" i="11"/>
  <c r="CI80" i="11"/>
  <c r="CA81" i="11"/>
  <c r="CE81" i="11"/>
  <c r="CI81" i="11"/>
  <c r="CA82" i="11"/>
  <c r="CE82" i="11"/>
  <c r="CI82" i="11"/>
  <c r="CA83" i="11"/>
  <c r="V83" i="11" s="1"/>
  <c r="CE83" i="11"/>
  <c r="CI83" i="11"/>
  <c r="CA84" i="11"/>
  <c r="CE84" i="11"/>
  <c r="CI84" i="11"/>
  <c r="CA85" i="11"/>
  <c r="CE85" i="11"/>
  <c r="CI85" i="11"/>
  <c r="CA86" i="11"/>
  <c r="CE86" i="11"/>
  <c r="CI86" i="11"/>
  <c r="CA87" i="11"/>
  <c r="V87" i="11" s="1"/>
  <c r="CE87" i="11"/>
  <c r="CI87" i="11"/>
  <c r="CA88" i="11"/>
  <c r="CE88" i="11"/>
  <c r="CI88" i="11"/>
  <c r="CA89" i="11"/>
  <c r="CE89" i="11"/>
  <c r="CI89" i="11"/>
  <c r="CA90" i="11"/>
  <c r="CE90" i="11"/>
  <c r="CI90" i="11"/>
  <c r="CA91" i="11"/>
  <c r="V91" i="11" s="1"/>
  <c r="CF91" i="11"/>
  <c r="CD92" i="11"/>
  <c r="CH92" i="11"/>
  <c r="CA93" i="11"/>
  <c r="V93" i="11" s="1"/>
  <c r="CF93" i="11"/>
  <c r="CD94" i="11"/>
  <c r="V94" i="11" s="1"/>
  <c r="CH94" i="11"/>
  <c r="CA95" i="11"/>
  <c r="V95" i="11" s="1"/>
  <c r="CF95" i="11"/>
  <c r="CD96" i="11"/>
  <c r="V96" i="11" s="1"/>
  <c r="CH96" i="11"/>
  <c r="CA97" i="11"/>
  <c r="V97" i="11" s="1"/>
  <c r="CE97" i="11"/>
  <c r="CI97" i="11"/>
  <c r="CA98" i="11"/>
  <c r="CE98" i="11"/>
  <c r="CI98" i="11"/>
  <c r="CA99" i="11"/>
  <c r="V99" i="11" s="1"/>
  <c r="CE99" i="11"/>
  <c r="CI99" i="11"/>
  <c r="CB100" i="11"/>
  <c r="V100" i="11" s="1"/>
  <c r="CA101" i="11"/>
  <c r="V101" i="11" s="1"/>
  <c r="CE101" i="11"/>
  <c r="CI101" i="11"/>
  <c r="CA102" i="11"/>
  <c r="CE102" i="11"/>
  <c r="CI102" i="11"/>
  <c r="CA103" i="11"/>
  <c r="V103" i="11" s="1"/>
  <c r="CE103" i="11"/>
  <c r="CI103" i="11"/>
  <c r="CA104" i="11"/>
  <c r="CE104" i="11"/>
  <c r="CI104" i="11"/>
  <c r="CA105" i="11"/>
  <c r="V105" i="11" s="1"/>
  <c r="CE105" i="11"/>
  <c r="CI105" i="11"/>
  <c r="CA106" i="11"/>
  <c r="V106" i="11" s="1"/>
  <c r="CE106" i="11"/>
  <c r="CI106" i="11"/>
  <c r="CA107" i="11"/>
  <c r="V107" i="11" s="1"/>
  <c r="CE107" i="11"/>
  <c r="CI107" i="11"/>
  <c r="CA108" i="11"/>
  <c r="CE108" i="11"/>
  <c r="CI108" i="11"/>
  <c r="CA109" i="11"/>
  <c r="V109" i="11" s="1"/>
  <c r="CE109" i="11"/>
  <c r="CI109" i="11"/>
  <c r="CA110" i="11"/>
  <c r="V110" i="11" s="1"/>
  <c r="CE110" i="11"/>
  <c r="CI110" i="11"/>
  <c r="CA111" i="11"/>
  <c r="V111" i="11" s="1"/>
  <c r="CE111" i="11"/>
  <c r="CI111" i="11"/>
  <c r="CN111" i="11"/>
  <c r="CG111" i="11" s="1"/>
  <c r="CC112" i="11"/>
  <c r="CI112" i="11"/>
  <c r="CN112" i="11"/>
  <c r="CG112" i="11" s="1"/>
  <c r="CC113" i="11"/>
  <c r="CI113" i="11"/>
  <c r="CN113" i="11"/>
  <c r="CG113" i="11" s="1"/>
  <c r="CC114" i="11"/>
  <c r="CI114" i="11"/>
  <c r="CN114" i="11"/>
  <c r="CG114" i="11" s="1"/>
  <c r="CC115" i="11"/>
  <c r="CI115" i="11"/>
  <c r="CN115" i="11"/>
  <c r="CG115" i="11" s="1"/>
  <c r="CC116" i="11"/>
  <c r="CI116" i="11"/>
  <c r="CN116" i="11"/>
  <c r="CG116" i="11" s="1"/>
  <c r="CC117" i="11"/>
  <c r="CI117" i="11"/>
  <c r="CN117" i="11"/>
  <c r="CG117" i="11" s="1"/>
  <c r="CC118" i="11"/>
  <c r="CI118" i="11"/>
  <c r="CN118" i="11"/>
  <c r="CG118" i="11" s="1"/>
  <c r="CC119" i="11"/>
  <c r="CI119" i="11"/>
  <c r="CN119" i="11"/>
  <c r="CG119" i="11" s="1"/>
  <c r="CC120" i="11"/>
  <c r="CI120" i="11"/>
  <c r="CN120" i="11"/>
  <c r="CG120" i="11" s="1"/>
  <c r="CC121" i="11"/>
  <c r="CI121" i="11"/>
  <c r="CN121" i="11"/>
  <c r="CG121" i="11" s="1"/>
  <c r="CC122" i="11"/>
  <c r="CI122" i="11"/>
  <c r="CN122" i="11"/>
  <c r="CG122" i="11" s="1"/>
  <c r="CC123" i="11"/>
  <c r="CI123" i="11"/>
  <c r="CN123" i="11"/>
  <c r="CG123" i="11" s="1"/>
  <c r="CC124" i="11"/>
  <c r="CI124" i="11"/>
  <c r="CN124" i="11"/>
  <c r="CG124" i="11" s="1"/>
  <c r="CC125" i="11"/>
  <c r="CI125" i="11"/>
  <c r="CN125" i="11"/>
  <c r="CG125" i="11" s="1"/>
  <c r="CC126" i="11"/>
  <c r="CI126" i="11"/>
  <c r="CN126" i="11"/>
  <c r="CG126" i="11" s="1"/>
  <c r="CC127" i="11"/>
  <c r="CI127" i="11"/>
  <c r="CN127" i="11"/>
  <c r="CG127" i="11" s="1"/>
  <c r="CC128" i="11"/>
  <c r="CI128" i="11"/>
  <c r="CN128" i="11"/>
  <c r="CG128" i="11" s="1"/>
  <c r="CC129" i="11"/>
  <c r="CI129" i="11"/>
  <c r="CN129" i="11"/>
  <c r="CG129" i="11" s="1"/>
  <c r="CE130" i="11"/>
  <c r="CM130" i="11"/>
  <c r="CE131" i="11"/>
  <c r="CM131" i="11"/>
  <c r="CH150" i="11"/>
  <c r="CA150" i="11" s="1"/>
  <c r="CK150" i="11"/>
  <c r="CD150" i="11" s="1"/>
  <c r="CJ150" i="11"/>
  <c r="CC150" i="11" s="1"/>
  <c r="CI151" i="11"/>
  <c r="CB151" i="11" s="1"/>
  <c r="CH151" i="11"/>
  <c r="CA151" i="11" s="1"/>
  <c r="CK151" i="11"/>
  <c r="CD151" i="11" s="1"/>
  <c r="CK155" i="11"/>
  <c r="CD155" i="11" s="1"/>
  <c r="CH157" i="11"/>
  <c r="CA157" i="11" s="1"/>
  <c r="U157" i="11" s="1"/>
  <c r="CI157" i="11"/>
  <c r="CB157" i="11" s="1"/>
  <c r="CK157" i="11"/>
  <c r="CD157" i="11" s="1"/>
  <c r="CH161" i="11"/>
  <c r="CA161" i="11" s="1"/>
  <c r="U161" i="11" s="1"/>
  <c r="CK161" i="11"/>
  <c r="CD161" i="11" s="1"/>
  <c r="CJ161" i="11"/>
  <c r="CC161" i="11" s="1"/>
  <c r="CI161" i="11"/>
  <c r="CB161" i="11" s="1"/>
  <c r="CK163" i="11"/>
  <c r="CD163" i="11" s="1"/>
  <c r="CH163" i="11"/>
  <c r="CA163" i="11" s="1"/>
  <c r="CJ163" i="11"/>
  <c r="CC163" i="11" s="1"/>
  <c r="CK166" i="11"/>
  <c r="CD166" i="11" s="1"/>
  <c r="CI166" i="11"/>
  <c r="CB166" i="11" s="1"/>
  <c r="CH166" i="11"/>
  <c r="CA166" i="11" s="1"/>
  <c r="CJ166" i="11"/>
  <c r="CC166" i="11" s="1"/>
  <c r="CI167" i="11"/>
  <c r="CB167" i="11" s="1"/>
  <c r="CK169" i="11"/>
  <c r="CD169" i="11" s="1"/>
  <c r="CJ169" i="11"/>
  <c r="CC169" i="11" s="1"/>
  <c r="CI169" i="11"/>
  <c r="CB169" i="11" s="1"/>
  <c r="CH169" i="11"/>
  <c r="CA169" i="11" s="1"/>
  <c r="CK171" i="11"/>
  <c r="CD171" i="11" s="1"/>
  <c r="CH171" i="11"/>
  <c r="CA171" i="11" s="1"/>
  <c r="CJ171" i="11"/>
  <c r="CC171" i="11" s="1"/>
  <c r="CK176" i="11"/>
  <c r="CD176" i="11" s="1"/>
  <c r="CJ176" i="11"/>
  <c r="CC176" i="11" s="1"/>
  <c r="CI176" i="11"/>
  <c r="CB176" i="11" s="1"/>
  <c r="U176" i="11" s="1"/>
  <c r="CJ206" i="11"/>
  <c r="CC206" i="11" s="1"/>
  <c r="CK158" i="11"/>
  <c r="CD158" i="11" s="1"/>
  <c r="CI159" i="11"/>
  <c r="CB159" i="11" s="1"/>
  <c r="U159" i="11" s="1"/>
  <c r="D187" i="11"/>
  <c r="CD203" i="11"/>
  <c r="CK209" i="11"/>
  <c r="CG209" i="11"/>
  <c r="CN209" i="11"/>
  <c r="CF209" i="11"/>
  <c r="CJ207" i="11"/>
  <c r="CC207" i="11" s="1"/>
  <c r="CM209" i="11"/>
  <c r="CI209" i="11"/>
  <c r="CB209" i="11" s="1"/>
  <c r="CE209" i="11"/>
  <c r="CL209" i="11"/>
  <c r="CK216" i="11"/>
  <c r="CG216" i="11"/>
  <c r="CL216" i="11"/>
  <c r="CF216" i="11"/>
  <c r="CE216" i="11"/>
  <c r="CN216" i="11"/>
  <c r="CD216" i="11"/>
  <c r="CJ214" i="11"/>
  <c r="CC214" i="11" s="1"/>
  <c r="AF214" i="11" s="1"/>
  <c r="CM216" i="11"/>
  <c r="CI216" i="11"/>
  <c r="CB216" i="11" s="1"/>
  <c r="CK159" i="11"/>
  <c r="CD159" i="11" s="1"/>
  <c r="CL189" i="11"/>
  <c r="CE189" i="11" s="1"/>
  <c r="CH189" i="11"/>
  <c r="CA189" i="11" s="1"/>
  <c r="CK189" i="11"/>
  <c r="CD189" i="11" s="1"/>
  <c r="CJ189" i="11"/>
  <c r="CC189" i="11" s="1"/>
  <c r="CN203" i="11"/>
  <c r="CF203" i="11"/>
  <c r="CM203" i="11"/>
  <c r="CI203" i="11"/>
  <c r="CB203" i="11" s="1"/>
  <c r="AF203" i="11" s="1"/>
  <c r="CE203" i="11"/>
  <c r="CG203" i="11"/>
  <c r="CL204" i="11"/>
  <c r="CD204" i="11"/>
  <c r="AF204" i="11" s="1"/>
  <c r="CK204" i="11"/>
  <c r="CG204" i="11"/>
  <c r="CI204" i="11"/>
  <c r="CB204" i="11" s="1"/>
  <c r="AF206" i="11"/>
  <c r="CK210" i="11"/>
  <c r="CG210" i="11"/>
  <c r="CE210" i="11"/>
  <c r="CN210" i="11"/>
  <c r="CI210" i="11"/>
  <c r="CB210" i="11" s="1"/>
  <c r="AF210" i="11" s="1"/>
  <c r="CD210" i="11"/>
  <c r="CM210" i="11"/>
  <c r="CF210" i="11"/>
  <c r="CK212" i="11"/>
  <c r="CG212" i="11"/>
  <c r="CE212" i="11"/>
  <c r="CJ210" i="11"/>
  <c r="CC210" i="11" s="1"/>
  <c r="CN212" i="11"/>
  <c r="CI212" i="11"/>
  <c r="CB212" i="11" s="1"/>
  <c r="AF212" i="11" s="1"/>
  <c r="CD212" i="11"/>
  <c r="CM212" i="11"/>
  <c r="CF212" i="11"/>
  <c r="CK214" i="11"/>
  <c r="CG214" i="11"/>
  <c r="CE214" i="11"/>
  <c r="CJ212" i="11"/>
  <c r="CC212" i="11" s="1"/>
  <c r="CN214" i="11"/>
  <c r="CI214" i="11"/>
  <c r="CB214" i="11" s="1"/>
  <c r="CD214" i="11"/>
  <c r="CM214" i="11"/>
  <c r="CF214" i="11"/>
  <c r="CM221" i="11"/>
  <c r="CI221" i="11"/>
  <c r="CB221" i="11" s="1"/>
  <c r="AF221" i="11" s="1"/>
  <c r="CD221" i="11"/>
  <c r="CK221" i="11"/>
  <c r="CF221" i="11"/>
  <c r="CG221" i="11"/>
  <c r="CE221" i="11"/>
  <c r="CN221" i="11"/>
  <c r="CL221" i="11"/>
  <c r="CJ219" i="11"/>
  <c r="CC219" i="11" s="1"/>
  <c r="CC136" i="11"/>
  <c r="V136" i="11" s="1"/>
  <c r="CK136" i="11"/>
  <c r="CC137" i="11"/>
  <c r="V137" i="11" s="1"/>
  <c r="CC138" i="11"/>
  <c r="V138" i="11" s="1"/>
  <c r="CC139" i="11"/>
  <c r="V139" i="11" s="1"/>
  <c r="CC140" i="11"/>
  <c r="V140" i="11" s="1"/>
  <c r="CC141" i="11"/>
  <c r="V141" i="11" s="1"/>
  <c r="CC142" i="11"/>
  <c r="V142" i="11" s="1"/>
  <c r="CC143" i="11"/>
  <c r="V143" i="11" s="1"/>
  <c r="CH158" i="11"/>
  <c r="CA158" i="11" s="1"/>
  <c r="U158" i="11" s="1"/>
  <c r="CK188" i="11"/>
  <c r="CD188" i="11" s="1"/>
  <c r="CJ188" i="11"/>
  <c r="CC188" i="11" s="1"/>
  <c r="CH188" i="11"/>
  <c r="CA188" i="11" s="1"/>
  <c r="AH188" i="11" s="1"/>
  <c r="CE204" i="11"/>
  <c r="CN205" i="11"/>
  <c r="CF205" i="11"/>
  <c r="CJ203" i="11"/>
  <c r="CC203" i="11" s="1"/>
  <c r="CM205" i="11"/>
  <c r="CI205" i="11"/>
  <c r="CB205" i="11" s="1"/>
  <c r="AF205" i="11" s="1"/>
  <c r="CE205" i="11"/>
  <c r="CG205" i="11"/>
  <c r="AF208" i="11"/>
  <c r="CD209" i="11"/>
  <c r="CK218" i="11"/>
  <c r="CG218" i="11"/>
  <c r="CM218" i="11"/>
  <c r="CI218" i="11"/>
  <c r="CB218" i="11" s="1"/>
  <c r="CE218" i="11"/>
  <c r="CJ216" i="11"/>
  <c r="CC216" i="11" s="1"/>
  <c r="AF216" i="11" s="1"/>
  <c r="CE224" i="11"/>
  <c r="CK225" i="11"/>
  <c r="CG225" i="11"/>
  <c r="CM225" i="11"/>
  <c r="CI225" i="11"/>
  <c r="CB225" i="11" s="1"/>
  <c r="CE225" i="11"/>
  <c r="CN225" i="11"/>
  <c r="CF225" i="11"/>
  <c r="CL227" i="11"/>
  <c r="CK229" i="11"/>
  <c r="CG229" i="11"/>
  <c r="CM229" i="11"/>
  <c r="CI229" i="11"/>
  <c r="CB229" i="11" s="1"/>
  <c r="CE229" i="11"/>
  <c r="CN229" i="11"/>
  <c r="CF229" i="11"/>
  <c r="CK243" i="11"/>
  <c r="CG243" i="11"/>
  <c r="CM243" i="11"/>
  <c r="CI243" i="11"/>
  <c r="CB243" i="11" s="1"/>
  <c r="CE243" i="11"/>
  <c r="CN243" i="11"/>
  <c r="CF243" i="11"/>
  <c r="CK247" i="11"/>
  <c r="CG247" i="11"/>
  <c r="CN247" i="11"/>
  <c r="CF247" i="11"/>
  <c r="CM247" i="11"/>
  <c r="CI247" i="11"/>
  <c r="CB247" i="11" s="1"/>
  <c r="AF247" i="11" s="1"/>
  <c r="CE247" i="11"/>
  <c r="CL247" i="11"/>
  <c r="CM250" i="11"/>
  <c r="CI250" i="11"/>
  <c r="CB250" i="11" s="1"/>
  <c r="CE250" i="11"/>
  <c r="CL250" i="11"/>
  <c r="CD250" i="11"/>
  <c r="AF250" i="11" s="1"/>
  <c r="CK250" i="11"/>
  <c r="CG250" i="11"/>
  <c r="CF250" i="11"/>
  <c r="CN250" i="11"/>
  <c r="CN262" i="11"/>
  <c r="CF262" i="11"/>
  <c r="CJ260" i="11"/>
  <c r="CC260" i="11" s="1"/>
  <c r="AF260" i="11" s="1"/>
  <c r="CK262" i="11"/>
  <c r="CE262" i="11"/>
  <c r="CI262" i="11"/>
  <c r="CB262" i="11" s="1"/>
  <c r="AF262" i="11" s="1"/>
  <c r="CD262" i="11"/>
  <c r="CL262" i="11"/>
  <c r="CG262" i="11"/>
  <c r="CM262" i="11"/>
  <c r="CL218" i="11"/>
  <c r="CM220" i="11"/>
  <c r="CI220" i="11"/>
  <c r="CB220" i="11" s="1"/>
  <c r="CD220" i="11"/>
  <c r="CK220" i="11"/>
  <c r="CF220" i="11"/>
  <c r="CL220" i="11"/>
  <c r="CJ218" i="11"/>
  <c r="CC218" i="11" s="1"/>
  <c r="CJ225" i="11"/>
  <c r="CC225" i="11" s="1"/>
  <c r="CJ243" i="11"/>
  <c r="CC243" i="11" s="1"/>
  <c r="CJ248" i="11"/>
  <c r="CC248" i="11" s="1"/>
  <c r="D211" i="11"/>
  <c r="D213" i="11"/>
  <c r="D215" i="11"/>
  <c r="CM224" i="11"/>
  <c r="CI224" i="11"/>
  <c r="CB224" i="11" s="1"/>
  <c r="AF224" i="11" s="1"/>
  <c r="CD224" i="11"/>
  <c r="CK224" i="11"/>
  <c r="CF224" i="11"/>
  <c r="CL224" i="11"/>
  <c r="CK227" i="11"/>
  <c r="CG227" i="11"/>
  <c r="CM227" i="11"/>
  <c r="CI227" i="11"/>
  <c r="CB227" i="11" s="1"/>
  <c r="AF227" i="11" s="1"/>
  <c r="CE227" i="11"/>
  <c r="CN227" i="11"/>
  <c r="CF227" i="11"/>
  <c r="CL229" i="11"/>
  <c r="CK241" i="11"/>
  <c r="CG241" i="11"/>
  <c r="CJ239" i="11"/>
  <c r="CC239" i="11" s="1"/>
  <c r="CM241" i="11"/>
  <c r="CI241" i="11"/>
  <c r="CB241" i="11" s="1"/>
  <c r="CE241" i="11"/>
  <c r="CN241" i="11"/>
  <c r="CF241" i="11"/>
  <c r="CL243" i="11"/>
  <c r="CK245" i="11"/>
  <c r="CG245" i="11"/>
  <c r="CM245" i="11"/>
  <c r="CI245" i="11"/>
  <c r="CB245" i="11" s="1"/>
  <c r="CE245" i="11"/>
  <c r="CN245" i="11"/>
  <c r="CF245" i="11"/>
  <c r="CD247" i="11"/>
  <c r="CM217" i="11"/>
  <c r="CI217" i="11"/>
  <c r="CB217" i="11" s="1"/>
  <c r="CE217" i="11"/>
  <c r="CN217" i="11"/>
  <c r="CM219" i="11"/>
  <c r="CI219" i="11"/>
  <c r="CB219" i="11" s="1"/>
  <c r="AF219" i="11" s="1"/>
  <c r="CE219" i="11"/>
  <c r="CK219" i="11"/>
  <c r="CG219" i="11"/>
  <c r="CD219" i="11"/>
  <c r="CL219" i="11"/>
  <c r="CM222" i="11"/>
  <c r="CI222" i="11"/>
  <c r="CB222" i="11" s="1"/>
  <c r="CD222" i="11"/>
  <c r="CK222" i="11"/>
  <c r="CF222" i="11"/>
  <c r="CE222" i="11"/>
  <c r="CN222" i="11"/>
  <c r="CK249" i="11"/>
  <c r="CG249" i="11"/>
  <c r="CN249" i="11"/>
  <c r="CF249" i="11"/>
  <c r="CJ247" i="11"/>
  <c r="CC247" i="11" s="1"/>
  <c r="CM249" i="11"/>
  <c r="CI249" i="11"/>
  <c r="CB249" i="11" s="1"/>
  <c r="CE249" i="11"/>
  <c r="CL259" i="11"/>
  <c r="CD259" i="11"/>
  <c r="CF259" i="11"/>
  <c r="CN259" i="11"/>
  <c r="CI259" i="11"/>
  <c r="CB259" i="11" s="1"/>
  <c r="AF259" i="11" s="1"/>
  <c r="CE259" i="11"/>
  <c r="CG259" i="11"/>
  <c r="CM259" i="11"/>
  <c r="CJ257" i="11"/>
  <c r="CC257" i="11" s="1"/>
  <c r="CK259" i="11"/>
  <c r="CJ215" i="11"/>
  <c r="CC215" i="11" s="1"/>
  <c r="CD217" i="11"/>
  <c r="CJ217" i="11"/>
  <c r="CC217" i="11" s="1"/>
  <c r="CF219" i="11"/>
  <c r="CN219" i="11"/>
  <c r="CG222" i="11"/>
  <c r="CM223" i="11"/>
  <c r="CI223" i="11"/>
  <c r="CB223" i="11" s="1"/>
  <c r="CD223" i="11"/>
  <c r="CK223" i="11"/>
  <c r="CF223" i="11"/>
  <c r="CE223" i="11"/>
  <c r="CN223" i="11"/>
  <c r="CM226" i="11"/>
  <c r="CI226" i="11"/>
  <c r="CB226" i="11" s="1"/>
  <c r="CE226" i="11"/>
  <c r="CK226" i="11"/>
  <c r="CG226" i="11"/>
  <c r="AF226" i="11" s="1"/>
  <c r="CD226" i="11"/>
  <c r="CL226" i="11"/>
  <c r="CM228" i="11"/>
  <c r="CI228" i="11"/>
  <c r="CB228" i="11" s="1"/>
  <c r="CE228" i="11"/>
  <c r="CK228" i="11"/>
  <c r="CG228" i="11"/>
  <c r="CD228" i="11"/>
  <c r="CL228" i="11"/>
  <c r="CM230" i="11"/>
  <c r="CG230" i="11"/>
  <c r="CE230" i="11"/>
  <c r="CF230" i="11"/>
  <c r="CE231" i="11"/>
  <c r="CM231" i="11"/>
  <c r="CG231" i="11"/>
  <c r="CF231" i="11"/>
  <c r="CM232" i="11"/>
  <c r="CG232" i="11"/>
  <c r="CE232" i="11"/>
  <c r="AF232" i="11" s="1"/>
  <c r="CJ230" i="11"/>
  <c r="CC230" i="11" s="1"/>
  <c r="AF230" i="11" s="1"/>
  <c r="CF232" i="11"/>
  <c r="CE233" i="11"/>
  <c r="CJ231" i="11"/>
  <c r="CC231" i="11" s="1"/>
  <c r="AF231" i="11" s="1"/>
  <c r="CM233" i="11"/>
  <c r="CG233" i="11"/>
  <c r="CF233" i="11"/>
  <c r="CM234" i="11"/>
  <c r="CG234" i="11"/>
  <c r="CE234" i="11"/>
  <c r="CJ232" i="11"/>
  <c r="CC232" i="11" s="1"/>
  <c r="CF234" i="11"/>
  <c r="CE235" i="11"/>
  <c r="CJ233" i="11"/>
  <c r="CC233" i="11" s="1"/>
  <c r="AF233" i="11" s="1"/>
  <c r="CM235" i="11"/>
  <c r="CG235" i="11"/>
  <c r="CF235" i="11"/>
  <c r="CM236" i="11"/>
  <c r="CG236" i="11"/>
  <c r="CE236" i="11"/>
  <c r="CJ234" i="11"/>
  <c r="CC234" i="11" s="1"/>
  <c r="AF234" i="11" s="1"/>
  <c r="CF236" i="11"/>
  <c r="CE237" i="11"/>
  <c r="CJ235" i="11"/>
  <c r="CC235" i="11" s="1"/>
  <c r="AF235" i="11" s="1"/>
  <c r="CM237" i="11"/>
  <c r="CG237" i="11"/>
  <c r="CF237" i="11"/>
  <c r="CM238" i="11"/>
  <c r="CG238" i="11"/>
  <c r="CE238" i="11"/>
  <c r="CJ236" i="11"/>
  <c r="CC236" i="11" s="1"/>
  <c r="AF236" i="11" s="1"/>
  <c r="CF238" i="11"/>
  <c r="CE239" i="11"/>
  <c r="CJ237" i="11"/>
  <c r="CC237" i="11" s="1"/>
  <c r="AF237" i="11" s="1"/>
  <c r="CM239" i="11"/>
  <c r="CG239" i="11"/>
  <c r="CF239" i="11"/>
  <c r="CM240" i="11"/>
  <c r="CI240" i="11"/>
  <c r="CB240" i="11" s="1"/>
  <c r="CE240" i="11"/>
  <c r="CK240" i="11"/>
  <c r="CG240" i="11"/>
  <c r="CJ238" i="11"/>
  <c r="CC238" i="11" s="1"/>
  <c r="AF238" i="11" s="1"/>
  <c r="CD240" i="11"/>
  <c r="AF240" i="11" s="1"/>
  <c r="CL240" i="11"/>
  <c r="CM242" i="11"/>
  <c r="CI242" i="11"/>
  <c r="CB242" i="11" s="1"/>
  <c r="CE242" i="11"/>
  <c r="CK242" i="11"/>
  <c r="CG242" i="11"/>
  <c r="CD242" i="11"/>
  <c r="CL242" i="11"/>
  <c r="CM244" i="11"/>
  <c r="CI244" i="11"/>
  <c r="CB244" i="11" s="1"/>
  <c r="AF244" i="11" s="1"/>
  <c r="CE244" i="11"/>
  <c r="CK244" i="11"/>
  <c r="CG244" i="11"/>
  <c r="CD244" i="11"/>
  <c r="CL244" i="11"/>
  <c r="CM246" i="11"/>
  <c r="CI246" i="11"/>
  <c r="CB246" i="11" s="1"/>
  <c r="CE246" i="11"/>
  <c r="CK246" i="11"/>
  <c r="CG246" i="11"/>
  <c r="CD246" i="11"/>
  <c r="CL246" i="11"/>
  <c r="CM248" i="11"/>
  <c r="CI248" i="11"/>
  <c r="CB248" i="11" s="1"/>
  <c r="AF248" i="11" s="1"/>
  <c r="CE248" i="11"/>
  <c r="CL248" i="11"/>
  <c r="CD248" i="11"/>
  <c r="CK248" i="11"/>
  <c r="CG248" i="11"/>
  <c r="CL249" i="11"/>
  <c r="CN260" i="11"/>
  <c r="CF260" i="11"/>
  <c r="CJ258" i="11"/>
  <c r="CC258" i="11" s="1"/>
  <c r="CL260" i="11"/>
  <c r="CG260" i="11"/>
  <c r="CK260" i="11"/>
  <c r="CE260" i="11"/>
  <c r="CD260" i="11"/>
  <c r="CM260" i="11"/>
  <c r="CL265" i="11"/>
  <c r="CD265" i="11"/>
  <c r="CK265" i="11"/>
  <c r="CG265" i="11"/>
  <c r="CF265" i="11"/>
  <c r="CM265" i="11"/>
  <c r="CI265" i="11"/>
  <c r="CB265" i="11" s="1"/>
  <c r="AF265" i="11" s="1"/>
  <c r="D251" i="11"/>
  <c r="CJ252" i="11"/>
  <c r="CC252" i="11" s="1"/>
  <c r="AF252" i="11" s="1"/>
  <c r="D253" i="11"/>
  <c r="CJ254" i="11"/>
  <c r="CC254" i="11" s="1"/>
  <c r="AF254" i="11" s="1"/>
  <c r="D255" i="11"/>
  <c r="CJ256" i="11"/>
  <c r="CC256" i="11" s="1"/>
  <c r="AF256" i="11" s="1"/>
  <c r="D257" i="11"/>
  <c r="CF263" i="11"/>
  <c r="CD266" i="11"/>
  <c r="AF266" i="11" s="1"/>
  <c r="CN268" i="11"/>
  <c r="CF268" i="11"/>
  <c r="CJ266" i="11"/>
  <c r="CC266" i="11" s="1"/>
  <c r="CL268" i="11"/>
  <c r="CG268" i="11"/>
  <c r="CK268" i="11"/>
  <c r="CE268" i="11"/>
  <c r="CI268" i="11"/>
  <c r="CB268" i="11" s="1"/>
  <c r="AF268" i="11" s="1"/>
  <c r="CN270" i="11"/>
  <c r="CF270" i="11"/>
  <c r="CJ268" i="11"/>
  <c r="CC268" i="11" s="1"/>
  <c r="CK270" i="11"/>
  <c r="CE270" i="11"/>
  <c r="CI270" i="11"/>
  <c r="CB270" i="11" s="1"/>
  <c r="AF270" i="11" s="1"/>
  <c r="CD270" i="11"/>
  <c r="CM270" i="11"/>
  <c r="CG270" i="11"/>
  <c r="CL271" i="11"/>
  <c r="CD271" i="11"/>
  <c r="CM271" i="11"/>
  <c r="CK271" i="11"/>
  <c r="CG271" i="11"/>
  <c r="CF271" i="11"/>
  <c r="CI271" i="11"/>
  <c r="CB271" i="11" s="1"/>
  <c r="CK252" i="11"/>
  <c r="CG252" i="11"/>
  <c r="CF252" i="11"/>
  <c r="CL252" i="11"/>
  <c r="CK254" i="11"/>
  <c r="CG254" i="11"/>
  <c r="CF254" i="11"/>
  <c r="CL254" i="11"/>
  <c r="CK256" i="11"/>
  <c r="CG256" i="11"/>
  <c r="CF256" i="11"/>
  <c r="CL256" i="11"/>
  <c r="CN258" i="11"/>
  <c r="CF258" i="11"/>
  <c r="CM258" i="11"/>
  <c r="CL258" i="11"/>
  <c r="CG258" i="11"/>
  <c r="CL261" i="11"/>
  <c r="CD261" i="11"/>
  <c r="CN261" i="11"/>
  <c r="CI261" i="11"/>
  <c r="CB261" i="11" s="1"/>
  <c r="AF261" i="11" s="1"/>
  <c r="CE261" i="11"/>
  <c r="CJ259" i="11"/>
  <c r="CC259" i="11" s="1"/>
  <c r="CM261" i="11"/>
  <c r="CL263" i="11"/>
  <c r="CD263" i="11"/>
  <c r="CM263" i="11"/>
  <c r="CK263" i="11"/>
  <c r="CG263" i="11"/>
  <c r="CN264" i="11"/>
  <c r="CF264" i="11"/>
  <c r="CJ262" i="11"/>
  <c r="CC262" i="11" s="1"/>
  <c r="CI264" i="11"/>
  <c r="CB264" i="11" s="1"/>
  <c r="AF264" i="11" s="1"/>
  <c r="CD264" i="11"/>
  <c r="CM264" i="11"/>
  <c r="CK264" i="11"/>
  <c r="CN266" i="11"/>
  <c r="CF266" i="11"/>
  <c r="CJ264" i="11"/>
  <c r="CC264" i="11" s="1"/>
  <c r="CM266" i="11"/>
  <c r="CL266" i="11"/>
  <c r="CG266" i="11"/>
  <c r="CE266" i="11"/>
  <c r="CL267" i="11"/>
  <c r="CD267" i="11"/>
  <c r="CF267" i="11"/>
  <c r="CN267" i="11"/>
  <c r="CI267" i="11"/>
  <c r="CB267" i="11" s="1"/>
  <c r="CE267" i="11"/>
  <c r="CJ265" i="11"/>
  <c r="CC265" i="11" s="1"/>
  <c r="CK267" i="11"/>
  <c r="CN274" i="11"/>
  <c r="CF274" i="11"/>
  <c r="CJ272" i="11"/>
  <c r="CC272" i="11" s="1"/>
  <c r="CM274" i="11"/>
  <c r="CL274" i="11"/>
  <c r="CG274" i="11"/>
  <c r="CK274" i="11"/>
  <c r="CE274" i="11"/>
  <c r="CI274" i="11"/>
  <c r="CB274" i="11" s="1"/>
  <c r="CK277" i="11"/>
  <c r="CG277" i="11"/>
  <c r="CN277" i="11"/>
  <c r="CF277" i="11"/>
  <c r="CM277" i="11"/>
  <c r="CI277" i="11"/>
  <c r="CB277" i="11" s="1"/>
  <c r="AF277" i="11" s="1"/>
  <c r="CE277" i="11"/>
  <c r="CD277" i="11"/>
  <c r="CL277" i="11"/>
  <c r="CJ275" i="11"/>
  <c r="CC275" i="11" s="1"/>
  <c r="D278" i="11"/>
  <c r="CM252" i="11"/>
  <c r="CM254" i="11"/>
  <c r="CM256" i="11"/>
  <c r="CI258" i="11"/>
  <c r="CB258" i="11" s="1"/>
  <c r="AF258" i="11" s="1"/>
  <c r="CF261" i="11"/>
  <c r="CK261" i="11"/>
  <c r="AF263" i="11"/>
  <c r="CI263" i="11"/>
  <c r="CB263" i="11" s="1"/>
  <c r="CE264" i="11"/>
  <c r="CL264" i="11"/>
  <c r="CM267" i="11"/>
  <c r="CD268" i="11"/>
  <c r="CL269" i="11"/>
  <c r="CD269" i="11"/>
  <c r="AF269" i="11" s="1"/>
  <c r="CN269" i="11"/>
  <c r="CI269" i="11"/>
  <c r="CB269" i="11" s="1"/>
  <c r="CE269" i="11"/>
  <c r="CJ267" i="11"/>
  <c r="CC267" i="11" s="1"/>
  <c r="CM269" i="11"/>
  <c r="CJ269" i="11"/>
  <c r="CC269" i="11" s="1"/>
  <c r="CL270" i="11"/>
  <c r="CE271" i="11"/>
  <c r="CL273" i="11"/>
  <c r="CD273" i="11"/>
  <c r="CK273" i="11"/>
  <c r="CG273" i="11"/>
  <c r="CF273" i="11"/>
  <c r="CN273" i="11"/>
  <c r="CI273" i="11"/>
  <c r="CB273" i="11" s="1"/>
  <c r="AF273" i="11" s="1"/>
  <c r="CE273" i="11"/>
  <c r="CJ271" i="11"/>
  <c r="CC271" i="11" s="1"/>
  <c r="AF271" i="11"/>
  <c r="CN272" i="11"/>
  <c r="CF272" i="11"/>
  <c r="CJ270" i="11"/>
  <c r="CC270" i="11" s="1"/>
  <c r="CG272" i="11"/>
  <c r="CL272" i="11"/>
  <c r="D276" i="11"/>
  <c r="CM272" i="11"/>
  <c r="Q286" i="11"/>
  <c r="AF267" i="11"/>
  <c r="CD272" i="11"/>
  <c r="CI272" i="11"/>
  <c r="CB272" i="11" s="1"/>
  <c r="CJ284" i="11"/>
  <c r="CJ285" i="11"/>
  <c r="CJ286" i="11"/>
  <c r="CJ287" i="11"/>
  <c r="CC288" i="11"/>
  <c r="Q288" i="11" s="1"/>
  <c r="CC284" i="11"/>
  <c r="Q284" i="11" s="1"/>
  <c r="CC285" i="11"/>
  <c r="CC286" i="11"/>
  <c r="CC287" i="11"/>
  <c r="Q287" i="11" s="1"/>
  <c r="CM211" i="11" l="1"/>
  <c r="CI211" i="11"/>
  <c r="CB211" i="11" s="1"/>
  <c r="CE211" i="11"/>
  <c r="CN211" i="11"/>
  <c r="CL211" i="11"/>
  <c r="CG211" i="11"/>
  <c r="CJ209" i="11"/>
  <c r="CC209" i="11" s="1"/>
  <c r="AF209" i="11" s="1"/>
  <c r="CK211" i="11"/>
  <c r="CF211" i="11"/>
  <c r="CD211" i="11"/>
  <c r="CM255" i="11"/>
  <c r="CI255" i="11"/>
  <c r="CB255" i="11" s="1"/>
  <c r="CE255" i="11"/>
  <c r="CK255" i="11"/>
  <c r="CF255" i="11"/>
  <c r="CD255" i="11"/>
  <c r="CJ253" i="11"/>
  <c r="CC253" i="11" s="1"/>
  <c r="CN255" i="11"/>
  <c r="CG255" i="11"/>
  <c r="CL255" i="11"/>
  <c r="CM251" i="11"/>
  <c r="CI251" i="11"/>
  <c r="CB251" i="11" s="1"/>
  <c r="CE251" i="11"/>
  <c r="CK251" i="11"/>
  <c r="CF251" i="11"/>
  <c r="CD251" i="11"/>
  <c r="CJ249" i="11"/>
  <c r="CC249" i="11" s="1"/>
  <c r="CN251" i="11"/>
  <c r="CG251" i="11"/>
  <c r="CL251" i="11"/>
  <c r="AF242" i="11"/>
  <c r="AF239" i="11"/>
  <c r="AF218" i="11"/>
  <c r="CJ187" i="11"/>
  <c r="CC187" i="11" s="1"/>
  <c r="CI187" i="11"/>
  <c r="CB187" i="11" s="1"/>
  <c r="CH187" i="11"/>
  <c r="CA187" i="11" s="1"/>
  <c r="CL187" i="11"/>
  <c r="CE187" i="11" s="1"/>
  <c r="CK187" i="11"/>
  <c r="CD187" i="11" s="1"/>
  <c r="U169" i="11"/>
  <c r="V108" i="11"/>
  <c r="V104" i="11"/>
  <c r="V98" i="11"/>
  <c r="V88" i="11"/>
  <c r="V84" i="11"/>
  <c r="V80" i="11"/>
  <c r="AF207" i="11"/>
  <c r="U177" i="11"/>
  <c r="U172" i="11"/>
  <c r="U162" i="11"/>
  <c r="V131" i="11"/>
  <c r="V128" i="11"/>
  <c r="V124" i="11"/>
  <c r="V120" i="11"/>
  <c r="V116" i="11"/>
  <c r="V112" i="11"/>
  <c r="U181" i="11"/>
  <c r="AJ43" i="11"/>
  <c r="CL54" i="11"/>
  <c r="CC54" i="11"/>
  <c r="CE54" i="11"/>
  <c r="CI54" i="11"/>
  <c r="CB54" i="11" s="1"/>
  <c r="AF222" i="11"/>
  <c r="AF272" i="11"/>
  <c r="CK276" i="11"/>
  <c r="CG276" i="11"/>
  <c r="CN276" i="11"/>
  <c r="CF276" i="11"/>
  <c r="CJ274" i="11"/>
  <c r="CC274" i="11" s="1"/>
  <c r="CM276" i="11"/>
  <c r="CE276" i="11"/>
  <c r="CL276" i="11"/>
  <c r="CD276" i="11"/>
  <c r="CI276" i="11"/>
  <c r="CB276" i="11" s="1"/>
  <c r="AF274" i="11"/>
  <c r="AF223" i="11"/>
  <c r="CM215" i="11"/>
  <c r="CI215" i="11"/>
  <c r="CB215" i="11" s="1"/>
  <c r="CE215" i="11"/>
  <c r="CN215" i="11"/>
  <c r="CD215" i="11"/>
  <c r="CL215" i="11"/>
  <c r="CF215" i="11"/>
  <c r="CK215" i="11"/>
  <c r="CG215" i="11"/>
  <c r="CJ213" i="11"/>
  <c r="CC213" i="11" s="1"/>
  <c r="AF229" i="11"/>
  <c r="AF225" i="11"/>
  <c r="U151" i="11"/>
  <c r="U150" i="11"/>
  <c r="V89" i="11"/>
  <c r="V85" i="11"/>
  <c r="V81" i="11"/>
  <c r="U180" i="11"/>
  <c r="U179" i="11"/>
  <c r="U174" i="11"/>
  <c r="V129" i="11"/>
  <c r="V125" i="11"/>
  <c r="V121" i="11"/>
  <c r="V117" i="11"/>
  <c r="V113" i="11"/>
  <c r="U178" i="11"/>
  <c r="U167" i="11"/>
  <c r="CK152" i="11"/>
  <c r="CD152" i="11" s="1"/>
  <c r="CJ152" i="11"/>
  <c r="CC152" i="11" s="1"/>
  <c r="CI152" i="11"/>
  <c r="CB152" i="11" s="1"/>
  <c r="CH152" i="11"/>
  <c r="CA152" i="11" s="1"/>
  <c r="U152" i="11" s="1"/>
  <c r="CM19" i="11"/>
  <c r="CI19" i="11"/>
  <c r="B345" i="11" s="1"/>
  <c r="CK19" i="11"/>
  <c r="CL19" i="11"/>
  <c r="CJ19" i="11"/>
  <c r="D36" i="11"/>
  <c r="A345" i="11" s="1"/>
  <c r="U164" i="11"/>
  <c r="AF228" i="11"/>
  <c r="AF249" i="11"/>
  <c r="CN278" i="11"/>
  <c r="CF278" i="11"/>
  <c r="CM278" i="11"/>
  <c r="CI278" i="11"/>
  <c r="CB278" i="11" s="1"/>
  <c r="CE278" i="11"/>
  <c r="CL278" i="11"/>
  <c r="CD278" i="11"/>
  <c r="CJ276" i="11"/>
  <c r="CC276" i="11" s="1"/>
  <c r="CG278" i="11"/>
  <c r="CK278" i="11"/>
  <c r="CM257" i="11"/>
  <c r="CI257" i="11"/>
  <c r="CB257" i="11" s="1"/>
  <c r="CE257" i="11"/>
  <c r="CK257" i="11"/>
  <c r="CF257" i="11"/>
  <c r="CD257" i="11"/>
  <c r="CJ255" i="11"/>
  <c r="CC255" i="11" s="1"/>
  <c r="CN257" i="11"/>
  <c r="CL257" i="11"/>
  <c r="CG257" i="11"/>
  <c r="CM253" i="11"/>
  <c r="CI253" i="11"/>
  <c r="CB253" i="11" s="1"/>
  <c r="CE253" i="11"/>
  <c r="CK253" i="11"/>
  <c r="CF253" i="11"/>
  <c r="CD253" i="11"/>
  <c r="CJ251" i="11"/>
  <c r="CC251" i="11" s="1"/>
  <c r="CN253" i="11"/>
  <c r="CL253" i="11"/>
  <c r="CG253" i="11"/>
  <c r="AF246" i="11"/>
  <c r="AF217" i="11"/>
  <c r="AF245" i="11"/>
  <c r="AF241" i="11"/>
  <c r="CM213" i="11"/>
  <c r="CI213" i="11"/>
  <c r="CB213" i="11" s="1"/>
  <c r="CE213" i="11"/>
  <c r="CN213" i="11"/>
  <c r="CL213" i="11"/>
  <c r="CG213" i="11"/>
  <c r="CK213" i="11"/>
  <c r="CF213" i="11"/>
  <c r="CD213" i="11"/>
  <c r="CJ211" i="11"/>
  <c r="CC211" i="11" s="1"/>
  <c r="AF220" i="11"/>
  <c r="AF243" i="11"/>
  <c r="AH189" i="11"/>
  <c r="U171" i="11"/>
  <c r="U166" i="11"/>
  <c r="U163" i="11"/>
  <c r="V102" i="11"/>
  <c r="V90" i="11"/>
  <c r="V86" i="11"/>
  <c r="V82" i="11"/>
  <c r="V130" i="11"/>
  <c r="V126" i="11"/>
  <c r="V122" i="11"/>
  <c r="V118" i="11"/>
  <c r="V114" i="11"/>
  <c r="AH186" i="11"/>
  <c r="U155" i="11"/>
  <c r="CH153" i="11"/>
  <c r="CA153" i="11" s="1"/>
  <c r="CK153" i="11"/>
  <c r="CD153" i="11" s="1"/>
  <c r="CJ153" i="11"/>
  <c r="CC153" i="11" s="1"/>
  <c r="CI153" i="11"/>
  <c r="CB153" i="11" s="1"/>
  <c r="U173" i="11"/>
  <c r="U170" i="11"/>
  <c r="U154" i="11"/>
  <c r="AJ42" i="11"/>
  <c r="AF251" i="11" l="1"/>
  <c r="AF211" i="11"/>
  <c r="U153" i="11"/>
  <c r="AF253" i="11"/>
  <c r="AF215" i="11"/>
  <c r="AF276" i="11"/>
  <c r="AH187" i="11"/>
  <c r="AF255" i="11"/>
  <c r="AF213" i="11"/>
  <c r="AF257" i="11"/>
  <c r="AF278" i="11"/>
  <c r="E294" i="12" l="1"/>
  <c r="D294" i="12"/>
  <c r="CJ288" i="12"/>
  <c r="CI288" i="12"/>
  <c r="CC288" i="12"/>
  <c r="CB288" i="12"/>
  <c r="Q288" i="12"/>
  <c r="D288" i="12"/>
  <c r="CJ287" i="12"/>
  <c r="CI287" i="12"/>
  <c r="CB287" i="12" s="1"/>
  <c r="CH287" i="12"/>
  <c r="CA287" i="12" s="1"/>
  <c r="Q287" i="12"/>
  <c r="D287" i="12"/>
  <c r="CC287" i="12" s="1"/>
  <c r="CJ286" i="12"/>
  <c r="CI286" i="12"/>
  <c r="CH286" i="12"/>
  <c r="CA286" i="12" s="1"/>
  <c r="Q286" i="12" s="1"/>
  <c r="CB286" i="12"/>
  <c r="D286" i="12"/>
  <c r="CC286" i="12" s="1"/>
  <c r="CJ285" i="12"/>
  <c r="CI285" i="12"/>
  <c r="CB285" i="12" s="1"/>
  <c r="Q285" i="12" s="1"/>
  <c r="CH285" i="12"/>
  <c r="CA285" i="12"/>
  <c r="D285" i="12"/>
  <c r="CC285" i="12" s="1"/>
  <c r="CJ284" i="12"/>
  <c r="CI284" i="12"/>
  <c r="CB284" i="12" s="1"/>
  <c r="CH284" i="12"/>
  <c r="CA284" i="12"/>
  <c r="Q284" i="12" s="1"/>
  <c r="D284" i="12"/>
  <c r="CC284" i="12" s="1"/>
  <c r="AE279" i="12"/>
  <c r="AD279" i="12"/>
  <c r="AC279" i="12"/>
  <c r="AB279" i="12"/>
  <c r="AA279" i="12"/>
  <c r="X279" i="12"/>
  <c r="W279" i="12"/>
  <c r="V279" i="12"/>
  <c r="U279" i="12"/>
  <c r="T279" i="12"/>
  <c r="S279" i="12"/>
  <c r="R279" i="12"/>
  <c r="Q279" i="12"/>
  <c r="P279" i="12"/>
  <c r="O279" i="12"/>
  <c r="N279" i="12"/>
  <c r="M279" i="12"/>
  <c r="L279" i="12"/>
  <c r="K279" i="12"/>
  <c r="J279" i="12"/>
  <c r="I279" i="12"/>
  <c r="H279" i="12"/>
  <c r="F279" i="12" s="1"/>
  <c r="G279" i="12"/>
  <c r="E279" i="12"/>
  <c r="CJ278" i="12"/>
  <c r="CC278" i="12"/>
  <c r="AE278" i="12"/>
  <c r="AD278" i="12"/>
  <c r="AC278" i="12"/>
  <c r="AB278" i="12"/>
  <c r="AA278" i="12"/>
  <c r="X278" i="12"/>
  <c r="W278" i="12"/>
  <c r="V278" i="12"/>
  <c r="U278" i="12"/>
  <c r="T278" i="12"/>
  <c r="CH278" i="12" s="1"/>
  <c r="CA278" i="12" s="1"/>
  <c r="S278" i="12"/>
  <c r="R278" i="12"/>
  <c r="Q278" i="12"/>
  <c r="P278" i="12"/>
  <c r="O278" i="12"/>
  <c r="N278" i="12"/>
  <c r="M278" i="12"/>
  <c r="L278" i="12"/>
  <c r="K278" i="12"/>
  <c r="J278" i="12"/>
  <c r="I278" i="12"/>
  <c r="H278" i="12"/>
  <c r="F278" i="12" s="1"/>
  <c r="G278" i="12"/>
  <c r="E278" i="12"/>
  <c r="D278" i="12"/>
  <c r="CH277" i="12"/>
  <c r="CA277" i="12" s="1"/>
  <c r="AE277" i="12"/>
  <c r="AD277" i="12"/>
  <c r="AC277" i="12"/>
  <c r="AB277" i="12"/>
  <c r="AA277" i="12"/>
  <c r="X277" i="12"/>
  <c r="W277" i="12"/>
  <c r="V277" i="12"/>
  <c r="U277" i="12"/>
  <c r="T277" i="12"/>
  <c r="S277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 s="1"/>
  <c r="CD276" i="12"/>
  <c r="AE276" i="12"/>
  <c r="AD276" i="12"/>
  <c r="AC276" i="12"/>
  <c r="AB276" i="12"/>
  <c r="AA276" i="12"/>
  <c r="X276" i="12"/>
  <c r="W276" i="12"/>
  <c r="V276" i="12"/>
  <c r="U276" i="12"/>
  <c r="T276" i="12"/>
  <c r="CH276" i="12" s="1"/>
  <c r="CA276" i="12" s="1"/>
  <c r="S276" i="12"/>
  <c r="R276" i="12"/>
  <c r="Q276" i="12"/>
  <c r="P276" i="12"/>
  <c r="O276" i="12"/>
  <c r="N276" i="12"/>
  <c r="M276" i="12"/>
  <c r="L276" i="12"/>
  <c r="K276" i="12"/>
  <c r="J276" i="12"/>
  <c r="I276" i="12"/>
  <c r="H276" i="12"/>
  <c r="F276" i="12" s="1"/>
  <c r="D276" i="12" s="1"/>
  <c r="G276" i="12"/>
  <c r="E276" i="12" s="1"/>
  <c r="CJ275" i="12"/>
  <c r="CC275" i="12" s="1"/>
  <c r="CE275" i="12"/>
  <c r="AE275" i="12"/>
  <c r="AD275" i="12"/>
  <c r="AC275" i="12"/>
  <c r="AB275" i="12"/>
  <c r="AA275" i="12"/>
  <c r="Z275" i="12"/>
  <c r="Y275" i="12"/>
  <c r="X275" i="12"/>
  <c r="W275" i="12"/>
  <c r="V275" i="12"/>
  <c r="U275" i="12"/>
  <c r="T275" i="12"/>
  <c r="S275" i="12"/>
  <c r="CH275" i="12" s="1"/>
  <c r="CA275" i="12" s="1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E275" i="12" s="1"/>
  <c r="D275" i="12" s="1"/>
  <c r="F275" i="12"/>
  <c r="CN274" i="12"/>
  <c r="CH274" i="12"/>
  <c r="CD274" i="12"/>
  <c r="CA274" i="12"/>
  <c r="F274" i="12"/>
  <c r="E274" i="12"/>
  <c r="D274" i="12" s="1"/>
  <c r="CH273" i="12"/>
  <c r="CA273" i="12" s="1"/>
  <c r="F273" i="12"/>
  <c r="E273" i="12"/>
  <c r="CH272" i="12"/>
  <c r="CA272" i="12" s="1"/>
  <c r="F272" i="12"/>
  <c r="E272" i="12"/>
  <c r="D272" i="12"/>
  <c r="CH271" i="12"/>
  <c r="CA271" i="12" s="1"/>
  <c r="F271" i="12"/>
  <c r="E271" i="12"/>
  <c r="CH270" i="12"/>
  <c r="CA270" i="12" s="1"/>
  <c r="F270" i="12"/>
  <c r="E270" i="12"/>
  <c r="D270" i="12" s="1"/>
  <c r="CH269" i="12"/>
  <c r="CA269" i="12" s="1"/>
  <c r="F269" i="12"/>
  <c r="E269" i="12"/>
  <c r="CM268" i="12"/>
  <c r="CH268" i="12"/>
  <c r="CD268" i="12"/>
  <c r="CA268" i="12"/>
  <c r="F268" i="12"/>
  <c r="E268" i="12"/>
  <c r="D268" i="12" s="1"/>
  <c r="CH267" i="12"/>
  <c r="CA267" i="12" s="1"/>
  <c r="F267" i="12"/>
  <c r="E267" i="12"/>
  <c r="CH266" i="12"/>
  <c r="CA266" i="12"/>
  <c r="F266" i="12"/>
  <c r="E266" i="12"/>
  <c r="D266" i="12" s="1"/>
  <c r="CH265" i="12"/>
  <c r="CA265" i="12" s="1"/>
  <c r="F265" i="12"/>
  <c r="E265" i="12"/>
  <c r="CH264" i="12"/>
  <c r="CA264" i="12"/>
  <c r="F264" i="12"/>
  <c r="E264" i="12"/>
  <c r="D264" i="12"/>
  <c r="CH263" i="12"/>
  <c r="CA263" i="12" s="1"/>
  <c r="F263" i="12"/>
  <c r="E263" i="12"/>
  <c r="CN262" i="12"/>
  <c r="CH262" i="12"/>
  <c r="CF262" i="12"/>
  <c r="CA262" i="12"/>
  <c r="F262" i="12"/>
  <c r="E262" i="12"/>
  <c r="D262" i="12" s="1"/>
  <c r="CH261" i="12"/>
  <c r="CA261" i="12" s="1"/>
  <c r="F261" i="12"/>
  <c r="E261" i="12"/>
  <c r="CM260" i="12"/>
  <c r="CL260" i="12"/>
  <c r="CH260" i="12"/>
  <c r="CD260" i="12"/>
  <c r="CA260" i="12"/>
  <c r="F260" i="12"/>
  <c r="E260" i="12"/>
  <c r="D260" i="12" s="1"/>
  <c r="CK259" i="12"/>
  <c r="CH259" i="12"/>
  <c r="CA259" i="12"/>
  <c r="F259" i="12"/>
  <c r="E259" i="12"/>
  <c r="D259" i="12" s="1"/>
  <c r="CM258" i="12"/>
  <c r="CL258" i="12"/>
  <c r="CH258" i="12"/>
  <c r="CA258" i="12"/>
  <c r="F258" i="12"/>
  <c r="E258" i="12"/>
  <c r="D258" i="12"/>
  <c r="CH257" i="12"/>
  <c r="CA257" i="12"/>
  <c r="F257" i="12"/>
  <c r="E257" i="12"/>
  <c r="D257" i="12"/>
  <c r="CH256" i="12"/>
  <c r="CA256" i="12" s="1"/>
  <c r="F256" i="12"/>
  <c r="E256" i="12"/>
  <c r="D256" i="12"/>
  <c r="CH255" i="12"/>
  <c r="CG255" i="12"/>
  <c r="CA255" i="12"/>
  <c r="F255" i="12"/>
  <c r="E255" i="12"/>
  <c r="D255" i="12"/>
  <c r="CM254" i="12"/>
  <c r="CK254" i="12"/>
  <c r="CH254" i="12"/>
  <c r="CA254" i="12" s="1"/>
  <c r="CE254" i="12"/>
  <c r="CD254" i="12"/>
  <c r="F254" i="12"/>
  <c r="D254" i="12" s="1"/>
  <c r="E254" i="12"/>
  <c r="CH253" i="12"/>
  <c r="CA253" i="12"/>
  <c r="F253" i="12"/>
  <c r="E253" i="12"/>
  <c r="CI252" i="12"/>
  <c r="CB252" i="12" s="1"/>
  <c r="CH252" i="12"/>
  <c r="CD252" i="12"/>
  <c r="CA252" i="12"/>
  <c r="F252" i="12"/>
  <c r="D252" i="12" s="1"/>
  <c r="E252" i="12"/>
  <c r="CH251" i="12"/>
  <c r="CA251" i="12"/>
  <c r="F251" i="12"/>
  <c r="E251" i="12"/>
  <c r="CK250" i="12"/>
  <c r="CH250" i="12"/>
  <c r="CA250" i="12" s="1"/>
  <c r="CE250" i="12"/>
  <c r="F250" i="12"/>
  <c r="E250" i="12"/>
  <c r="D250" i="12"/>
  <c r="CI249" i="12"/>
  <c r="CB249" i="12" s="1"/>
  <c r="CH249" i="12"/>
  <c r="CF249" i="12"/>
  <c r="CE249" i="12"/>
  <c r="CA249" i="12"/>
  <c r="F249" i="12"/>
  <c r="D249" i="12" s="1"/>
  <c r="E249" i="12"/>
  <c r="CH248" i="12"/>
  <c r="CG248" i="12"/>
  <c r="CA248" i="12"/>
  <c r="F248" i="12"/>
  <c r="D248" i="12" s="1"/>
  <c r="E248" i="12"/>
  <c r="CK247" i="12"/>
  <c r="CJ247" i="12"/>
  <c r="CC247" i="12" s="1"/>
  <c r="CH247" i="12"/>
  <c r="CA247" i="12"/>
  <c r="F247" i="12"/>
  <c r="E247" i="12"/>
  <c r="D247" i="12"/>
  <c r="CK246" i="12"/>
  <c r="CI246" i="12"/>
  <c r="CB246" i="12" s="1"/>
  <c r="CH246" i="12"/>
  <c r="CA246" i="12" s="1"/>
  <c r="CD246" i="12"/>
  <c r="F246" i="12"/>
  <c r="D246" i="12" s="1"/>
  <c r="E246" i="12"/>
  <c r="CH245" i="12"/>
  <c r="CE245" i="12"/>
  <c r="CA245" i="12"/>
  <c r="F245" i="12"/>
  <c r="E245" i="12"/>
  <c r="D245" i="12" s="1"/>
  <c r="CH244" i="12"/>
  <c r="CA244" i="12" s="1"/>
  <c r="F244" i="12"/>
  <c r="E244" i="12"/>
  <c r="D244" i="12"/>
  <c r="CI243" i="12"/>
  <c r="CB243" i="12" s="1"/>
  <c r="CH243" i="12"/>
  <c r="CE243" i="12"/>
  <c r="CA243" i="12"/>
  <c r="F243" i="12"/>
  <c r="E243" i="12"/>
  <c r="D243" i="12"/>
  <c r="CH242" i="12"/>
  <c r="CA242" i="12" s="1"/>
  <c r="F242" i="12"/>
  <c r="E242" i="12"/>
  <c r="D242" i="12"/>
  <c r="CH241" i="12"/>
  <c r="CG241" i="12"/>
  <c r="CA241" i="12"/>
  <c r="F241" i="12"/>
  <c r="E241" i="12"/>
  <c r="D241" i="12"/>
  <c r="CH240" i="12"/>
  <c r="CA240" i="12" s="1"/>
  <c r="CE240" i="12"/>
  <c r="F240" i="12"/>
  <c r="D240" i="12" s="1"/>
  <c r="E240" i="12"/>
  <c r="CM239" i="12"/>
  <c r="CJ239" i="12"/>
  <c r="CC239" i="12" s="1"/>
  <c r="F239" i="12"/>
  <c r="D239" i="12" s="1"/>
  <c r="E239" i="12"/>
  <c r="CL238" i="12"/>
  <c r="CJ238" i="12"/>
  <c r="CC238" i="12" s="1"/>
  <c r="F238" i="12"/>
  <c r="E238" i="12"/>
  <c r="D238" i="12"/>
  <c r="CG237" i="12"/>
  <c r="F237" i="12"/>
  <c r="E237" i="12"/>
  <c r="D237" i="12"/>
  <c r="F236" i="12"/>
  <c r="D236" i="12" s="1"/>
  <c r="E236" i="12"/>
  <c r="F235" i="12"/>
  <c r="E235" i="12"/>
  <c r="D235" i="12" s="1"/>
  <c r="CG234" i="12"/>
  <c r="F234" i="12"/>
  <c r="E234" i="12"/>
  <c r="D234" i="12"/>
  <c r="CN233" i="12"/>
  <c r="F233" i="12"/>
  <c r="E233" i="12"/>
  <c r="D233" i="12"/>
  <c r="CM232" i="12"/>
  <c r="CF232" i="12"/>
  <c r="CE232" i="12"/>
  <c r="F232" i="12"/>
  <c r="D232" i="12" s="1"/>
  <c r="E232" i="12"/>
  <c r="F231" i="12"/>
  <c r="E231" i="12"/>
  <c r="D231" i="12" s="1"/>
  <c r="CJ230" i="12"/>
  <c r="CC230" i="12" s="1"/>
  <c r="CG230" i="12"/>
  <c r="CE230" i="12"/>
  <c r="F230" i="12"/>
  <c r="E230" i="12"/>
  <c r="D230" i="12"/>
  <c r="CK229" i="12"/>
  <c r="CH229" i="12"/>
  <c r="CG229" i="12"/>
  <c r="CF229" i="12"/>
  <c r="CA229" i="12"/>
  <c r="F229" i="12"/>
  <c r="D229" i="12" s="1"/>
  <c r="E229" i="12"/>
  <c r="CM228" i="12"/>
  <c r="CL228" i="12"/>
  <c r="CH228" i="12"/>
  <c r="CG228" i="12"/>
  <c r="CD228" i="12"/>
  <c r="CA228" i="12"/>
  <c r="F228" i="12"/>
  <c r="D228" i="12" s="1"/>
  <c r="E228" i="12"/>
  <c r="CK227" i="12"/>
  <c r="CJ227" i="12"/>
  <c r="CH227" i="12"/>
  <c r="CC227" i="12"/>
  <c r="CA227" i="12"/>
  <c r="F227" i="12"/>
  <c r="E227" i="12"/>
  <c r="D227" i="12" s="1"/>
  <c r="CL226" i="12"/>
  <c r="CK226" i="12"/>
  <c r="CH226" i="12"/>
  <c r="CA226" i="12" s="1"/>
  <c r="CG226" i="12"/>
  <c r="CF226" i="12"/>
  <c r="F226" i="12"/>
  <c r="E226" i="12"/>
  <c r="D226" i="12" s="1"/>
  <c r="CN225" i="12"/>
  <c r="CH225" i="12"/>
  <c r="CA225" i="12" s="1"/>
  <c r="CD225" i="12"/>
  <c r="F225" i="12"/>
  <c r="E225" i="12"/>
  <c r="D225" i="12" s="1"/>
  <c r="CL224" i="12"/>
  <c r="CK224" i="12"/>
  <c r="CF224" i="12"/>
  <c r="CE224" i="12"/>
  <c r="F224" i="12"/>
  <c r="E224" i="12"/>
  <c r="D224" i="12"/>
  <c r="CF223" i="12"/>
  <c r="F223" i="12"/>
  <c r="E223" i="12"/>
  <c r="D223" i="12"/>
  <c r="CJ222" i="12"/>
  <c r="CC222" i="12"/>
  <c r="F222" i="12"/>
  <c r="E222" i="12"/>
  <c r="D222" i="12"/>
  <c r="CJ221" i="12"/>
  <c r="CC221" i="12" s="1"/>
  <c r="CE221" i="12"/>
  <c r="F221" i="12"/>
  <c r="E221" i="12"/>
  <c r="D221" i="12" s="1"/>
  <c r="CL220" i="12"/>
  <c r="CK220" i="12"/>
  <c r="CF220" i="12"/>
  <c r="CE220" i="12"/>
  <c r="F220" i="12"/>
  <c r="E220" i="12"/>
  <c r="D220" i="12"/>
  <c r="CH219" i="12"/>
  <c r="CA219" i="12" s="1"/>
  <c r="F219" i="12"/>
  <c r="E219" i="12"/>
  <c r="D219" i="12" s="1"/>
  <c r="CN219" i="12" s="1"/>
  <c r="CN218" i="12"/>
  <c r="CJ218" i="12"/>
  <c r="CC218" i="12" s="1"/>
  <c r="CI218" i="12"/>
  <c r="CB218" i="12" s="1"/>
  <c r="CH218" i="12"/>
  <c r="CE218" i="12"/>
  <c r="CD218" i="12"/>
  <c r="CA218" i="12"/>
  <c r="F218" i="12"/>
  <c r="E218" i="12"/>
  <c r="D218" i="12"/>
  <c r="CN217" i="12"/>
  <c r="CL217" i="12"/>
  <c r="CH217" i="12"/>
  <c r="CA217" i="12" s="1"/>
  <c r="F217" i="12"/>
  <c r="E217" i="12"/>
  <c r="D217" i="12" s="1"/>
  <c r="CN216" i="12"/>
  <c r="CJ216" i="12"/>
  <c r="CC216" i="12" s="1"/>
  <c r="CI216" i="12"/>
  <c r="CB216" i="12" s="1"/>
  <c r="CH216" i="12"/>
  <c r="CE216" i="12"/>
  <c r="CD216" i="12"/>
  <c r="CA216" i="12"/>
  <c r="F216" i="12"/>
  <c r="E216" i="12"/>
  <c r="D216" i="12"/>
  <c r="CL215" i="12"/>
  <c r="CH215" i="12"/>
  <c r="CA215" i="12" s="1"/>
  <c r="CG215" i="12"/>
  <c r="F215" i="12"/>
  <c r="E215" i="12"/>
  <c r="D215" i="12" s="1"/>
  <c r="CN214" i="12"/>
  <c r="CJ214" i="12"/>
  <c r="CC214" i="12" s="1"/>
  <c r="CI214" i="12"/>
  <c r="CB214" i="12" s="1"/>
  <c r="CH214" i="12"/>
  <c r="CE214" i="12"/>
  <c r="CD214" i="12"/>
  <c r="CA214" i="12"/>
  <c r="F214" i="12"/>
  <c r="E214" i="12"/>
  <c r="D214" i="12"/>
  <c r="CH213" i="12"/>
  <c r="CA213" i="12" s="1"/>
  <c r="CG213" i="12"/>
  <c r="F213" i="12"/>
  <c r="E213" i="12"/>
  <c r="D213" i="12" s="1"/>
  <c r="CN212" i="12"/>
  <c r="CJ212" i="12"/>
  <c r="CC212" i="12" s="1"/>
  <c r="CI212" i="12"/>
  <c r="CB212" i="12" s="1"/>
  <c r="CH212" i="12"/>
  <c r="CE212" i="12"/>
  <c r="CD212" i="12"/>
  <c r="CA212" i="12"/>
  <c r="F212" i="12"/>
  <c r="E212" i="12"/>
  <c r="D212" i="12"/>
  <c r="CN211" i="12"/>
  <c r="CL211" i="12"/>
  <c r="CH211" i="12"/>
  <c r="CA211" i="12" s="1"/>
  <c r="F211" i="12"/>
  <c r="E211" i="12"/>
  <c r="D211" i="12" s="1"/>
  <c r="CN210" i="12"/>
  <c r="CJ210" i="12"/>
  <c r="CC210" i="12" s="1"/>
  <c r="CI210" i="12"/>
  <c r="CB210" i="12" s="1"/>
  <c r="CH210" i="12"/>
  <c r="CE210" i="12"/>
  <c r="CD210" i="12"/>
  <c r="CA210" i="12"/>
  <c r="F210" i="12"/>
  <c r="E210" i="12"/>
  <c r="D210" i="12"/>
  <c r="CN209" i="12"/>
  <c r="CL209" i="12"/>
  <c r="CH209" i="12"/>
  <c r="CA209" i="12" s="1"/>
  <c r="F209" i="12"/>
  <c r="E209" i="12"/>
  <c r="D209" i="12" s="1"/>
  <c r="CN208" i="12"/>
  <c r="CJ208" i="12"/>
  <c r="CC208" i="12" s="1"/>
  <c r="CI208" i="12"/>
  <c r="CB208" i="12" s="1"/>
  <c r="CH208" i="12"/>
  <c r="CE208" i="12"/>
  <c r="CD208" i="12"/>
  <c r="CA208" i="12"/>
  <c r="F208" i="12"/>
  <c r="E208" i="12"/>
  <c r="D208" i="12"/>
  <c r="CH207" i="12"/>
  <c r="CA207" i="12" s="1"/>
  <c r="F207" i="12"/>
  <c r="E207" i="12"/>
  <c r="D207" i="12" s="1"/>
  <c r="CN206" i="12"/>
  <c r="CJ206" i="12"/>
  <c r="CC206" i="12" s="1"/>
  <c r="CI206" i="12"/>
  <c r="CB206" i="12" s="1"/>
  <c r="CH206" i="12"/>
  <c r="CE206" i="12"/>
  <c r="CD206" i="12"/>
  <c r="CA206" i="12"/>
  <c r="F206" i="12"/>
  <c r="E206" i="12"/>
  <c r="D206" i="12"/>
  <c r="CH205" i="12"/>
  <c r="CA205" i="12" s="1"/>
  <c r="F205" i="12"/>
  <c r="E205" i="12"/>
  <c r="D205" i="12" s="1"/>
  <c r="CN204" i="12"/>
  <c r="CJ204" i="12"/>
  <c r="CC204" i="12" s="1"/>
  <c r="CI204" i="12"/>
  <c r="CB204" i="12" s="1"/>
  <c r="CH204" i="12"/>
  <c r="CE204" i="12"/>
  <c r="CD204" i="12"/>
  <c r="CA204" i="12"/>
  <c r="F204" i="12"/>
  <c r="E204" i="12"/>
  <c r="D204" i="12"/>
  <c r="CH203" i="12"/>
  <c r="CA203" i="12" s="1"/>
  <c r="F203" i="12"/>
  <c r="E203" i="12"/>
  <c r="D203" i="12" s="1"/>
  <c r="CH198" i="12"/>
  <c r="CA198" i="12" s="1"/>
  <c r="K198" i="12" s="1"/>
  <c r="D198" i="12"/>
  <c r="CH197" i="12"/>
  <c r="CA197" i="12" s="1"/>
  <c r="K197" i="12" s="1"/>
  <c r="D197" i="12"/>
  <c r="CH196" i="12"/>
  <c r="CA196" i="12" s="1"/>
  <c r="K196" i="12" s="1"/>
  <c r="D196" i="12"/>
  <c r="CH195" i="12"/>
  <c r="CA195" i="12" s="1"/>
  <c r="K195" i="12" s="1"/>
  <c r="D195" i="12"/>
  <c r="AH190" i="12"/>
  <c r="AD190" i="12"/>
  <c r="AD189" i="12"/>
  <c r="F189" i="12"/>
  <c r="D189" i="12" s="1"/>
  <c r="E189" i="12"/>
  <c r="CK188" i="12"/>
  <c r="CD188" i="12" s="1"/>
  <c r="AD188" i="12"/>
  <c r="F188" i="12"/>
  <c r="E188" i="12"/>
  <c r="D188" i="12" s="1"/>
  <c r="AD187" i="12"/>
  <c r="F187" i="12"/>
  <c r="E187" i="12"/>
  <c r="CJ186" i="12"/>
  <c r="CC186" i="12" s="1"/>
  <c r="AD186" i="12"/>
  <c r="F186" i="12"/>
  <c r="E186" i="12"/>
  <c r="D186" i="12" s="1"/>
  <c r="CH181" i="12"/>
  <c r="CA181" i="12" s="1"/>
  <c r="F181" i="12"/>
  <c r="E181" i="12"/>
  <c r="D181" i="12" s="1"/>
  <c r="CK180" i="12"/>
  <c r="CD180" i="12"/>
  <c r="F180" i="12"/>
  <c r="E180" i="12"/>
  <c r="D180" i="12" s="1"/>
  <c r="CH179" i="12"/>
  <c r="CA179" i="12" s="1"/>
  <c r="F179" i="12"/>
  <c r="E179" i="12"/>
  <c r="D179" i="12" s="1"/>
  <c r="CK178" i="12"/>
  <c r="CD178" i="12" s="1"/>
  <c r="F178" i="12"/>
  <c r="E178" i="12"/>
  <c r="D178" i="12" s="1"/>
  <c r="CH177" i="12"/>
  <c r="CA177" i="12" s="1"/>
  <c r="F177" i="12"/>
  <c r="E177" i="12"/>
  <c r="D177" i="12" s="1"/>
  <c r="CK176" i="12"/>
  <c r="CD176" i="12"/>
  <c r="F176" i="12"/>
  <c r="E176" i="12"/>
  <c r="D176" i="12" s="1"/>
  <c r="CH175" i="12"/>
  <c r="CA175" i="12" s="1"/>
  <c r="F175" i="12"/>
  <c r="E175" i="12"/>
  <c r="D175" i="12" s="1"/>
  <c r="CK174" i="12"/>
  <c r="CD174" i="12" s="1"/>
  <c r="F174" i="12"/>
  <c r="E174" i="12"/>
  <c r="D174" i="12" s="1"/>
  <c r="CH173" i="12"/>
  <c r="CA173" i="12" s="1"/>
  <c r="F173" i="12"/>
  <c r="E173" i="12"/>
  <c r="D173" i="12" s="1"/>
  <c r="CK172" i="12"/>
  <c r="CD172" i="12"/>
  <c r="F172" i="12"/>
  <c r="E172" i="12"/>
  <c r="D172" i="12" s="1"/>
  <c r="CH171" i="12"/>
  <c r="CA171" i="12" s="1"/>
  <c r="F171" i="12"/>
  <c r="E171" i="12"/>
  <c r="D171" i="12" s="1"/>
  <c r="CI171" i="12" s="1"/>
  <c r="CB171" i="12" s="1"/>
  <c r="CK170" i="12"/>
  <c r="CD170" i="12" s="1"/>
  <c r="F170" i="12"/>
  <c r="E170" i="12"/>
  <c r="D170" i="12" s="1"/>
  <c r="CH169" i="12"/>
  <c r="CA169" i="12" s="1"/>
  <c r="F169" i="12"/>
  <c r="E169" i="12"/>
  <c r="D169" i="12" s="1"/>
  <c r="CK168" i="12"/>
  <c r="CD168" i="12"/>
  <c r="F168" i="12"/>
  <c r="E168" i="12"/>
  <c r="D168" i="12" s="1"/>
  <c r="CH167" i="12"/>
  <c r="CA167" i="12" s="1"/>
  <c r="F167" i="12"/>
  <c r="E167" i="12"/>
  <c r="D167" i="12" s="1"/>
  <c r="CK166" i="12"/>
  <c r="CD166" i="12" s="1"/>
  <c r="F166" i="12"/>
  <c r="E166" i="12"/>
  <c r="D166" i="12" s="1"/>
  <c r="CH165" i="12"/>
  <c r="CA165" i="12" s="1"/>
  <c r="F165" i="12"/>
  <c r="E165" i="12"/>
  <c r="D165" i="12" s="1"/>
  <c r="CK164" i="12"/>
  <c r="CD164" i="12"/>
  <c r="F164" i="12"/>
  <c r="E164" i="12"/>
  <c r="D164" i="12" s="1"/>
  <c r="CH163" i="12"/>
  <c r="CA163" i="12" s="1"/>
  <c r="T163" i="12"/>
  <c r="S163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E163" i="12" s="1"/>
  <c r="D163" i="12" s="1"/>
  <c r="F163" i="12"/>
  <c r="E162" i="12"/>
  <c r="D162" i="12" s="1"/>
  <c r="E161" i="12"/>
  <c r="D161" i="12" s="1"/>
  <c r="CK160" i="12"/>
  <c r="CD160" i="12" s="1"/>
  <c r="CI160" i="12"/>
  <c r="CB160" i="12" s="1"/>
  <c r="E160" i="12"/>
  <c r="D160" i="12"/>
  <c r="CK159" i="12"/>
  <c r="CD159" i="12" s="1"/>
  <c r="CJ159" i="12"/>
  <c r="CC159" i="12"/>
  <c r="E159" i="12"/>
  <c r="D159" i="12" s="1"/>
  <c r="F158" i="12"/>
  <c r="D158" i="12" s="1"/>
  <c r="F157" i="12"/>
  <c r="D157" i="12" s="1"/>
  <c r="CK156" i="12"/>
  <c r="CD156" i="12"/>
  <c r="F156" i="12"/>
  <c r="D156" i="12"/>
  <c r="CH155" i="12"/>
  <c r="CA155" i="12"/>
  <c r="F155" i="12"/>
  <c r="D155" i="12" s="1"/>
  <c r="CJ154" i="12"/>
  <c r="CC154" i="12" s="1"/>
  <c r="CI154" i="12"/>
  <c r="CB154" i="12"/>
  <c r="F154" i="12"/>
  <c r="D154" i="12" s="1"/>
  <c r="F153" i="12"/>
  <c r="T152" i="12"/>
  <c r="S152" i="12"/>
  <c r="R152" i="12"/>
  <c r="Q152" i="12"/>
  <c r="P152" i="12"/>
  <c r="O152" i="12"/>
  <c r="N152" i="12"/>
  <c r="L152" i="12"/>
  <c r="CK151" i="12"/>
  <c r="CD151" i="12" s="1"/>
  <c r="CJ151" i="12"/>
  <c r="CH151" i="12"/>
  <c r="CA151" i="12" s="1"/>
  <c r="U151" i="12" s="1"/>
  <c r="CC151" i="12"/>
  <c r="F151" i="12"/>
  <c r="D151" i="12" s="1"/>
  <c r="CI151" i="12" s="1"/>
  <c r="CB151" i="12" s="1"/>
  <c r="CI150" i="12"/>
  <c r="CB150" i="12" s="1"/>
  <c r="F150" i="12"/>
  <c r="D150" i="12"/>
  <c r="CJ149" i="12"/>
  <c r="CC149" i="12" s="1"/>
  <c r="F149" i="12"/>
  <c r="D149" i="12"/>
  <c r="U144" i="12"/>
  <c r="T144" i="12"/>
  <c r="S144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CN143" i="12"/>
  <c r="CG143" i="12" s="1"/>
  <c r="CM143" i="12"/>
  <c r="CL143" i="12"/>
  <c r="CJ143" i="12"/>
  <c r="CI143" i="12"/>
  <c r="CH143" i="12"/>
  <c r="CF143" i="12"/>
  <c r="CE143" i="12"/>
  <c r="CD143" i="12"/>
  <c r="CB143" i="12"/>
  <c r="CA143" i="12"/>
  <c r="D143" i="12"/>
  <c r="CK143" i="12" s="1"/>
  <c r="CN142" i="12"/>
  <c r="CG142" i="12" s="1"/>
  <c r="CM142" i="12"/>
  <c r="CL142" i="12"/>
  <c r="CJ142" i="12"/>
  <c r="CI142" i="12"/>
  <c r="CH142" i="12"/>
  <c r="CF142" i="12"/>
  <c r="CE142" i="12"/>
  <c r="CD142" i="12"/>
  <c r="CB142" i="12"/>
  <c r="CA142" i="12"/>
  <c r="D142" i="12"/>
  <c r="CK142" i="12" s="1"/>
  <c r="CN141" i="12"/>
  <c r="CG141" i="12" s="1"/>
  <c r="CM141" i="12"/>
  <c r="CL141" i="12"/>
  <c r="CJ141" i="12"/>
  <c r="CI141" i="12"/>
  <c r="CH141" i="12"/>
  <c r="CF141" i="12"/>
  <c r="CE141" i="12"/>
  <c r="CD141" i="12"/>
  <c r="CB141" i="12"/>
  <c r="CA141" i="12"/>
  <c r="D141" i="12"/>
  <c r="CK141" i="12" s="1"/>
  <c r="CN140" i="12"/>
  <c r="CG140" i="12" s="1"/>
  <c r="CM140" i="12"/>
  <c r="CL140" i="12"/>
  <c r="CJ140" i="12"/>
  <c r="CI140" i="12"/>
  <c r="CH140" i="12"/>
  <c r="CF140" i="12"/>
  <c r="CE140" i="12"/>
  <c r="CD140" i="12"/>
  <c r="CB140" i="12"/>
  <c r="CA140" i="12"/>
  <c r="D140" i="12"/>
  <c r="CK140" i="12" s="1"/>
  <c r="CN139" i="12"/>
  <c r="CG139" i="12" s="1"/>
  <c r="CM139" i="12"/>
  <c r="CL139" i="12"/>
  <c r="CJ139" i="12"/>
  <c r="CI139" i="12"/>
  <c r="CH139" i="12"/>
  <c r="CF139" i="12"/>
  <c r="CE139" i="12"/>
  <c r="CD139" i="12"/>
  <c r="CB139" i="12"/>
  <c r="CA139" i="12"/>
  <c r="D139" i="12"/>
  <c r="CK139" i="12" s="1"/>
  <c r="CN138" i="12"/>
  <c r="CG138" i="12" s="1"/>
  <c r="CM138" i="12"/>
  <c r="CL138" i="12"/>
  <c r="CJ138" i="12"/>
  <c r="CI138" i="12"/>
  <c r="CH138" i="12"/>
  <c r="CF138" i="12"/>
  <c r="CE138" i="12"/>
  <c r="CD138" i="12"/>
  <c r="CB138" i="12"/>
  <c r="CA138" i="12"/>
  <c r="D138" i="12"/>
  <c r="CK138" i="12" s="1"/>
  <c r="CN137" i="12"/>
  <c r="CG137" i="12" s="1"/>
  <c r="CM137" i="12"/>
  <c r="CL137" i="12"/>
  <c r="CJ137" i="12"/>
  <c r="CI137" i="12"/>
  <c r="CH137" i="12"/>
  <c r="CF137" i="12"/>
  <c r="CE137" i="12"/>
  <c r="CD137" i="12"/>
  <c r="CB137" i="12"/>
  <c r="CA137" i="12"/>
  <c r="D137" i="12"/>
  <c r="CK137" i="12" s="1"/>
  <c r="CN136" i="12"/>
  <c r="CG136" i="12" s="1"/>
  <c r="CM136" i="12"/>
  <c r="CL136" i="12"/>
  <c r="CJ136" i="12"/>
  <c r="CI136" i="12"/>
  <c r="CH136" i="12"/>
  <c r="CF136" i="12"/>
  <c r="CE136" i="12"/>
  <c r="CD136" i="12"/>
  <c r="CB136" i="12"/>
  <c r="CA136" i="12"/>
  <c r="D136" i="12"/>
  <c r="D144" i="12" s="1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CL131" i="12"/>
  <c r="CI131" i="12"/>
  <c r="CH131" i="12"/>
  <c r="CD131" i="12"/>
  <c r="CC131" i="12"/>
  <c r="CA131" i="12"/>
  <c r="D131" i="12"/>
  <c r="CM130" i="12"/>
  <c r="CI130" i="12"/>
  <c r="CD130" i="12"/>
  <c r="CC130" i="12"/>
  <c r="D130" i="12"/>
  <c r="CH129" i="12"/>
  <c r="D129" i="12"/>
  <c r="CH128" i="12"/>
  <c r="D128" i="12"/>
  <c r="CL127" i="12"/>
  <c r="CI127" i="12"/>
  <c r="CH127" i="12"/>
  <c r="CD127" i="12"/>
  <c r="CC127" i="12"/>
  <c r="CA127" i="12"/>
  <c r="D127" i="12"/>
  <c r="D126" i="12"/>
  <c r="CL126" i="12" s="1"/>
  <c r="CM125" i="12"/>
  <c r="CJ125" i="12"/>
  <c r="CI125" i="12"/>
  <c r="CE125" i="12"/>
  <c r="CC125" i="12"/>
  <c r="CB125" i="12"/>
  <c r="D125" i="12"/>
  <c r="CN124" i="12"/>
  <c r="CG124" i="12" s="1"/>
  <c r="CE124" i="12"/>
  <c r="D124" i="12"/>
  <c r="CJ124" i="12" s="1"/>
  <c r="CN123" i="12"/>
  <c r="CG123" i="12" s="1"/>
  <c r="CM123" i="12"/>
  <c r="CE123" i="12"/>
  <c r="CB123" i="12"/>
  <c r="D123" i="12"/>
  <c r="D122" i="12"/>
  <c r="CM121" i="12"/>
  <c r="CJ121" i="12"/>
  <c r="CI121" i="12"/>
  <c r="CE121" i="12"/>
  <c r="CC121" i="12"/>
  <c r="CB121" i="12"/>
  <c r="D121" i="12"/>
  <c r="CN120" i="12"/>
  <c r="CG120" i="12" s="1"/>
  <c r="CE120" i="12"/>
  <c r="D120" i="12"/>
  <c r="CJ120" i="12" s="1"/>
  <c r="CN119" i="12"/>
  <c r="CG119" i="12" s="1"/>
  <c r="CM119" i="12"/>
  <c r="CE119" i="12"/>
  <c r="CB119" i="12"/>
  <c r="D119" i="12"/>
  <c r="D118" i="12"/>
  <c r="CN118" i="12" s="1"/>
  <c r="CG118" i="12" s="1"/>
  <c r="CM117" i="12"/>
  <c r="CJ117" i="12"/>
  <c r="CI117" i="12"/>
  <c r="CE117" i="12"/>
  <c r="CC117" i="12"/>
  <c r="CB117" i="12"/>
  <c r="D117" i="12"/>
  <c r="CN116" i="12"/>
  <c r="CG116" i="12" s="1"/>
  <c r="CE116" i="12"/>
  <c r="D116" i="12"/>
  <c r="CJ116" i="12" s="1"/>
  <c r="D115" i="12"/>
  <c r="CK114" i="12"/>
  <c r="CJ114" i="12"/>
  <c r="CI114" i="12"/>
  <c r="CE114" i="12"/>
  <c r="CC114" i="12"/>
  <c r="CA114" i="12"/>
  <c r="D114" i="12"/>
  <c r="CK113" i="12"/>
  <c r="CJ113" i="12"/>
  <c r="CE113" i="12"/>
  <c r="CC113" i="12"/>
  <c r="D113" i="12"/>
  <c r="CK112" i="12"/>
  <c r="CE112" i="12"/>
  <c r="D112" i="12"/>
  <c r="D111" i="12"/>
  <c r="CC111" i="12" s="1"/>
  <c r="CK110" i="12"/>
  <c r="CJ110" i="12"/>
  <c r="CI110" i="12"/>
  <c r="CE110" i="12"/>
  <c r="CC110" i="12"/>
  <c r="CA110" i="12"/>
  <c r="D110" i="12"/>
  <c r="CK109" i="12"/>
  <c r="CJ109" i="12"/>
  <c r="CE109" i="12"/>
  <c r="CC109" i="12"/>
  <c r="D109" i="12"/>
  <c r="CN109" i="12" s="1"/>
  <c r="CG109" i="12" s="1"/>
  <c r="CK108" i="12"/>
  <c r="CE108" i="12"/>
  <c r="D108" i="12"/>
  <c r="CI108" i="12" s="1"/>
  <c r="D107" i="12"/>
  <c r="CK106" i="12"/>
  <c r="CJ106" i="12"/>
  <c r="CI106" i="12"/>
  <c r="CE106" i="12"/>
  <c r="CC106" i="12"/>
  <c r="CA106" i="12"/>
  <c r="D106" i="12"/>
  <c r="CK105" i="12"/>
  <c r="CJ105" i="12"/>
  <c r="CE105" i="12"/>
  <c r="CC105" i="12"/>
  <c r="D105" i="12"/>
  <c r="CK104" i="12"/>
  <c r="CE104" i="12"/>
  <c r="D104" i="12"/>
  <c r="D103" i="12"/>
  <c r="CC103" i="12" s="1"/>
  <c r="CK102" i="12"/>
  <c r="CJ102" i="12"/>
  <c r="CI102" i="12"/>
  <c r="CE102" i="12"/>
  <c r="CC102" i="12"/>
  <c r="CA102" i="12"/>
  <c r="D102" i="12"/>
  <c r="CK101" i="12"/>
  <c r="CJ101" i="12"/>
  <c r="CE101" i="12"/>
  <c r="CC101" i="12"/>
  <c r="D101" i="12"/>
  <c r="CN100" i="12"/>
  <c r="CG100" i="12" s="1"/>
  <c r="CK100" i="12"/>
  <c r="CD100" i="12"/>
  <c r="CB100" i="12"/>
  <c r="D100" i="12"/>
  <c r="CK99" i="12"/>
  <c r="CJ99" i="12"/>
  <c r="CE99" i="12"/>
  <c r="CB99" i="12"/>
  <c r="D99" i="12"/>
  <c r="CM99" i="12" s="1"/>
  <c r="CK98" i="12"/>
  <c r="CE98" i="12"/>
  <c r="D98" i="12"/>
  <c r="D97" i="12"/>
  <c r="D96" i="12"/>
  <c r="CM95" i="12"/>
  <c r="CK95" i="12"/>
  <c r="CH95" i="12"/>
  <c r="CD95" i="12"/>
  <c r="CB95" i="12"/>
  <c r="CA95" i="12"/>
  <c r="D95" i="12"/>
  <c r="CM94" i="12"/>
  <c r="CK94" i="12"/>
  <c r="CH94" i="12"/>
  <c r="CE94" i="12"/>
  <c r="CA94" i="12"/>
  <c r="D94" i="12"/>
  <c r="D93" i="12"/>
  <c r="CN92" i="12"/>
  <c r="CG92" i="12" s="1"/>
  <c r="CM92" i="12"/>
  <c r="CI92" i="12"/>
  <c r="CH92" i="12"/>
  <c r="CF92" i="12"/>
  <c r="CD92" i="12"/>
  <c r="CA92" i="12"/>
  <c r="D92" i="12"/>
  <c r="CM91" i="12"/>
  <c r="CL91" i="12"/>
  <c r="CK91" i="12"/>
  <c r="CF91" i="12"/>
  <c r="CD91" i="12"/>
  <c r="CA91" i="12"/>
  <c r="D91" i="12"/>
  <c r="CK90" i="12"/>
  <c r="CJ90" i="12"/>
  <c r="CE90" i="12"/>
  <c r="CC90" i="12"/>
  <c r="D90" i="12"/>
  <c r="CN90" i="12" s="1"/>
  <c r="CG90" i="12" s="1"/>
  <c r="CK89" i="12"/>
  <c r="CE89" i="12"/>
  <c r="D89" i="12"/>
  <c r="CI89" i="12" s="1"/>
  <c r="D88" i="12"/>
  <c r="CK87" i="12"/>
  <c r="CJ87" i="12"/>
  <c r="CI87" i="12"/>
  <c r="CE87" i="12"/>
  <c r="CC87" i="12"/>
  <c r="CA87" i="12"/>
  <c r="D87" i="12"/>
  <c r="CK86" i="12"/>
  <c r="CJ86" i="12"/>
  <c r="CE86" i="12"/>
  <c r="CC86" i="12"/>
  <c r="D86" i="12"/>
  <c r="CK85" i="12"/>
  <c r="CE85" i="12"/>
  <c r="D85" i="12"/>
  <c r="D84" i="12"/>
  <c r="CK83" i="12"/>
  <c r="CJ83" i="12"/>
  <c r="CI83" i="12"/>
  <c r="CE83" i="12"/>
  <c r="CC83" i="12"/>
  <c r="CA83" i="12"/>
  <c r="D83" i="12"/>
  <c r="CK82" i="12"/>
  <c r="CJ82" i="12"/>
  <c r="CE82" i="12"/>
  <c r="CC82" i="12"/>
  <c r="D82" i="12"/>
  <c r="CN82" i="12" s="1"/>
  <c r="CG82" i="12" s="1"/>
  <c r="CK81" i="12"/>
  <c r="CE81" i="12"/>
  <c r="D81" i="12"/>
  <c r="D80" i="12"/>
  <c r="CJ80" i="12" s="1"/>
  <c r="D76" i="12"/>
  <c r="D75" i="12"/>
  <c r="CL71" i="12"/>
  <c r="CK71" i="12"/>
  <c r="CD71" i="12" s="1"/>
  <c r="J71" i="12" s="1"/>
  <c r="CJ71" i="12"/>
  <c r="CC71" i="12" s="1"/>
  <c r="CI71" i="12"/>
  <c r="CB71" i="12" s="1"/>
  <c r="CH71" i="12"/>
  <c r="CE71" i="12"/>
  <c r="CA71" i="12"/>
  <c r="CL70" i="12"/>
  <c r="CE70" i="12" s="1"/>
  <c r="CK70" i="12"/>
  <c r="CJ70" i="12"/>
  <c r="CI70" i="12"/>
  <c r="CH70" i="12"/>
  <c r="CA70" i="12" s="1"/>
  <c r="J70" i="12" s="1"/>
  <c r="CD70" i="12"/>
  <c r="CC70" i="12"/>
  <c r="CB70" i="12"/>
  <c r="CL69" i="12"/>
  <c r="CK69" i="12"/>
  <c r="CD69" i="12" s="1"/>
  <c r="CJ69" i="12"/>
  <c r="CI69" i="12"/>
  <c r="CB69" i="12" s="1"/>
  <c r="CH69" i="12"/>
  <c r="CE69" i="12"/>
  <c r="CC69" i="12"/>
  <c r="CA69" i="12"/>
  <c r="CL68" i="12"/>
  <c r="CK68" i="12"/>
  <c r="CJ68" i="12"/>
  <c r="CC68" i="12" s="1"/>
  <c r="J68" i="12" s="1"/>
  <c r="CI68" i="12"/>
  <c r="CH68" i="12"/>
  <c r="CE68" i="12"/>
  <c r="CD68" i="12"/>
  <c r="CB68" i="12"/>
  <c r="CA68" i="12"/>
  <c r="CL67" i="12"/>
  <c r="CK67" i="12"/>
  <c r="CJ67" i="12"/>
  <c r="CI67" i="12"/>
  <c r="CB67" i="12" s="1"/>
  <c r="CH67" i="12"/>
  <c r="CE67" i="12"/>
  <c r="CD67" i="12"/>
  <c r="CC67" i="12"/>
  <c r="CA67" i="12"/>
  <c r="J67" i="12" s="1"/>
  <c r="CL66" i="12"/>
  <c r="CE66" i="12" s="1"/>
  <c r="CK66" i="12"/>
  <c r="CJ66" i="12"/>
  <c r="CI66" i="12"/>
  <c r="CH66" i="12"/>
  <c r="CA66" i="12" s="1"/>
  <c r="CD66" i="12"/>
  <c r="CC66" i="12"/>
  <c r="J66" i="12" s="1"/>
  <c r="CB66" i="12"/>
  <c r="CL65" i="12"/>
  <c r="CK65" i="12"/>
  <c r="CD65" i="12" s="1"/>
  <c r="CJ65" i="12"/>
  <c r="CI65" i="12"/>
  <c r="CH65" i="12"/>
  <c r="CE65" i="12"/>
  <c r="CC65" i="12"/>
  <c r="CB65" i="12"/>
  <c r="CA65" i="12"/>
  <c r="CL64" i="12"/>
  <c r="CE64" i="12" s="1"/>
  <c r="CK64" i="12"/>
  <c r="CJ64" i="12"/>
  <c r="CC64" i="12" s="1"/>
  <c r="CI64" i="12"/>
  <c r="CH64" i="12"/>
  <c r="CA64" i="12" s="1"/>
  <c r="J64" i="12" s="1"/>
  <c r="CD64" i="12"/>
  <c r="CB64" i="12"/>
  <c r="CL63" i="12"/>
  <c r="CK63" i="12"/>
  <c r="CD63" i="12" s="1"/>
  <c r="J63" i="12" s="1"/>
  <c r="CJ63" i="12"/>
  <c r="CC63" i="12" s="1"/>
  <c r="CI63" i="12"/>
  <c r="CB63" i="12" s="1"/>
  <c r="CH63" i="12"/>
  <c r="CE63" i="12"/>
  <c r="CA63" i="12"/>
  <c r="CL62" i="12"/>
  <c r="CE62" i="12" s="1"/>
  <c r="CK62" i="12"/>
  <c r="CJ62" i="12"/>
  <c r="CC62" i="12" s="1"/>
  <c r="CI62" i="12"/>
  <c r="CH62" i="12"/>
  <c r="CA62" i="12" s="1"/>
  <c r="CD62" i="12"/>
  <c r="CB62" i="12"/>
  <c r="CL61" i="12"/>
  <c r="CK61" i="12"/>
  <c r="CD61" i="12" s="1"/>
  <c r="CJ61" i="12"/>
  <c r="CI61" i="12"/>
  <c r="CH61" i="12"/>
  <c r="CE61" i="12"/>
  <c r="CC61" i="12"/>
  <c r="CB61" i="12"/>
  <c r="CA61" i="12"/>
  <c r="AI58" i="12"/>
  <c r="AH58" i="12"/>
  <c r="AG58" i="12"/>
  <c r="AF58" i="12"/>
  <c r="AE58" i="12"/>
  <c r="AD58" i="12"/>
  <c r="AC58" i="12"/>
  <c r="AB58" i="12"/>
  <c r="AA58" i="12"/>
  <c r="Z58" i="12"/>
  <c r="Y58" i="12"/>
  <c r="X58" i="12"/>
  <c r="W58" i="12"/>
  <c r="V58" i="12"/>
  <c r="U58" i="12"/>
  <c r="CH57" i="12"/>
  <c r="CA57" i="12" s="1"/>
  <c r="F57" i="12"/>
  <c r="E57" i="12"/>
  <c r="CJ56" i="12"/>
  <c r="CH56" i="12"/>
  <c r="CA56" i="12" s="1"/>
  <c r="F56" i="12"/>
  <c r="E56" i="12"/>
  <c r="D56" i="12"/>
  <c r="CH55" i="12"/>
  <c r="CA55" i="12" s="1"/>
  <c r="F55" i="12"/>
  <c r="E55" i="12"/>
  <c r="AI54" i="12"/>
  <c r="AH54" i="12"/>
  <c r="AG54" i="12"/>
  <c r="AF54" i="12"/>
  <c r="AE54" i="12"/>
  <c r="AD54" i="12"/>
  <c r="AC54" i="12"/>
  <c r="AB54" i="12"/>
  <c r="AA54" i="12"/>
  <c r="CH54" i="12" s="1"/>
  <c r="CA54" i="12" s="1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CJ53" i="12"/>
  <c r="CH53" i="12"/>
  <c r="CA53" i="12" s="1"/>
  <c r="CC53" i="12"/>
  <c r="F53" i="12"/>
  <c r="E53" i="12"/>
  <c r="D53" i="12" s="1"/>
  <c r="CD53" i="12" s="1"/>
  <c r="CH52" i="12"/>
  <c r="CA52" i="12" s="1"/>
  <c r="F52" i="12"/>
  <c r="E52" i="12"/>
  <c r="D52" i="12" s="1"/>
  <c r="CH51" i="12"/>
  <c r="CA51" i="12" s="1"/>
  <c r="F51" i="12"/>
  <c r="E51" i="12"/>
  <c r="CH50" i="12"/>
  <c r="CA50" i="12"/>
  <c r="F50" i="12"/>
  <c r="E50" i="12"/>
  <c r="D50" i="12" s="1"/>
  <c r="CH49" i="12"/>
  <c r="CA49" i="12" s="1"/>
  <c r="F49" i="12"/>
  <c r="E49" i="12"/>
  <c r="CH48" i="12"/>
  <c r="CA48" i="12" s="1"/>
  <c r="F48" i="12"/>
  <c r="E48" i="12"/>
  <c r="E54" i="12" s="1"/>
  <c r="D48" i="12"/>
  <c r="CH47" i="12"/>
  <c r="CA47" i="12" s="1"/>
  <c r="F47" i="12"/>
  <c r="E47" i="12"/>
  <c r="AI46" i="12"/>
  <c r="AH46" i="12"/>
  <c r="AG46" i="12"/>
  <c r="AF46" i="12"/>
  <c r="AE46" i="12"/>
  <c r="AD46" i="12"/>
  <c r="AC46" i="12"/>
  <c r="AB46" i="12"/>
  <c r="AA46" i="12"/>
  <c r="CH46" i="12" s="1"/>
  <c r="CA46" i="12" s="1"/>
  <c r="Z46" i="12"/>
  <c r="Y46" i="12"/>
  <c r="X46" i="12"/>
  <c r="W46" i="12"/>
  <c r="V46" i="12"/>
  <c r="U46" i="12"/>
  <c r="E46" i="12" s="1"/>
  <c r="D46" i="12" s="1"/>
  <c r="F46" i="12"/>
  <c r="F45" i="12"/>
  <c r="E45" i="12"/>
  <c r="CH44" i="12"/>
  <c r="CA44" i="12" s="1"/>
  <c r="F44" i="12"/>
  <c r="E44" i="12"/>
  <c r="D44" i="12"/>
  <c r="CL43" i="12"/>
  <c r="CD43" i="12"/>
  <c r="F43" i="12"/>
  <c r="E43" i="12"/>
  <c r="D43" i="12" s="1"/>
  <c r="F42" i="12"/>
  <c r="E42" i="12"/>
  <c r="D42" i="12" s="1"/>
  <c r="CH41" i="12"/>
  <c r="CA41" i="12" s="1"/>
  <c r="F41" i="12"/>
  <c r="E41" i="12"/>
  <c r="AK36" i="12"/>
  <c r="AJ36" i="12"/>
  <c r="AI36" i="12"/>
  <c r="AH36" i="12"/>
  <c r="AG36" i="12"/>
  <c r="AF36" i="12"/>
  <c r="AE36" i="12"/>
  <c r="AD36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CH35" i="12"/>
  <c r="CA35" i="12"/>
  <c r="F35" i="12"/>
  <c r="E35" i="12"/>
  <c r="D35" i="12"/>
  <c r="CF35" i="12" s="1"/>
  <c r="CH34" i="12"/>
  <c r="CA34" i="12"/>
  <c r="F34" i="12"/>
  <c r="E34" i="12"/>
  <c r="D34" i="12"/>
  <c r="CH33" i="12"/>
  <c r="CA33" i="12"/>
  <c r="F33" i="12"/>
  <c r="E33" i="12"/>
  <c r="D33" i="12"/>
  <c r="CK32" i="12"/>
  <c r="CH32" i="12"/>
  <c r="CF32" i="12"/>
  <c r="CA32" i="12"/>
  <c r="F32" i="12"/>
  <c r="E32" i="12"/>
  <c r="D32" i="12"/>
  <c r="CI32" i="12" s="1"/>
  <c r="CB32" i="12" s="1"/>
  <c r="CM31" i="12"/>
  <c r="CH31" i="12"/>
  <c r="CF31" i="12"/>
  <c r="CA31" i="12"/>
  <c r="F31" i="12"/>
  <c r="E31" i="12"/>
  <c r="D31" i="12"/>
  <c r="CK30" i="12"/>
  <c r="CJ30" i="12"/>
  <c r="CH30" i="12"/>
  <c r="CF30" i="12"/>
  <c r="CE30" i="12"/>
  <c r="CA30" i="12"/>
  <c r="F30" i="12"/>
  <c r="E30" i="12"/>
  <c r="D30" i="12"/>
  <c r="CH29" i="12"/>
  <c r="CA29" i="12"/>
  <c r="F29" i="12"/>
  <c r="E29" i="12"/>
  <c r="D29" i="12" s="1"/>
  <c r="CK28" i="12"/>
  <c r="CJ28" i="12"/>
  <c r="CI28" i="12"/>
  <c r="CB28" i="12" s="1"/>
  <c r="CH28" i="12"/>
  <c r="CF28" i="12"/>
  <c r="CE28" i="12"/>
  <c r="CD28" i="12"/>
  <c r="CA28" i="12"/>
  <c r="F28" i="12"/>
  <c r="E28" i="12"/>
  <c r="D28" i="12"/>
  <c r="CH27" i="12"/>
  <c r="CA27" i="12"/>
  <c r="F27" i="12"/>
  <c r="E27" i="12"/>
  <c r="D27" i="12"/>
  <c r="CF27" i="12" s="1"/>
  <c r="CH26" i="12"/>
  <c r="CA26" i="12"/>
  <c r="F26" i="12"/>
  <c r="E26" i="12"/>
  <c r="D26" i="12"/>
  <c r="CH25" i="12"/>
  <c r="CA25" i="12"/>
  <c r="F25" i="12"/>
  <c r="E25" i="12"/>
  <c r="D25" i="12"/>
  <c r="CD25" i="12" s="1"/>
  <c r="CK24" i="12"/>
  <c r="CH24" i="12"/>
  <c r="CF24" i="12"/>
  <c r="CA24" i="12"/>
  <c r="F24" i="12"/>
  <c r="E24" i="12"/>
  <c r="D24" i="12"/>
  <c r="CI24" i="12" s="1"/>
  <c r="CB24" i="12" s="1"/>
  <c r="CM23" i="12"/>
  <c r="CH23" i="12"/>
  <c r="CF23" i="12"/>
  <c r="CA23" i="12"/>
  <c r="F23" i="12"/>
  <c r="E23" i="12"/>
  <c r="D23" i="12"/>
  <c r="CK22" i="12"/>
  <c r="CJ22" i="12"/>
  <c r="CH22" i="12"/>
  <c r="CF22" i="12"/>
  <c r="CE22" i="12"/>
  <c r="CA22" i="12"/>
  <c r="F22" i="12"/>
  <c r="E22" i="12"/>
  <c r="D22" i="12"/>
  <c r="CH21" i="12"/>
  <c r="CA21" i="12"/>
  <c r="F21" i="12"/>
  <c r="E21" i="12"/>
  <c r="D21" i="12" s="1"/>
  <c r="CK20" i="12"/>
  <c r="CJ20" i="12"/>
  <c r="CI20" i="12"/>
  <c r="CB20" i="12" s="1"/>
  <c r="CH20" i="12"/>
  <c r="CF20" i="12"/>
  <c r="CE20" i="12"/>
  <c r="CD20" i="12"/>
  <c r="CA20" i="12"/>
  <c r="F20" i="12"/>
  <c r="E20" i="12"/>
  <c r="D20" i="12"/>
  <c r="CH19" i="12"/>
  <c r="AL19" i="12"/>
  <c r="F19" i="12"/>
  <c r="F36" i="12" s="1"/>
  <c r="E19" i="12"/>
  <c r="CH15" i="12"/>
  <c r="CA15" i="12" s="1"/>
  <c r="CE15" i="12"/>
  <c r="F15" i="12"/>
  <c r="E15" i="12"/>
  <c r="D15" i="12"/>
  <c r="CL14" i="12"/>
  <c r="CJ14" i="12"/>
  <c r="CH14" i="12"/>
  <c r="CA14" i="12" s="1"/>
  <c r="CC14" i="12"/>
  <c r="F14" i="12"/>
  <c r="E14" i="12"/>
  <c r="D14" i="12" s="1"/>
  <c r="CJ13" i="12"/>
  <c r="CH13" i="12"/>
  <c r="CA13" i="12"/>
  <c r="F13" i="12"/>
  <c r="E13" i="12"/>
  <c r="D13" i="12"/>
  <c r="CD13" i="12" s="1"/>
  <c r="CJ12" i="12"/>
  <c r="CH12" i="12"/>
  <c r="F12" i="12"/>
  <c r="E12" i="12"/>
  <c r="D12" i="12" s="1"/>
  <c r="A5" i="12"/>
  <c r="A4" i="12"/>
  <c r="A3" i="12"/>
  <c r="A2" i="12"/>
  <c r="CI46" i="12" l="1"/>
  <c r="CB46" i="12" s="1"/>
  <c r="CK46" i="12"/>
  <c r="CL46" i="12"/>
  <c r="CD46" i="12"/>
  <c r="CE46" i="12"/>
  <c r="CI52" i="12"/>
  <c r="CB52" i="12" s="1"/>
  <c r="AJ52" i="12" s="1"/>
  <c r="CC52" i="12"/>
  <c r="CK52" i="12"/>
  <c r="CD52" i="12"/>
  <c r="CJ52" i="12"/>
  <c r="CL52" i="12"/>
  <c r="CE52" i="12"/>
  <c r="CK266" i="12"/>
  <c r="CG266" i="12"/>
  <c r="CE266" i="12"/>
  <c r="CJ264" i="12"/>
  <c r="CC264" i="12" s="1"/>
  <c r="CM266" i="12"/>
  <c r="CF266" i="12"/>
  <c r="CI266" i="12"/>
  <c r="CB266" i="12" s="1"/>
  <c r="AF266" i="12" s="1"/>
  <c r="CL266" i="12"/>
  <c r="CN266" i="12"/>
  <c r="CD266" i="12"/>
  <c r="AJ15" i="12"/>
  <c r="CL21" i="12"/>
  <c r="CC21" i="12"/>
  <c r="CJ21" i="12"/>
  <c r="CE21" i="12"/>
  <c r="CI21" i="12"/>
  <c r="CB21" i="12" s="1"/>
  <c r="CK21" i="12"/>
  <c r="CD21" i="12"/>
  <c r="AL21" i="12" s="1"/>
  <c r="CM21" i="12"/>
  <c r="CF21" i="12"/>
  <c r="J62" i="12"/>
  <c r="AL20" i="12"/>
  <c r="CL29" i="12"/>
  <c r="CC29" i="12"/>
  <c r="CJ29" i="12"/>
  <c r="CE29" i="12"/>
  <c r="CI29" i="12"/>
  <c r="CB29" i="12" s="1"/>
  <c r="AL29" i="12" s="1"/>
  <c r="CM29" i="12"/>
  <c r="CD29" i="12"/>
  <c r="CF29" i="12"/>
  <c r="CK29" i="12"/>
  <c r="CE42" i="12"/>
  <c r="CI42" i="12"/>
  <c r="CB42" i="12" s="1"/>
  <c r="AJ42" i="12" s="1"/>
  <c r="CL42" i="12"/>
  <c r="CK42" i="12"/>
  <c r="CD42" i="12"/>
  <c r="CH158" i="12"/>
  <c r="CA158" i="12" s="1"/>
  <c r="CI158" i="12"/>
  <c r="CB158" i="12" s="1"/>
  <c r="CK158" i="12"/>
  <c r="CD158" i="12" s="1"/>
  <c r="CJ158" i="12"/>
  <c r="CC158" i="12" s="1"/>
  <c r="CL26" i="12"/>
  <c r="CC26" i="12"/>
  <c r="AL26" i="12" s="1"/>
  <c r="CM26" i="12"/>
  <c r="CI35" i="12"/>
  <c r="CB35" i="12" s="1"/>
  <c r="CI50" i="12"/>
  <c r="CB50" i="12" s="1"/>
  <c r="CC50" i="12"/>
  <c r="CF80" i="12"/>
  <c r="CN80" i="12"/>
  <c r="CG80" i="12" s="1"/>
  <c r="CL84" i="12"/>
  <c r="CH84" i="12"/>
  <c r="CD84" i="12"/>
  <c r="CM84" i="12"/>
  <c r="CB84" i="12"/>
  <c r="CL88" i="12"/>
  <c r="CH88" i="12"/>
  <c r="CD88" i="12"/>
  <c r="CM88" i="12"/>
  <c r="CB88" i="12"/>
  <c r="CN93" i="12"/>
  <c r="CG93" i="12" s="1"/>
  <c r="CI93" i="12"/>
  <c r="CE93" i="12"/>
  <c r="CM93" i="12"/>
  <c r="CA93" i="12"/>
  <c r="CL96" i="12"/>
  <c r="CB96" i="12"/>
  <c r="CN96" i="12"/>
  <c r="CG96" i="12" s="1"/>
  <c r="CH96" i="12"/>
  <c r="CA96" i="12"/>
  <c r="CF96" i="12"/>
  <c r="CL97" i="12"/>
  <c r="CH97" i="12"/>
  <c r="CD97" i="12"/>
  <c r="CN97" i="12"/>
  <c r="CG97" i="12" s="1"/>
  <c r="CI97" i="12"/>
  <c r="CC97" i="12"/>
  <c r="CF97" i="12"/>
  <c r="CM97" i="12"/>
  <c r="CF103" i="12"/>
  <c r="CN103" i="12"/>
  <c r="CG103" i="12" s="1"/>
  <c r="CL107" i="12"/>
  <c r="CH107" i="12"/>
  <c r="CD107" i="12"/>
  <c r="CM107" i="12"/>
  <c r="CB107" i="12"/>
  <c r="CN107" i="12"/>
  <c r="CG107" i="12" s="1"/>
  <c r="CL115" i="12"/>
  <c r="CH115" i="12"/>
  <c r="CD115" i="12"/>
  <c r="CM115" i="12"/>
  <c r="CB115" i="12"/>
  <c r="CN115" i="12"/>
  <c r="CG115" i="12" s="1"/>
  <c r="CI118" i="12"/>
  <c r="CH162" i="12"/>
  <c r="CA162" i="12" s="1"/>
  <c r="CK162" i="12"/>
  <c r="CD162" i="12" s="1"/>
  <c r="AF216" i="12"/>
  <c r="CN236" i="12"/>
  <c r="CI236" i="12"/>
  <c r="CB236" i="12" s="1"/>
  <c r="CM236" i="12"/>
  <c r="CE236" i="12"/>
  <c r="CL236" i="12"/>
  <c r="CG236" i="12"/>
  <c r="CJ234" i="12"/>
  <c r="CC234" i="12" s="1"/>
  <c r="CK270" i="12"/>
  <c r="CG270" i="12"/>
  <c r="CE270" i="12"/>
  <c r="CJ268" i="12"/>
  <c r="CC268" i="12" s="1"/>
  <c r="CI270" i="12"/>
  <c r="CB270" i="12" s="1"/>
  <c r="AF270" i="12" s="1"/>
  <c r="CM270" i="12"/>
  <c r="CD270" i="12"/>
  <c r="CN270" i="12"/>
  <c r="CL270" i="12"/>
  <c r="CF270" i="12"/>
  <c r="CK12" i="12"/>
  <c r="CE12" i="12"/>
  <c r="CL12" i="12"/>
  <c r="CD12" i="12"/>
  <c r="CD26" i="12"/>
  <c r="CI26" i="12"/>
  <c r="CB26" i="12" s="1"/>
  <c r="CL33" i="12"/>
  <c r="CC33" i="12"/>
  <c r="CJ33" i="12"/>
  <c r="CE33" i="12"/>
  <c r="CK35" i="12"/>
  <c r="CI48" i="12"/>
  <c r="CB48" i="12" s="1"/>
  <c r="AJ48" i="12" s="1"/>
  <c r="CC48" i="12"/>
  <c r="CK48" i="12"/>
  <c r="CD48" i="12"/>
  <c r="CD50" i="12"/>
  <c r="CA80" i="12"/>
  <c r="CL81" i="12"/>
  <c r="CH81" i="12"/>
  <c r="CD81" i="12"/>
  <c r="CM81" i="12"/>
  <c r="CB81" i="12"/>
  <c r="CF81" i="12"/>
  <c r="CN81" i="12"/>
  <c r="CG81" i="12" s="1"/>
  <c r="CA84" i="12"/>
  <c r="CL85" i="12"/>
  <c r="CH85" i="12"/>
  <c r="CD85" i="12"/>
  <c r="CM85" i="12"/>
  <c r="CB85" i="12"/>
  <c r="CN85" i="12"/>
  <c r="CG85" i="12" s="1"/>
  <c r="CI88" i="12"/>
  <c r="CF89" i="12"/>
  <c r="CN89" i="12"/>
  <c r="CG89" i="12" s="1"/>
  <c r="CB93" i="12"/>
  <c r="CI96" i="12"/>
  <c r="CA103" i="12"/>
  <c r="CI107" i="12"/>
  <c r="CF108" i="12"/>
  <c r="CN108" i="12"/>
  <c r="CG108" i="12" s="1"/>
  <c r="CL112" i="12"/>
  <c r="CH112" i="12"/>
  <c r="CD112" i="12"/>
  <c r="CM112" i="12"/>
  <c r="CB112" i="12"/>
  <c r="CN112" i="12"/>
  <c r="CG112" i="12" s="1"/>
  <c r="CI115" i="12"/>
  <c r="CJ118" i="12"/>
  <c r="CK161" i="12"/>
  <c r="CD161" i="12" s="1"/>
  <c r="CJ161" i="12"/>
  <c r="CC161" i="12" s="1"/>
  <c r="CJ175" i="12"/>
  <c r="CC175" i="12" s="1"/>
  <c r="CK175" i="12"/>
  <c r="CD175" i="12" s="1"/>
  <c r="CK189" i="12"/>
  <c r="CD189" i="12" s="1"/>
  <c r="CH189" i="12"/>
  <c r="CA189" i="12" s="1"/>
  <c r="CL189" i="12"/>
  <c r="CE189" i="12" s="1"/>
  <c r="CJ189" i="12"/>
  <c r="CC189" i="12" s="1"/>
  <c r="CM207" i="12"/>
  <c r="CI207" i="12"/>
  <c r="CB207" i="12" s="1"/>
  <c r="CE207" i="12"/>
  <c r="AF207" i="12" s="1"/>
  <c r="CK207" i="12"/>
  <c r="CF207" i="12"/>
  <c r="CD207" i="12"/>
  <c r="CJ205" i="12"/>
  <c r="CC205" i="12" s="1"/>
  <c r="CN207" i="12"/>
  <c r="CF236" i="12"/>
  <c r="CL247" i="12"/>
  <c r="CD247" i="12"/>
  <c r="CN247" i="12"/>
  <c r="CI247" i="12"/>
  <c r="CB247" i="12" s="1"/>
  <c r="CE247" i="12"/>
  <c r="AF247" i="12" s="1"/>
  <c r="CM247" i="12"/>
  <c r="CG247" i="12"/>
  <c r="CF247" i="12"/>
  <c r="CJ245" i="12"/>
  <c r="CC245" i="12" s="1"/>
  <c r="AF245" i="12" s="1"/>
  <c r="CM278" i="12"/>
  <c r="CI278" i="12"/>
  <c r="CB278" i="12" s="1"/>
  <c r="CE278" i="12"/>
  <c r="CD278" i="12"/>
  <c r="AF278" i="12" s="1"/>
  <c r="CK278" i="12"/>
  <c r="CF278" i="12"/>
  <c r="CN278" i="12"/>
  <c r="CL278" i="12"/>
  <c r="CJ276" i="12"/>
  <c r="CC276" i="12" s="1"/>
  <c r="CG278" i="12"/>
  <c r="CA12" i="12"/>
  <c r="AJ12" i="12" s="1"/>
  <c r="CL22" i="12"/>
  <c r="CC22" i="12"/>
  <c r="CM22" i="12"/>
  <c r="CL23" i="12"/>
  <c r="CC23" i="12"/>
  <c r="CJ23" i="12"/>
  <c r="CE23" i="12"/>
  <c r="CI23" i="12"/>
  <c r="CB23" i="12" s="1"/>
  <c r="AL23" i="12" s="1"/>
  <c r="CL30" i="12"/>
  <c r="CC30" i="12"/>
  <c r="CM30" i="12"/>
  <c r="CD33" i="12"/>
  <c r="CC46" i="12"/>
  <c r="CL48" i="12"/>
  <c r="CL50" i="12"/>
  <c r="D55" i="12"/>
  <c r="E58" i="12"/>
  <c r="CI81" i="12"/>
  <c r="CF82" i="12"/>
  <c r="CA85" i="12"/>
  <c r="CL86" i="12"/>
  <c r="CH86" i="12"/>
  <c r="CD86" i="12"/>
  <c r="CM86" i="12"/>
  <c r="CB86" i="12"/>
  <c r="CF86" i="12"/>
  <c r="CN86" i="12"/>
  <c r="CG86" i="12" s="1"/>
  <c r="CJ88" i="12"/>
  <c r="CL93" i="12"/>
  <c r="CB97" i="12"/>
  <c r="CL101" i="12"/>
  <c r="CH101" i="12"/>
  <c r="CD101" i="12"/>
  <c r="CM101" i="12"/>
  <c r="CB101" i="12"/>
  <c r="CN101" i="12"/>
  <c r="CG101" i="12" s="1"/>
  <c r="CC107" i="12"/>
  <c r="CF109" i="12"/>
  <c r="CC115" i="12"/>
  <c r="CN129" i="12"/>
  <c r="CG129" i="12" s="1"/>
  <c r="CJ129" i="12"/>
  <c r="CF129" i="12"/>
  <c r="CB129" i="12"/>
  <c r="CK129" i="12"/>
  <c r="CE129" i="12"/>
  <c r="CI129" i="12"/>
  <c r="CC129" i="12"/>
  <c r="CM129" i="12"/>
  <c r="CD129" i="12"/>
  <c r="AF210" i="12"/>
  <c r="CM221" i="12"/>
  <c r="CI221" i="12"/>
  <c r="CB221" i="12" s="1"/>
  <c r="CD221" i="12"/>
  <c r="CN221" i="12"/>
  <c r="CG221" i="12"/>
  <c r="CL221" i="12"/>
  <c r="CF221" i="12"/>
  <c r="CJ219" i="12"/>
  <c r="CC219" i="12" s="1"/>
  <c r="CK221" i="12"/>
  <c r="CK272" i="12"/>
  <c r="CG272" i="12"/>
  <c r="CE272" i="12"/>
  <c r="CJ270" i="12"/>
  <c r="CC270" i="12" s="1"/>
  <c r="CL272" i="12"/>
  <c r="CD272" i="12"/>
  <c r="CN272" i="12"/>
  <c r="CF272" i="12"/>
  <c r="CM272" i="12"/>
  <c r="CI272" i="12"/>
  <c r="CB272" i="12" s="1"/>
  <c r="AF272" i="12" s="1"/>
  <c r="D19" i="12"/>
  <c r="E36" i="12"/>
  <c r="CL27" i="12"/>
  <c r="CC27" i="12"/>
  <c r="CJ27" i="12"/>
  <c r="CE27" i="12"/>
  <c r="CI27" i="12"/>
  <c r="CB27" i="12" s="1"/>
  <c r="AL27" i="12" s="1"/>
  <c r="CL34" i="12"/>
  <c r="CC34" i="12"/>
  <c r="CM34" i="12"/>
  <c r="CL35" i="12"/>
  <c r="CC35" i="12"/>
  <c r="CJ35" i="12"/>
  <c r="CE35" i="12"/>
  <c r="CJ50" i="12"/>
  <c r="CL80" i="12"/>
  <c r="CH80" i="12"/>
  <c r="CD80" i="12"/>
  <c r="CM80" i="12"/>
  <c r="CB80" i="12"/>
  <c r="CF84" i="12"/>
  <c r="CN84" i="12"/>
  <c r="CG84" i="12" s="1"/>
  <c r="CF88" i="12"/>
  <c r="CN88" i="12"/>
  <c r="CG88" i="12" s="1"/>
  <c r="CH93" i="12"/>
  <c r="CL103" i="12"/>
  <c r="CH103" i="12"/>
  <c r="CD103" i="12"/>
  <c r="CM103" i="12"/>
  <c r="CB103" i="12"/>
  <c r="CF107" i="12"/>
  <c r="CL111" i="12"/>
  <c r="CH111" i="12"/>
  <c r="CD111" i="12"/>
  <c r="CM111" i="12"/>
  <c r="CB111" i="12"/>
  <c r="CF111" i="12"/>
  <c r="CN111" i="12"/>
  <c r="CG111" i="12" s="1"/>
  <c r="CF115" i="12"/>
  <c r="CL118" i="12"/>
  <c r="CH118" i="12"/>
  <c r="CD118" i="12"/>
  <c r="CK118" i="12"/>
  <c r="CF118" i="12"/>
  <c r="CA118" i="12"/>
  <c r="CM118" i="12"/>
  <c r="CE118" i="12"/>
  <c r="CL122" i="12"/>
  <c r="CH122" i="12"/>
  <c r="CD122" i="12"/>
  <c r="CK122" i="12"/>
  <c r="CF122" i="12"/>
  <c r="CA122" i="12"/>
  <c r="CM122" i="12"/>
  <c r="CE122" i="12"/>
  <c r="CI122" i="12"/>
  <c r="CN126" i="12"/>
  <c r="CG126" i="12" s="1"/>
  <c r="CJ126" i="12"/>
  <c r="CF126" i="12"/>
  <c r="CB126" i="12"/>
  <c r="CK126" i="12"/>
  <c r="CE126" i="12"/>
  <c r="CH126" i="12"/>
  <c r="CA126" i="12"/>
  <c r="D132" i="12"/>
  <c r="F152" i="12"/>
  <c r="D152" i="12" s="1"/>
  <c r="D153" i="12"/>
  <c r="CK157" i="12"/>
  <c r="CD157" i="12" s="1"/>
  <c r="CI157" i="12"/>
  <c r="CB157" i="12" s="1"/>
  <c r="CH157" i="12"/>
  <c r="CA157" i="12" s="1"/>
  <c r="U157" i="12" s="1"/>
  <c r="CM203" i="12"/>
  <c r="CI203" i="12"/>
  <c r="CB203" i="12" s="1"/>
  <c r="CE203" i="12"/>
  <c r="CK203" i="12"/>
  <c r="CF203" i="12"/>
  <c r="CD203" i="12"/>
  <c r="CL203" i="12"/>
  <c r="AF214" i="12"/>
  <c r="CM219" i="12"/>
  <c r="CI219" i="12"/>
  <c r="CB219" i="12" s="1"/>
  <c r="CE219" i="12"/>
  <c r="CK219" i="12"/>
  <c r="CF219" i="12"/>
  <c r="CD219" i="12"/>
  <c r="CJ217" i="12"/>
  <c r="CC217" i="12" s="1"/>
  <c r="CL219" i="12"/>
  <c r="CL231" i="12"/>
  <c r="CF231" i="12"/>
  <c r="CI231" i="12"/>
  <c r="CB231" i="12" s="1"/>
  <c r="CM231" i="12"/>
  <c r="CE231" i="12"/>
  <c r="CN231" i="12"/>
  <c r="CJ229" i="12"/>
  <c r="CC229" i="12" s="1"/>
  <c r="CG231" i="12"/>
  <c r="CC12" i="12"/>
  <c r="CI13" i="12"/>
  <c r="CB13" i="12" s="1"/>
  <c r="CC13" i="12"/>
  <c r="AJ13" i="12" s="1"/>
  <c r="CL13" i="12"/>
  <c r="CE13" i="12"/>
  <c r="CK13" i="12"/>
  <c r="CL24" i="12"/>
  <c r="CC24" i="12"/>
  <c r="AL24" i="12" s="1"/>
  <c r="CM24" i="12"/>
  <c r="CL25" i="12"/>
  <c r="CC25" i="12"/>
  <c r="CJ25" i="12"/>
  <c r="CE25" i="12"/>
  <c r="CI25" i="12"/>
  <c r="CB25" i="12" s="1"/>
  <c r="AL25" i="12" s="1"/>
  <c r="CD27" i="12"/>
  <c r="CK27" i="12"/>
  <c r="CL32" i="12"/>
  <c r="CC32" i="12"/>
  <c r="AL32" i="12" s="1"/>
  <c r="CM32" i="12"/>
  <c r="CI33" i="12"/>
  <c r="CB33" i="12" s="1"/>
  <c r="AL33" i="12" s="1"/>
  <c r="CD34" i="12"/>
  <c r="CI34" i="12"/>
  <c r="CB34" i="12" s="1"/>
  <c r="AL34" i="12" s="1"/>
  <c r="CD35" i="12"/>
  <c r="CI44" i="12"/>
  <c r="CB44" i="12" s="1"/>
  <c r="AJ44" i="12" s="1"/>
  <c r="CC44" i="12"/>
  <c r="CK44" i="12"/>
  <c r="CD44" i="12"/>
  <c r="CJ44" i="12"/>
  <c r="CJ48" i="12"/>
  <c r="CK50" i="12"/>
  <c r="CK53" i="12"/>
  <c r="CE53" i="12"/>
  <c r="CL53" i="12"/>
  <c r="CI80" i="12"/>
  <c r="CI84" i="12"/>
  <c r="CF85" i="12"/>
  <c r="CA88" i="12"/>
  <c r="CL89" i="12"/>
  <c r="CH89" i="12"/>
  <c r="CD89" i="12"/>
  <c r="CM89" i="12"/>
  <c r="CB89" i="12"/>
  <c r="CK93" i="12"/>
  <c r="CA97" i="12"/>
  <c r="CL98" i="12"/>
  <c r="CH98" i="12"/>
  <c r="CD98" i="12"/>
  <c r="CN98" i="12"/>
  <c r="CG98" i="12" s="1"/>
  <c r="CI98" i="12"/>
  <c r="CC98" i="12"/>
  <c r="CF98" i="12"/>
  <c r="CM98" i="12"/>
  <c r="CI103" i="12"/>
  <c r="CL104" i="12"/>
  <c r="CH104" i="12"/>
  <c r="CD104" i="12"/>
  <c r="CM104" i="12"/>
  <c r="CB104" i="12"/>
  <c r="CF104" i="12"/>
  <c r="CN104" i="12"/>
  <c r="CG104" i="12" s="1"/>
  <c r="CA107" i="12"/>
  <c r="V107" i="12" s="1"/>
  <c r="CL108" i="12"/>
  <c r="CH108" i="12"/>
  <c r="CD108" i="12"/>
  <c r="CM108" i="12"/>
  <c r="CB108" i="12"/>
  <c r="CA111" i="12"/>
  <c r="CI111" i="12"/>
  <c r="CF112" i="12"/>
  <c r="CA115" i="12"/>
  <c r="CL116" i="12"/>
  <c r="CH116" i="12"/>
  <c r="CD116" i="12"/>
  <c r="CK116" i="12"/>
  <c r="CF116" i="12"/>
  <c r="CI116" i="12"/>
  <c r="CB116" i="12"/>
  <c r="CB118" i="12"/>
  <c r="CB122" i="12"/>
  <c r="CJ122" i="12"/>
  <c r="CC126" i="12"/>
  <c r="CM126" i="12"/>
  <c r="CN128" i="12"/>
  <c r="CG128" i="12" s="1"/>
  <c r="CJ128" i="12"/>
  <c r="CF128" i="12"/>
  <c r="CB128" i="12"/>
  <c r="CK128" i="12"/>
  <c r="CE128" i="12"/>
  <c r="CL128" i="12"/>
  <c r="CD128" i="12"/>
  <c r="CI128" i="12"/>
  <c r="CA128" i="12"/>
  <c r="CM128" i="12"/>
  <c r="CH150" i="12"/>
  <c r="CA150" i="12" s="1"/>
  <c r="CJ150" i="12"/>
  <c r="CC150" i="12" s="1"/>
  <c r="CK150" i="12"/>
  <c r="CD150" i="12" s="1"/>
  <c r="CJ163" i="12"/>
  <c r="CC163" i="12" s="1"/>
  <c r="U163" i="12" s="1"/>
  <c r="CK163" i="12"/>
  <c r="CD163" i="12" s="1"/>
  <c r="CI163" i="12"/>
  <c r="CB163" i="12" s="1"/>
  <c r="CJ167" i="12"/>
  <c r="CC167" i="12" s="1"/>
  <c r="CK167" i="12"/>
  <c r="CD167" i="12" s="1"/>
  <c r="CI167" i="12"/>
  <c r="CB167" i="12" s="1"/>
  <c r="U167" i="12" s="1"/>
  <c r="CJ171" i="12"/>
  <c r="CC171" i="12" s="1"/>
  <c r="U171" i="12" s="1"/>
  <c r="CK171" i="12"/>
  <c r="CD171" i="12" s="1"/>
  <c r="CI175" i="12"/>
  <c r="CB175" i="12" s="1"/>
  <c r="U175" i="12" s="1"/>
  <c r="CJ179" i="12"/>
  <c r="CC179" i="12" s="1"/>
  <c r="CK179" i="12"/>
  <c r="CD179" i="12" s="1"/>
  <c r="CI179" i="12"/>
  <c r="CB179" i="12" s="1"/>
  <c r="U179" i="12" s="1"/>
  <c r="CI189" i="12"/>
  <c r="CB189" i="12" s="1"/>
  <c r="CN203" i="12"/>
  <c r="CM205" i="12"/>
  <c r="CI205" i="12"/>
  <c r="CB205" i="12" s="1"/>
  <c r="AF205" i="12" s="1"/>
  <c r="CE205" i="12"/>
  <c r="CK205" i="12"/>
  <c r="CF205" i="12"/>
  <c r="CD205" i="12"/>
  <c r="CJ203" i="12"/>
  <c r="CC203" i="12" s="1"/>
  <c r="AF203" i="12" s="1"/>
  <c r="CL205" i="12"/>
  <c r="CG205" i="12"/>
  <c r="CN205" i="12"/>
  <c r="CL207" i="12"/>
  <c r="CL235" i="12"/>
  <c r="CF235" i="12"/>
  <c r="CI235" i="12"/>
  <c r="CB235" i="12" s="1"/>
  <c r="CN235" i="12"/>
  <c r="CE235" i="12"/>
  <c r="CM235" i="12"/>
  <c r="CG235" i="12"/>
  <c r="CL257" i="12"/>
  <c r="CD257" i="12"/>
  <c r="CM257" i="12"/>
  <c r="CF257" i="12"/>
  <c r="CJ255" i="12"/>
  <c r="CC255" i="12" s="1"/>
  <c r="CN257" i="12"/>
  <c r="CG257" i="12"/>
  <c r="CK257" i="12"/>
  <c r="CE257" i="12"/>
  <c r="CI257" i="12"/>
  <c r="CB257" i="12" s="1"/>
  <c r="CK264" i="12"/>
  <c r="CG264" i="12"/>
  <c r="CE264" i="12"/>
  <c r="CJ262" i="12"/>
  <c r="CC262" i="12" s="1"/>
  <c r="CL264" i="12"/>
  <c r="CD264" i="12"/>
  <c r="CN264" i="12"/>
  <c r="CF264" i="12"/>
  <c r="CI264" i="12"/>
  <c r="CB264" i="12" s="1"/>
  <c r="AF264" i="12" s="1"/>
  <c r="CM264" i="12"/>
  <c r="CK14" i="12"/>
  <c r="CE14" i="12"/>
  <c r="CI14" i="12"/>
  <c r="CB14" i="12" s="1"/>
  <c r="CD14" i="12"/>
  <c r="CI15" i="12"/>
  <c r="CB15" i="12" s="1"/>
  <c r="CC15" i="12"/>
  <c r="CJ15" i="12"/>
  <c r="CK15" i="12"/>
  <c r="CD24" i="12"/>
  <c r="CK25" i="12"/>
  <c r="CE26" i="12"/>
  <c r="CJ26" i="12"/>
  <c r="CM27" i="12"/>
  <c r="CL31" i="12"/>
  <c r="CC31" i="12"/>
  <c r="CJ31" i="12"/>
  <c r="CE31" i="12"/>
  <c r="CI31" i="12"/>
  <c r="CB31" i="12" s="1"/>
  <c r="AL31" i="12" s="1"/>
  <c r="CD32" i="12"/>
  <c r="CK33" i="12"/>
  <c r="CE34" i="12"/>
  <c r="CJ34" i="12"/>
  <c r="CM35" i="12"/>
  <c r="CL44" i="12"/>
  <c r="CJ46" i="12"/>
  <c r="CE50" i="12"/>
  <c r="CI56" i="12"/>
  <c r="CB56" i="12" s="1"/>
  <c r="AJ56" i="12" s="1"/>
  <c r="CC56" i="12"/>
  <c r="CL56" i="12"/>
  <c r="CE56" i="12"/>
  <c r="CK56" i="12"/>
  <c r="J65" i="12"/>
  <c r="CC80" i="12"/>
  <c r="CA81" i="12"/>
  <c r="CL82" i="12"/>
  <c r="CH82" i="12"/>
  <c r="CD82" i="12"/>
  <c r="CM82" i="12"/>
  <c r="CB82" i="12"/>
  <c r="CC84" i="12"/>
  <c r="CJ84" i="12"/>
  <c r="CI85" i="12"/>
  <c r="CC88" i="12"/>
  <c r="CA89" i="12"/>
  <c r="CL90" i="12"/>
  <c r="CH90" i="12"/>
  <c r="CD90" i="12"/>
  <c r="CM90" i="12"/>
  <c r="CB90" i="12"/>
  <c r="CF90" i="12"/>
  <c r="CD93" i="12"/>
  <c r="CD96" i="12"/>
  <c r="CK96" i="12"/>
  <c r="CJ97" i="12"/>
  <c r="CA98" i="12"/>
  <c r="V98" i="12" s="1"/>
  <c r="CL99" i="12"/>
  <c r="CH99" i="12"/>
  <c r="CD99" i="12"/>
  <c r="CN99" i="12"/>
  <c r="CG99" i="12" s="1"/>
  <c r="CI99" i="12"/>
  <c r="CC99" i="12"/>
  <c r="CF99" i="12"/>
  <c r="CF101" i="12"/>
  <c r="CJ103" i="12"/>
  <c r="CA104" i="12"/>
  <c r="CI104" i="12"/>
  <c r="CL105" i="12"/>
  <c r="CH105" i="12"/>
  <c r="CD105" i="12"/>
  <c r="CM105" i="12"/>
  <c r="CB105" i="12"/>
  <c r="CF105" i="12"/>
  <c r="CN105" i="12"/>
  <c r="CG105" i="12" s="1"/>
  <c r="CJ107" i="12"/>
  <c r="CA108" i="12"/>
  <c r="V108" i="12" s="1"/>
  <c r="CL109" i="12"/>
  <c r="CH109" i="12"/>
  <c r="CD109" i="12"/>
  <c r="CM109" i="12"/>
  <c r="CB109" i="12"/>
  <c r="CJ111" i="12"/>
  <c r="CA112" i="12"/>
  <c r="CI112" i="12"/>
  <c r="CL113" i="12"/>
  <c r="CH113" i="12"/>
  <c r="CD113" i="12"/>
  <c r="CM113" i="12"/>
  <c r="CB113" i="12"/>
  <c r="CF113" i="12"/>
  <c r="CN113" i="12"/>
  <c r="CG113" i="12" s="1"/>
  <c r="CJ115" i="12"/>
  <c r="CA116" i="12"/>
  <c r="CC118" i="12"/>
  <c r="CL120" i="12"/>
  <c r="CH120" i="12"/>
  <c r="CD120" i="12"/>
  <c r="CK120" i="12"/>
  <c r="CF120" i="12"/>
  <c r="CA120" i="12"/>
  <c r="V120" i="12" s="1"/>
  <c r="CI120" i="12"/>
  <c r="CB120" i="12"/>
  <c r="CC122" i="12"/>
  <c r="CN122" i="12"/>
  <c r="CG122" i="12" s="1"/>
  <c r="CL124" i="12"/>
  <c r="CH124" i="12"/>
  <c r="CD124" i="12"/>
  <c r="CK124" i="12"/>
  <c r="CF124" i="12"/>
  <c r="CA124" i="12"/>
  <c r="CI124" i="12"/>
  <c r="CB124" i="12"/>
  <c r="CD126" i="12"/>
  <c r="CC128" i="12"/>
  <c r="CL129" i="12"/>
  <c r="CJ157" i="12"/>
  <c r="CC157" i="12" s="1"/>
  <c r="CH161" i="12"/>
  <c r="CA161" i="12" s="1"/>
  <c r="CI162" i="12"/>
  <c r="CB162" i="12" s="1"/>
  <c r="CL245" i="12"/>
  <c r="CD245" i="12"/>
  <c r="CK245" i="12"/>
  <c r="CG245" i="12"/>
  <c r="CN245" i="12"/>
  <c r="CM245" i="12"/>
  <c r="CF245" i="12"/>
  <c r="CJ243" i="12"/>
  <c r="CC243" i="12" s="1"/>
  <c r="CI245" i="12"/>
  <c r="CB245" i="12" s="1"/>
  <c r="CI12" i="12"/>
  <c r="CB12" i="12" s="1"/>
  <c r="CD15" i="12"/>
  <c r="CL15" i="12"/>
  <c r="CL20" i="12"/>
  <c r="CC20" i="12"/>
  <c r="CM20" i="12"/>
  <c r="CD22" i="12"/>
  <c r="CI22" i="12"/>
  <c r="CB22" i="12" s="1"/>
  <c r="CD23" i="12"/>
  <c r="CK23" i="12"/>
  <c r="CE24" i="12"/>
  <c r="CJ24" i="12"/>
  <c r="CF25" i="12"/>
  <c r="CM25" i="12"/>
  <c r="CF26" i="12"/>
  <c r="CK26" i="12"/>
  <c r="CL28" i="12"/>
  <c r="CC28" i="12"/>
  <c r="AL28" i="12" s="1"/>
  <c r="CM28" i="12"/>
  <c r="CD30" i="12"/>
  <c r="CI30" i="12"/>
  <c r="CB30" i="12" s="1"/>
  <c r="AL30" i="12" s="1"/>
  <c r="CD31" i="12"/>
  <c r="CK31" i="12"/>
  <c r="CE32" i="12"/>
  <c r="CJ32" i="12"/>
  <c r="CF33" i="12"/>
  <c r="CM33" i="12"/>
  <c r="CF34" i="12"/>
  <c r="CK34" i="12"/>
  <c r="AL35" i="12"/>
  <c r="CK43" i="12"/>
  <c r="CI43" i="12"/>
  <c r="CB43" i="12" s="1"/>
  <c r="CE43" i="12"/>
  <c r="CE44" i="12"/>
  <c r="D45" i="12"/>
  <c r="CE48" i="12"/>
  <c r="D49" i="12"/>
  <c r="CI53" i="12"/>
  <c r="CB53" i="12" s="1"/>
  <c r="AJ53" i="12" s="1"/>
  <c r="CD56" i="12"/>
  <c r="D57" i="12"/>
  <c r="CE80" i="12"/>
  <c r="CK80" i="12"/>
  <c r="CC81" i="12"/>
  <c r="CJ81" i="12"/>
  <c r="CA82" i="12"/>
  <c r="CI82" i="12"/>
  <c r="CL83" i="12"/>
  <c r="CH83" i="12"/>
  <c r="CD83" i="12"/>
  <c r="CM83" i="12"/>
  <c r="CB83" i="12"/>
  <c r="CF83" i="12"/>
  <c r="V83" i="12" s="1"/>
  <c r="CN83" i="12"/>
  <c r="CG83" i="12" s="1"/>
  <c r="CE84" i="12"/>
  <c r="CK84" i="12"/>
  <c r="CC85" i="12"/>
  <c r="CJ85" i="12"/>
  <c r="CA86" i="12"/>
  <c r="CI86" i="12"/>
  <c r="CL87" i="12"/>
  <c r="CH87" i="12"/>
  <c r="CD87" i="12"/>
  <c r="CM87" i="12"/>
  <c r="CB87" i="12"/>
  <c r="V87" i="12" s="1"/>
  <c r="CF87" i="12"/>
  <c r="CN87" i="12"/>
  <c r="CG87" i="12" s="1"/>
  <c r="CE88" i="12"/>
  <c r="CK88" i="12"/>
  <c r="CC89" i="12"/>
  <c r="CJ89" i="12"/>
  <c r="CA90" i="12"/>
  <c r="CI90" i="12"/>
  <c r="CN91" i="12"/>
  <c r="CG91" i="12" s="1"/>
  <c r="CI91" i="12"/>
  <c r="CE91" i="12"/>
  <c r="CH91" i="12"/>
  <c r="CB91" i="12"/>
  <c r="V91" i="12" s="1"/>
  <c r="CF93" i="12"/>
  <c r="CL94" i="12"/>
  <c r="CB94" i="12"/>
  <c r="CI94" i="12"/>
  <c r="CD94" i="12"/>
  <c r="CF94" i="12"/>
  <c r="CN94" i="12"/>
  <c r="CG94" i="12" s="1"/>
  <c r="CE96" i="12"/>
  <c r="CM96" i="12"/>
  <c r="CE97" i="12"/>
  <c r="CK97" i="12"/>
  <c r="CB98" i="12"/>
  <c r="CJ98" i="12"/>
  <c r="CA99" i="12"/>
  <c r="CL100" i="12"/>
  <c r="CF100" i="12"/>
  <c r="CM100" i="12"/>
  <c r="CE100" i="12"/>
  <c r="V100" i="12" s="1"/>
  <c r="CI100" i="12"/>
  <c r="CA101" i="12"/>
  <c r="CI101" i="12"/>
  <c r="CL102" i="12"/>
  <c r="CH102" i="12"/>
  <c r="CD102" i="12"/>
  <c r="CM102" i="12"/>
  <c r="CB102" i="12"/>
  <c r="V102" i="12" s="1"/>
  <c r="CF102" i="12"/>
  <c r="CN102" i="12"/>
  <c r="CG102" i="12" s="1"/>
  <c r="CE103" i="12"/>
  <c r="CK103" i="12"/>
  <c r="CC104" i="12"/>
  <c r="CJ104" i="12"/>
  <c r="CA105" i="12"/>
  <c r="CI105" i="12"/>
  <c r="CL106" i="12"/>
  <c r="CH106" i="12"/>
  <c r="CD106" i="12"/>
  <c r="CM106" i="12"/>
  <c r="CB106" i="12"/>
  <c r="V106" i="12" s="1"/>
  <c r="CF106" i="12"/>
  <c r="CN106" i="12"/>
  <c r="CG106" i="12" s="1"/>
  <c r="CE107" i="12"/>
  <c r="CK107" i="12"/>
  <c r="CC108" i="12"/>
  <c r="CJ108" i="12"/>
  <c r="CA109" i="12"/>
  <c r="V109" i="12" s="1"/>
  <c r="CI109" i="12"/>
  <c r="CL110" i="12"/>
  <c r="CH110" i="12"/>
  <c r="CD110" i="12"/>
  <c r="CM110" i="12"/>
  <c r="CB110" i="12"/>
  <c r="V110" i="12" s="1"/>
  <c r="CF110" i="12"/>
  <c r="CN110" i="12"/>
  <c r="CG110" i="12" s="1"/>
  <c r="CE111" i="12"/>
  <c r="CK111" i="12"/>
  <c r="CC112" i="12"/>
  <c r="CJ112" i="12"/>
  <c r="CA113" i="12"/>
  <c r="V113" i="12" s="1"/>
  <c r="CI113" i="12"/>
  <c r="CL114" i="12"/>
  <c r="CH114" i="12"/>
  <c r="CD114" i="12"/>
  <c r="CM114" i="12"/>
  <c r="CB114" i="12"/>
  <c r="V114" i="12" s="1"/>
  <c r="CF114" i="12"/>
  <c r="CN114" i="12"/>
  <c r="CG114" i="12" s="1"/>
  <c r="CE115" i="12"/>
  <c r="CK115" i="12"/>
  <c r="CC116" i="12"/>
  <c r="CM116" i="12"/>
  <c r="CL119" i="12"/>
  <c r="CH119" i="12"/>
  <c r="CD119" i="12"/>
  <c r="CK119" i="12"/>
  <c r="CF119" i="12"/>
  <c r="CA119" i="12"/>
  <c r="CJ119" i="12"/>
  <c r="CC119" i="12"/>
  <c r="CI119" i="12"/>
  <c r="CC120" i="12"/>
  <c r="CM120" i="12"/>
  <c r="CL123" i="12"/>
  <c r="CH123" i="12"/>
  <c r="CD123" i="12"/>
  <c r="CK123" i="12"/>
  <c r="CF123" i="12"/>
  <c r="CA123" i="12"/>
  <c r="CJ123" i="12"/>
  <c r="CC123" i="12"/>
  <c r="CI123" i="12"/>
  <c r="CC124" i="12"/>
  <c r="CM124" i="12"/>
  <c r="CI126" i="12"/>
  <c r="CA129" i="12"/>
  <c r="CN130" i="12"/>
  <c r="CG130" i="12" s="1"/>
  <c r="CJ130" i="12"/>
  <c r="CF130" i="12"/>
  <c r="CB130" i="12"/>
  <c r="CK130" i="12"/>
  <c r="CE130" i="12"/>
  <c r="CH130" i="12"/>
  <c r="CA130" i="12"/>
  <c r="CL130" i="12"/>
  <c r="V140" i="12"/>
  <c r="CH154" i="12"/>
  <c r="CA154" i="12" s="1"/>
  <c r="U154" i="12" s="1"/>
  <c r="CK154" i="12"/>
  <c r="CD154" i="12" s="1"/>
  <c r="CI159" i="12"/>
  <c r="CB159" i="12" s="1"/>
  <c r="CH159" i="12"/>
  <c r="CA159" i="12" s="1"/>
  <c r="U159" i="12" s="1"/>
  <c r="CI161" i="12"/>
  <c r="CB161" i="12" s="1"/>
  <c r="CJ162" i="12"/>
  <c r="CC162" i="12" s="1"/>
  <c r="CJ165" i="12"/>
  <c r="CC165" i="12" s="1"/>
  <c r="CK165" i="12"/>
  <c r="CD165" i="12" s="1"/>
  <c r="CI165" i="12"/>
  <c r="CB165" i="12" s="1"/>
  <c r="U165" i="12" s="1"/>
  <c r="CJ169" i="12"/>
  <c r="CC169" i="12" s="1"/>
  <c r="CK169" i="12"/>
  <c r="CD169" i="12" s="1"/>
  <c r="CI169" i="12"/>
  <c r="CB169" i="12" s="1"/>
  <c r="U169" i="12" s="1"/>
  <c r="CJ173" i="12"/>
  <c r="CC173" i="12" s="1"/>
  <c r="CK173" i="12"/>
  <c r="CD173" i="12" s="1"/>
  <c r="CI173" i="12"/>
  <c r="CB173" i="12" s="1"/>
  <c r="U173" i="12" s="1"/>
  <c r="CJ177" i="12"/>
  <c r="CC177" i="12" s="1"/>
  <c r="U177" i="12" s="1"/>
  <c r="CK177" i="12"/>
  <c r="CD177" i="12" s="1"/>
  <c r="CI177" i="12"/>
  <c r="CB177" i="12" s="1"/>
  <c r="CJ181" i="12"/>
  <c r="CC181" i="12" s="1"/>
  <c r="CK181" i="12"/>
  <c r="CD181" i="12" s="1"/>
  <c r="CI181" i="12"/>
  <c r="CB181" i="12" s="1"/>
  <c r="U181" i="12" s="1"/>
  <c r="CG203" i="12"/>
  <c r="CG207" i="12"/>
  <c r="AF212" i="12"/>
  <c r="CG219" i="12"/>
  <c r="CM223" i="12"/>
  <c r="CI223" i="12"/>
  <c r="CB223" i="12" s="1"/>
  <c r="CD223" i="12"/>
  <c r="CK223" i="12"/>
  <c r="CE223" i="12"/>
  <c r="CL223" i="12"/>
  <c r="CN223" i="12"/>
  <c r="CG223" i="12"/>
  <c r="CL227" i="12"/>
  <c r="CD227" i="12"/>
  <c r="CN227" i="12"/>
  <c r="CI227" i="12"/>
  <c r="CB227" i="12" s="1"/>
  <c r="AF227" i="12" s="1"/>
  <c r="CE227" i="12"/>
  <c r="CM227" i="12"/>
  <c r="CG227" i="12"/>
  <c r="CJ225" i="12"/>
  <c r="CC225" i="12" s="1"/>
  <c r="CF227" i="12"/>
  <c r="CJ233" i="12"/>
  <c r="CC233" i="12" s="1"/>
  <c r="CN277" i="12"/>
  <c r="CF277" i="12"/>
  <c r="CK277" i="12"/>
  <c r="CE277" i="12"/>
  <c r="CI277" i="12"/>
  <c r="CB277" i="12" s="1"/>
  <c r="CL277" i="12"/>
  <c r="CG277" i="12"/>
  <c r="CM277" i="12"/>
  <c r="CD277" i="12"/>
  <c r="CM213" i="12"/>
  <c r="CI213" i="12"/>
  <c r="CB213" i="12" s="1"/>
  <c r="AF213" i="12" s="1"/>
  <c r="CE213" i="12"/>
  <c r="CK213" i="12"/>
  <c r="CF213" i="12"/>
  <c r="CD213" i="12"/>
  <c r="CJ211" i="12"/>
  <c r="CC211" i="12" s="1"/>
  <c r="AF211" i="12" s="1"/>
  <c r="CL213" i="12"/>
  <c r="CM222" i="12"/>
  <c r="CI222" i="12"/>
  <c r="CB222" i="12" s="1"/>
  <c r="CD222" i="12"/>
  <c r="CL222" i="12"/>
  <c r="CF222" i="12"/>
  <c r="CJ220" i="12"/>
  <c r="CC220" i="12" s="1"/>
  <c r="CK222" i="12"/>
  <c r="CE222" i="12"/>
  <c r="CN222" i="12"/>
  <c r="CG222" i="12"/>
  <c r="CL237" i="12"/>
  <c r="CF237" i="12"/>
  <c r="CM237" i="12"/>
  <c r="CE237" i="12"/>
  <c r="CI237" i="12"/>
  <c r="CB237" i="12" s="1"/>
  <c r="CJ235" i="12"/>
  <c r="CC235" i="12" s="1"/>
  <c r="CN237" i="12"/>
  <c r="CN242" i="12"/>
  <c r="CF242" i="12"/>
  <c r="CJ240" i="12"/>
  <c r="CC240" i="12" s="1"/>
  <c r="CK242" i="12"/>
  <c r="CE242" i="12"/>
  <c r="CM242" i="12"/>
  <c r="CG242" i="12"/>
  <c r="CL242" i="12"/>
  <c r="CD242" i="12"/>
  <c r="CN248" i="12"/>
  <c r="CF248" i="12"/>
  <c r="CJ246" i="12"/>
  <c r="CC246" i="12" s="1"/>
  <c r="CK248" i="12"/>
  <c r="CE248" i="12"/>
  <c r="CL248" i="12"/>
  <c r="CD248" i="12"/>
  <c r="CI248" i="12"/>
  <c r="CB248" i="12" s="1"/>
  <c r="CM248" i="12"/>
  <c r="CN256" i="12"/>
  <c r="CF256" i="12"/>
  <c r="CJ254" i="12"/>
  <c r="CC254" i="12" s="1"/>
  <c r="CK256" i="12"/>
  <c r="CE256" i="12"/>
  <c r="CL256" i="12"/>
  <c r="CD256" i="12"/>
  <c r="CI256" i="12"/>
  <c r="CB256" i="12" s="1"/>
  <c r="CM256" i="12"/>
  <c r="CG256" i="12"/>
  <c r="CK276" i="12"/>
  <c r="CG276" i="12"/>
  <c r="CL276" i="12"/>
  <c r="CF276" i="12"/>
  <c r="CJ274" i="12"/>
  <c r="CC274" i="12" s="1"/>
  <c r="CM276" i="12"/>
  <c r="CE276" i="12"/>
  <c r="CI276" i="12"/>
  <c r="CB276" i="12" s="1"/>
  <c r="CN276" i="12"/>
  <c r="AF276" i="12"/>
  <c r="D41" i="12"/>
  <c r="D47" i="12"/>
  <c r="F54" i="12"/>
  <c r="D51" i="12"/>
  <c r="F58" i="12"/>
  <c r="J61" i="12"/>
  <c r="J69" i="12"/>
  <c r="CL92" i="12"/>
  <c r="CB92" i="12"/>
  <c r="V92" i="12" s="1"/>
  <c r="CE92" i="12"/>
  <c r="CK92" i="12"/>
  <c r="CN95" i="12"/>
  <c r="CG95" i="12" s="1"/>
  <c r="CI95" i="12"/>
  <c r="CE95" i="12"/>
  <c r="V95" i="12" s="1"/>
  <c r="CF95" i="12"/>
  <c r="CL95" i="12"/>
  <c r="CL117" i="12"/>
  <c r="CH117" i="12"/>
  <c r="CD117" i="12"/>
  <c r="CK117" i="12"/>
  <c r="CF117" i="12"/>
  <c r="CA117" i="12"/>
  <c r="CN117" i="12"/>
  <c r="CG117" i="12" s="1"/>
  <c r="CL121" i="12"/>
  <c r="CH121" i="12"/>
  <c r="CD121" i="12"/>
  <c r="CK121" i="12"/>
  <c r="CF121" i="12"/>
  <c r="CA121" i="12"/>
  <c r="CN121" i="12"/>
  <c r="CG121" i="12" s="1"/>
  <c r="CL125" i="12"/>
  <c r="CH125" i="12"/>
  <c r="CD125" i="12"/>
  <c r="CK125" i="12"/>
  <c r="CF125" i="12"/>
  <c r="CA125" i="12"/>
  <c r="V125" i="12" s="1"/>
  <c r="CN125" i="12"/>
  <c r="CG125" i="12" s="1"/>
  <c r="CK149" i="12"/>
  <c r="CD149" i="12" s="1"/>
  <c r="CH149" i="12"/>
  <c r="CA149" i="12" s="1"/>
  <c r="U149" i="12" s="1"/>
  <c r="CI149" i="12"/>
  <c r="CB149" i="12" s="1"/>
  <c r="CI155" i="12"/>
  <c r="CB155" i="12" s="1"/>
  <c r="U155" i="12" s="1"/>
  <c r="CK155" i="12"/>
  <c r="CD155" i="12" s="1"/>
  <c r="CJ155" i="12"/>
  <c r="CC155" i="12" s="1"/>
  <c r="CJ156" i="12"/>
  <c r="CC156" i="12" s="1"/>
  <c r="CI156" i="12"/>
  <c r="CB156" i="12" s="1"/>
  <c r="CH156" i="12"/>
  <c r="CA156" i="12" s="1"/>
  <c r="U156" i="12" s="1"/>
  <c r="CJ160" i="12"/>
  <c r="CC160" i="12" s="1"/>
  <c r="CH160" i="12"/>
  <c r="CA160" i="12" s="1"/>
  <c r="CJ164" i="12"/>
  <c r="CC164" i="12" s="1"/>
  <c r="CI164" i="12"/>
  <c r="CB164" i="12" s="1"/>
  <c r="CH164" i="12"/>
  <c r="CA164" i="12" s="1"/>
  <c r="U164" i="12" s="1"/>
  <c r="CJ166" i="12"/>
  <c r="CC166" i="12" s="1"/>
  <c r="CI166" i="12"/>
  <c r="CB166" i="12" s="1"/>
  <c r="CH166" i="12"/>
  <c r="CA166" i="12" s="1"/>
  <c r="U166" i="12" s="1"/>
  <c r="CJ168" i="12"/>
  <c r="CC168" i="12" s="1"/>
  <c r="CI168" i="12"/>
  <c r="CB168" i="12" s="1"/>
  <c r="CH168" i="12"/>
  <c r="CA168" i="12" s="1"/>
  <c r="CJ170" i="12"/>
  <c r="CC170" i="12" s="1"/>
  <c r="CI170" i="12"/>
  <c r="CB170" i="12" s="1"/>
  <c r="CH170" i="12"/>
  <c r="CA170" i="12" s="1"/>
  <c r="CJ172" i="12"/>
  <c r="CC172" i="12" s="1"/>
  <c r="CI172" i="12"/>
  <c r="CB172" i="12" s="1"/>
  <c r="CH172" i="12"/>
  <c r="CA172" i="12" s="1"/>
  <c r="U172" i="12" s="1"/>
  <c r="CJ174" i="12"/>
  <c r="CC174" i="12" s="1"/>
  <c r="CI174" i="12"/>
  <c r="CB174" i="12" s="1"/>
  <c r="CH174" i="12"/>
  <c r="CA174" i="12" s="1"/>
  <c r="U174" i="12" s="1"/>
  <c r="CJ176" i="12"/>
  <c r="CC176" i="12" s="1"/>
  <c r="CI176" i="12"/>
  <c r="CB176" i="12" s="1"/>
  <c r="CH176" i="12"/>
  <c r="CA176" i="12" s="1"/>
  <c r="CJ178" i="12"/>
  <c r="CC178" i="12" s="1"/>
  <c r="CI178" i="12"/>
  <c r="CB178" i="12" s="1"/>
  <c r="CH178" i="12"/>
  <c r="CA178" i="12" s="1"/>
  <c r="CJ180" i="12"/>
  <c r="CC180" i="12" s="1"/>
  <c r="CI180" i="12"/>
  <c r="CB180" i="12" s="1"/>
  <c r="CH180" i="12"/>
  <c r="CA180" i="12" s="1"/>
  <c r="U180" i="12" s="1"/>
  <c r="CL186" i="12"/>
  <c r="CE186" i="12" s="1"/>
  <c r="CH186" i="12"/>
  <c r="CA186" i="12" s="1"/>
  <c r="CK186" i="12"/>
  <c r="CD186" i="12" s="1"/>
  <c r="CI186" i="12"/>
  <c r="CB186" i="12" s="1"/>
  <c r="CJ188" i="12"/>
  <c r="CC188" i="12" s="1"/>
  <c r="CH188" i="12"/>
  <c r="CA188" i="12" s="1"/>
  <c r="CL188" i="12"/>
  <c r="CE188" i="12" s="1"/>
  <c r="CI188" i="12"/>
  <c r="CB188" i="12" s="1"/>
  <c r="CM211" i="12"/>
  <c r="CI211" i="12"/>
  <c r="CB211" i="12" s="1"/>
  <c r="CE211" i="12"/>
  <c r="CK211" i="12"/>
  <c r="CF211" i="12"/>
  <c r="CD211" i="12"/>
  <c r="CJ209" i="12"/>
  <c r="CC209" i="12" s="1"/>
  <c r="CG211" i="12"/>
  <c r="CN213" i="12"/>
  <c r="CM215" i="12"/>
  <c r="CI215" i="12"/>
  <c r="CB215" i="12" s="1"/>
  <c r="AF215" i="12" s="1"/>
  <c r="CE215" i="12"/>
  <c r="CK215" i="12"/>
  <c r="CF215" i="12"/>
  <c r="CD215" i="12"/>
  <c r="CJ213" i="12"/>
  <c r="CC213" i="12" s="1"/>
  <c r="CN215" i="12"/>
  <c r="CK225" i="12"/>
  <c r="CG225" i="12"/>
  <c r="CL225" i="12"/>
  <c r="CF225" i="12"/>
  <c r="CE225" i="12"/>
  <c r="CJ223" i="12"/>
  <c r="CC223" i="12" s="1"/>
  <c r="CM225" i="12"/>
  <c r="CI225" i="12"/>
  <c r="CB225" i="12" s="1"/>
  <c r="AF225" i="12" s="1"/>
  <c r="CN238" i="12"/>
  <c r="CI238" i="12"/>
  <c r="CB238" i="12" s="1"/>
  <c r="CM238" i="12"/>
  <c r="CF238" i="12"/>
  <c r="CJ236" i="12"/>
  <c r="CC236" i="12" s="1"/>
  <c r="CG238" i="12"/>
  <c r="CE238" i="12"/>
  <c r="CL239" i="12"/>
  <c r="CF239" i="12"/>
  <c r="CI239" i="12"/>
  <c r="CB239" i="12" s="1"/>
  <c r="CG239" i="12"/>
  <c r="CJ237" i="12"/>
  <c r="CC237" i="12" s="1"/>
  <c r="CN239" i="12"/>
  <c r="CE239" i="12"/>
  <c r="CL241" i="12"/>
  <c r="CD241" i="12"/>
  <c r="CN241" i="12"/>
  <c r="CI241" i="12"/>
  <c r="CB241" i="12" s="1"/>
  <c r="CE241" i="12"/>
  <c r="CK241" i="12"/>
  <c r="CF241" i="12"/>
  <c r="CM241" i="12"/>
  <c r="CI242" i="12"/>
  <c r="CB242" i="12" s="1"/>
  <c r="AF242" i="12" s="1"/>
  <c r="CN244" i="12"/>
  <c r="CF244" i="12"/>
  <c r="CJ242" i="12"/>
  <c r="CC242" i="12" s="1"/>
  <c r="CI244" i="12"/>
  <c r="CB244" i="12" s="1"/>
  <c r="AF244" i="12" s="1"/>
  <c r="CD244" i="12"/>
  <c r="CL244" i="12"/>
  <c r="CE244" i="12"/>
  <c r="CK244" i="12"/>
  <c r="CM244" i="12"/>
  <c r="CG244" i="12"/>
  <c r="AF256" i="12"/>
  <c r="CK274" i="12"/>
  <c r="CG274" i="12"/>
  <c r="CE274" i="12"/>
  <c r="CJ272" i="12"/>
  <c r="CC272" i="12" s="1"/>
  <c r="CM274" i="12"/>
  <c r="CF274" i="12"/>
  <c r="CL274" i="12"/>
  <c r="CI274" i="12"/>
  <c r="CB274" i="12" s="1"/>
  <c r="CN127" i="12"/>
  <c r="CG127" i="12" s="1"/>
  <c r="CJ127" i="12"/>
  <c r="CF127" i="12"/>
  <c r="CB127" i="12"/>
  <c r="CK127" i="12"/>
  <c r="CE127" i="12"/>
  <c r="V127" i="12" s="1"/>
  <c r="CM127" i="12"/>
  <c r="CN131" i="12"/>
  <c r="CG131" i="12" s="1"/>
  <c r="CJ131" i="12"/>
  <c r="CF131" i="12"/>
  <c r="V131" i="12" s="1"/>
  <c r="CB131" i="12"/>
  <c r="CK131" i="12"/>
  <c r="CE131" i="12"/>
  <c r="CM131" i="12"/>
  <c r="D187" i="12"/>
  <c r="CM209" i="12"/>
  <c r="CI209" i="12"/>
  <c r="CB209" i="12" s="1"/>
  <c r="AF209" i="12" s="1"/>
  <c r="CE209" i="12"/>
  <c r="CK209" i="12"/>
  <c r="CF209" i="12"/>
  <c r="CD209" i="12"/>
  <c r="CJ207" i="12"/>
  <c r="CC207" i="12" s="1"/>
  <c r="CG209" i="12"/>
  <c r="CM217" i="12"/>
  <c r="CI217" i="12"/>
  <c r="CB217" i="12" s="1"/>
  <c r="CE217" i="12"/>
  <c r="CK217" i="12"/>
  <c r="CF217" i="12"/>
  <c r="AF217" i="12" s="1"/>
  <c r="CD217" i="12"/>
  <c r="CJ215" i="12"/>
  <c r="CC215" i="12" s="1"/>
  <c r="CG217" i="12"/>
  <c r="AF219" i="12"/>
  <c r="CN228" i="12"/>
  <c r="CF228" i="12"/>
  <c r="CK228" i="12"/>
  <c r="CE228" i="12"/>
  <c r="AF228" i="12" s="1"/>
  <c r="CI228" i="12"/>
  <c r="CB228" i="12" s="1"/>
  <c r="CJ226" i="12"/>
  <c r="CC226" i="12" s="1"/>
  <c r="CL229" i="12"/>
  <c r="CD229" i="12"/>
  <c r="AF229" i="12" s="1"/>
  <c r="CM229" i="12"/>
  <c r="CI229" i="12"/>
  <c r="CB229" i="12" s="1"/>
  <c r="CE229" i="12"/>
  <c r="CN229" i="12"/>
  <c r="CL233" i="12"/>
  <c r="CF233" i="12"/>
  <c r="CM233" i="12"/>
  <c r="CE233" i="12"/>
  <c r="CI233" i="12"/>
  <c r="CB233" i="12" s="1"/>
  <c r="CG233" i="12"/>
  <c r="CJ231" i="12"/>
  <c r="CC231" i="12" s="1"/>
  <c r="CN240" i="12"/>
  <c r="CF240" i="12"/>
  <c r="CL240" i="12"/>
  <c r="CG240" i="12"/>
  <c r="CK240" i="12"/>
  <c r="CD240" i="12"/>
  <c r="CI240" i="12"/>
  <c r="CB240" i="12" s="1"/>
  <c r="CM240" i="12"/>
  <c r="AF241" i="12"/>
  <c r="CL243" i="12"/>
  <c r="CD243" i="12"/>
  <c r="CM243" i="12"/>
  <c r="CK243" i="12"/>
  <c r="CG243" i="12"/>
  <c r="CF243" i="12"/>
  <c r="CJ241" i="12"/>
  <c r="CC241" i="12" s="1"/>
  <c r="CN243" i="12"/>
  <c r="D251" i="12"/>
  <c r="D253" i="12"/>
  <c r="CN258" i="12"/>
  <c r="CF258" i="12"/>
  <c r="CJ256" i="12"/>
  <c r="CC256" i="12" s="1"/>
  <c r="CI258" i="12"/>
  <c r="CB258" i="12" s="1"/>
  <c r="AF258" i="12" s="1"/>
  <c r="CD258" i="12"/>
  <c r="CK258" i="12"/>
  <c r="CG258" i="12"/>
  <c r="CE258" i="12"/>
  <c r="CK268" i="12"/>
  <c r="CG268" i="12"/>
  <c r="CE268" i="12"/>
  <c r="CJ266" i="12"/>
  <c r="CC266" i="12" s="1"/>
  <c r="CN268" i="12"/>
  <c r="CI268" i="12"/>
  <c r="CB268" i="12" s="1"/>
  <c r="AF268" i="12" s="1"/>
  <c r="CL268" i="12"/>
  <c r="CF268" i="12"/>
  <c r="CK204" i="12"/>
  <c r="CG204" i="12"/>
  <c r="CF204" i="12"/>
  <c r="CL204" i="12"/>
  <c r="CK206" i="12"/>
  <c r="CG206" i="12"/>
  <c r="CF206" i="12"/>
  <c r="CL206" i="12"/>
  <c r="CK208" i="12"/>
  <c r="CG208" i="12"/>
  <c r="AF208" i="12" s="1"/>
  <c r="CF208" i="12"/>
  <c r="CL208" i="12"/>
  <c r="CK210" i="12"/>
  <c r="CG210" i="12"/>
  <c r="CF210" i="12"/>
  <c r="CL210" i="12"/>
  <c r="CK212" i="12"/>
  <c r="CG212" i="12"/>
  <c r="CF212" i="12"/>
  <c r="CL212" i="12"/>
  <c r="CK214" i="12"/>
  <c r="CG214" i="12"/>
  <c r="CF214" i="12"/>
  <c r="CL214" i="12"/>
  <c r="CK216" i="12"/>
  <c r="CG216" i="12"/>
  <c r="CF216" i="12"/>
  <c r="CL216" i="12"/>
  <c r="CK218" i="12"/>
  <c r="CG218" i="12"/>
  <c r="CF218" i="12"/>
  <c r="CL218" i="12"/>
  <c r="CM220" i="12"/>
  <c r="CI220" i="12"/>
  <c r="CB220" i="12" s="1"/>
  <c r="CD220" i="12"/>
  <c r="CG220" i="12"/>
  <c r="CN220" i="12"/>
  <c r="CM224" i="12"/>
  <c r="CI224" i="12"/>
  <c r="CB224" i="12" s="1"/>
  <c r="CD224" i="12"/>
  <c r="CG224" i="12"/>
  <c r="CN224" i="12"/>
  <c r="CM226" i="12"/>
  <c r="CI226" i="12"/>
  <c r="CB226" i="12" s="1"/>
  <c r="CE226" i="12"/>
  <c r="CN226" i="12"/>
  <c r="CN232" i="12"/>
  <c r="CI232" i="12"/>
  <c r="CB232" i="12" s="1"/>
  <c r="CG232" i="12"/>
  <c r="CN234" i="12"/>
  <c r="CI234" i="12"/>
  <c r="CB234" i="12" s="1"/>
  <c r="AF234" i="12" s="1"/>
  <c r="CM234" i="12"/>
  <c r="CF234" i="12"/>
  <c r="CJ232" i="12"/>
  <c r="CC232" i="12" s="1"/>
  <c r="CL234" i="12"/>
  <c r="CL249" i="12"/>
  <c r="CD249" i="12"/>
  <c r="CM249" i="12"/>
  <c r="CN249" i="12"/>
  <c r="CG249" i="12"/>
  <c r="CK249" i="12"/>
  <c r="CN252" i="12"/>
  <c r="CF252" i="12"/>
  <c r="CJ250" i="12"/>
  <c r="CC250" i="12" s="1"/>
  <c r="CM252" i="12"/>
  <c r="CE252" i="12"/>
  <c r="AF252" i="12" s="1"/>
  <c r="CK252" i="12"/>
  <c r="CL255" i="12"/>
  <c r="CD255" i="12"/>
  <c r="AF255" i="12" s="1"/>
  <c r="CN255" i="12"/>
  <c r="CI255" i="12"/>
  <c r="CB255" i="12" s="1"/>
  <c r="CE255" i="12"/>
  <c r="CJ253" i="12"/>
  <c r="CC253" i="12" s="1"/>
  <c r="CK255" i="12"/>
  <c r="CM259" i="12"/>
  <c r="CI259" i="12"/>
  <c r="CB259" i="12" s="1"/>
  <c r="CN259" i="12"/>
  <c r="CD259" i="12"/>
  <c r="CL259" i="12"/>
  <c r="CG259" i="12"/>
  <c r="CF259" i="12"/>
  <c r="CJ257" i="12"/>
  <c r="CC257" i="12" s="1"/>
  <c r="AF257" i="12" s="1"/>
  <c r="CE259" i="12"/>
  <c r="CK260" i="12"/>
  <c r="CG260" i="12"/>
  <c r="CE260" i="12"/>
  <c r="CJ258" i="12"/>
  <c r="CC258" i="12" s="1"/>
  <c r="CN260" i="12"/>
  <c r="CI260" i="12"/>
  <c r="CB260" i="12" s="1"/>
  <c r="AF260" i="12" s="1"/>
  <c r="CF260" i="12"/>
  <c r="CK262" i="12"/>
  <c r="CG262" i="12"/>
  <c r="CE262" i="12"/>
  <c r="CJ260" i="12"/>
  <c r="CC260" i="12" s="1"/>
  <c r="CI262" i="12"/>
  <c r="CB262" i="12" s="1"/>
  <c r="AF262" i="12" s="1"/>
  <c r="CM262" i="12"/>
  <c r="CD262" i="12"/>
  <c r="AF274" i="12"/>
  <c r="CL275" i="12"/>
  <c r="CD275" i="12"/>
  <c r="CM275" i="12"/>
  <c r="CG275" i="12"/>
  <c r="CI275" i="12"/>
  <c r="CB275" i="12" s="1"/>
  <c r="CF275" i="12"/>
  <c r="CJ273" i="12"/>
  <c r="CC273" i="12" s="1"/>
  <c r="AF275" i="12"/>
  <c r="CK275" i="12"/>
  <c r="CM204" i="12"/>
  <c r="CM206" i="12"/>
  <c r="CM208" i="12"/>
  <c r="CM210" i="12"/>
  <c r="CM212" i="12"/>
  <c r="CM214" i="12"/>
  <c r="CM216" i="12"/>
  <c r="CM218" i="12"/>
  <c r="CJ224" i="12"/>
  <c r="CC224" i="12" s="1"/>
  <c r="CD226" i="12"/>
  <c r="CN230" i="12"/>
  <c r="CI230" i="12"/>
  <c r="CB230" i="12" s="1"/>
  <c r="CJ228" i="12"/>
  <c r="CC228" i="12" s="1"/>
  <c r="CM230" i="12"/>
  <c r="CF230" i="12"/>
  <c r="CL230" i="12"/>
  <c r="CL232" i="12"/>
  <c r="CE234" i="12"/>
  <c r="AF243" i="12"/>
  <c r="CN250" i="12"/>
  <c r="CF250" i="12"/>
  <c r="CJ248" i="12"/>
  <c r="CC248" i="12" s="1"/>
  <c r="AF248" i="12" s="1"/>
  <c r="CI250" i="12"/>
  <c r="CB250" i="12" s="1"/>
  <c r="AF250" i="12" s="1"/>
  <c r="CD250" i="12"/>
  <c r="CM250" i="12"/>
  <c r="CG250" i="12"/>
  <c r="CL250" i="12"/>
  <c r="CG252" i="12"/>
  <c r="CL252" i="12"/>
  <c r="CN254" i="12"/>
  <c r="CF254" i="12"/>
  <c r="CJ252" i="12"/>
  <c r="CC252" i="12" s="1"/>
  <c r="CL254" i="12"/>
  <c r="CG254" i="12"/>
  <c r="CI254" i="12"/>
  <c r="CB254" i="12" s="1"/>
  <c r="CF255" i="12"/>
  <c r="CM255" i="12"/>
  <c r="CL262" i="12"/>
  <c r="CN275" i="12"/>
  <c r="AF277" i="12"/>
  <c r="CC136" i="12"/>
  <c r="V136" i="12" s="1"/>
  <c r="CK136" i="12"/>
  <c r="CC137" i="12"/>
  <c r="V137" i="12" s="1"/>
  <c r="CC138" i="12"/>
  <c r="V138" i="12" s="1"/>
  <c r="CC139" i="12"/>
  <c r="V139" i="12" s="1"/>
  <c r="CC140" i="12"/>
  <c r="CC141" i="12"/>
  <c r="V141" i="12" s="1"/>
  <c r="CC142" i="12"/>
  <c r="V142" i="12" s="1"/>
  <c r="CC143" i="12"/>
  <c r="V143" i="12" s="1"/>
  <c r="CN246" i="12"/>
  <c r="CF246" i="12"/>
  <c r="CJ244" i="12"/>
  <c r="CC244" i="12" s="1"/>
  <c r="CL246" i="12"/>
  <c r="CG246" i="12"/>
  <c r="CE246" i="12"/>
  <c r="AF246" i="12" s="1"/>
  <c r="CM246" i="12"/>
  <c r="D279" i="12"/>
  <c r="CJ277" i="12" s="1"/>
  <c r="CC277" i="12" s="1"/>
  <c r="D261" i="12"/>
  <c r="D263" i="12"/>
  <c r="D265" i="12"/>
  <c r="D267" i="12"/>
  <c r="D269" i="12"/>
  <c r="D271" i="12"/>
  <c r="D273" i="12"/>
  <c r="CM263" i="12" l="1"/>
  <c r="CI263" i="12"/>
  <c r="CB263" i="12" s="1"/>
  <c r="CE263" i="12"/>
  <c r="CN263" i="12"/>
  <c r="CD263" i="12"/>
  <c r="CK263" i="12"/>
  <c r="CL263" i="12"/>
  <c r="CG263" i="12"/>
  <c r="CF263" i="12"/>
  <c r="CJ261" i="12"/>
  <c r="CC261" i="12" s="1"/>
  <c r="CK51" i="12"/>
  <c r="CE51" i="12"/>
  <c r="CJ51" i="12"/>
  <c r="CC51" i="12"/>
  <c r="CD51" i="12"/>
  <c r="CL51" i="12"/>
  <c r="CI51" i="12"/>
  <c r="CB51" i="12" s="1"/>
  <c r="V94" i="12"/>
  <c r="CK57" i="12"/>
  <c r="CE57" i="12"/>
  <c r="CI57" i="12"/>
  <c r="CB57" i="12" s="1"/>
  <c r="CD57" i="12"/>
  <c r="CC57" i="12"/>
  <c r="CL57" i="12"/>
  <c r="CJ57" i="12"/>
  <c r="CJ152" i="12"/>
  <c r="CC152" i="12" s="1"/>
  <c r="CH152" i="12"/>
  <c r="CA152" i="12" s="1"/>
  <c r="U152" i="12" s="1"/>
  <c r="CK152" i="12"/>
  <c r="CD152" i="12" s="1"/>
  <c r="CI152" i="12"/>
  <c r="CB152" i="12" s="1"/>
  <c r="AJ50" i="12"/>
  <c r="CL253" i="12"/>
  <c r="CD253" i="12"/>
  <c r="CF253" i="12"/>
  <c r="CN253" i="12"/>
  <c r="CI253" i="12"/>
  <c r="CB253" i="12" s="1"/>
  <c r="AF253" i="12" s="1"/>
  <c r="CJ251" i="12"/>
  <c r="CC251" i="12" s="1"/>
  <c r="CG253" i="12"/>
  <c r="CM253" i="12"/>
  <c r="CK253" i="12"/>
  <c r="CE253" i="12"/>
  <c r="V99" i="12"/>
  <c r="CK49" i="12"/>
  <c r="CE49" i="12"/>
  <c r="CL49" i="12"/>
  <c r="CD49" i="12"/>
  <c r="CC49" i="12"/>
  <c r="CI49" i="12"/>
  <c r="CB49" i="12" s="1"/>
  <c r="AJ49" i="12" s="1"/>
  <c r="CJ49" i="12"/>
  <c r="V112" i="12"/>
  <c r="V81" i="12"/>
  <c r="AJ14" i="12"/>
  <c r="V128" i="12"/>
  <c r="V97" i="12"/>
  <c r="V88" i="12"/>
  <c r="AF231" i="12"/>
  <c r="V122" i="12"/>
  <c r="V118" i="12"/>
  <c r="U162" i="12"/>
  <c r="CM267" i="12"/>
  <c r="CI267" i="12"/>
  <c r="CB267" i="12" s="1"/>
  <c r="CE267" i="12"/>
  <c r="CN267" i="12"/>
  <c r="CL267" i="12"/>
  <c r="CG267" i="12"/>
  <c r="CF267" i="12"/>
  <c r="CJ265" i="12"/>
  <c r="CC265" i="12" s="1"/>
  <c r="CD267" i="12"/>
  <c r="CK267" i="12"/>
  <c r="AF254" i="12"/>
  <c r="AF224" i="12"/>
  <c r="AF218" i="12"/>
  <c r="AF206" i="12"/>
  <c r="AF204" i="12"/>
  <c r="CL251" i="12"/>
  <c r="CD251" i="12"/>
  <c r="CK251" i="12"/>
  <c r="CG251" i="12"/>
  <c r="CI251" i="12"/>
  <c r="CB251" i="12" s="1"/>
  <c r="AF251" i="12" s="1"/>
  <c r="CM251" i="12"/>
  <c r="CE251" i="12"/>
  <c r="CN251" i="12"/>
  <c r="CJ249" i="12"/>
  <c r="CC249" i="12" s="1"/>
  <c r="AF249" i="12" s="1"/>
  <c r="CF251" i="12"/>
  <c r="AF240" i="12"/>
  <c r="AF239" i="12"/>
  <c r="AF238" i="12"/>
  <c r="U176" i="12"/>
  <c r="U168" i="12"/>
  <c r="V117" i="12"/>
  <c r="CK47" i="12"/>
  <c r="CE47" i="12"/>
  <c r="CJ47" i="12"/>
  <c r="CC47" i="12"/>
  <c r="CI47" i="12"/>
  <c r="CB47" i="12" s="1"/>
  <c r="AJ47" i="12" s="1"/>
  <c r="CD47" i="12"/>
  <c r="CL47" i="12"/>
  <c r="AF237" i="12"/>
  <c r="V119" i="12"/>
  <c r="V105" i="12"/>
  <c r="V86" i="12"/>
  <c r="AJ43" i="12"/>
  <c r="V124" i="12"/>
  <c r="V104" i="12"/>
  <c r="V111" i="12"/>
  <c r="V126" i="12"/>
  <c r="AF221" i="12"/>
  <c r="D58" i="12"/>
  <c r="AF236" i="12"/>
  <c r="U158" i="12"/>
  <c r="CM271" i="12"/>
  <c r="CI271" i="12"/>
  <c r="CB271" i="12" s="1"/>
  <c r="CE271" i="12"/>
  <c r="CN271" i="12"/>
  <c r="CD271" i="12"/>
  <c r="CL271" i="12"/>
  <c r="CF271" i="12"/>
  <c r="CJ269" i="12"/>
  <c r="CC269" i="12" s="1"/>
  <c r="CK271" i="12"/>
  <c r="CG271" i="12"/>
  <c r="AF222" i="12"/>
  <c r="AH189" i="12"/>
  <c r="V93" i="12"/>
  <c r="CM269" i="12"/>
  <c r="CI269" i="12"/>
  <c r="CB269" i="12" s="1"/>
  <c r="CE269" i="12"/>
  <c r="CN269" i="12"/>
  <c r="CL269" i="12"/>
  <c r="CG269" i="12"/>
  <c r="CJ267" i="12"/>
  <c r="CC267" i="12" s="1"/>
  <c r="CK269" i="12"/>
  <c r="CF269" i="12"/>
  <c r="CD269" i="12"/>
  <c r="CM261" i="12"/>
  <c r="CI261" i="12"/>
  <c r="CB261" i="12" s="1"/>
  <c r="CE261" i="12"/>
  <c r="CN261" i="12"/>
  <c r="CL261" i="12"/>
  <c r="CG261" i="12"/>
  <c r="CF261" i="12"/>
  <c r="CK261" i="12"/>
  <c r="CJ259" i="12"/>
  <c r="CC259" i="12" s="1"/>
  <c r="AF259" i="12" s="1"/>
  <c r="CD261" i="12"/>
  <c r="AF226" i="12"/>
  <c r="AH188" i="12"/>
  <c r="AF223" i="12"/>
  <c r="V90" i="12"/>
  <c r="U161" i="12"/>
  <c r="AF235" i="12"/>
  <c r="CM273" i="12"/>
  <c r="CI273" i="12"/>
  <c r="CB273" i="12" s="1"/>
  <c r="CE273" i="12"/>
  <c r="CN273" i="12"/>
  <c r="CK273" i="12"/>
  <c r="CF273" i="12"/>
  <c r="CJ271" i="12"/>
  <c r="CC271" i="12" s="1"/>
  <c r="CD273" i="12"/>
  <c r="CL273" i="12"/>
  <c r="CG273" i="12"/>
  <c r="CM265" i="12"/>
  <c r="CI265" i="12"/>
  <c r="CB265" i="12" s="1"/>
  <c r="CE265" i="12"/>
  <c r="CN265" i="12"/>
  <c r="CK265" i="12"/>
  <c r="CF265" i="12"/>
  <c r="CJ263" i="12"/>
  <c r="CC263" i="12" s="1"/>
  <c r="CL265" i="12"/>
  <c r="CG265" i="12"/>
  <c r="CD265" i="12"/>
  <c r="AF230" i="12"/>
  <c r="AF232" i="12"/>
  <c r="AF220" i="12"/>
  <c r="AF233" i="12"/>
  <c r="CI187" i="12"/>
  <c r="CB187" i="12" s="1"/>
  <c r="CL187" i="12"/>
  <c r="CE187" i="12" s="1"/>
  <c r="AH187" i="12" s="1"/>
  <c r="CK187" i="12"/>
  <c r="CD187" i="12" s="1"/>
  <c r="CJ187" i="12"/>
  <c r="CC187" i="12" s="1"/>
  <c r="CH187" i="12"/>
  <c r="CA187" i="12" s="1"/>
  <c r="AH186" i="12"/>
  <c r="U178" i="12"/>
  <c r="U170" i="12"/>
  <c r="U160" i="12"/>
  <c r="V121" i="12"/>
  <c r="CK41" i="12"/>
  <c r="CE41" i="12"/>
  <c r="CJ41" i="12"/>
  <c r="CC41" i="12"/>
  <c r="CD41" i="12"/>
  <c r="CL41" i="12"/>
  <c r="CI41" i="12"/>
  <c r="CB41" i="12" s="1"/>
  <c r="V130" i="12"/>
  <c r="V129" i="12"/>
  <c r="V123" i="12"/>
  <c r="V101" i="12"/>
  <c r="V82" i="12"/>
  <c r="CI45" i="12"/>
  <c r="CB45" i="12" s="1"/>
  <c r="CJ45" i="12"/>
  <c r="CE45" i="12"/>
  <c r="CL45" i="12"/>
  <c r="CK45" i="12"/>
  <c r="CD45" i="12"/>
  <c r="CC45" i="12"/>
  <c r="AL22" i="12"/>
  <c r="V116" i="12"/>
  <c r="V89" i="12"/>
  <c r="U150" i="12"/>
  <c r="V115" i="12"/>
  <c r="CK153" i="12"/>
  <c r="CD153" i="12" s="1"/>
  <c r="CJ153" i="12"/>
  <c r="CC153" i="12" s="1"/>
  <c r="CH153" i="12"/>
  <c r="CA153" i="12" s="1"/>
  <c r="CI153" i="12"/>
  <c r="CB153" i="12" s="1"/>
  <c r="CL19" i="12"/>
  <c r="CJ19" i="12"/>
  <c r="D36" i="12"/>
  <c r="A345" i="12" s="1"/>
  <c r="CM19" i="12"/>
  <c r="CK19" i="12"/>
  <c r="CI19" i="12"/>
  <c r="V85" i="12"/>
  <c r="CK55" i="12"/>
  <c r="CE55" i="12"/>
  <c r="CL55" i="12"/>
  <c r="CD55" i="12"/>
  <c r="CC55" i="12"/>
  <c r="CJ55" i="12"/>
  <c r="CI55" i="12"/>
  <c r="CB55" i="12" s="1"/>
  <c r="V103" i="12"/>
  <c r="V84" i="12"/>
  <c r="V80" i="12"/>
  <c r="D54" i="12"/>
  <c r="V96" i="12"/>
  <c r="AF273" i="12" l="1"/>
  <c r="AF261" i="12"/>
  <c r="U153" i="12"/>
  <c r="AJ41" i="12"/>
  <c r="AF263" i="12"/>
  <c r="CI54" i="12"/>
  <c r="CB54" i="12" s="1"/>
  <c r="CE54" i="12"/>
  <c r="CD54" i="12"/>
  <c r="CL54" i="12"/>
  <c r="CK54" i="12"/>
  <c r="CC54" i="12"/>
  <c r="CJ54" i="12"/>
  <c r="B345" i="12" s="1"/>
  <c r="AJ55" i="12"/>
  <c r="AF265" i="12"/>
  <c r="AF269" i="12"/>
  <c r="AF267" i="12"/>
  <c r="AJ57" i="12"/>
  <c r="AJ51" i="12"/>
  <c r="AJ45" i="12"/>
  <c r="AF271" i="12"/>
  <c r="Z205" i="1" l="1"/>
  <c r="Y205" i="1"/>
  <c r="Z204" i="1"/>
  <c r="Y204" i="1"/>
  <c r="Z203" i="1"/>
  <c r="Y203" i="1"/>
  <c r="Z210" i="1"/>
  <c r="Y210" i="1"/>
  <c r="Z215" i="1"/>
  <c r="Y215" i="1"/>
  <c r="Z220" i="1"/>
  <c r="Y220" i="1"/>
  <c r="Z225" i="1"/>
  <c r="Y225" i="1"/>
  <c r="Z230" i="1"/>
  <c r="Y230" i="1"/>
  <c r="Z235" i="1"/>
  <c r="Y235" i="1"/>
  <c r="AE274" i="1"/>
  <c r="AD274" i="1"/>
  <c r="AC274" i="1"/>
  <c r="AB274" i="1"/>
  <c r="AA274" i="1"/>
  <c r="AE273" i="1"/>
  <c r="AD273" i="1"/>
  <c r="AC273" i="1"/>
  <c r="AB273" i="1"/>
  <c r="AA273" i="1"/>
  <c r="AE272" i="1"/>
  <c r="AD272" i="1"/>
  <c r="AC272" i="1"/>
  <c r="AB272" i="1"/>
  <c r="AA272" i="1"/>
  <c r="AE271" i="1"/>
  <c r="AD271" i="1"/>
  <c r="AC271" i="1"/>
  <c r="AB271" i="1"/>
  <c r="AA271" i="1"/>
  <c r="AE270" i="1"/>
  <c r="AD270" i="1"/>
  <c r="AC270" i="1"/>
  <c r="AB270" i="1"/>
  <c r="AA270" i="1"/>
  <c r="AE269" i="1"/>
  <c r="AD269" i="1"/>
  <c r="AC269" i="1"/>
  <c r="AB269" i="1"/>
  <c r="AA269" i="1"/>
  <c r="AE268" i="1"/>
  <c r="AD268" i="1"/>
  <c r="AC268" i="1"/>
  <c r="AB268" i="1"/>
  <c r="AA268" i="1"/>
  <c r="AE267" i="1"/>
  <c r="AD267" i="1"/>
  <c r="AC267" i="1"/>
  <c r="AB267" i="1"/>
  <c r="AA267" i="1"/>
  <c r="AE266" i="1"/>
  <c r="AD266" i="1"/>
  <c r="AC266" i="1"/>
  <c r="AB266" i="1"/>
  <c r="AA266" i="1"/>
  <c r="AE265" i="1"/>
  <c r="AD265" i="1"/>
  <c r="AC265" i="1"/>
  <c r="AB265" i="1"/>
  <c r="AA265" i="1"/>
  <c r="AE264" i="1"/>
  <c r="AD264" i="1"/>
  <c r="AC264" i="1"/>
  <c r="AB264" i="1"/>
  <c r="AA264" i="1"/>
  <c r="AE263" i="1"/>
  <c r="AD263" i="1"/>
  <c r="AC263" i="1"/>
  <c r="AB263" i="1"/>
  <c r="AA263" i="1"/>
  <c r="AE262" i="1"/>
  <c r="AD262" i="1"/>
  <c r="AC262" i="1"/>
  <c r="AB262" i="1"/>
  <c r="AA262" i="1"/>
  <c r="AE261" i="1"/>
  <c r="AD261" i="1"/>
  <c r="AC261" i="1"/>
  <c r="AB261" i="1"/>
  <c r="AA261" i="1"/>
  <c r="AE260" i="1"/>
  <c r="AD260" i="1"/>
  <c r="AC260" i="1"/>
  <c r="AB260" i="1"/>
  <c r="AA260" i="1"/>
  <c r="AE259" i="1"/>
  <c r="AD259" i="1"/>
  <c r="AC259" i="1"/>
  <c r="AB259" i="1"/>
  <c r="AA259" i="1"/>
  <c r="AE258" i="1"/>
  <c r="AD258" i="1"/>
  <c r="AC258" i="1"/>
  <c r="AB258" i="1"/>
  <c r="AA258" i="1"/>
  <c r="AE257" i="1"/>
  <c r="AD257" i="1"/>
  <c r="AC257" i="1"/>
  <c r="AB257" i="1"/>
  <c r="AA257" i="1"/>
  <c r="AE256" i="1"/>
  <c r="AD256" i="1"/>
  <c r="AC256" i="1"/>
  <c r="AB256" i="1"/>
  <c r="AA256" i="1"/>
  <c r="AE255" i="1"/>
  <c r="AD255" i="1"/>
  <c r="AC255" i="1"/>
  <c r="AB255" i="1"/>
  <c r="AA255" i="1"/>
  <c r="AE254" i="1"/>
  <c r="AD254" i="1"/>
  <c r="AC254" i="1"/>
  <c r="AB254" i="1"/>
  <c r="AA254" i="1"/>
  <c r="AE253" i="1"/>
  <c r="AD253" i="1"/>
  <c r="AC253" i="1"/>
  <c r="AB253" i="1"/>
  <c r="AA253" i="1"/>
  <c r="AE252" i="1"/>
  <c r="AD252" i="1"/>
  <c r="AC252" i="1"/>
  <c r="AB252" i="1"/>
  <c r="AA252" i="1"/>
  <c r="AE251" i="1"/>
  <c r="AD251" i="1"/>
  <c r="AC251" i="1"/>
  <c r="AB251" i="1"/>
  <c r="AA251" i="1"/>
  <c r="AE250" i="1"/>
  <c r="AD250" i="1"/>
  <c r="AC250" i="1"/>
  <c r="AB250" i="1"/>
  <c r="AA250" i="1"/>
  <c r="AE249" i="1"/>
  <c r="AD249" i="1"/>
  <c r="AC249" i="1"/>
  <c r="AB249" i="1"/>
  <c r="AA249" i="1"/>
  <c r="AE248" i="1"/>
  <c r="AD248" i="1"/>
  <c r="AC248" i="1"/>
  <c r="AB248" i="1"/>
  <c r="AA248" i="1"/>
  <c r="AE247" i="1"/>
  <c r="AD247" i="1"/>
  <c r="AC247" i="1"/>
  <c r="AB247" i="1"/>
  <c r="AA247" i="1"/>
  <c r="AE246" i="1"/>
  <c r="AD246" i="1"/>
  <c r="AC246" i="1"/>
  <c r="AB246" i="1"/>
  <c r="AA246" i="1"/>
  <c r="AE245" i="1"/>
  <c r="AD245" i="1"/>
  <c r="AC245" i="1"/>
  <c r="AB245" i="1"/>
  <c r="AA245" i="1"/>
  <c r="AE244" i="1"/>
  <c r="AD244" i="1"/>
  <c r="AC244" i="1"/>
  <c r="AB244" i="1"/>
  <c r="AA244" i="1"/>
  <c r="AE243" i="1"/>
  <c r="AD243" i="1"/>
  <c r="AC243" i="1"/>
  <c r="AB243" i="1"/>
  <c r="AA243" i="1"/>
  <c r="AE242" i="1"/>
  <c r="AD242" i="1"/>
  <c r="AC242" i="1"/>
  <c r="AB242" i="1"/>
  <c r="AA242" i="1"/>
  <c r="AE241" i="1"/>
  <c r="AD241" i="1"/>
  <c r="AC241" i="1"/>
  <c r="AB241" i="1"/>
  <c r="AA241" i="1"/>
  <c r="AE240" i="1"/>
  <c r="AD240" i="1"/>
  <c r="AC240" i="1"/>
  <c r="AB240" i="1"/>
  <c r="AA240" i="1"/>
  <c r="AE239" i="1"/>
  <c r="AD239" i="1"/>
  <c r="AC239" i="1"/>
  <c r="AB239" i="1"/>
  <c r="AA239" i="1"/>
  <c r="AE238" i="1"/>
  <c r="AD238" i="1"/>
  <c r="AC238" i="1"/>
  <c r="AB238" i="1"/>
  <c r="AA238" i="1"/>
  <c r="AE237" i="1"/>
  <c r="AD237" i="1"/>
  <c r="AC237" i="1"/>
  <c r="AB237" i="1"/>
  <c r="AA237" i="1"/>
  <c r="AE236" i="1"/>
  <c r="AD236" i="1"/>
  <c r="AC236" i="1"/>
  <c r="AB236" i="1"/>
  <c r="AA236" i="1"/>
  <c r="AE235" i="1"/>
  <c r="AD235" i="1"/>
  <c r="AC235" i="1"/>
  <c r="AB235" i="1"/>
  <c r="AA235" i="1"/>
  <c r="AE234" i="1"/>
  <c r="AD234" i="1"/>
  <c r="AC234" i="1"/>
  <c r="AB234" i="1"/>
  <c r="AA234" i="1"/>
  <c r="AE233" i="1"/>
  <c r="AD233" i="1"/>
  <c r="AC233" i="1"/>
  <c r="AB233" i="1"/>
  <c r="AA233" i="1"/>
  <c r="AE232" i="1"/>
  <c r="AD232" i="1"/>
  <c r="AC232" i="1"/>
  <c r="AB232" i="1"/>
  <c r="AA232" i="1"/>
  <c r="AE231" i="1"/>
  <c r="AD231" i="1"/>
  <c r="AC231" i="1"/>
  <c r="AB231" i="1"/>
  <c r="AA231" i="1"/>
  <c r="AE230" i="1"/>
  <c r="AD230" i="1"/>
  <c r="AC230" i="1"/>
  <c r="AB230" i="1"/>
  <c r="AA230" i="1"/>
  <c r="AE229" i="1"/>
  <c r="AD229" i="1"/>
  <c r="AC229" i="1"/>
  <c r="AB229" i="1"/>
  <c r="AA229" i="1"/>
  <c r="AE228" i="1"/>
  <c r="AD228" i="1"/>
  <c r="AC228" i="1"/>
  <c r="AB228" i="1"/>
  <c r="AA228" i="1"/>
  <c r="AE227" i="1"/>
  <c r="AD227" i="1"/>
  <c r="AC227" i="1"/>
  <c r="AB227" i="1"/>
  <c r="AA227" i="1"/>
  <c r="AE226" i="1"/>
  <c r="AD226" i="1"/>
  <c r="AC226" i="1"/>
  <c r="AB226" i="1"/>
  <c r="AA226" i="1"/>
  <c r="AE225" i="1"/>
  <c r="AD225" i="1"/>
  <c r="AC225" i="1"/>
  <c r="AB225" i="1"/>
  <c r="AA225" i="1"/>
  <c r="AE224" i="1"/>
  <c r="AD224" i="1"/>
  <c r="AC224" i="1"/>
  <c r="AB224" i="1"/>
  <c r="AA224" i="1"/>
  <c r="AE223" i="1"/>
  <c r="AD223" i="1"/>
  <c r="AC223" i="1"/>
  <c r="AB223" i="1"/>
  <c r="AA223" i="1"/>
  <c r="AE222" i="1"/>
  <c r="AD222" i="1"/>
  <c r="AC222" i="1"/>
  <c r="AB222" i="1"/>
  <c r="AA222" i="1"/>
  <c r="AE221" i="1"/>
  <c r="AD221" i="1"/>
  <c r="AC221" i="1"/>
  <c r="AB221" i="1"/>
  <c r="AA221" i="1"/>
  <c r="AE220" i="1"/>
  <c r="AD220" i="1"/>
  <c r="AC220" i="1"/>
  <c r="AB220" i="1"/>
  <c r="AA220" i="1"/>
  <c r="AE219" i="1"/>
  <c r="AD219" i="1"/>
  <c r="AC219" i="1"/>
  <c r="AB219" i="1"/>
  <c r="AA219" i="1"/>
  <c r="AE218" i="1"/>
  <c r="AD218" i="1"/>
  <c r="AC218" i="1"/>
  <c r="AB218" i="1"/>
  <c r="AA218" i="1"/>
  <c r="AE217" i="1"/>
  <c r="AD217" i="1"/>
  <c r="AC217" i="1"/>
  <c r="AB217" i="1"/>
  <c r="AA217" i="1"/>
  <c r="AE216" i="1"/>
  <c r="AD216" i="1"/>
  <c r="AC216" i="1"/>
  <c r="AB216" i="1"/>
  <c r="AA216" i="1"/>
  <c r="AE215" i="1"/>
  <c r="AD215" i="1"/>
  <c r="AC215" i="1"/>
  <c r="AB215" i="1"/>
  <c r="AA215" i="1"/>
  <c r="AE214" i="1"/>
  <c r="AD214" i="1"/>
  <c r="AC214" i="1"/>
  <c r="AB214" i="1"/>
  <c r="AA214" i="1"/>
  <c r="AE213" i="1"/>
  <c r="AD213" i="1"/>
  <c r="AC213" i="1"/>
  <c r="AB213" i="1"/>
  <c r="AA213" i="1"/>
  <c r="AE212" i="1"/>
  <c r="AD212" i="1"/>
  <c r="AC212" i="1"/>
  <c r="AB212" i="1"/>
  <c r="AA212" i="1"/>
  <c r="AE211" i="1"/>
  <c r="AD211" i="1"/>
  <c r="AC211" i="1"/>
  <c r="AB211" i="1"/>
  <c r="AA211" i="1"/>
  <c r="AE210" i="1"/>
  <c r="AD210" i="1"/>
  <c r="AC210" i="1"/>
  <c r="AB210" i="1"/>
  <c r="AA210" i="1"/>
  <c r="AE209" i="1"/>
  <c r="AD209" i="1"/>
  <c r="AC209" i="1"/>
  <c r="AB209" i="1"/>
  <c r="AA209" i="1"/>
  <c r="AE208" i="1"/>
  <c r="AD208" i="1"/>
  <c r="AC208" i="1"/>
  <c r="AB208" i="1"/>
  <c r="AA208" i="1"/>
  <c r="AE207" i="1"/>
  <c r="AD207" i="1"/>
  <c r="AC207" i="1"/>
  <c r="AB207" i="1"/>
  <c r="AA207" i="1"/>
  <c r="AE206" i="1"/>
  <c r="AD206" i="1"/>
  <c r="AC206" i="1"/>
  <c r="AB206" i="1"/>
  <c r="AA206" i="1"/>
  <c r="AE205" i="1"/>
  <c r="AD205" i="1"/>
  <c r="AC205" i="1"/>
  <c r="AB205" i="1"/>
  <c r="AA205" i="1"/>
  <c r="AE204" i="1"/>
  <c r="AD204" i="1"/>
  <c r="AC204" i="1"/>
  <c r="AB204" i="1"/>
  <c r="AA204" i="1"/>
  <c r="AE203" i="1"/>
  <c r="AD203" i="1"/>
  <c r="AC203" i="1"/>
  <c r="AB203" i="1"/>
  <c r="AA203" i="1"/>
  <c r="Z270" i="1"/>
  <c r="Y270" i="1"/>
  <c r="Z265" i="1"/>
  <c r="Y265" i="1"/>
  <c r="Z260" i="1"/>
  <c r="Y260" i="1"/>
  <c r="Z255" i="1"/>
  <c r="Y255" i="1"/>
  <c r="Z250" i="1"/>
  <c r="Y250" i="1"/>
  <c r="Z245" i="1"/>
  <c r="Y245" i="1"/>
  <c r="Z240" i="1"/>
  <c r="Y24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V259" i="1"/>
  <c r="U259" i="1"/>
  <c r="T259" i="1"/>
  <c r="V258" i="1"/>
  <c r="U258" i="1"/>
  <c r="T258" i="1"/>
  <c r="V257" i="1"/>
  <c r="U257" i="1"/>
  <c r="T257" i="1"/>
  <c r="V256" i="1"/>
  <c r="U256" i="1"/>
  <c r="T256" i="1"/>
  <c r="V255" i="1"/>
  <c r="U255" i="1"/>
  <c r="T255" i="1"/>
  <c r="V254" i="1"/>
  <c r="U254" i="1"/>
  <c r="T254" i="1"/>
  <c r="V253" i="1"/>
  <c r="U253" i="1"/>
  <c r="T253" i="1"/>
  <c r="V252" i="1"/>
  <c r="U252" i="1"/>
  <c r="T252" i="1"/>
  <c r="V251" i="1"/>
  <c r="U251" i="1"/>
  <c r="T251" i="1"/>
  <c r="V250" i="1"/>
  <c r="U250" i="1"/>
  <c r="T250" i="1"/>
  <c r="V249" i="1"/>
  <c r="U249" i="1"/>
  <c r="T249" i="1"/>
  <c r="V248" i="1"/>
  <c r="U248" i="1"/>
  <c r="T248" i="1"/>
  <c r="V247" i="1"/>
  <c r="U247" i="1"/>
  <c r="T247" i="1"/>
  <c r="V246" i="1"/>
  <c r="U246" i="1"/>
  <c r="T246" i="1"/>
  <c r="V245" i="1"/>
  <c r="U245" i="1"/>
  <c r="T245" i="1"/>
  <c r="V244" i="1"/>
  <c r="U244" i="1"/>
  <c r="T244" i="1"/>
  <c r="V243" i="1"/>
  <c r="U243" i="1"/>
  <c r="T243" i="1"/>
  <c r="V242" i="1"/>
  <c r="U242" i="1"/>
  <c r="T242" i="1"/>
  <c r="V241" i="1"/>
  <c r="U241" i="1"/>
  <c r="T241" i="1"/>
  <c r="V240" i="1"/>
  <c r="U240" i="1"/>
  <c r="T240" i="1"/>
  <c r="V239" i="1"/>
  <c r="U239" i="1"/>
  <c r="T239" i="1"/>
  <c r="V238" i="1"/>
  <c r="U238" i="1"/>
  <c r="T238" i="1"/>
  <c r="V237" i="1"/>
  <c r="U237" i="1"/>
  <c r="T237" i="1"/>
  <c r="V236" i="1"/>
  <c r="U236" i="1"/>
  <c r="T236" i="1"/>
  <c r="V235" i="1"/>
  <c r="U235" i="1"/>
  <c r="T235" i="1"/>
  <c r="V234" i="1"/>
  <c r="U234" i="1"/>
  <c r="T234" i="1"/>
  <c r="V233" i="1"/>
  <c r="U233" i="1"/>
  <c r="T233" i="1"/>
  <c r="V232" i="1"/>
  <c r="U232" i="1"/>
  <c r="T232" i="1"/>
  <c r="V231" i="1"/>
  <c r="U231" i="1"/>
  <c r="T231" i="1"/>
  <c r="V230" i="1"/>
  <c r="U230" i="1"/>
  <c r="T230" i="1"/>
  <c r="X229" i="1"/>
  <c r="X228" i="1"/>
  <c r="X227" i="1"/>
  <c r="X226" i="1"/>
  <c r="X225" i="1"/>
  <c r="W229" i="1"/>
  <c r="V229" i="1"/>
  <c r="U229" i="1"/>
  <c r="T229" i="1"/>
  <c r="W228" i="1"/>
  <c r="V228" i="1"/>
  <c r="U228" i="1"/>
  <c r="T228" i="1"/>
  <c r="W227" i="1"/>
  <c r="V227" i="1"/>
  <c r="U227" i="1"/>
  <c r="T227" i="1"/>
  <c r="W226" i="1"/>
  <c r="V226" i="1"/>
  <c r="U226" i="1"/>
  <c r="T226" i="1"/>
  <c r="W225" i="1"/>
  <c r="V225" i="1"/>
  <c r="U225" i="1"/>
  <c r="T225" i="1"/>
  <c r="W224" i="1"/>
  <c r="V224" i="1"/>
  <c r="U224" i="1"/>
  <c r="T224" i="1"/>
  <c r="W223" i="1"/>
  <c r="V223" i="1"/>
  <c r="U223" i="1"/>
  <c r="T223" i="1"/>
  <c r="W222" i="1"/>
  <c r="V222" i="1"/>
  <c r="U222" i="1"/>
  <c r="T222" i="1"/>
  <c r="W221" i="1"/>
  <c r="V221" i="1"/>
  <c r="U221" i="1"/>
  <c r="T221" i="1"/>
  <c r="W220" i="1"/>
  <c r="V220" i="1"/>
  <c r="U220" i="1"/>
  <c r="T220" i="1"/>
  <c r="X219" i="1"/>
  <c r="W219" i="1"/>
  <c r="V219" i="1"/>
  <c r="U219" i="1"/>
  <c r="T219" i="1"/>
  <c r="X218" i="1"/>
  <c r="W218" i="1"/>
  <c r="V218" i="1"/>
  <c r="U218" i="1"/>
  <c r="T218" i="1"/>
  <c r="X217" i="1"/>
  <c r="W217" i="1"/>
  <c r="V217" i="1"/>
  <c r="U217" i="1"/>
  <c r="T217" i="1"/>
  <c r="X216" i="1"/>
  <c r="W216" i="1"/>
  <c r="V216" i="1"/>
  <c r="U216" i="1"/>
  <c r="T216" i="1"/>
  <c r="X215" i="1"/>
  <c r="W215" i="1"/>
  <c r="V215" i="1"/>
  <c r="U215" i="1"/>
  <c r="T215" i="1"/>
  <c r="X214" i="1"/>
  <c r="W214" i="1"/>
  <c r="V214" i="1"/>
  <c r="U214" i="1"/>
  <c r="T214" i="1"/>
  <c r="X213" i="1"/>
  <c r="W213" i="1"/>
  <c r="V213" i="1"/>
  <c r="U213" i="1"/>
  <c r="T213" i="1"/>
  <c r="X212" i="1"/>
  <c r="W212" i="1"/>
  <c r="V212" i="1"/>
  <c r="U212" i="1"/>
  <c r="T212" i="1"/>
  <c r="X211" i="1"/>
  <c r="W211" i="1"/>
  <c r="V211" i="1"/>
  <c r="U211" i="1"/>
  <c r="T211" i="1"/>
  <c r="X210" i="1"/>
  <c r="W210" i="1"/>
  <c r="V210" i="1"/>
  <c r="U210" i="1"/>
  <c r="T210" i="1"/>
  <c r="X209" i="1"/>
  <c r="W209" i="1"/>
  <c r="V209" i="1"/>
  <c r="U209" i="1"/>
  <c r="T209" i="1"/>
  <c r="X208" i="1"/>
  <c r="W208" i="1"/>
  <c r="V208" i="1"/>
  <c r="U208" i="1"/>
  <c r="T208" i="1"/>
  <c r="X207" i="1"/>
  <c r="W207" i="1"/>
  <c r="V207" i="1"/>
  <c r="U207" i="1"/>
  <c r="T207" i="1"/>
  <c r="X206" i="1"/>
  <c r="W206" i="1"/>
  <c r="V206" i="1"/>
  <c r="U206" i="1"/>
  <c r="T206" i="1"/>
  <c r="X205" i="1"/>
  <c r="W205" i="1"/>
  <c r="V205" i="1"/>
  <c r="U205" i="1"/>
  <c r="T205" i="1"/>
  <c r="X204" i="1"/>
  <c r="W204" i="1"/>
  <c r="V204" i="1"/>
  <c r="U204" i="1"/>
  <c r="T204" i="1"/>
  <c r="X203" i="1"/>
  <c r="W203" i="1"/>
  <c r="V203" i="1"/>
  <c r="U203" i="1"/>
  <c r="T203" i="1"/>
  <c r="S259" i="1"/>
  <c r="R259" i="1"/>
  <c r="Q259" i="1"/>
  <c r="S258" i="1"/>
  <c r="R258" i="1"/>
  <c r="Q258" i="1"/>
  <c r="S257" i="1"/>
  <c r="R257" i="1"/>
  <c r="Q257" i="1"/>
  <c r="S256" i="1"/>
  <c r="R256" i="1"/>
  <c r="Q256" i="1"/>
  <c r="S255" i="1"/>
  <c r="R255" i="1"/>
  <c r="Q255" i="1"/>
  <c r="S254" i="1"/>
  <c r="R254" i="1"/>
  <c r="Q254" i="1"/>
  <c r="S253" i="1"/>
  <c r="R253" i="1"/>
  <c r="Q253" i="1"/>
  <c r="S252" i="1"/>
  <c r="R252" i="1"/>
  <c r="Q252" i="1"/>
  <c r="S251" i="1"/>
  <c r="R251" i="1"/>
  <c r="Q251" i="1"/>
  <c r="S250" i="1"/>
  <c r="R250" i="1"/>
  <c r="Q250" i="1"/>
  <c r="S249" i="1"/>
  <c r="R249" i="1"/>
  <c r="Q249" i="1"/>
  <c r="S248" i="1"/>
  <c r="R248" i="1"/>
  <c r="Q248" i="1"/>
  <c r="S247" i="1"/>
  <c r="R247" i="1"/>
  <c r="Q247" i="1"/>
  <c r="S246" i="1"/>
  <c r="R246" i="1"/>
  <c r="Q246" i="1"/>
  <c r="S245" i="1"/>
  <c r="R245" i="1"/>
  <c r="Q245" i="1"/>
  <c r="S244" i="1"/>
  <c r="R244" i="1"/>
  <c r="Q244" i="1"/>
  <c r="P244" i="1"/>
  <c r="O244" i="1"/>
  <c r="N244" i="1"/>
  <c r="M244" i="1"/>
  <c r="L244" i="1"/>
  <c r="K244" i="1"/>
  <c r="S243" i="1"/>
  <c r="R243" i="1"/>
  <c r="Q243" i="1"/>
  <c r="P243" i="1"/>
  <c r="O243" i="1"/>
  <c r="N243" i="1"/>
  <c r="M243" i="1"/>
  <c r="L243" i="1"/>
  <c r="K243" i="1"/>
  <c r="S242" i="1"/>
  <c r="R242" i="1"/>
  <c r="Q242" i="1"/>
  <c r="P242" i="1"/>
  <c r="O242" i="1"/>
  <c r="N242" i="1"/>
  <c r="M242" i="1"/>
  <c r="L242" i="1"/>
  <c r="K242" i="1"/>
  <c r="S241" i="1"/>
  <c r="R241" i="1"/>
  <c r="Q241" i="1"/>
  <c r="P241" i="1"/>
  <c r="O241" i="1"/>
  <c r="N241" i="1"/>
  <c r="M241" i="1"/>
  <c r="L241" i="1"/>
  <c r="K241" i="1"/>
  <c r="S240" i="1"/>
  <c r="R240" i="1"/>
  <c r="Q240" i="1"/>
  <c r="P240" i="1"/>
  <c r="O240" i="1"/>
  <c r="N240" i="1"/>
  <c r="M240" i="1"/>
  <c r="L240" i="1"/>
  <c r="K240" i="1"/>
  <c r="S239" i="1"/>
  <c r="R239" i="1"/>
  <c r="Q239" i="1"/>
  <c r="P239" i="1"/>
  <c r="O239" i="1"/>
  <c r="N239" i="1"/>
  <c r="M239" i="1"/>
  <c r="L239" i="1"/>
  <c r="K239" i="1"/>
  <c r="S238" i="1"/>
  <c r="R238" i="1"/>
  <c r="Q238" i="1"/>
  <c r="P238" i="1"/>
  <c r="O238" i="1"/>
  <c r="N238" i="1"/>
  <c r="M238" i="1"/>
  <c r="L238" i="1"/>
  <c r="K238" i="1"/>
  <c r="S237" i="1"/>
  <c r="R237" i="1"/>
  <c r="Q237" i="1"/>
  <c r="P237" i="1"/>
  <c r="O237" i="1"/>
  <c r="N237" i="1"/>
  <c r="M237" i="1"/>
  <c r="L237" i="1"/>
  <c r="K237" i="1"/>
  <c r="S236" i="1"/>
  <c r="R236" i="1"/>
  <c r="Q236" i="1"/>
  <c r="P236" i="1"/>
  <c r="O236" i="1"/>
  <c r="N236" i="1"/>
  <c r="M236" i="1"/>
  <c r="L236" i="1"/>
  <c r="K236" i="1"/>
  <c r="S235" i="1"/>
  <c r="R235" i="1"/>
  <c r="Q235" i="1"/>
  <c r="P235" i="1"/>
  <c r="O235" i="1"/>
  <c r="N235" i="1"/>
  <c r="M235" i="1"/>
  <c r="L235" i="1"/>
  <c r="K235" i="1"/>
  <c r="S234" i="1"/>
  <c r="R234" i="1"/>
  <c r="Q234" i="1"/>
  <c r="P234" i="1"/>
  <c r="O234" i="1"/>
  <c r="N234" i="1"/>
  <c r="M234" i="1"/>
  <c r="L234" i="1"/>
  <c r="K234" i="1"/>
  <c r="S233" i="1"/>
  <c r="R233" i="1"/>
  <c r="Q233" i="1"/>
  <c r="P233" i="1"/>
  <c r="O233" i="1"/>
  <c r="N233" i="1"/>
  <c r="M233" i="1"/>
  <c r="L233" i="1"/>
  <c r="K233" i="1"/>
  <c r="S232" i="1"/>
  <c r="R232" i="1"/>
  <c r="Q232" i="1"/>
  <c r="P232" i="1"/>
  <c r="O232" i="1"/>
  <c r="N232" i="1"/>
  <c r="M232" i="1"/>
  <c r="L232" i="1"/>
  <c r="K232" i="1"/>
  <c r="S231" i="1"/>
  <c r="R231" i="1"/>
  <c r="Q231" i="1"/>
  <c r="P231" i="1"/>
  <c r="O231" i="1"/>
  <c r="N231" i="1"/>
  <c r="M231" i="1"/>
  <c r="L231" i="1"/>
  <c r="K231" i="1"/>
  <c r="S230" i="1"/>
  <c r="R230" i="1"/>
  <c r="Q230" i="1"/>
  <c r="P230" i="1"/>
  <c r="O230" i="1"/>
  <c r="N230" i="1"/>
  <c r="M230" i="1"/>
  <c r="L230" i="1"/>
  <c r="K230" i="1"/>
  <c r="S229" i="1"/>
  <c r="R229" i="1"/>
  <c r="Q229" i="1"/>
  <c r="P229" i="1"/>
  <c r="O229" i="1"/>
  <c r="N229" i="1"/>
  <c r="M229" i="1"/>
  <c r="L229" i="1"/>
  <c r="K229" i="1"/>
  <c r="S228" i="1"/>
  <c r="R228" i="1"/>
  <c r="Q228" i="1"/>
  <c r="P228" i="1"/>
  <c r="O228" i="1"/>
  <c r="N228" i="1"/>
  <c r="M228" i="1"/>
  <c r="L228" i="1"/>
  <c r="K228" i="1"/>
  <c r="S227" i="1"/>
  <c r="R227" i="1"/>
  <c r="Q227" i="1"/>
  <c r="P227" i="1"/>
  <c r="O227" i="1"/>
  <c r="N227" i="1"/>
  <c r="M227" i="1"/>
  <c r="L227" i="1"/>
  <c r="K227" i="1"/>
  <c r="S226" i="1"/>
  <c r="R226" i="1"/>
  <c r="Q226" i="1"/>
  <c r="P226" i="1"/>
  <c r="O226" i="1"/>
  <c r="N226" i="1"/>
  <c r="M226" i="1"/>
  <c r="L226" i="1"/>
  <c r="K226" i="1"/>
  <c r="S225" i="1"/>
  <c r="R225" i="1"/>
  <c r="Q225" i="1"/>
  <c r="P225" i="1"/>
  <c r="O225" i="1"/>
  <c r="N225" i="1"/>
  <c r="M225" i="1"/>
  <c r="L225" i="1"/>
  <c r="K225" i="1"/>
  <c r="S224" i="1"/>
  <c r="R224" i="1"/>
  <c r="Q224" i="1"/>
  <c r="P224" i="1"/>
  <c r="O224" i="1"/>
  <c r="N224" i="1"/>
  <c r="M224" i="1"/>
  <c r="L224" i="1"/>
  <c r="K224" i="1"/>
  <c r="S223" i="1"/>
  <c r="R223" i="1"/>
  <c r="Q223" i="1"/>
  <c r="P223" i="1"/>
  <c r="O223" i="1"/>
  <c r="N223" i="1"/>
  <c r="M223" i="1"/>
  <c r="L223" i="1"/>
  <c r="K223" i="1"/>
  <c r="S222" i="1"/>
  <c r="R222" i="1"/>
  <c r="Q222" i="1"/>
  <c r="P222" i="1"/>
  <c r="O222" i="1"/>
  <c r="N222" i="1"/>
  <c r="M222" i="1"/>
  <c r="L222" i="1"/>
  <c r="K222" i="1"/>
  <c r="S221" i="1"/>
  <c r="R221" i="1"/>
  <c r="Q221" i="1"/>
  <c r="P221" i="1"/>
  <c r="O221" i="1"/>
  <c r="N221" i="1"/>
  <c r="M221" i="1"/>
  <c r="L221" i="1"/>
  <c r="K221" i="1"/>
  <c r="S220" i="1"/>
  <c r="R220" i="1"/>
  <c r="Q220" i="1"/>
  <c r="P220" i="1"/>
  <c r="O220" i="1"/>
  <c r="N220" i="1"/>
  <c r="M220" i="1"/>
  <c r="L220" i="1"/>
  <c r="K220" i="1"/>
  <c r="S219" i="1"/>
  <c r="R219" i="1"/>
  <c r="Q219" i="1"/>
  <c r="P219" i="1"/>
  <c r="O219" i="1"/>
  <c r="N219" i="1"/>
  <c r="M219" i="1"/>
  <c r="L219" i="1"/>
  <c r="K219" i="1"/>
  <c r="S218" i="1"/>
  <c r="R218" i="1"/>
  <c r="Q218" i="1"/>
  <c r="P218" i="1"/>
  <c r="O218" i="1"/>
  <c r="N218" i="1"/>
  <c r="M218" i="1"/>
  <c r="L218" i="1"/>
  <c r="K218" i="1"/>
  <c r="S217" i="1"/>
  <c r="R217" i="1"/>
  <c r="Q217" i="1"/>
  <c r="P217" i="1"/>
  <c r="O217" i="1"/>
  <c r="N217" i="1"/>
  <c r="M217" i="1"/>
  <c r="L217" i="1"/>
  <c r="K217" i="1"/>
  <c r="S216" i="1"/>
  <c r="R216" i="1"/>
  <c r="Q216" i="1"/>
  <c r="P216" i="1"/>
  <c r="O216" i="1"/>
  <c r="N216" i="1"/>
  <c r="M216" i="1"/>
  <c r="L216" i="1"/>
  <c r="K216" i="1"/>
  <c r="S215" i="1"/>
  <c r="R215" i="1"/>
  <c r="Q215" i="1"/>
  <c r="P215" i="1"/>
  <c r="O215" i="1"/>
  <c r="N215" i="1"/>
  <c r="M215" i="1"/>
  <c r="L215" i="1"/>
  <c r="K215" i="1"/>
  <c r="S214" i="1"/>
  <c r="R214" i="1"/>
  <c r="Q214" i="1"/>
  <c r="P214" i="1"/>
  <c r="O214" i="1"/>
  <c r="N214" i="1"/>
  <c r="M214" i="1"/>
  <c r="L214" i="1"/>
  <c r="K214" i="1"/>
  <c r="S213" i="1"/>
  <c r="R213" i="1"/>
  <c r="Q213" i="1"/>
  <c r="P213" i="1"/>
  <c r="O213" i="1"/>
  <c r="N213" i="1"/>
  <c r="M213" i="1"/>
  <c r="L213" i="1"/>
  <c r="K213" i="1"/>
  <c r="S212" i="1"/>
  <c r="R212" i="1"/>
  <c r="Q212" i="1"/>
  <c r="P212" i="1"/>
  <c r="O212" i="1"/>
  <c r="N212" i="1"/>
  <c r="M212" i="1"/>
  <c r="L212" i="1"/>
  <c r="K212" i="1"/>
  <c r="S211" i="1"/>
  <c r="R211" i="1"/>
  <c r="Q211" i="1"/>
  <c r="P211" i="1"/>
  <c r="O211" i="1"/>
  <c r="N211" i="1"/>
  <c r="M211" i="1"/>
  <c r="L211" i="1"/>
  <c r="K211" i="1"/>
  <c r="S210" i="1"/>
  <c r="R210" i="1"/>
  <c r="Q210" i="1"/>
  <c r="P210" i="1"/>
  <c r="O210" i="1"/>
  <c r="N210" i="1"/>
  <c r="M210" i="1"/>
  <c r="L210" i="1"/>
  <c r="K210" i="1"/>
  <c r="S209" i="1"/>
  <c r="R209" i="1"/>
  <c r="Q209" i="1"/>
  <c r="P209" i="1"/>
  <c r="O209" i="1"/>
  <c r="N209" i="1"/>
  <c r="M209" i="1"/>
  <c r="L209" i="1"/>
  <c r="K209" i="1"/>
  <c r="S208" i="1"/>
  <c r="R208" i="1"/>
  <c r="Q208" i="1"/>
  <c r="P208" i="1"/>
  <c r="O208" i="1"/>
  <c r="N208" i="1"/>
  <c r="M208" i="1"/>
  <c r="L208" i="1"/>
  <c r="K208" i="1"/>
  <c r="S207" i="1"/>
  <c r="R207" i="1"/>
  <c r="Q207" i="1"/>
  <c r="P207" i="1"/>
  <c r="O207" i="1"/>
  <c r="N207" i="1"/>
  <c r="M207" i="1"/>
  <c r="L207" i="1"/>
  <c r="K207" i="1"/>
  <c r="S206" i="1"/>
  <c r="R206" i="1"/>
  <c r="Q206" i="1"/>
  <c r="P206" i="1"/>
  <c r="O206" i="1"/>
  <c r="N206" i="1"/>
  <c r="M206" i="1"/>
  <c r="L206" i="1"/>
  <c r="K206" i="1"/>
  <c r="S205" i="1"/>
  <c r="R205" i="1"/>
  <c r="Q205" i="1"/>
  <c r="P205" i="1"/>
  <c r="O205" i="1"/>
  <c r="N205" i="1"/>
  <c r="M205" i="1"/>
  <c r="L205" i="1"/>
  <c r="K205" i="1"/>
  <c r="S204" i="1"/>
  <c r="R204" i="1"/>
  <c r="Q204" i="1"/>
  <c r="P204" i="1"/>
  <c r="O204" i="1"/>
  <c r="N204" i="1"/>
  <c r="M204" i="1"/>
  <c r="L204" i="1"/>
  <c r="K204" i="1"/>
  <c r="S203" i="1"/>
  <c r="R203" i="1"/>
  <c r="Q203" i="1"/>
  <c r="P203" i="1"/>
  <c r="O203" i="1"/>
  <c r="N203" i="1"/>
  <c r="M203" i="1"/>
  <c r="L203" i="1"/>
  <c r="K203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J244" i="1"/>
  <c r="I244" i="1"/>
  <c r="H244" i="1"/>
  <c r="G244" i="1"/>
  <c r="J243" i="1"/>
  <c r="I243" i="1"/>
  <c r="H243" i="1"/>
  <c r="G243" i="1"/>
  <c r="J242" i="1"/>
  <c r="I242" i="1"/>
  <c r="H242" i="1"/>
  <c r="G242" i="1"/>
  <c r="J241" i="1"/>
  <c r="I241" i="1"/>
  <c r="H241" i="1"/>
  <c r="G241" i="1"/>
  <c r="J240" i="1"/>
  <c r="I240" i="1"/>
  <c r="H240" i="1"/>
  <c r="G240" i="1"/>
  <c r="J239" i="1"/>
  <c r="I239" i="1"/>
  <c r="H239" i="1"/>
  <c r="G239" i="1"/>
  <c r="J238" i="1"/>
  <c r="I238" i="1"/>
  <c r="H238" i="1"/>
  <c r="G238" i="1"/>
  <c r="J237" i="1"/>
  <c r="I237" i="1"/>
  <c r="H237" i="1"/>
  <c r="G237" i="1"/>
  <c r="J236" i="1"/>
  <c r="I236" i="1"/>
  <c r="H236" i="1"/>
  <c r="G236" i="1"/>
  <c r="J235" i="1"/>
  <c r="I235" i="1"/>
  <c r="H235" i="1"/>
  <c r="G235" i="1"/>
  <c r="J234" i="1"/>
  <c r="I234" i="1"/>
  <c r="H234" i="1"/>
  <c r="G234" i="1"/>
  <c r="J233" i="1"/>
  <c r="I233" i="1"/>
  <c r="H233" i="1"/>
  <c r="G233" i="1"/>
  <c r="J232" i="1"/>
  <c r="I232" i="1"/>
  <c r="H232" i="1"/>
  <c r="G232" i="1"/>
  <c r="J231" i="1"/>
  <c r="I231" i="1"/>
  <c r="H231" i="1"/>
  <c r="G231" i="1"/>
  <c r="J230" i="1"/>
  <c r="I230" i="1"/>
  <c r="H230" i="1"/>
  <c r="G230" i="1"/>
  <c r="J229" i="1"/>
  <c r="I229" i="1"/>
  <c r="H229" i="1"/>
  <c r="G229" i="1"/>
  <c r="J228" i="1"/>
  <c r="I228" i="1"/>
  <c r="H228" i="1"/>
  <c r="G228" i="1"/>
  <c r="J227" i="1"/>
  <c r="I227" i="1"/>
  <c r="H227" i="1"/>
  <c r="G227" i="1"/>
  <c r="J226" i="1"/>
  <c r="I226" i="1"/>
  <c r="H226" i="1"/>
  <c r="G226" i="1"/>
  <c r="J225" i="1"/>
  <c r="I225" i="1"/>
  <c r="H225" i="1"/>
  <c r="G225" i="1"/>
  <c r="J224" i="1"/>
  <c r="I224" i="1"/>
  <c r="H224" i="1"/>
  <c r="G224" i="1"/>
  <c r="J223" i="1"/>
  <c r="I223" i="1"/>
  <c r="H223" i="1"/>
  <c r="G223" i="1"/>
  <c r="J222" i="1"/>
  <c r="I222" i="1"/>
  <c r="H222" i="1"/>
  <c r="G222" i="1"/>
  <c r="J221" i="1"/>
  <c r="I221" i="1"/>
  <c r="H221" i="1"/>
  <c r="G221" i="1"/>
  <c r="J220" i="1"/>
  <c r="I220" i="1"/>
  <c r="H220" i="1"/>
  <c r="G220" i="1"/>
  <c r="J219" i="1"/>
  <c r="I219" i="1"/>
  <c r="H219" i="1"/>
  <c r="G219" i="1"/>
  <c r="J218" i="1"/>
  <c r="I218" i="1"/>
  <c r="H218" i="1"/>
  <c r="G218" i="1"/>
  <c r="J217" i="1"/>
  <c r="I217" i="1"/>
  <c r="H217" i="1"/>
  <c r="G217" i="1"/>
  <c r="J216" i="1"/>
  <c r="I216" i="1"/>
  <c r="H216" i="1"/>
  <c r="G216" i="1"/>
  <c r="J215" i="1"/>
  <c r="I215" i="1"/>
  <c r="H215" i="1"/>
  <c r="G215" i="1"/>
  <c r="J214" i="1"/>
  <c r="I214" i="1"/>
  <c r="H214" i="1"/>
  <c r="G214" i="1"/>
  <c r="J213" i="1"/>
  <c r="I213" i="1"/>
  <c r="H213" i="1"/>
  <c r="G213" i="1"/>
  <c r="J212" i="1"/>
  <c r="I212" i="1"/>
  <c r="H212" i="1"/>
  <c r="G212" i="1"/>
  <c r="J211" i="1"/>
  <c r="I211" i="1"/>
  <c r="H211" i="1"/>
  <c r="G211" i="1"/>
  <c r="J210" i="1"/>
  <c r="I210" i="1"/>
  <c r="H210" i="1"/>
  <c r="G210" i="1"/>
  <c r="J209" i="1"/>
  <c r="I209" i="1"/>
  <c r="H209" i="1"/>
  <c r="G209" i="1"/>
  <c r="J208" i="1"/>
  <c r="I208" i="1"/>
  <c r="H208" i="1"/>
  <c r="G208" i="1"/>
  <c r="J207" i="1"/>
  <c r="I207" i="1"/>
  <c r="H207" i="1"/>
  <c r="G207" i="1"/>
  <c r="J206" i="1"/>
  <c r="I206" i="1"/>
  <c r="H206" i="1"/>
  <c r="G206" i="1"/>
  <c r="J205" i="1"/>
  <c r="I205" i="1"/>
  <c r="H205" i="1"/>
  <c r="G205" i="1"/>
  <c r="J204" i="1"/>
  <c r="I204" i="1"/>
  <c r="H204" i="1"/>
  <c r="G204" i="1"/>
  <c r="J203" i="1"/>
  <c r="I203" i="1"/>
  <c r="H203" i="1"/>
  <c r="G20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99" i="1"/>
  <c r="Q98" i="1"/>
  <c r="Q97" i="1"/>
  <c r="Q95" i="1"/>
  <c r="Q94" i="1"/>
  <c r="Q93" i="1"/>
  <c r="Q92" i="1"/>
  <c r="Q90" i="1"/>
  <c r="Q89" i="1"/>
  <c r="Q88" i="1"/>
  <c r="Q87" i="1"/>
  <c r="Q86" i="1"/>
  <c r="Q85" i="1"/>
  <c r="Q84" i="1"/>
  <c r="Q83" i="1"/>
  <c r="Q82" i="1"/>
  <c r="Q81" i="1"/>
  <c r="Q80" i="1"/>
  <c r="U87" i="1"/>
  <c r="T87" i="1"/>
  <c r="S87" i="1"/>
  <c r="R87" i="1"/>
  <c r="U86" i="1"/>
  <c r="T86" i="1"/>
  <c r="S86" i="1"/>
  <c r="R86" i="1"/>
  <c r="U85" i="1"/>
  <c r="T85" i="1"/>
  <c r="S85" i="1"/>
  <c r="R85" i="1"/>
  <c r="U84" i="1"/>
  <c r="T84" i="1"/>
  <c r="S84" i="1"/>
  <c r="R84" i="1"/>
  <c r="U83" i="1"/>
  <c r="T83" i="1"/>
  <c r="S83" i="1"/>
  <c r="R83" i="1"/>
  <c r="U82" i="1"/>
  <c r="T82" i="1"/>
  <c r="S82" i="1"/>
  <c r="R82" i="1"/>
  <c r="U81" i="1"/>
  <c r="T81" i="1"/>
  <c r="S81" i="1"/>
  <c r="R81" i="1"/>
  <c r="U80" i="1"/>
  <c r="T80" i="1"/>
  <c r="S80" i="1"/>
  <c r="R80" i="1"/>
  <c r="U109" i="1"/>
  <c r="T109" i="1"/>
  <c r="S109" i="1"/>
  <c r="R109" i="1"/>
  <c r="U108" i="1"/>
  <c r="T108" i="1"/>
  <c r="S108" i="1"/>
  <c r="R108" i="1"/>
  <c r="U107" i="1"/>
  <c r="T107" i="1"/>
  <c r="S107" i="1"/>
  <c r="R107" i="1"/>
  <c r="U106" i="1"/>
  <c r="T106" i="1"/>
  <c r="S106" i="1"/>
  <c r="R106" i="1"/>
  <c r="U105" i="1"/>
  <c r="T105" i="1"/>
  <c r="S105" i="1"/>
  <c r="R105" i="1"/>
  <c r="U104" i="1"/>
  <c r="T104" i="1"/>
  <c r="S104" i="1"/>
  <c r="R104" i="1"/>
  <c r="U103" i="1"/>
  <c r="T103" i="1"/>
  <c r="S103" i="1"/>
  <c r="R103" i="1"/>
  <c r="U102" i="1"/>
  <c r="T102" i="1"/>
  <c r="S102" i="1"/>
  <c r="R102" i="1"/>
  <c r="U101" i="1"/>
  <c r="T101" i="1"/>
  <c r="S101" i="1"/>
  <c r="R101" i="1"/>
  <c r="U100" i="1"/>
  <c r="T100" i="1"/>
  <c r="S100" i="1"/>
  <c r="R100" i="1"/>
  <c r="U99" i="1"/>
  <c r="T99" i="1"/>
  <c r="S99" i="1"/>
  <c r="R99" i="1"/>
  <c r="U98" i="1"/>
  <c r="T98" i="1"/>
  <c r="S98" i="1"/>
  <c r="R98" i="1"/>
  <c r="U97" i="1"/>
  <c r="T97" i="1"/>
  <c r="S97" i="1"/>
  <c r="R97" i="1"/>
  <c r="U96" i="1"/>
  <c r="T96" i="1"/>
  <c r="S96" i="1"/>
  <c r="R96" i="1"/>
  <c r="U95" i="1"/>
  <c r="T95" i="1"/>
  <c r="S95" i="1"/>
  <c r="R95" i="1"/>
  <c r="U94" i="1"/>
  <c r="T94" i="1"/>
  <c r="S94" i="1"/>
  <c r="R94" i="1"/>
  <c r="U93" i="1"/>
  <c r="T93" i="1"/>
  <c r="S93" i="1"/>
  <c r="R93" i="1"/>
  <c r="U92" i="1"/>
  <c r="T92" i="1"/>
  <c r="S92" i="1"/>
  <c r="R92" i="1"/>
  <c r="U91" i="1"/>
  <c r="T91" i="1"/>
  <c r="S91" i="1"/>
  <c r="R91" i="1"/>
  <c r="U90" i="1"/>
  <c r="T90" i="1"/>
  <c r="S90" i="1"/>
  <c r="R90" i="1"/>
  <c r="U89" i="1"/>
  <c r="T89" i="1"/>
  <c r="S89" i="1"/>
  <c r="R89" i="1"/>
  <c r="U88" i="1"/>
  <c r="T88" i="1"/>
  <c r="S88" i="1"/>
  <c r="R88" i="1"/>
  <c r="U131" i="1"/>
  <c r="T131" i="1"/>
  <c r="S131" i="1"/>
  <c r="R131" i="1"/>
  <c r="U130" i="1"/>
  <c r="T130" i="1"/>
  <c r="S130" i="1"/>
  <c r="R130" i="1"/>
  <c r="U129" i="1"/>
  <c r="T129" i="1"/>
  <c r="S129" i="1"/>
  <c r="R129" i="1"/>
  <c r="U128" i="1"/>
  <c r="T128" i="1"/>
  <c r="S128" i="1"/>
  <c r="R128" i="1"/>
  <c r="U127" i="1"/>
  <c r="T127" i="1"/>
  <c r="S127" i="1"/>
  <c r="R127" i="1"/>
  <c r="U126" i="1"/>
  <c r="T126" i="1"/>
  <c r="S126" i="1"/>
  <c r="R126" i="1"/>
  <c r="U125" i="1"/>
  <c r="T125" i="1"/>
  <c r="S125" i="1"/>
  <c r="R125" i="1"/>
  <c r="U124" i="1"/>
  <c r="T124" i="1"/>
  <c r="S124" i="1"/>
  <c r="R124" i="1"/>
  <c r="U123" i="1"/>
  <c r="T123" i="1"/>
  <c r="S123" i="1"/>
  <c r="R123" i="1"/>
  <c r="U122" i="1"/>
  <c r="T122" i="1"/>
  <c r="S122" i="1"/>
  <c r="R122" i="1"/>
  <c r="U121" i="1"/>
  <c r="T121" i="1"/>
  <c r="S121" i="1"/>
  <c r="R121" i="1"/>
  <c r="U120" i="1"/>
  <c r="T120" i="1"/>
  <c r="S120" i="1"/>
  <c r="R120" i="1"/>
  <c r="U119" i="1"/>
  <c r="T119" i="1"/>
  <c r="S119" i="1"/>
  <c r="R119" i="1"/>
  <c r="U118" i="1"/>
  <c r="T118" i="1"/>
  <c r="S118" i="1"/>
  <c r="R118" i="1"/>
  <c r="U117" i="1"/>
  <c r="T117" i="1"/>
  <c r="S117" i="1"/>
  <c r="R117" i="1"/>
  <c r="U116" i="1"/>
  <c r="T116" i="1"/>
  <c r="S116" i="1"/>
  <c r="R116" i="1"/>
  <c r="U115" i="1"/>
  <c r="T115" i="1"/>
  <c r="S115" i="1"/>
  <c r="R115" i="1"/>
  <c r="U114" i="1"/>
  <c r="T114" i="1"/>
  <c r="S114" i="1"/>
  <c r="R114" i="1"/>
  <c r="U113" i="1"/>
  <c r="T113" i="1"/>
  <c r="S113" i="1"/>
  <c r="R113" i="1"/>
  <c r="U112" i="1"/>
  <c r="T112" i="1"/>
  <c r="S112" i="1"/>
  <c r="R112" i="1"/>
  <c r="U111" i="1"/>
  <c r="T111" i="1"/>
  <c r="S111" i="1"/>
  <c r="R111" i="1"/>
  <c r="U110" i="1"/>
  <c r="T110" i="1"/>
  <c r="S110" i="1"/>
  <c r="R110" i="1"/>
  <c r="P131" i="1"/>
  <c r="O131" i="1"/>
  <c r="N131" i="1"/>
  <c r="M131" i="1"/>
  <c r="L131" i="1"/>
  <c r="P130" i="1"/>
  <c r="O130" i="1"/>
  <c r="N130" i="1"/>
  <c r="M130" i="1"/>
  <c r="L130" i="1"/>
  <c r="P129" i="1"/>
  <c r="O129" i="1"/>
  <c r="N129" i="1"/>
  <c r="M129" i="1"/>
  <c r="L129" i="1"/>
  <c r="P128" i="1"/>
  <c r="O128" i="1"/>
  <c r="N128" i="1"/>
  <c r="M128" i="1"/>
  <c r="L128" i="1"/>
  <c r="P127" i="1"/>
  <c r="O127" i="1"/>
  <c r="N127" i="1"/>
  <c r="M127" i="1"/>
  <c r="L127" i="1"/>
  <c r="P126" i="1"/>
  <c r="O126" i="1"/>
  <c r="N126" i="1"/>
  <c r="M126" i="1"/>
  <c r="L126" i="1"/>
  <c r="P125" i="1"/>
  <c r="O125" i="1"/>
  <c r="N125" i="1"/>
  <c r="M125" i="1"/>
  <c r="L125" i="1"/>
  <c r="P124" i="1"/>
  <c r="O124" i="1"/>
  <c r="N124" i="1"/>
  <c r="M124" i="1"/>
  <c r="L124" i="1"/>
  <c r="P123" i="1"/>
  <c r="O123" i="1"/>
  <c r="N123" i="1"/>
  <c r="M123" i="1"/>
  <c r="L123" i="1"/>
  <c r="P100" i="1"/>
  <c r="P122" i="1"/>
  <c r="O122" i="1"/>
  <c r="N122" i="1"/>
  <c r="M122" i="1"/>
  <c r="P121" i="1"/>
  <c r="O121" i="1"/>
  <c r="N121" i="1"/>
  <c r="M121" i="1"/>
  <c r="P120" i="1"/>
  <c r="O120" i="1"/>
  <c r="N120" i="1"/>
  <c r="M120" i="1"/>
  <c r="P119" i="1"/>
  <c r="O119" i="1"/>
  <c r="N119" i="1"/>
  <c r="M119" i="1"/>
  <c r="P118" i="1"/>
  <c r="O118" i="1"/>
  <c r="N118" i="1"/>
  <c r="M118" i="1"/>
  <c r="P117" i="1"/>
  <c r="O117" i="1"/>
  <c r="N117" i="1"/>
  <c r="M117" i="1"/>
  <c r="P116" i="1"/>
  <c r="O116" i="1"/>
  <c r="N116" i="1"/>
  <c r="M116" i="1"/>
  <c r="P115" i="1"/>
  <c r="O115" i="1"/>
  <c r="N115" i="1"/>
  <c r="M115" i="1"/>
  <c r="P114" i="1"/>
  <c r="O114" i="1"/>
  <c r="N114" i="1"/>
  <c r="M114" i="1"/>
  <c r="P113" i="1"/>
  <c r="O113" i="1"/>
  <c r="N113" i="1"/>
  <c r="M113" i="1"/>
  <c r="P112" i="1"/>
  <c r="O112" i="1"/>
  <c r="N112" i="1"/>
  <c r="M112" i="1"/>
  <c r="P111" i="1"/>
  <c r="O111" i="1"/>
  <c r="N111" i="1"/>
  <c r="M111" i="1"/>
  <c r="P110" i="1"/>
  <c r="O110" i="1"/>
  <c r="N110" i="1"/>
  <c r="M110" i="1"/>
  <c r="P109" i="1"/>
  <c r="O109" i="1"/>
  <c r="N109" i="1"/>
  <c r="M109" i="1"/>
  <c r="P108" i="1"/>
  <c r="O108" i="1"/>
  <c r="N108" i="1"/>
  <c r="M108" i="1"/>
  <c r="P107" i="1"/>
  <c r="O107" i="1"/>
  <c r="N107" i="1"/>
  <c r="M107" i="1"/>
  <c r="P106" i="1"/>
  <c r="O106" i="1"/>
  <c r="N106" i="1"/>
  <c r="M106" i="1"/>
  <c r="P105" i="1"/>
  <c r="O105" i="1"/>
  <c r="N105" i="1"/>
  <c r="M105" i="1"/>
  <c r="P104" i="1"/>
  <c r="O104" i="1"/>
  <c r="N104" i="1"/>
  <c r="M104" i="1"/>
  <c r="P103" i="1"/>
  <c r="O103" i="1"/>
  <c r="N103" i="1"/>
  <c r="M103" i="1"/>
  <c r="P102" i="1"/>
  <c r="O102" i="1"/>
  <c r="N102" i="1"/>
  <c r="M102" i="1"/>
  <c r="P101" i="1"/>
  <c r="O101" i="1"/>
  <c r="N101" i="1"/>
  <c r="M101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N99" i="1"/>
  <c r="M99" i="1"/>
  <c r="L99" i="1"/>
  <c r="N98" i="1"/>
  <c r="M98" i="1"/>
  <c r="L98" i="1"/>
  <c r="N97" i="1"/>
  <c r="M97" i="1"/>
  <c r="L97" i="1"/>
  <c r="P99" i="1"/>
  <c r="O99" i="1"/>
  <c r="P98" i="1"/>
  <c r="O98" i="1"/>
  <c r="P97" i="1"/>
  <c r="O97" i="1"/>
  <c r="P96" i="1"/>
  <c r="O96" i="1"/>
  <c r="P95" i="1"/>
  <c r="O95" i="1"/>
  <c r="P94" i="1"/>
  <c r="O94" i="1"/>
  <c r="P93" i="1"/>
  <c r="O93" i="1"/>
  <c r="P92" i="1"/>
  <c r="O92" i="1"/>
  <c r="P91" i="1"/>
  <c r="O91" i="1"/>
  <c r="P90" i="1"/>
  <c r="O90" i="1"/>
  <c r="P89" i="1"/>
  <c r="O89" i="1"/>
  <c r="P88" i="1"/>
  <c r="O88" i="1"/>
  <c r="P87" i="1"/>
  <c r="O87" i="1"/>
  <c r="P86" i="1"/>
  <c r="O86" i="1"/>
  <c r="P85" i="1"/>
  <c r="O85" i="1"/>
  <c r="P84" i="1"/>
  <c r="O84" i="1"/>
  <c r="P83" i="1"/>
  <c r="O83" i="1"/>
  <c r="P82" i="1"/>
  <c r="O82" i="1"/>
  <c r="P81" i="1"/>
  <c r="O81" i="1"/>
  <c r="P80" i="1"/>
  <c r="O80" i="1"/>
  <c r="N95" i="1"/>
  <c r="M95" i="1"/>
  <c r="N94" i="1"/>
  <c r="M94" i="1"/>
  <c r="N93" i="1"/>
  <c r="M93" i="1"/>
  <c r="N92" i="1"/>
  <c r="M92" i="1"/>
  <c r="L95" i="1"/>
  <c r="L94" i="1"/>
  <c r="L93" i="1"/>
  <c r="L92" i="1"/>
  <c r="L91" i="1"/>
  <c r="N90" i="1"/>
  <c r="M90" i="1"/>
  <c r="L90" i="1"/>
  <c r="N89" i="1"/>
  <c r="M89" i="1"/>
  <c r="L89" i="1"/>
  <c r="N88" i="1"/>
  <c r="M88" i="1"/>
  <c r="L88" i="1"/>
  <c r="N87" i="1"/>
  <c r="M87" i="1"/>
  <c r="L87" i="1"/>
  <c r="N86" i="1"/>
  <c r="M86" i="1"/>
  <c r="L86" i="1"/>
  <c r="N85" i="1"/>
  <c r="M85" i="1"/>
  <c r="L85" i="1"/>
  <c r="N84" i="1"/>
  <c r="M84" i="1"/>
  <c r="L84" i="1"/>
  <c r="N83" i="1"/>
  <c r="M83" i="1"/>
  <c r="L83" i="1"/>
  <c r="N82" i="1"/>
  <c r="M82" i="1"/>
  <c r="L82" i="1"/>
  <c r="N81" i="1"/>
  <c r="M81" i="1"/>
  <c r="L81" i="1"/>
  <c r="N80" i="1"/>
  <c r="M80" i="1"/>
  <c r="L80" i="1"/>
  <c r="K84" i="1"/>
  <c r="J84" i="1"/>
  <c r="I84" i="1"/>
  <c r="H84" i="1"/>
  <c r="G84" i="1"/>
  <c r="K83" i="1"/>
  <c r="J83" i="1"/>
  <c r="I83" i="1"/>
  <c r="H83" i="1"/>
  <c r="G83" i="1"/>
  <c r="K82" i="1"/>
  <c r="J82" i="1"/>
  <c r="I82" i="1"/>
  <c r="H82" i="1"/>
  <c r="G82" i="1"/>
  <c r="K81" i="1"/>
  <c r="J81" i="1"/>
  <c r="I81" i="1"/>
  <c r="H81" i="1"/>
  <c r="G81" i="1"/>
  <c r="K80" i="1"/>
  <c r="J80" i="1"/>
  <c r="I80" i="1"/>
  <c r="H80" i="1"/>
  <c r="G80" i="1"/>
  <c r="K89" i="1"/>
  <c r="J89" i="1"/>
  <c r="I89" i="1"/>
  <c r="H89" i="1"/>
  <c r="G89" i="1"/>
  <c r="K88" i="1"/>
  <c r="J88" i="1"/>
  <c r="I88" i="1"/>
  <c r="H88" i="1"/>
  <c r="G88" i="1"/>
  <c r="K87" i="1"/>
  <c r="J87" i="1"/>
  <c r="I87" i="1"/>
  <c r="H87" i="1"/>
  <c r="G87" i="1"/>
  <c r="K86" i="1"/>
  <c r="J86" i="1"/>
  <c r="I86" i="1"/>
  <c r="H86" i="1"/>
  <c r="G86" i="1"/>
  <c r="K96" i="1"/>
  <c r="J96" i="1"/>
  <c r="I96" i="1"/>
  <c r="H96" i="1"/>
  <c r="G96" i="1"/>
  <c r="K95" i="1"/>
  <c r="J95" i="1"/>
  <c r="I95" i="1"/>
  <c r="H95" i="1"/>
  <c r="G95" i="1"/>
  <c r="K94" i="1"/>
  <c r="J94" i="1"/>
  <c r="I94" i="1"/>
  <c r="H94" i="1"/>
  <c r="G94" i="1"/>
  <c r="K93" i="1"/>
  <c r="J93" i="1"/>
  <c r="I93" i="1"/>
  <c r="H93" i="1"/>
  <c r="G93" i="1"/>
  <c r="K92" i="1"/>
  <c r="J92" i="1"/>
  <c r="I92" i="1"/>
  <c r="H92" i="1"/>
  <c r="G92" i="1"/>
  <c r="K91" i="1"/>
  <c r="J91" i="1"/>
  <c r="I91" i="1"/>
  <c r="H91" i="1"/>
  <c r="G91" i="1"/>
  <c r="K102" i="1"/>
  <c r="J102" i="1"/>
  <c r="I102" i="1"/>
  <c r="H102" i="1"/>
  <c r="K101" i="1"/>
  <c r="J101" i="1"/>
  <c r="I101" i="1"/>
  <c r="H101" i="1"/>
  <c r="K100" i="1"/>
  <c r="J100" i="1"/>
  <c r="I100" i="1"/>
  <c r="H100" i="1"/>
  <c r="K99" i="1"/>
  <c r="J99" i="1"/>
  <c r="I99" i="1"/>
  <c r="H99" i="1"/>
  <c r="K98" i="1"/>
  <c r="J98" i="1"/>
  <c r="I98" i="1"/>
  <c r="H98" i="1"/>
  <c r="K97" i="1"/>
  <c r="J97" i="1"/>
  <c r="I97" i="1"/>
  <c r="H97" i="1"/>
  <c r="K109" i="1"/>
  <c r="J109" i="1"/>
  <c r="K108" i="1"/>
  <c r="J108" i="1"/>
  <c r="I108" i="1"/>
  <c r="K107" i="1"/>
  <c r="J107" i="1"/>
  <c r="I107" i="1"/>
  <c r="K106" i="1"/>
  <c r="J106" i="1"/>
  <c r="I106" i="1"/>
  <c r="H106" i="1"/>
  <c r="G106" i="1"/>
  <c r="K105" i="1"/>
  <c r="J105" i="1"/>
  <c r="I105" i="1"/>
  <c r="H105" i="1"/>
  <c r="G105" i="1"/>
  <c r="K104" i="1"/>
  <c r="J104" i="1"/>
  <c r="I104" i="1"/>
  <c r="H104" i="1"/>
  <c r="G104" i="1"/>
  <c r="K103" i="1"/>
  <c r="J103" i="1"/>
  <c r="I103" i="1"/>
  <c r="H103" i="1"/>
  <c r="G103" i="1"/>
  <c r="K111" i="1"/>
  <c r="J111" i="1"/>
  <c r="I111" i="1"/>
  <c r="H111" i="1"/>
  <c r="G111" i="1"/>
  <c r="K131" i="1"/>
  <c r="J131" i="1"/>
  <c r="I131" i="1"/>
  <c r="H131" i="1"/>
  <c r="G131" i="1"/>
  <c r="K130" i="1"/>
  <c r="J130" i="1"/>
  <c r="I130" i="1"/>
  <c r="H130" i="1"/>
  <c r="G130" i="1"/>
  <c r="K129" i="1"/>
  <c r="J129" i="1"/>
  <c r="I129" i="1"/>
  <c r="H129" i="1"/>
  <c r="G129" i="1"/>
  <c r="K128" i="1"/>
  <c r="J128" i="1"/>
  <c r="I128" i="1"/>
  <c r="H128" i="1"/>
  <c r="G128" i="1"/>
  <c r="K127" i="1"/>
  <c r="J127" i="1"/>
  <c r="I127" i="1"/>
  <c r="H127" i="1"/>
  <c r="G127" i="1"/>
  <c r="K126" i="1"/>
  <c r="J126" i="1"/>
  <c r="I126" i="1"/>
  <c r="H126" i="1"/>
  <c r="G126" i="1"/>
  <c r="K125" i="1"/>
  <c r="J125" i="1"/>
  <c r="I125" i="1"/>
  <c r="H125" i="1"/>
  <c r="G125" i="1"/>
  <c r="K124" i="1"/>
  <c r="J124" i="1"/>
  <c r="I124" i="1"/>
  <c r="H124" i="1"/>
  <c r="G124" i="1"/>
  <c r="K123" i="1"/>
  <c r="J123" i="1"/>
  <c r="I123" i="1"/>
  <c r="H123" i="1"/>
  <c r="G123" i="1"/>
  <c r="K122" i="1"/>
  <c r="J122" i="1"/>
  <c r="I122" i="1"/>
  <c r="H122" i="1"/>
  <c r="G122" i="1"/>
  <c r="K121" i="1"/>
  <c r="J121" i="1"/>
  <c r="I121" i="1"/>
  <c r="H121" i="1"/>
  <c r="G121" i="1"/>
  <c r="K120" i="1"/>
  <c r="J120" i="1"/>
  <c r="I120" i="1"/>
  <c r="H120" i="1"/>
  <c r="G120" i="1"/>
  <c r="F131" i="1"/>
  <c r="E131" i="1"/>
  <c r="F130" i="1"/>
  <c r="E130" i="1"/>
  <c r="F129" i="1"/>
  <c r="E129" i="1"/>
  <c r="F128" i="1"/>
  <c r="E128" i="1"/>
  <c r="F127" i="1"/>
  <c r="E127" i="1"/>
  <c r="F126" i="1"/>
  <c r="E126" i="1"/>
  <c r="F125" i="1"/>
  <c r="E125" i="1"/>
  <c r="F124" i="1"/>
  <c r="E124" i="1"/>
  <c r="F123" i="1"/>
  <c r="E123" i="1"/>
  <c r="F122" i="1"/>
  <c r="E122" i="1"/>
  <c r="F121" i="1"/>
  <c r="E121" i="1"/>
  <c r="F120" i="1"/>
  <c r="E120" i="1"/>
  <c r="F119" i="1"/>
  <c r="E119" i="1"/>
  <c r="F118" i="1"/>
  <c r="E118" i="1"/>
  <c r="F117" i="1"/>
  <c r="E117" i="1"/>
  <c r="F116" i="1"/>
  <c r="E116" i="1"/>
  <c r="F115" i="1"/>
  <c r="E115" i="1"/>
  <c r="F114" i="1"/>
  <c r="E114" i="1"/>
  <c r="F113" i="1"/>
  <c r="E113" i="1"/>
  <c r="F112" i="1"/>
  <c r="E112" i="1"/>
  <c r="F111" i="1"/>
  <c r="E111" i="1"/>
  <c r="F110" i="1"/>
  <c r="E110" i="1"/>
  <c r="F109" i="1"/>
  <c r="E109" i="1"/>
  <c r="F108" i="1"/>
  <c r="E108" i="1"/>
  <c r="F107" i="1"/>
  <c r="E107" i="1"/>
  <c r="F106" i="1"/>
  <c r="E106" i="1"/>
  <c r="F105" i="1"/>
  <c r="E105" i="1"/>
  <c r="F104" i="1"/>
  <c r="E104" i="1"/>
  <c r="F103" i="1"/>
  <c r="E103" i="1"/>
  <c r="F102" i="1"/>
  <c r="E102" i="1"/>
  <c r="F101" i="1"/>
  <c r="E101" i="1"/>
  <c r="F100" i="1"/>
  <c r="E100" i="1"/>
  <c r="F99" i="1"/>
  <c r="E99" i="1"/>
  <c r="F98" i="1"/>
  <c r="E98" i="1"/>
  <c r="F97" i="1"/>
  <c r="E97" i="1"/>
  <c r="F96" i="1"/>
  <c r="E96" i="1"/>
  <c r="F95" i="1"/>
  <c r="E95" i="1"/>
  <c r="F94" i="1"/>
  <c r="E94" i="1"/>
  <c r="F93" i="1"/>
  <c r="E93" i="1"/>
  <c r="F92" i="1"/>
  <c r="E92" i="1"/>
  <c r="F91" i="1"/>
  <c r="E91" i="1"/>
  <c r="F90" i="1"/>
  <c r="E90" i="1"/>
  <c r="F89" i="1"/>
  <c r="E89" i="1"/>
  <c r="F88" i="1"/>
  <c r="E88" i="1"/>
  <c r="F87" i="1"/>
  <c r="E87" i="1"/>
  <c r="F86" i="1"/>
  <c r="E86" i="1"/>
  <c r="F85" i="1"/>
  <c r="E85" i="1"/>
  <c r="F84" i="1"/>
  <c r="E84" i="1"/>
  <c r="F83" i="1"/>
  <c r="E83" i="1"/>
  <c r="F82" i="1"/>
  <c r="E82" i="1"/>
  <c r="F81" i="1"/>
  <c r="E81" i="1"/>
  <c r="F80" i="1"/>
  <c r="E80" i="1"/>
  <c r="Z275" i="1" l="1"/>
  <c r="Y275" i="1"/>
  <c r="E294" i="3" l="1"/>
  <c r="D294" i="3"/>
  <c r="CI288" i="3"/>
  <c r="CB288" i="3"/>
  <c r="D288" i="3"/>
  <c r="CJ287" i="3"/>
  <c r="CI287" i="3"/>
  <c r="CC287" i="3"/>
  <c r="CB287" i="3"/>
  <c r="CA287" i="3"/>
  <c r="Q287" i="3" s="1"/>
  <c r="D287" i="3"/>
  <c r="CH287" i="3" s="1"/>
  <c r="CJ286" i="3"/>
  <c r="CI286" i="3"/>
  <c r="CB286" i="3" s="1"/>
  <c r="CC286" i="3"/>
  <c r="D286" i="3"/>
  <c r="CH286" i="3" s="1"/>
  <c r="CA286" i="3" s="1"/>
  <c r="CJ285" i="3"/>
  <c r="CI285" i="3"/>
  <c r="CC285" i="3"/>
  <c r="CB285" i="3"/>
  <c r="CA285" i="3"/>
  <c r="D285" i="3"/>
  <c r="CH285" i="3" s="1"/>
  <c r="CI284" i="3"/>
  <c r="CB284" i="3" s="1"/>
  <c r="D284" i="3"/>
  <c r="AE279" i="3"/>
  <c r="AD279" i="3"/>
  <c r="AC279" i="3"/>
  <c r="AB279" i="3"/>
  <c r="AA279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CL278" i="3"/>
  <c r="CJ278" i="3"/>
  <c r="CH278" i="3"/>
  <c r="CG278" i="3"/>
  <c r="CC278" i="3"/>
  <c r="CA278" i="3"/>
  <c r="AE278" i="3"/>
  <c r="AD278" i="3"/>
  <c r="AC278" i="3"/>
  <c r="AB278" i="3"/>
  <c r="AA278" i="3"/>
  <c r="X278" i="3"/>
  <c r="W278" i="3"/>
  <c r="V278" i="3"/>
  <c r="U278" i="3"/>
  <c r="T278" i="3"/>
  <c r="S278" i="3"/>
  <c r="R278" i="3"/>
  <c r="Q278" i="3"/>
  <c r="P278" i="3"/>
  <c r="O278" i="3"/>
  <c r="N278" i="3"/>
  <c r="M278" i="3"/>
  <c r="L278" i="3"/>
  <c r="K278" i="3"/>
  <c r="J278" i="3"/>
  <c r="I278" i="3"/>
  <c r="H278" i="3"/>
  <c r="G278" i="3"/>
  <c r="F278" i="3"/>
  <c r="E278" i="3"/>
  <c r="D278" i="3" s="1"/>
  <c r="AE277" i="3"/>
  <c r="AD277" i="3"/>
  <c r="AC277" i="3"/>
  <c r="AB277" i="3"/>
  <c r="AA277" i="3"/>
  <c r="X277" i="3"/>
  <c r="W277" i="3"/>
  <c r="V277" i="3"/>
  <c r="U277" i="3"/>
  <c r="T277" i="3"/>
  <c r="CH277" i="3" s="1"/>
  <c r="CA277" i="3" s="1"/>
  <c r="S277" i="3"/>
  <c r="R277" i="3"/>
  <c r="Q277" i="3"/>
  <c r="P277" i="3"/>
  <c r="O277" i="3"/>
  <c r="N277" i="3"/>
  <c r="M277" i="3"/>
  <c r="L277" i="3"/>
  <c r="K277" i="3"/>
  <c r="J277" i="3"/>
  <c r="I277" i="3"/>
  <c r="H277" i="3"/>
  <c r="F277" i="3" s="1"/>
  <c r="D277" i="3" s="1"/>
  <c r="G277" i="3"/>
  <c r="E277" i="3" s="1"/>
  <c r="CK276" i="3"/>
  <c r="CJ276" i="3"/>
  <c r="CC276" i="3" s="1"/>
  <c r="CE276" i="3"/>
  <c r="AE276" i="3"/>
  <c r="AD276" i="3"/>
  <c r="AC276" i="3"/>
  <c r="AB276" i="3"/>
  <c r="AA276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E276" i="3" s="1"/>
  <c r="D276" i="3" s="1"/>
  <c r="H276" i="3"/>
  <c r="F276" i="3" s="1"/>
  <c r="G276" i="3"/>
  <c r="CH275" i="3"/>
  <c r="CA275" i="3" s="1"/>
  <c r="AE275" i="3"/>
  <c r="AD275" i="3"/>
  <c r="AC275" i="3"/>
  <c r="AB275" i="3"/>
  <c r="AA275" i="3"/>
  <c r="Z275" i="3"/>
  <c r="Y275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E275" i="3" s="1"/>
  <c r="F275" i="3"/>
  <c r="CH274" i="3"/>
  <c r="CA274" i="3"/>
  <c r="F274" i="3"/>
  <c r="E274" i="3"/>
  <c r="CL273" i="3"/>
  <c r="CI273" i="3"/>
  <c r="CB273" i="3" s="1"/>
  <c r="CH273" i="3"/>
  <c r="CG273" i="3"/>
  <c r="CD273" i="3"/>
  <c r="CA273" i="3"/>
  <c r="F273" i="3"/>
  <c r="D273" i="3" s="1"/>
  <c r="E273" i="3"/>
  <c r="CH272" i="3"/>
  <c r="CA272" i="3"/>
  <c r="F272" i="3"/>
  <c r="E272" i="3"/>
  <c r="CL271" i="3"/>
  <c r="CK271" i="3"/>
  <c r="CH271" i="3"/>
  <c r="CA271" i="3" s="1"/>
  <c r="F271" i="3"/>
  <c r="E271" i="3"/>
  <c r="D271" i="3"/>
  <c r="CH270" i="3"/>
  <c r="CA270" i="3"/>
  <c r="F270" i="3"/>
  <c r="D270" i="3" s="1"/>
  <c r="CF270" i="3" s="1"/>
  <c r="E270" i="3"/>
  <c r="CL269" i="3"/>
  <c r="CH269" i="3"/>
  <c r="CA269" i="3"/>
  <c r="F269" i="3"/>
  <c r="E269" i="3"/>
  <c r="D269" i="3"/>
  <c r="CI269" i="3" s="1"/>
  <c r="CB269" i="3" s="1"/>
  <c r="CK268" i="3"/>
  <c r="CH268" i="3"/>
  <c r="CA268" i="3"/>
  <c r="F268" i="3"/>
  <c r="E268" i="3"/>
  <c r="D268" i="3" s="1"/>
  <c r="CK267" i="3"/>
  <c r="CI267" i="3"/>
  <c r="CB267" i="3" s="1"/>
  <c r="CH267" i="3"/>
  <c r="CA267" i="3" s="1"/>
  <c r="CD267" i="3"/>
  <c r="F267" i="3"/>
  <c r="D267" i="3" s="1"/>
  <c r="E267" i="3"/>
  <c r="CI266" i="3"/>
  <c r="CB266" i="3" s="1"/>
  <c r="CH266" i="3"/>
  <c r="CG266" i="3"/>
  <c r="CA266" i="3"/>
  <c r="F266" i="3"/>
  <c r="E266" i="3"/>
  <c r="D266" i="3"/>
  <c r="CH265" i="3"/>
  <c r="CA265" i="3"/>
  <c r="F265" i="3"/>
  <c r="E265" i="3"/>
  <c r="D265" i="3"/>
  <c r="CH264" i="3"/>
  <c r="CA264" i="3"/>
  <c r="F264" i="3"/>
  <c r="E264" i="3"/>
  <c r="D264" i="3" s="1"/>
  <c r="CM263" i="3"/>
  <c r="CH263" i="3"/>
  <c r="CA263" i="3" s="1"/>
  <c r="CG263" i="3"/>
  <c r="CE263" i="3"/>
  <c r="F263" i="3"/>
  <c r="E263" i="3"/>
  <c r="D263" i="3"/>
  <c r="CH262" i="3"/>
  <c r="CA262" i="3"/>
  <c r="F262" i="3"/>
  <c r="E262" i="3"/>
  <c r="D262" i="3"/>
  <c r="CH261" i="3"/>
  <c r="CG261" i="3"/>
  <c r="CA261" i="3"/>
  <c r="F261" i="3"/>
  <c r="D261" i="3" s="1"/>
  <c r="E261" i="3"/>
  <c r="CH260" i="3"/>
  <c r="CA260" i="3"/>
  <c r="F260" i="3"/>
  <c r="E260" i="3"/>
  <c r="D260" i="3"/>
  <c r="CH259" i="3"/>
  <c r="CA259" i="3" s="1"/>
  <c r="F259" i="3"/>
  <c r="E259" i="3"/>
  <c r="CJ258" i="3"/>
  <c r="CC258" i="3" s="1"/>
  <c r="CH258" i="3"/>
  <c r="CF258" i="3"/>
  <c r="CA258" i="3"/>
  <c r="F258" i="3"/>
  <c r="E258" i="3"/>
  <c r="D258" i="3"/>
  <c r="CH257" i="3"/>
  <c r="CA257" i="3" s="1"/>
  <c r="F257" i="3"/>
  <c r="E257" i="3"/>
  <c r="CM256" i="3"/>
  <c r="CL256" i="3"/>
  <c r="CH256" i="3"/>
  <c r="CF256" i="3"/>
  <c r="CE256" i="3"/>
  <c r="CA256" i="3"/>
  <c r="F256" i="3"/>
  <c r="E256" i="3"/>
  <c r="D256" i="3" s="1"/>
  <c r="CK255" i="3"/>
  <c r="CH255" i="3"/>
  <c r="CA255" i="3" s="1"/>
  <c r="CD255" i="3"/>
  <c r="F255" i="3"/>
  <c r="E255" i="3"/>
  <c r="D255" i="3" s="1"/>
  <c r="CM254" i="3"/>
  <c r="CJ254" i="3"/>
  <c r="CC254" i="3" s="1"/>
  <c r="CH254" i="3"/>
  <c r="CA254" i="3"/>
  <c r="F254" i="3"/>
  <c r="E254" i="3"/>
  <c r="D254" i="3"/>
  <c r="CJ253" i="3"/>
  <c r="CC253" i="3" s="1"/>
  <c r="CH253" i="3"/>
  <c r="CA253" i="3" s="1"/>
  <c r="F253" i="3"/>
  <c r="E253" i="3"/>
  <c r="CJ252" i="3"/>
  <c r="CC252" i="3" s="1"/>
  <c r="CH252" i="3"/>
  <c r="CA252" i="3"/>
  <c r="F252" i="3"/>
  <c r="E252" i="3"/>
  <c r="D252" i="3" s="1"/>
  <c r="CH251" i="3"/>
  <c r="CA251" i="3" s="1"/>
  <c r="F251" i="3"/>
  <c r="E251" i="3"/>
  <c r="CJ250" i="3"/>
  <c r="CC250" i="3" s="1"/>
  <c r="CH250" i="3"/>
  <c r="CF250" i="3"/>
  <c r="CA250" i="3"/>
  <c r="F250" i="3"/>
  <c r="E250" i="3"/>
  <c r="D250" i="3"/>
  <c r="CH249" i="3"/>
  <c r="CA249" i="3" s="1"/>
  <c r="F249" i="3"/>
  <c r="E249" i="3"/>
  <c r="CM248" i="3"/>
  <c r="CL248" i="3"/>
  <c r="CH248" i="3"/>
  <c r="CF248" i="3"/>
  <c r="CE248" i="3"/>
  <c r="CA248" i="3"/>
  <c r="F248" i="3"/>
  <c r="E248" i="3"/>
  <c r="D248" i="3" s="1"/>
  <c r="CK247" i="3"/>
  <c r="CH247" i="3"/>
  <c r="CA247" i="3" s="1"/>
  <c r="CD247" i="3"/>
  <c r="F247" i="3"/>
  <c r="E247" i="3"/>
  <c r="D247" i="3" s="1"/>
  <c r="CJ246" i="3"/>
  <c r="CC246" i="3" s="1"/>
  <c r="CH246" i="3"/>
  <c r="CA246" i="3"/>
  <c r="F246" i="3"/>
  <c r="E246" i="3"/>
  <c r="D246" i="3"/>
  <c r="CJ245" i="3"/>
  <c r="CC245" i="3" s="1"/>
  <c r="CH245" i="3"/>
  <c r="CA245" i="3" s="1"/>
  <c r="F245" i="3"/>
  <c r="E245" i="3"/>
  <c r="CJ244" i="3"/>
  <c r="CC244" i="3" s="1"/>
  <c r="CH244" i="3"/>
  <c r="CE244" i="3"/>
  <c r="CA244" i="3"/>
  <c r="F244" i="3"/>
  <c r="E244" i="3"/>
  <c r="D244" i="3" s="1"/>
  <c r="CH243" i="3"/>
  <c r="CA243" i="3" s="1"/>
  <c r="F243" i="3"/>
  <c r="E243" i="3"/>
  <c r="CH242" i="3"/>
  <c r="CF242" i="3"/>
  <c r="CA242" i="3"/>
  <c r="F242" i="3"/>
  <c r="E242" i="3"/>
  <c r="D242" i="3"/>
  <c r="CH241" i="3"/>
  <c r="CA241" i="3" s="1"/>
  <c r="F241" i="3"/>
  <c r="E241" i="3"/>
  <c r="CM240" i="3"/>
  <c r="CL240" i="3"/>
  <c r="CH240" i="3"/>
  <c r="CF240" i="3"/>
  <c r="CE240" i="3"/>
  <c r="CA240" i="3"/>
  <c r="F240" i="3"/>
  <c r="E240" i="3"/>
  <c r="D240" i="3" s="1"/>
  <c r="F239" i="3"/>
  <c r="E239" i="3"/>
  <c r="F238" i="3"/>
  <c r="E238" i="3"/>
  <c r="D238" i="3" s="1"/>
  <c r="CL238" i="3" s="1"/>
  <c r="CF237" i="3"/>
  <c r="CE237" i="3"/>
  <c r="F237" i="3"/>
  <c r="E237" i="3"/>
  <c r="D237" i="3" s="1"/>
  <c r="F236" i="3"/>
  <c r="E236" i="3"/>
  <c r="D236" i="3"/>
  <c r="CJ235" i="3"/>
  <c r="CC235" i="3" s="1"/>
  <c r="F235" i="3"/>
  <c r="E235" i="3"/>
  <c r="CM234" i="3"/>
  <c r="CL234" i="3"/>
  <c r="CG234" i="3"/>
  <c r="F234" i="3"/>
  <c r="E234" i="3"/>
  <c r="D234" i="3" s="1"/>
  <c r="F233" i="3"/>
  <c r="E233" i="3"/>
  <c r="F232" i="3"/>
  <c r="E232" i="3"/>
  <c r="D232" i="3" s="1"/>
  <c r="F231" i="3"/>
  <c r="E231" i="3"/>
  <c r="CL230" i="3"/>
  <c r="CF230" i="3"/>
  <c r="F230" i="3"/>
  <c r="E230" i="3"/>
  <c r="D230" i="3" s="1"/>
  <c r="CN230" i="3" s="1"/>
  <c r="CL229" i="3"/>
  <c r="CI229" i="3"/>
  <c r="CB229" i="3" s="1"/>
  <c r="CH229" i="3"/>
  <c r="CG229" i="3"/>
  <c r="CD229" i="3"/>
  <c r="CA229" i="3"/>
  <c r="F229" i="3"/>
  <c r="E229" i="3"/>
  <c r="D229" i="3"/>
  <c r="CK229" i="3" s="1"/>
  <c r="CN228" i="3"/>
  <c r="CJ228" i="3"/>
  <c r="CC228" i="3" s="1"/>
  <c r="CH228" i="3"/>
  <c r="CE228" i="3"/>
  <c r="CA228" i="3"/>
  <c r="F228" i="3"/>
  <c r="E228" i="3"/>
  <c r="D228" i="3" s="1"/>
  <c r="CL227" i="3"/>
  <c r="CH227" i="3"/>
  <c r="CA227" i="3" s="1"/>
  <c r="F227" i="3"/>
  <c r="E227" i="3"/>
  <c r="D227" i="3"/>
  <c r="CK226" i="3"/>
  <c r="CI226" i="3"/>
  <c r="CB226" i="3" s="1"/>
  <c r="CH226" i="3"/>
  <c r="CG226" i="3"/>
  <c r="CE226" i="3"/>
  <c r="CA226" i="3"/>
  <c r="F226" i="3"/>
  <c r="E226" i="3"/>
  <c r="D226" i="3"/>
  <c r="CF226" i="3" s="1"/>
  <c r="CH225" i="3"/>
  <c r="CA225" i="3"/>
  <c r="F225" i="3"/>
  <c r="E225" i="3"/>
  <c r="D225" i="3"/>
  <c r="CI225" i="3" s="1"/>
  <c r="CB225" i="3" s="1"/>
  <c r="F224" i="3"/>
  <c r="D224" i="3" s="1"/>
  <c r="CK224" i="3" s="1"/>
  <c r="E224" i="3"/>
  <c r="F223" i="3"/>
  <c r="E223" i="3"/>
  <c r="D223" i="3"/>
  <c r="CN223" i="3" s="1"/>
  <c r="CN222" i="3"/>
  <c r="CM222" i="3"/>
  <c r="CI222" i="3"/>
  <c r="CB222" i="3" s="1"/>
  <c r="CF222" i="3"/>
  <c r="CD222" i="3"/>
  <c r="F222" i="3"/>
  <c r="E222" i="3"/>
  <c r="D222" i="3"/>
  <c r="CN221" i="3"/>
  <c r="CE221" i="3"/>
  <c r="F221" i="3"/>
  <c r="E221" i="3"/>
  <c r="D221" i="3"/>
  <c r="CI221" i="3" s="1"/>
  <c r="CB221" i="3" s="1"/>
  <c r="CM220" i="3"/>
  <c r="CJ220" i="3"/>
  <c r="CC220" i="3" s="1"/>
  <c r="CE220" i="3"/>
  <c r="F220" i="3"/>
  <c r="D220" i="3" s="1"/>
  <c r="CK220" i="3" s="1"/>
  <c r="E220" i="3"/>
  <c r="CI219" i="3"/>
  <c r="CB219" i="3" s="1"/>
  <c r="CH219" i="3"/>
  <c r="CA219" i="3"/>
  <c r="F219" i="3"/>
  <c r="E219" i="3"/>
  <c r="D219" i="3" s="1"/>
  <c r="CI218" i="3"/>
  <c r="CB218" i="3" s="1"/>
  <c r="CH218" i="3"/>
  <c r="CA218" i="3"/>
  <c r="F218" i="3"/>
  <c r="D218" i="3" s="1"/>
  <c r="E218" i="3"/>
  <c r="CN217" i="3"/>
  <c r="CH217" i="3"/>
  <c r="CA217" i="3"/>
  <c r="F217" i="3"/>
  <c r="E217" i="3"/>
  <c r="D217" i="3" s="1"/>
  <c r="CH216" i="3"/>
  <c r="CA216" i="3" s="1"/>
  <c r="F216" i="3"/>
  <c r="E216" i="3"/>
  <c r="D216" i="3"/>
  <c r="CH215" i="3"/>
  <c r="CA215" i="3"/>
  <c r="F215" i="3"/>
  <c r="D215" i="3" s="1"/>
  <c r="CG215" i="3" s="1"/>
  <c r="E215" i="3"/>
  <c r="CH214" i="3"/>
  <c r="CA214" i="3"/>
  <c r="F214" i="3"/>
  <c r="D214" i="3" s="1"/>
  <c r="E214" i="3"/>
  <c r="CH213" i="3"/>
  <c r="CA213" i="3"/>
  <c r="F213" i="3"/>
  <c r="E213" i="3"/>
  <c r="D213" i="3"/>
  <c r="CK212" i="3"/>
  <c r="CI212" i="3"/>
  <c r="CB212" i="3" s="1"/>
  <c r="CH212" i="3"/>
  <c r="CA212" i="3" s="1"/>
  <c r="CD212" i="3"/>
  <c r="F212" i="3"/>
  <c r="D212" i="3" s="1"/>
  <c r="E212" i="3"/>
  <c r="CM211" i="3"/>
  <c r="CH211" i="3"/>
  <c r="CA211" i="3"/>
  <c r="F211" i="3"/>
  <c r="E211" i="3"/>
  <c r="D211" i="3" s="1"/>
  <c r="CL210" i="3"/>
  <c r="CI210" i="3"/>
  <c r="CB210" i="3" s="1"/>
  <c r="CH210" i="3"/>
  <c r="CG210" i="3"/>
  <c r="CD210" i="3"/>
  <c r="CA210" i="3"/>
  <c r="F210" i="3"/>
  <c r="E210" i="3"/>
  <c r="D210" i="3"/>
  <c r="CK210" i="3" s="1"/>
  <c r="CN209" i="3"/>
  <c r="CJ209" i="3"/>
  <c r="CC209" i="3" s="1"/>
  <c r="CH209" i="3"/>
  <c r="CA209" i="3"/>
  <c r="F209" i="3"/>
  <c r="E209" i="3"/>
  <c r="D209" i="3" s="1"/>
  <c r="CH208" i="3"/>
  <c r="CA208" i="3" s="1"/>
  <c r="F208" i="3"/>
  <c r="E208" i="3"/>
  <c r="D208" i="3"/>
  <c r="CK207" i="3"/>
  <c r="CI207" i="3"/>
  <c r="CB207" i="3" s="1"/>
  <c r="CH207" i="3"/>
  <c r="CG207" i="3"/>
  <c r="CE207" i="3"/>
  <c r="CA207" i="3"/>
  <c r="F207" i="3"/>
  <c r="E207" i="3"/>
  <c r="D207" i="3"/>
  <c r="CF207" i="3" s="1"/>
  <c r="CH206" i="3"/>
  <c r="CA206" i="3"/>
  <c r="F206" i="3"/>
  <c r="D206" i="3" s="1"/>
  <c r="E206" i="3"/>
  <c r="CK205" i="3"/>
  <c r="CH205" i="3"/>
  <c r="CF205" i="3"/>
  <c r="CA205" i="3"/>
  <c r="F205" i="3"/>
  <c r="E205" i="3"/>
  <c r="D205" i="3"/>
  <c r="CK204" i="3"/>
  <c r="CH204" i="3"/>
  <c r="CA204" i="3" s="1"/>
  <c r="CD204" i="3"/>
  <c r="F204" i="3"/>
  <c r="D204" i="3" s="1"/>
  <c r="CI204" i="3" s="1"/>
  <c r="CB204" i="3" s="1"/>
  <c r="E204" i="3"/>
  <c r="CM203" i="3"/>
  <c r="CH203" i="3"/>
  <c r="CA203" i="3"/>
  <c r="F203" i="3"/>
  <c r="E203" i="3"/>
  <c r="D203" i="3" s="1"/>
  <c r="K198" i="3"/>
  <c r="D198" i="3"/>
  <c r="CH198" i="3" s="1"/>
  <c r="CA198" i="3" s="1"/>
  <c r="CA197" i="3"/>
  <c r="K197" i="3" s="1"/>
  <c r="D197" i="3"/>
  <c r="CH197" i="3" s="1"/>
  <c r="CA196" i="3"/>
  <c r="K196" i="3" s="1"/>
  <c r="D196" i="3"/>
  <c r="CH196" i="3" s="1"/>
  <c r="K195" i="3"/>
  <c r="D195" i="3"/>
  <c r="CH195" i="3" s="1"/>
  <c r="CA195" i="3" s="1"/>
  <c r="AH190" i="3"/>
  <c r="AD190" i="3"/>
  <c r="AD189" i="3"/>
  <c r="F189" i="3"/>
  <c r="E189" i="3"/>
  <c r="AD188" i="3"/>
  <c r="F188" i="3"/>
  <c r="D188" i="3" s="1"/>
  <c r="E188" i="3"/>
  <c r="CK187" i="3"/>
  <c r="CD187" i="3" s="1"/>
  <c r="AD187" i="3"/>
  <c r="F187" i="3"/>
  <c r="E187" i="3"/>
  <c r="D187" i="3"/>
  <c r="CH186" i="3"/>
  <c r="CA186" i="3" s="1"/>
  <c r="AD186" i="3"/>
  <c r="F186" i="3"/>
  <c r="D186" i="3" s="1"/>
  <c r="E186" i="3"/>
  <c r="F181" i="3"/>
  <c r="D181" i="3" s="1"/>
  <c r="CK181" i="3" s="1"/>
  <c r="CD181" i="3" s="1"/>
  <c r="E181" i="3"/>
  <c r="CJ180" i="3"/>
  <c r="CC180" i="3" s="1"/>
  <c r="F180" i="3"/>
  <c r="D180" i="3" s="1"/>
  <c r="E180" i="3"/>
  <c r="F179" i="3"/>
  <c r="D179" i="3" s="1"/>
  <c r="E179" i="3"/>
  <c r="CJ178" i="3"/>
  <c r="CC178" i="3" s="1"/>
  <c r="F178" i="3"/>
  <c r="D178" i="3" s="1"/>
  <c r="E178" i="3"/>
  <c r="F177" i="3"/>
  <c r="D177" i="3" s="1"/>
  <c r="CK177" i="3" s="1"/>
  <c r="CD177" i="3" s="1"/>
  <c r="E177" i="3"/>
  <c r="CK176" i="3"/>
  <c r="CD176" i="3" s="1"/>
  <c r="CH176" i="3"/>
  <c r="CA176" i="3" s="1"/>
  <c r="F176" i="3"/>
  <c r="E176" i="3"/>
  <c r="D176" i="3"/>
  <c r="CI176" i="3" s="1"/>
  <c r="CB176" i="3" s="1"/>
  <c r="CH175" i="3"/>
  <c r="CA175" i="3" s="1"/>
  <c r="F175" i="3"/>
  <c r="D175" i="3" s="1"/>
  <c r="E175" i="3"/>
  <c r="CJ174" i="3"/>
  <c r="CC174" i="3" s="1"/>
  <c r="CH174" i="3"/>
  <c r="CA174" i="3" s="1"/>
  <c r="F174" i="3"/>
  <c r="E174" i="3"/>
  <c r="D174" i="3"/>
  <c r="CI174" i="3" s="1"/>
  <c r="CB174" i="3" s="1"/>
  <c r="CK173" i="3"/>
  <c r="CD173" i="3" s="1"/>
  <c r="F173" i="3"/>
  <c r="D173" i="3" s="1"/>
  <c r="E173" i="3"/>
  <c r="CJ172" i="3"/>
  <c r="CC172" i="3" s="1"/>
  <c r="CH172" i="3"/>
  <c r="CA172" i="3" s="1"/>
  <c r="F172" i="3"/>
  <c r="E172" i="3"/>
  <c r="D172" i="3"/>
  <c r="CI172" i="3" s="1"/>
  <c r="CB172" i="3" s="1"/>
  <c r="CK171" i="3"/>
  <c r="CD171" i="3" s="1"/>
  <c r="F171" i="3"/>
  <c r="D171" i="3" s="1"/>
  <c r="E171" i="3"/>
  <c r="CJ170" i="3"/>
  <c r="CC170" i="3" s="1"/>
  <c r="CH170" i="3"/>
  <c r="CA170" i="3" s="1"/>
  <c r="F170" i="3"/>
  <c r="E170" i="3"/>
  <c r="D170" i="3"/>
  <c r="CI170" i="3" s="1"/>
  <c r="CB170" i="3" s="1"/>
  <c r="CK169" i="3"/>
  <c r="CD169" i="3" s="1"/>
  <c r="F169" i="3"/>
  <c r="D169" i="3" s="1"/>
  <c r="E169" i="3"/>
  <c r="CJ168" i="3"/>
  <c r="CC168" i="3" s="1"/>
  <c r="CH168" i="3"/>
  <c r="CA168" i="3" s="1"/>
  <c r="F168" i="3"/>
  <c r="E168" i="3"/>
  <c r="D168" i="3"/>
  <c r="CI168" i="3" s="1"/>
  <c r="CB168" i="3" s="1"/>
  <c r="CK167" i="3"/>
  <c r="CD167" i="3" s="1"/>
  <c r="F167" i="3"/>
  <c r="D167" i="3" s="1"/>
  <c r="E167" i="3"/>
  <c r="CJ166" i="3"/>
  <c r="CC166" i="3" s="1"/>
  <c r="CH166" i="3"/>
  <c r="CA166" i="3" s="1"/>
  <c r="F166" i="3"/>
  <c r="E166" i="3"/>
  <c r="D166" i="3"/>
  <c r="CI166" i="3" s="1"/>
  <c r="CB166" i="3" s="1"/>
  <c r="CK165" i="3"/>
  <c r="CD165" i="3" s="1"/>
  <c r="F165" i="3"/>
  <c r="D165" i="3" s="1"/>
  <c r="E165" i="3"/>
  <c r="CJ164" i="3"/>
  <c r="CC164" i="3" s="1"/>
  <c r="CH164" i="3"/>
  <c r="CA164" i="3" s="1"/>
  <c r="F164" i="3"/>
  <c r="E164" i="3"/>
  <c r="D164" i="3"/>
  <c r="CI164" i="3" s="1"/>
  <c r="CB164" i="3" s="1"/>
  <c r="T163" i="3"/>
  <c r="S163" i="3"/>
  <c r="R163" i="3"/>
  <c r="Q163" i="3"/>
  <c r="P163" i="3"/>
  <c r="O163" i="3"/>
  <c r="N163" i="3"/>
  <c r="M163" i="3"/>
  <c r="L163" i="3"/>
  <c r="K163" i="3"/>
  <c r="J163" i="3"/>
  <c r="I163" i="3"/>
  <c r="E163" i="3" s="1"/>
  <c r="D163" i="3" s="1"/>
  <c r="H163" i="3"/>
  <c r="F163" i="3" s="1"/>
  <c r="G163" i="3"/>
  <c r="E162" i="3"/>
  <c r="D162" i="3"/>
  <c r="CH161" i="3"/>
  <c r="CA161" i="3" s="1"/>
  <c r="E161" i="3"/>
  <c r="D161" i="3"/>
  <c r="CJ160" i="3"/>
  <c r="CC160" i="3" s="1"/>
  <c r="E160" i="3"/>
  <c r="D160" i="3" s="1"/>
  <c r="CJ159" i="3"/>
  <c r="CC159" i="3" s="1"/>
  <c r="E159" i="3"/>
  <c r="D159" i="3" s="1"/>
  <c r="CJ158" i="3"/>
  <c r="CC158" i="3" s="1"/>
  <c r="CH158" i="3"/>
  <c r="CA158" i="3" s="1"/>
  <c r="F158" i="3"/>
  <c r="D158" i="3" s="1"/>
  <c r="CK158" i="3" s="1"/>
  <c r="CD158" i="3" s="1"/>
  <c r="CK157" i="3"/>
  <c r="CD157" i="3" s="1"/>
  <c r="CI157" i="3"/>
  <c r="CB157" i="3" s="1"/>
  <c r="CH157" i="3"/>
  <c r="CA157" i="3"/>
  <c r="F157" i="3"/>
  <c r="D157" i="3"/>
  <c r="CJ157" i="3" s="1"/>
  <c r="CC157" i="3" s="1"/>
  <c r="CK156" i="3"/>
  <c r="CD156" i="3" s="1"/>
  <c r="F156" i="3"/>
  <c r="D156" i="3" s="1"/>
  <c r="F155" i="3"/>
  <c r="D155" i="3"/>
  <c r="CK155" i="3" s="1"/>
  <c r="CD155" i="3" s="1"/>
  <c r="F154" i="3"/>
  <c r="D154" i="3"/>
  <c r="CH153" i="3"/>
  <c r="CA153" i="3" s="1"/>
  <c r="F153" i="3"/>
  <c r="D153" i="3"/>
  <c r="CJ152" i="3"/>
  <c r="CC152" i="3" s="1"/>
  <c r="T152" i="3"/>
  <c r="S152" i="3"/>
  <c r="R152" i="3"/>
  <c r="Q152" i="3"/>
  <c r="P152" i="3"/>
  <c r="O152" i="3"/>
  <c r="N152" i="3"/>
  <c r="L152" i="3"/>
  <c r="F152" i="3"/>
  <c r="D152" i="3" s="1"/>
  <c r="CJ151" i="3"/>
  <c r="CC151" i="3" s="1"/>
  <c r="F151" i="3"/>
  <c r="D151" i="3" s="1"/>
  <c r="CJ150" i="3"/>
  <c r="CC150" i="3" s="1"/>
  <c r="CH150" i="3"/>
  <c r="CA150" i="3" s="1"/>
  <c r="F150" i="3"/>
  <c r="D150" i="3" s="1"/>
  <c r="CK150" i="3" s="1"/>
  <c r="CD150" i="3" s="1"/>
  <c r="CK149" i="3"/>
  <c r="CD149" i="3" s="1"/>
  <c r="CH149" i="3"/>
  <c r="CA149" i="3"/>
  <c r="F149" i="3"/>
  <c r="D149" i="3"/>
  <c r="CJ149" i="3" s="1"/>
  <c r="CC149" i="3" s="1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CI143" i="3"/>
  <c r="CA143" i="3"/>
  <c r="D143" i="3"/>
  <c r="CK142" i="3"/>
  <c r="CD142" i="3"/>
  <c r="D142" i="3"/>
  <c r="CI142" i="3" s="1"/>
  <c r="D141" i="3"/>
  <c r="CK141" i="3" s="1"/>
  <c r="CK140" i="3"/>
  <c r="CI140" i="3"/>
  <c r="CD140" i="3"/>
  <c r="CA140" i="3"/>
  <c r="D140" i="3"/>
  <c r="CI139" i="3"/>
  <c r="CA139" i="3"/>
  <c r="D139" i="3"/>
  <c r="CK138" i="3"/>
  <c r="CD138" i="3"/>
  <c r="D138" i="3"/>
  <c r="CI138" i="3" s="1"/>
  <c r="D137" i="3"/>
  <c r="D144" i="3" s="1"/>
  <c r="CL136" i="3"/>
  <c r="CK136" i="3"/>
  <c r="CI136" i="3"/>
  <c r="CE136" i="3"/>
  <c r="CD136" i="3"/>
  <c r="CB136" i="3"/>
  <c r="CA136" i="3"/>
  <c r="D136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CM131" i="3"/>
  <c r="CL131" i="3"/>
  <c r="CK131" i="3"/>
  <c r="CH131" i="3"/>
  <c r="CE131" i="3"/>
  <c r="CC131" i="3"/>
  <c r="CA131" i="3"/>
  <c r="D131" i="3"/>
  <c r="CM130" i="3"/>
  <c r="CL130" i="3"/>
  <c r="CK130" i="3"/>
  <c r="CH130" i="3"/>
  <c r="CE130" i="3"/>
  <c r="CC130" i="3"/>
  <c r="CA130" i="3"/>
  <c r="D130" i="3"/>
  <c r="CM129" i="3"/>
  <c r="CL129" i="3"/>
  <c r="CK129" i="3"/>
  <c r="CH129" i="3"/>
  <c r="CE129" i="3"/>
  <c r="CC129" i="3"/>
  <c r="CA129" i="3"/>
  <c r="D129" i="3"/>
  <c r="CM128" i="3"/>
  <c r="CL128" i="3"/>
  <c r="CK128" i="3"/>
  <c r="CH128" i="3"/>
  <c r="CE128" i="3"/>
  <c r="CC128" i="3"/>
  <c r="CA128" i="3"/>
  <c r="D128" i="3"/>
  <c r="CM127" i="3"/>
  <c r="CL127" i="3"/>
  <c r="CK127" i="3"/>
  <c r="CH127" i="3"/>
  <c r="CE127" i="3"/>
  <c r="CC127" i="3"/>
  <c r="CA127" i="3"/>
  <c r="D127" i="3"/>
  <c r="CM126" i="3"/>
  <c r="CL126" i="3"/>
  <c r="CK126" i="3"/>
  <c r="CH126" i="3"/>
  <c r="CE126" i="3"/>
  <c r="CC126" i="3"/>
  <c r="CA126" i="3"/>
  <c r="D126" i="3"/>
  <c r="CM125" i="3"/>
  <c r="CL125" i="3"/>
  <c r="CK125" i="3"/>
  <c r="CH125" i="3"/>
  <c r="CE125" i="3"/>
  <c r="CC125" i="3"/>
  <c r="CA125" i="3"/>
  <c r="D125" i="3"/>
  <c r="CM124" i="3"/>
  <c r="CL124" i="3"/>
  <c r="CK124" i="3"/>
  <c r="CH124" i="3"/>
  <c r="CE124" i="3"/>
  <c r="CC124" i="3"/>
  <c r="CA124" i="3"/>
  <c r="D124" i="3"/>
  <c r="CM123" i="3"/>
  <c r="CL123" i="3"/>
  <c r="CK123" i="3"/>
  <c r="CH123" i="3"/>
  <c r="CE123" i="3"/>
  <c r="CC123" i="3"/>
  <c r="CA123" i="3"/>
  <c r="D123" i="3"/>
  <c r="CM122" i="3"/>
  <c r="CL122" i="3"/>
  <c r="CK122" i="3"/>
  <c r="CH122" i="3"/>
  <c r="CE122" i="3"/>
  <c r="CC122" i="3"/>
  <c r="CA122" i="3"/>
  <c r="D122" i="3"/>
  <c r="CM121" i="3"/>
  <c r="CL121" i="3"/>
  <c r="CK121" i="3"/>
  <c r="CH121" i="3"/>
  <c r="CE121" i="3"/>
  <c r="CC121" i="3"/>
  <c r="CA121" i="3"/>
  <c r="D121" i="3"/>
  <c r="CM120" i="3"/>
  <c r="CL120" i="3"/>
  <c r="CK120" i="3"/>
  <c r="CH120" i="3"/>
  <c r="CE120" i="3"/>
  <c r="CC120" i="3"/>
  <c r="CA120" i="3"/>
  <c r="D120" i="3"/>
  <c r="CM119" i="3"/>
  <c r="CL119" i="3"/>
  <c r="CK119" i="3"/>
  <c r="CH119" i="3"/>
  <c r="CE119" i="3"/>
  <c r="CC119" i="3"/>
  <c r="CA119" i="3"/>
  <c r="D119" i="3"/>
  <c r="CM118" i="3"/>
  <c r="CL118" i="3"/>
  <c r="CK118" i="3"/>
  <c r="CH118" i="3"/>
  <c r="CE118" i="3"/>
  <c r="CC118" i="3"/>
  <c r="CA118" i="3"/>
  <c r="D118" i="3"/>
  <c r="CM117" i="3"/>
  <c r="CL117" i="3"/>
  <c r="CK117" i="3"/>
  <c r="CH117" i="3"/>
  <c r="CE117" i="3"/>
  <c r="CC117" i="3"/>
  <c r="CA117" i="3"/>
  <c r="D117" i="3"/>
  <c r="CM116" i="3"/>
  <c r="CL116" i="3"/>
  <c r="CK116" i="3"/>
  <c r="CH116" i="3"/>
  <c r="CE116" i="3"/>
  <c r="CC116" i="3"/>
  <c r="CA116" i="3"/>
  <c r="D116" i="3"/>
  <c r="CM115" i="3"/>
  <c r="CL115" i="3"/>
  <c r="CK115" i="3"/>
  <c r="CH115" i="3"/>
  <c r="CE115" i="3"/>
  <c r="CC115" i="3"/>
  <c r="CA115" i="3"/>
  <c r="D115" i="3"/>
  <c r="CM114" i="3"/>
  <c r="CL114" i="3"/>
  <c r="CK114" i="3"/>
  <c r="CH114" i="3"/>
  <c r="CE114" i="3"/>
  <c r="CC114" i="3"/>
  <c r="CA114" i="3"/>
  <c r="D114" i="3"/>
  <c r="CM113" i="3"/>
  <c r="CL113" i="3"/>
  <c r="CK113" i="3"/>
  <c r="CH113" i="3"/>
  <c r="CE113" i="3"/>
  <c r="CC113" i="3"/>
  <c r="CA113" i="3"/>
  <c r="D113" i="3"/>
  <c r="CM112" i="3"/>
  <c r="CL112" i="3"/>
  <c r="CK112" i="3"/>
  <c r="CH112" i="3"/>
  <c r="CE112" i="3"/>
  <c r="CC112" i="3"/>
  <c r="CA112" i="3"/>
  <c r="D112" i="3"/>
  <c r="CM111" i="3"/>
  <c r="CL111" i="3"/>
  <c r="CK111" i="3"/>
  <c r="CH111" i="3"/>
  <c r="CE111" i="3"/>
  <c r="CC111" i="3"/>
  <c r="CA111" i="3"/>
  <c r="D111" i="3"/>
  <c r="CM110" i="3"/>
  <c r="CL110" i="3"/>
  <c r="CK110" i="3"/>
  <c r="CH110" i="3"/>
  <c r="CE110" i="3"/>
  <c r="CC110" i="3"/>
  <c r="CA110" i="3"/>
  <c r="D110" i="3"/>
  <c r="CM109" i="3"/>
  <c r="CL109" i="3"/>
  <c r="CK109" i="3"/>
  <c r="CH109" i="3"/>
  <c r="CE109" i="3"/>
  <c r="CC109" i="3"/>
  <c r="CA109" i="3"/>
  <c r="D109" i="3"/>
  <c r="CM108" i="3"/>
  <c r="CL108" i="3"/>
  <c r="CK108" i="3"/>
  <c r="CH108" i="3"/>
  <c r="CE108" i="3"/>
  <c r="CC108" i="3"/>
  <c r="CA108" i="3"/>
  <c r="D108" i="3"/>
  <c r="CM107" i="3"/>
  <c r="CL107" i="3"/>
  <c r="CK107" i="3"/>
  <c r="CH107" i="3"/>
  <c r="CE107" i="3"/>
  <c r="CC107" i="3"/>
  <c r="CA107" i="3"/>
  <c r="D107" i="3"/>
  <c r="CM106" i="3"/>
  <c r="CL106" i="3"/>
  <c r="CK106" i="3"/>
  <c r="CH106" i="3"/>
  <c r="CE106" i="3"/>
  <c r="CC106" i="3"/>
  <c r="CA106" i="3"/>
  <c r="D106" i="3"/>
  <c r="CM105" i="3"/>
  <c r="CL105" i="3"/>
  <c r="CK105" i="3"/>
  <c r="CH105" i="3"/>
  <c r="CE105" i="3"/>
  <c r="CC105" i="3"/>
  <c r="CA105" i="3"/>
  <c r="D105" i="3"/>
  <c r="CM104" i="3"/>
  <c r="CL104" i="3"/>
  <c r="CK104" i="3"/>
  <c r="CH104" i="3"/>
  <c r="CE104" i="3"/>
  <c r="CC104" i="3"/>
  <c r="CA104" i="3"/>
  <c r="D104" i="3"/>
  <c r="CM103" i="3"/>
  <c r="CL103" i="3"/>
  <c r="CK103" i="3"/>
  <c r="CH103" i="3"/>
  <c r="CE103" i="3"/>
  <c r="CC103" i="3"/>
  <c r="CA103" i="3"/>
  <c r="D103" i="3"/>
  <c r="CM102" i="3"/>
  <c r="CL102" i="3"/>
  <c r="CK102" i="3"/>
  <c r="CH102" i="3"/>
  <c r="CE102" i="3"/>
  <c r="CC102" i="3"/>
  <c r="CA102" i="3"/>
  <c r="D102" i="3"/>
  <c r="CM101" i="3"/>
  <c r="CL101" i="3"/>
  <c r="CK101" i="3"/>
  <c r="CH101" i="3"/>
  <c r="CE101" i="3"/>
  <c r="CC101" i="3"/>
  <c r="CA101" i="3"/>
  <c r="D101" i="3"/>
  <c r="CK100" i="3"/>
  <c r="CB100" i="3"/>
  <c r="D100" i="3"/>
  <c r="CL99" i="3"/>
  <c r="CA99" i="3"/>
  <c r="D99" i="3"/>
  <c r="CL98" i="3"/>
  <c r="CA98" i="3"/>
  <c r="D98" i="3"/>
  <c r="CL97" i="3"/>
  <c r="CA97" i="3"/>
  <c r="D97" i="3"/>
  <c r="CL96" i="3"/>
  <c r="CF96" i="3"/>
  <c r="CA96" i="3"/>
  <c r="D96" i="3"/>
  <c r="D95" i="3"/>
  <c r="CN95" i="3" s="1"/>
  <c r="CG95" i="3" s="1"/>
  <c r="CK94" i="3"/>
  <c r="CF94" i="3"/>
  <c r="CA94" i="3"/>
  <c r="D94" i="3"/>
  <c r="CL94" i="3" s="1"/>
  <c r="D93" i="3"/>
  <c r="CN93" i="3" s="1"/>
  <c r="CG93" i="3" s="1"/>
  <c r="CK92" i="3"/>
  <c r="CF92" i="3"/>
  <c r="CA92" i="3"/>
  <c r="D92" i="3"/>
  <c r="CL92" i="3" s="1"/>
  <c r="D91" i="3"/>
  <c r="CN91" i="3" s="1"/>
  <c r="CG91" i="3" s="1"/>
  <c r="D90" i="3"/>
  <c r="CL90" i="3" s="1"/>
  <c r="D89" i="3"/>
  <c r="CL89" i="3" s="1"/>
  <c r="D88" i="3"/>
  <c r="CL88" i="3" s="1"/>
  <c r="D87" i="3"/>
  <c r="CL87" i="3" s="1"/>
  <c r="D86" i="3"/>
  <c r="CL86" i="3" s="1"/>
  <c r="D85" i="3"/>
  <c r="CL85" i="3" s="1"/>
  <c r="D84" i="3"/>
  <c r="CL84" i="3" s="1"/>
  <c r="D83" i="3"/>
  <c r="CL83" i="3" s="1"/>
  <c r="D82" i="3"/>
  <c r="CL82" i="3" s="1"/>
  <c r="D81" i="3"/>
  <c r="CL81" i="3" s="1"/>
  <c r="D80" i="3"/>
  <c r="CL80" i="3" s="1"/>
  <c r="D76" i="3"/>
  <c r="D75" i="3"/>
  <c r="CL71" i="3"/>
  <c r="CK71" i="3"/>
  <c r="CD71" i="3" s="1"/>
  <c r="CJ71" i="3"/>
  <c r="CI71" i="3"/>
  <c r="CB71" i="3" s="1"/>
  <c r="CH71" i="3"/>
  <c r="CE71" i="3"/>
  <c r="CC71" i="3"/>
  <c r="CA71" i="3"/>
  <c r="CL70" i="3"/>
  <c r="CE70" i="3" s="1"/>
  <c r="CK70" i="3"/>
  <c r="CJ70" i="3"/>
  <c r="CC70" i="3" s="1"/>
  <c r="CI70" i="3"/>
  <c r="CH70" i="3"/>
  <c r="CA70" i="3" s="1"/>
  <c r="J70" i="3" s="1"/>
  <c r="CD70" i="3"/>
  <c r="CB70" i="3"/>
  <c r="CL69" i="3"/>
  <c r="CK69" i="3"/>
  <c r="CD69" i="3" s="1"/>
  <c r="CJ69" i="3"/>
  <c r="CI69" i="3"/>
  <c r="CB69" i="3" s="1"/>
  <c r="CH69" i="3"/>
  <c r="CE69" i="3"/>
  <c r="CC69" i="3"/>
  <c r="CA69" i="3"/>
  <c r="CL68" i="3"/>
  <c r="CE68" i="3" s="1"/>
  <c r="CK68" i="3"/>
  <c r="CJ68" i="3"/>
  <c r="CC68" i="3" s="1"/>
  <c r="CI68" i="3"/>
  <c r="CH68" i="3"/>
  <c r="CA68" i="3" s="1"/>
  <c r="CD68" i="3"/>
  <c r="CB68" i="3"/>
  <c r="CL67" i="3"/>
  <c r="CK67" i="3"/>
  <c r="CD67" i="3" s="1"/>
  <c r="CJ67" i="3"/>
  <c r="CI67" i="3"/>
  <c r="CB67" i="3" s="1"/>
  <c r="CH67" i="3"/>
  <c r="CE67" i="3"/>
  <c r="CC67" i="3"/>
  <c r="CA67" i="3"/>
  <c r="J67" i="3" s="1"/>
  <c r="CL66" i="3"/>
  <c r="CE66" i="3" s="1"/>
  <c r="CK66" i="3"/>
  <c r="CJ66" i="3"/>
  <c r="CC66" i="3" s="1"/>
  <c r="CI66" i="3"/>
  <c r="CH66" i="3"/>
  <c r="CA66" i="3" s="1"/>
  <c r="CD66" i="3"/>
  <c r="CB66" i="3"/>
  <c r="CL65" i="3"/>
  <c r="CK65" i="3"/>
  <c r="CD65" i="3" s="1"/>
  <c r="CJ65" i="3"/>
  <c r="CI65" i="3"/>
  <c r="CB65" i="3" s="1"/>
  <c r="CH65" i="3"/>
  <c r="CE65" i="3"/>
  <c r="CC65" i="3"/>
  <c r="CA65" i="3"/>
  <c r="J65" i="3" s="1"/>
  <c r="CL64" i="3"/>
  <c r="CE64" i="3" s="1"/>
  <c r="CK64" i="3"/>
  <c r="CJ64" i="3"/>
  <c r="CC64" i="3" s="1"/>
  <c r="CI64" i="3"/>
  <c r="CH64" i="3"/>
  <c r="CA64" i="3" s="1"/>
  <c r="J64" i="3" s="1"/>
  <c r="CD64" i="3"/>
  <c r="CB64" i="3"/>
  <c r="CL63" i="3"/>
  <c r="CK63" i="3"/>
  <c r="CD63" i="3" s="1"/>
  <c r="CJ63" i="3"/>
  <c r="CI63" i="3"/>
  <c r="CB63" i="3" s="1"/>
  <c r="CH63" i="3"/>
  <c r="CE63" i="3"/>
  <c r="CC63" i="3"/>
  <c r="CA63" i="3"/>
  <c r="CL62" i="3"/>
  <c r="CE62" i="3" s="1"/>
  <c r="CK62" i="3"/>
  <c r="CJ62" i="3"/>
  <c r="CC62" i="3" s="1"/>
  <c r="CI62" i="3"/>
  <c r="CH62" i="3"/>
  <c r="CA62" i="3" s="1"/>
  <c r="J62" i="3" s="1"/>
  <c r="CD62" i="3"/>
  <c r="CB62" i="3"/>
  <c r="CL61" i="3"/>
  <c r="CK61" i="3"/>
  <c r="CD61" i="3" s="1"/>
  <c r="CJ61" i="3"/>
  <c r="CI61" i="3"/>
  <c r="CB61" i="3" s="1"/>
  <c r="CH61" i="3"/>
  <c r="CE61" i="3"/>
  <c r="CC61" i="3"/>
  <c r="CA61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CH57" i="3"/>
  <c r="CA57" i="3" s="1"/>
  <c r="F57" i="3"/>
  <c r="E57" i="3"/>
  <c r="D57" i="3" s="1"/>
  <c r="CH56" i="3"/>
  <c r="CA56" i="3" s="1"/>
  <c r="F56" i="3"/>
  <c r="F58" i="3" s="1"/>
  <c r="E56" i="3"/>
  <c r="E58" i="3" s="1"/>
  <c r="D58" i="3" s="1"/>
  <c r="CH55" i="3"/>
  <c r="CA55" i="3" s="1"/>
  <c r="F55" i="3"/>
  <c r="E55" i="3"/>
  <c r="D55" i="3" s="1"/>
  <c r="CH54" i="3"/>
  <c r="CA54" i="3" s="1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CH53" i="3"/>
  <c r="CA53" i="3" s="1"/>
  <c r="F53" i="3"/>
  <c r="E53" i="3"/>
  <c r="D53" i="3" s="1"/>
  <c r="CH52" i="3"/>
  <c r="CA52" i="3" s="1"/>
  <c r="F52" i="3"/>
  <c r="E52" i="3"/>
  <c r="D52" i="3" s="1"/>
  <c r="CH51" i="3"/>
  <c r="CA51" i="3" s="1"/>
  <c r="F51" i="3"/>
  <c r="E51" i="3"/>
  <c r="D51" i="3" s="1"/>
  <c r="CH50" i="3"/>
  <c r="CA50" i="3" s="1"/>
  <c r="F50" i="3"/>
  <c r="E50" i="3"/>
  <c r="D50" i="3" s="1"/>
  <c r="CJ49" i="3"/>
  <c r="CH49" i="3"/>
  <c r="CA49" i="3" s="1"/>
  <c r="CD49" i="3"/>
  <c r="F49" i="3"/>
  <c r="E49" i="3"/>
  <c r="D49" i="3" s="1"/>
  <c r="CH48" i="3"/>
  <c r="CA48" i="3" s="1"/>
  <c r="F48" i="3"/>
  <c r="F54" i="3" s="1"/>
  <c r="E48" i="3"/>
  <c r="CH47" i="3"/>
  <c r="CA47" i="3" s="1"/>
  <c r="F47" i="3"/>
  <c r="E47" i="3"/>
  <c r="D47" i="3" s="1"/>
  <c r="CH46" i="3"/>
  <c r="CA46" i="3" s="1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F46" i="3" s="1"/>
  <c r="U46" i="3"/>
  <c r="E46" i="3" s="1"/>
  <c r="D46" i="3" s="1"/>
  <c r="CE45" i="3"/>
  <c r="F45" i="3"/>
  <c r="E45" i="3"/>
  <c r="D45" i="3" s="1"/>
  <c r="CH44" i="3"/>
  <c r="CA44" i="3" s="1"/>
  <c r="F44" i="3"/>
  <c r="E44" i="3"/>
  <c r="D44" i="3" s="1"/>
  <c r="F43" i="3"/>
  <c r="E43" i="3"/>
  <c r="D43" i="3" s="1"/>
  <c r="CD42" i="3"/>
  <c r="F42" i="3"/>
  <c r="E42" i="3"/>
  <c r="D42" i="3" s="1"/>
  <c r="CH41" i="3"/>
  <c r="CA41" i="3" s="1"/>
  <c r="F41" i="3"/>
  <c r="E41" i="3"/>
  <c r="D41" i="3" s="1"/>
  <c r="CD41" i="3" s="1"/>
  <c r="AK36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CH35" i="3"/>
  <c r="CA35" i="3" s="1"/>
  <c r="F35" i="3"/>
  <c r="E35" i="3"/>
  <c r="D35" i="3" s="1"/>
  <c r="CH34" i="3"/>
  <c r="CA34" i="3" s="1"/>
  <c r="F34" i="3"/>
  <c r="E34" i="3"/>
  <c r="D34" i="3" s="1"/>
  <c r="CF34" i="3" s="1"/>
  <c r="CH33" i="3"/>
  <c r="CA33" i="3" s="1"/>
  <c r="F33" i="3"/>
  <c r="E33" i="3"/>
  <c r="D33" i="3" s="1"/>
  <c r="CH32" i="3"/>
  <c r="CA32" i="3" s="1"/>
  <c r="F32" i="3"/>
  <c r="E32" i="3"/>
  <c r="D32" i="3" s="1"/>
  <c r="CF32" i="3" s="1"/>
  <c r="CH31" i="3"/>
  <c r="CA31" i="3" s="1"/>
  <c r="F31" i="3"/>
  <c r="E31" i="3"/>
  <c r="D31" i="3" s="1"/>
  <c r="CH30" i="3"/>
  <c r="CA30" i="3" s="1"/>
  <c r="F30" i="3"/>
  <c r="E30" i="3"/>
  <c r="D30" i="3" s="1"/>
  <c r="CF30" i="3" s="1"/>
  <c r="CH29" i="3"/>
  <c r="CA29" i="3" s="1"/>
  <c r="F29" i="3"/>
  <c r="E29" i="3"/>
  <c r="D29" i="3" s="1"/>
  <c r="CH28" i="3"/>
  <c r="CA28" i="3" s="1"/>
  <c r="F28" i="3"/>
  <c r="E28" i="3"/>
  <c r="D28" i="3" s="1"/>
  <c r="CF28" i="3" s="1"/>
  <c r="CH27" i="3"/>
  <c r="CA27" i="3" s="1"/>
  <c r="F27" i="3"/>
  <c r="E27" i="3"/>
  <c r="D27" i="3" s="1"/>
  <c r="CH26" i="3"/>
  <c r="CA26" i="3" s="1"/>
  <c r="F26" i="3"/>
  <c r="E26" i="3"/>
  <c r="D26" i="3" s="1"/>
  <c r="CH25" i="3"/>
  <c r="CA25" i="3" s="1"/>
  <c r="F25" i="3"/>
  <c r="E25" i="3"/>
  <c r="D25" i="3" s="1"/>
  <c r="CH24" i="3"/>
  <c r="CA24" i="3" s="1"/>
  <c r="F24" i="3"/>
  <c r="E24" i="3"/>
  <c r="D24" i="3" s="1"/>
  <c r="CH23" i="3"/>
  <c r="CA23" i="3" s="1"/>
  <c r="F23" i="3"/>
  <c r="E23" i="3"/>
  <c r="D23" i="3" s="1"/>
  <c r="CH22" i="3"/>
  <c r="CA22" i="3" s="1"/>
  <c r="F22" i="3"/>
  <c r="E22" i="3"/>
  <c r="D22" i="3" s="1"/>
  <c r="CF22" i="3" s="1"/>
  <c r="CH21" i="3"/>
  <c r="CA21" i="3" s="1"/>
  <c r="F21" i="3"/>
  <c r="E21" i="3"/>
  <c r="D21" i="3" s="1"/>
  <c r="CH20" i="3"/>
  <c r="CA20" i="3" s="1"/>
  <c r="F20" i="3"/>
  <c r="F36" i="3" s="1"/>
  <c r="E20" i="3"/>
  <c r="D20" i="3" s="1"/>
  <c r="CH19" i="3"/>
  <c r="AL19" i="3"/>
  <c r="F19" i="3"/>
  <c r="E19" i="3"/>
  <c r="D19" i="3" s="1"/>
  <c r="CH15" i="3"/>
  <c r="CA15" i="3" s="1"/>
  <c r="F15" i="3"/>
  <c r="E15" i="3"/>
  <c r="D15" i="3" s="1"/>
  <c r="CH14" i="3"/>
  <c r="CA14" i="3" s="1"/>
  <c r="F14" i="3"/>
  <c r="E14" i="3"/>
  <c r="D14" i="3" s="1"/>
  <c r="CD14" i="3" s="1"/>
  <c r="CH13" i="3"/>
  <c r="CA13" i="3" s="1"/>
  <c r="F13" i="3"/>
  <c r="E13" i="3"/>
  <c r="D13" i="3" s="1"/>
  <c r="CJ12" i="3"/>
  <c r="CH12" i="3"/>
  <c r="CD12" i="3"/>
  <c r="F12" i="3"/>
  <c r="E12" i="3"/>
  <c r="D12" i="3" s="1"/>
  <c r="A5" i="3"/>
  <c r="A4" i="3"/>
  <c r="A3" i="3"/>
  <c r="A2" i="3"/>
  <c r="AJ51" i="3" l="1"/>
  <c r="CL20" i="3"/>
  <c r="CC20" i="3"/>
  <c r="CJ20" i="3"/>
  <c r="CE20" i="3"/>
  <c r="CM20" i="3"/>
  <c r="CI20" i="3"/>
  <c r="CB20" i="3" s="1"/>
  <c r="AL20" i="3" s="1"/>
  <c r="CD20" i="3"/>
  <c r="CL24" i="3"/>
  <c r="CC24" i="3"/>
  <c r="CJ24" i="3"/>
  <c r="CE24" i="3"/>
  <c r="CM24" i="3"/>
  <c r="CI24" i="3"/>
  <c r="CB24" i="3" s="1"/>
  <c r="AL24" i="3" s="1"/>
  <c r="CD24" i="3"/>
  <c r="CL26" i="3"/>
  <c r="CC26" i="3"/>
  <c r="CJ26" i="3"/>
  <c r="CE26" i="3"/>
  <c r="CM26" i="3"/>
  <c r="CI26" i="3"/>
  <c r="CB26" i="3" s="1"/>
  <c r="AL26" i="3" s="1"/>
  <c r="CD26" i="3"/>
  <c r="AL32" i="3"/>
  <c r="CI46" i="3"/>
  <c r="CB46" i="3" s="1"/>
  <c r="CD46" i="3"/>
  <c r="CK51" i="3"/>
  <c r="CE51" i="3"/>
  <c r="CI51" i="3"/>
  <c r="CB51" i="3" s="1"/>
  <c r="CC51" i="3"/>
  <c r="CL51" i="3"/>
  <c r="CI15" i="3"/>
  <c r="CB15" i="3" s="1"/>
  <c r="CC15" i="3"/>
  <c r="CK15" i="3"/>
  <c r="CE15" i="3"/>
  <c r="CJ15" i="3"/>
  <c r="CD15" i="3"/>
  <c r="CL15" i="3"/>
  <c r="CL21" i="3"/>
  <c r="CC21" i="3"/>
  <c r="CJ21" i="3"/>
  <c r="CE21" i="3"/>
  <c r="CM21" i="3"/>
  <c r="CI21" i="3"/>
  <c r="CB21" i="3" s="1"/>
  <c r="CD21" i="3"/>
  <c r="AL21" i="3"/>
  <c r="CL23" i="3"/>
  <c r="CC23" i="3"/>
  <c r="CJ23" i="3"/>
  <c r="CE23" i="3"/>
  <c r="CM23" i="3"/>
  <c r="CI23" i="3"/>
  <c r="CB23" i="3" s="1"/>
  <c r="CD23" i="3"/>
  <c r="CL25" i="3"/>
  <c r="CC25" i="3"/>
  <c r="CJ25" i="3"/>
  <c r="CE25" i="3"/>
  <c r="CM25" i="3"/>
  <c r="CI25" i="3"/>
  <c r="CB25" i="3" s="1"/>
  <c r="CD25" i="3"/>
  <c r="AL25" i="3"/>
  <c r="CL27" i="3"/>
  <c r="CC27" i="3"/>
  <c r="CJ27" i="3"/>
  <c r="CE27" i="3"/>
  <c r="CM27" i="3"/>
  <c r="CI27" i="3"/>
  <c r="CB27" i="3" s="1"/>
  <c r="CD27" i="3"/>
  <c r="CL29" i="3"/>
  <c r="CC29" i="3"/>
  <c r="CJ29" i="3"/>
  <c r="CE29" i="3"/>
  <c r="CM29" i="3"/>
  <c r="CI29" i="3"/>
  <c r="CB29" i="3" s="1"/>
  <c r="CD29" i="3"/>
  <c r="AL29" i="3"/>
  <c r="CL31" i="3"/>
  <c r="CC31" i="3"/>
  <c r="CJ31" i="3"/>
  <c r="CE31" i="3"/>
  <c r="CM31" i="3"/>
  <c r="CI31" i="3"/>
  <c r="CB31" i="3" s="1"/>
  <c r="CD31" i="3"/>
  <c r="CL33" i="3"/>
  <c r="CC33" i="3"/>
  <c r="CJ33" i="3"/>
  <c r="CE33" i="3"/>
  <c r="CM33" i="3"/>
  <c r="CI33" i="3"/>
  <c r="CB33" i="3" s="1"/>
  <c r="CD33" i="3"/>
  <c r="AL33" i="3"/>
  <c r="CL35" i="3"/>
  <c r="CC35" i="3"/>
  <c r="CJ35" i="3"/>
  <c r="CE35" i="3"/>
  <c r="CM35" i="3"/>
  <c r="CI35" i="3"/>
  <c r="CB35" i="3" s="1"/>
  <c r="CD35" i="3"/>
  <c r="CE42" i="3"/>
  <c r="CK42" i="3"/>
  <c r="CI42" i="3"/>
  <c r="CB42" i="3" s="1"/>
  <c r="AJ42" i="3" s="1"/>
  <c r="CK43" i="3"/>
  <c r="CE43" i="3"/>
  <c r="CL43" i="3"/>
  <c r="CD43" i="3"/>
  <c r="CI44" i="3"/>
  <c r="CB44" i="3" s="1"/>
  <c r="CC44" i="3"/>
  <c r="CK44" i="3"/>
  <c r="CE44" i="3"/>
  <c r="CJ44" i="3"/>
  <c r="CD44" i="3"/>
  <c r="CL44" i="3"/>
  <c r="CC46" i="3"/>
  <c r="CE46" i="3"/>
  <c r="CK47" i="3"/>
  <c r="CE47" i="3"/>
  <c r="CI47" i="3"/>
  <c r="CB47" i="3" s="1"/>
  <c r="CC47" i="3"/>
  <c r="CL47" i="3"/>
  <c r="CI52" i="3"/>
  <c r="CB52" i="3" s="1"/>
  <c r="CC52" i="3"/>
  <c r="AJ52" i="3" s="1"/>
  <c r="CL52" i="3"/>
  <c r="CK52" i="3"/>
  <c r="CE52" i="3"/>
  <c r="CJ52" i="3"/>
  <c r="CD52" i="3"/>
  <c r="CK53" i="3"/>
  <c r="CE53" i="3"/>
  <c r="CJ53" i="3"/>
  <c r="CI53" i="3"/>
  <c r="CB53" i="3" s="1"/>
  <c r="AJ53" i="3" s="1"/>
  <c r="CC53" i="3"/>
  <c r="CL53" i="3"/>
  <c r="CD53" i="3"/>
  <c r="J63" i="3"/>
  <c r="J68" i="3"/>
  <c r="J71" i="3"/>
  <c r="U149" i="3"/>
  <c r="CI13" i="3"/>
  <c r="CB13" i="3" s="1"/>
  <c r="AJ13" i="3" s="1"/>
  <c r="CC13" i="3"/>
  <c r="CK13" i="3"/>
  <c r="CE13" i="3"/>
  <c r="CJ13" i="3"/>
  <c r="CD13" i="3"/>
  <c r="CL13" i="3"/>
  <c r="CL19" i="3"/>
  <c r="D36" i="3"/>
  <c r="A345" i="3" s="1"/>
  <c r="CJ19" i="3"/>
  <c r="CM19" i="3"/>
  <c r="CI19" i="3"/>
  <c r="CK19" i="3"/>
  <c r="CF20" i="3"/>
  <c r="CK21" i="3"/>
  <c r="CK23" i="3"/>
  <c r="CF24" i="3"/>
  <c r="CK25" i="3"/>
  <c r="CF26" i="3"/>
  <c r="CK27" i="3"/>
  <c r="CK29" i="3"/>
  <c r="CK31" i="3"/>
  <c r="CK33" i="3"/>
  <c r="CK35" i="3"/>
  <c r="CI45" i="3"/>
  <c r="CB45" i="3" s="1"/>
  <c r="CK45" i="3"/>
  <c r="CD45" i="3"/>
  <c r="CJ45" i="3"/>
  <c r="CC45" i="3"/>
  <c r="CL45" i="3"/>
  <c r="CJ47" i="3"/>
  <c r="CI50" i="3"/>
  <c r="CB50" i="3" s="1"/>
  <c r="AJ50" i="3" s="1"/>
  <c r="CC50" i="3"/>
  <c r="CK50" i="3"/>
  <c r="CE50" i="3"/>
  <c r="CJ50" i="3"/>
  <c r="CD50" i="3"/>
  <c r="CL50" i="3"/>
  <c r="CD51" i="3"/>
  <c r="CK55" i="3"/>
  <c r="CE55" i="3"/>
  <c r="CI55" i="3"/>
  <c r="CB55" i="3" s="1"/>
  <c r="AJ55" i="3" s="1"/>
  <c r="CC55" i="3"/>
  <c r="CL55" i="3"/>
  <c r="CJ55" i="3"/>
  <c r="CD55" i="3"/>
  <c r="J61" i="3"/>
  <c r="J66" i="3"/>
  <c r="J69" i="3"/>
  <c r="U157" i="3"/>
  <c r="CK14" i="3"/>
  <c r="CE14" i="3"/>
  <c r="CI14" i="3"/>
  <c r="CB14" i="3" s="1"/>
  <c r="AJ14" i="3" s="1"/>
  <c r="CC14" i="3"/>
  <c r="CL14" i="3"/>
  <c r="CL22" i="3"/>
  <c r="CC22" i="3"/>
  <c r="CJ22" i="3"/>
  <c r="CE22" i="3"/>
  <c r="CM22" i="3"/>
  <c r="CI22" i="3"/>
  <c r="CB22" i="3" s="1"/>
  <c r="CD22" i="3"/>
  <c r="AL22" i="3" s="1"/>
  <c r="CL28" i="3"/>
  <c r="CC28" i="3"/>
  <c r="CJ28" i="3"/>
  <c r="CE28" i="3"/>
  <c r="CM28" i="3"/>
  <c r="CI28" i="3"/>
  <c r="CB28" i="3" s="1"/>
  <c r="CD28" i="3"/>
  <c r="AL28" i="3" s="1"/>
  <c r="CL30" i="3"/>
  <c r="CC30" i="3"/>
  <c r="CJ30" i="3"/>
  <c r="CE30" i="3"/>
  <c r="CM30" i="3"/>
  <c r="CI30" i="3"/>
  <c r="CB30" i="3" s="1"/>
  <c r="AL30" i="3" s="1"/>
  <c r="CD30" i="3"/>
  <c r="CL32" i="3"/>
  <c r="CC32" i="3"/>
  <c r="CJ32" i="3"/>
  <c r="CE32" i="3"/>
  <c r="CM32" i="3"/>
  <c r="CI32" i="3"/>
  <c r="CB32" i="3" s="1"/>
  <c r="CD32" i="3"/>
  <c r="CL34" i="3"/>
  <c r="CC34" i="3"/>
  <c r="CJ34" i="3"/>
  <c r="CE34" i="3"/>
  <c r="CM34" i="3"/>
  <c r="CI34" i="3"/>
  <c r="CB34" i="3" s="1"/>
  <c r="AL34" i="3" s="1"/>
  <c r="CD34" i="3"/>
  <c r="E36" i="3"/>
  <c r="CK41" i="3"/>
  <c r="CE41" i="3"/>
  <c r="CI41" i="3"/>
  <c r="CB41" i="3" s="1"/>
  <c r="AJ41" i="3" s="1"/>
  <c r="CC41" i="3"/>
  <c r="CL41" i="3"/>
  <c r="D48" i="3"/>
  <c r="E54" i="3"/>
  <c r="U164" i="3"/>
  <c r="U172" i="3"/>
  <c r="CK12" i="3"/>
  <c r="CE12" i="3"/>
  <c r="CI12" i="3"/>
  <c r="CB12" i="3" s="1"/>
  <c r="CC12" i="3"/>
  <c r="CL12" i="3"/>
  <c r="CJ14" i="3"/>
  <c r="AJ15" i="3"/>
  <c r="CK20" i="3"/>
  <c r="CF21" i="3"/>
  <c r="CK22" i="3"/>
  <c r="CF23" i="3"/>
  <c r="AL23" i="3" s="1"/>
  <c r="CK24" i="3"/>
  <c r="CF25" i="3"/>
  <c r="CK26" i="3"/>
  <c r="CF27" i="3"/>
  <c r="AL27" i="3" s="1"/>
  <c r="CK28" i="3"/>
  <c r="CF29" i="3"/>
  <c r="CK30" i="3"/>
  <c r="CF31" i="3"/>
  <c r="AL31" i="3" s="1"/>
  <c r="CK32" i="3"/>
  <c r="CF33" i="3"/>
  <c r="CK34" i="3"/>
  <c r="CF35" i="3"/>
  <c r="AL35" i="3" s="1"/>
  <c r="CJ41" i="3"/>
  <c r="CL42" i="3"/>
  <c r="CI43" i="3"/>
  <c r="CB43" i="3" s="1"/>
  <c r="AJ43" i="3" s="1"/>
  <c r="AJ44" i="3"/>
  <c r="CK46" i="3"/>
  <c r="CL46" i="3"/>
  <c r="CD47" i="3"/>
  <c r="CK49" i="3"/>
  <c r="CE49" i="3"/>
  <c r="CI49" i="3"/>
  <c r="CB49" i="3" s="1"/>
  <c r="AJ49" i="3" s="1"/>
  <c r="CC49" i="3"/>
  <c r="CL49" i="3"/>
  <c r="CJ51" i="3"/>
  <c r="CK57" i="3"/>
  <c r="CE57" i="3"/>
  <c r="CD57" i="3"/>
  <c r="CI57" i="3"/>
  <c r="CB57" i="3" s="1"/>
  <c r="AJ57" i="3" s="1"/>
  <c r="CC57" i="3"/>
  <c r="CL57" i="3"/>
  <c r="CJ57" i="3"/>
  <c r="CI163" i="3"/>
  <c r="CB163" i="3" s="1"/>
  <c r="CJ163" i="3"/>
  <c r="CC163" i="3" s="1"/>
  <c r="CK163" i="3"/>
  <c r="CD163" i="3" s="1"/>
  <c r="CH163" i="3"/>
  <c r="CA163" i="3" s="1"/>
  <c r="CN206" i="3"/>
  <c r="CF206" i="3"/>
  <c r="CJ204" i="3"/>
  <c r="CC204" i="3" s="1"/>
  <c r="AF204" i="3" s="1"/>
  <c r="CK206" i="3"/>
  <c r="CE206" i="3"/>
  <c r="CL206" i="3"/>
  <c r="CD206" i="3"/>
  <c r="AF206" i="3" s="1"/>
  <c r="CM206" i="3"/>
  <c r="CI206" i="3"/>
  <c r="CB206" i="3" s="1"/>
  <c r="CG206" i="3"/>
  <c r="CN214" i="3"/>
  <c r="CF214" i="3"/>
  <c r="CJ212" i="3"/>
  <c r="CC212" i="3" s="1"/>
  <c r="AF212" i="3" s="1"/>
  <c r="CK214" i="3"/>
  <c r="CE214" i="3"/>
  <c r="AF214" i="3" s="1"/>
  <c r="CL214" i="3"/>
  <c r="CD214" i="3"/>
  <c r="CI214" i="3"/>
  <c r="CB214" i="3" s="1"/>
  <c r="CG214" i="3"/>
  <c r="CM214" i="3"/>
  <c r="CC80" i="3"/>
  <c r="CK80" i="3"/>
  <c r="CC81" i="3"/>
  <c r="CK81" i="3"/>
  <c r="CC82" i="3"/>
  <c r="CK82" i="3"/>
  <c r="CC83" i="3"/>
  <c r="CK83" i="3"/>
  <c r="CC84" i="3"/>
  <c r="CK84" i="3"/>
  <c r="CK86" i="3"/>
  <c r="CC87" i="3"/>
  <c r="CK87" i="3"/>
  <c r="CC88" i="3"/>
  <c r="CK88" i="3"/>
  <c r="CC89" i="3"/>
  <c r="CK90" i="3"/>
  <c r="CD91" i="3"/>
  <c r="CD93" i="3"/>
  <c r="CM93" i="3"/>
  <c r="CH95" i="3"/>
  <c r="CM95" i="3"/>
  <c r="CJ46" i="3"/>
  <c r="CA80" i="3"/>
  <c r="V80" i="3" s="1"/>
  <c r="CE80" i="3"/>
  <c r="CI80" i="3"/>
  <c r="CM80" i="3"/>
  <c r="CA81" i="3"/>
  <c r="V81" i="3" s="1"/>
  <c r="CE81" i="3"/>
  <c r="CI81" i="3"/>
  <c r="CM81" i="3"/>
  <c r="CA82" i="3"/>
  <c r="V82" i="3" s="1"/>
  <c r="CE82" i="3"/>
  <c r="CI82" i="3"/>
  <c r="CM82" i="3"/>
  <c r="CA83" i="3"/>
  <c r="V83" i="3" s="1"/>
  <c r="CE83" i="3"/>
  <c r="CI83" i="3"/>
  <c r="CM83" i="3"/>
  <c r="CA84" i="3"/>
  <c r="V84" i="3" s="1"/>
  <c r="CE84" i="3"/>
  <c r="CI84" i="3"/>
  <c r="CM84" i="3"/>
  <c r="CA85" i="3"/>
  <c r="V85" i="3" s="1"/>
  <c r="CE85" i="3"/>
  <c r="CI85" i="3"/>
  <c r="CM85" i="3"/>
  <c r="CA86" i="3"/>
  <c r="V86" i="3" s="1"/>
  <c r="CE86" i="3"/>
  <c r="CI86" i="3"/>
  <c r="CM86" i="3"/>
  <c r="CA87" i="3"/>
  <c r="V87" i="3" s="1"/>
  <c r="CE87" i="3"/>
  <c r="CI87" i="3"/>
  <c r="CM87" i="3"/>
  <c r="CA88" i="3"/>
  <c r="V88" i="3" s="1"/>
  <c r="CE88" i="3"/>
  <c r="CI88" i="3"/>
  <c r="CM88" i="3"/>
  <c r="CA89" i="3"/>
  <c r="V89" i="3" s="1"/>
  <c r="CE89" i="3"/>
  <c r="CI89" i="3"/>
  <c r="CM89" i="3"/>
  <c r="CA90" i="3"/>
  <c r="V90" i="3" s="1"/>
  <c r="CE90" i="3"/>
  <c r="CI90" i="3"/>
  <c r="CM90" i="3"/>
  <c r="CA91" i="3"/>
  <c r="V91" i="3" s="1"/>
  <c r="CF91" i="3"/>
  <c r="CK91" i="3"/>
  <c r="CD92" i="3"/>
  <c r="CH92" i="3"/>
  <c r="CM92" i="3"/>
  <c r="CA93" i="3"/>
  <c r="CF93" i="3"/>
  <c r="CK93" i="3"/>
  <c r="CD94" i="3"/>
  <c r="CH94" i="3"/>
  <c r="CM94" i="3"/>
  <c r="CA95" i="3"/>
  <c r="CF95" i="3"/>
  <c r="CK95" i="3"/>
  <c r="CN96" i="3"/>
  <c r="CG96" i="3" s="1"/>
  <c r="CI96" i="3"/>
  <c r="CD96" i="3"/>
  <c r="CH96" i="3"/>
  <c r="CN97" i="3"/>
  <c r="CG97" i="3" s="1"/>
  <c r="CJ97" i="3"/>
  <c r="CF97" i="3"/>
  <c r="CB97" i="3"/>
  <c r="V97" i="3" s="1"/>
  <c r="CD97" i="3"/>
  <c r="CI97" i="3"/>
  <c r="CN98" i="3"/>
  <c r="CG98" i="3" s="1"/>
  <c r="CJ98" i="3"/>
  <c r="CF98" i="3"/>
  <c r="CB98" i="3"/>
  <c r="V98" i="3" s="1"/>
  <c r="CD98" i="3"/>
  <c r="CI98" i="3"/>
  <c r="CN99" i="3"/>
  <c r="CG99" i="3" s="1"/>
  <c r="CJ99" i="3"/>
  <c r="CF99" i="3"/>
  <c r="CB99" i="3"/>
  <c r="V99" i="3" s="1"/>
  <c r="CD99" i="3"/>
  <c r="CI99" i="3"/>
  <c r="CN100" i="3"/>
  <c r="CG100" i="3" s="1"/>
  <c r="CI100" i="3"/>
  <c r="CD100" i="3"/>
  <c r="V100" i="3" s="1"/>
  <c r="CF100" i="3"/>
  <c r="CM100" i="3"/>
  <c r="CA137" i="3"/>
  <c r="CI137" i="3"/>
  <c r="CN139" i="3"/>
  <c r="CG139" i="3" s="1"/>
  <c r="V139" i="3" s="1"/>
  <c r="CJ139" i="3"/>
  <c r="CF139" i="3"/>
  <c r="CB139" i="3"/>
  <c r="CM139" i="3"/>
  <c r="CH139" i="3"/>
  <c r="CC139" i="3"/>
  <c r="CE139" i="3"/>
  <c r="CL139" i="3"/>
  <c r="CA141" i="3"/>
  <c r="CI141" i="3"/>
  <c r="CN143" i="3"/>
  <c r="CG143" i="3" s="1"/>
  <c r="CJ143" i="3"/>
  <c r="CF143" i="3"/>
  <c r="CB143" i="3"/>
  <c r="V143" i="3" s="1"/>
  <c r="CM143" i="3"/>
  <c r="CH143" i="3"/>
  <c r="CC143" i="3"/>
  <c r="CE143" i="3"/>
  <c r="CL143" i="3"/>
  <c r="CK154" i="3"/>
  <c r="CD154" i="3" s="1"/>
  <c r="CI154" i="3"/>
  <c r="CB154" i="3" s="1"/>
  <c r="CH154" i="3"/>
  <c r="CA154" i="3" s="1"/>
  <c r="CK162" i="3"/>
  <c r="CD162" i="3" s="1"/>
  <c r="CI162" i="3"/>
  <c r="CB162" i="3" s="1"/>
  <c r="CH162" i="3"/>
  <c r="CA162" i="3" s="1"/>
  <c r="CI179" i="3"/>
  <c r="CB179" i="3" s="1"/>
  <c r="CH179" i="3"/>
  <c r="CA179" i="3" s="1"/>
  <c r="CJ179" i="3"/>
  <c r="CC179" i="3" s="1"/>
  <c r="CI188" i="3"/>
  <c r="CB188" i="3" s="1"/>
  <c r="CH188" i="3"/>
  <c r="CA188" i="3" s="1"/>
  <c r="CL188" i="3"/>
  <c r="CE188" i="3" s="1"/>
  <c r="CJ188" i="3"/>
  <c r="CC188" i="3" s="1"/>
  <c r="CK188" i="3"/>
  <c r="CD188" i="3" s="1"/>
  <c r="CL209" i="3"/>
  <c r="CD209" i="3"/>
  <c r="CK209" i="3"/>
  <c r="CG209" i="3"/>
  <c r="CI209" i="3"/>
  <c r="CB209" i="3" s="1"/>
  <c r="CM209" i="3"/>
  <c r="CF209" i="3"/>
  <c r="CJ207" i="3"/>
  <c r="CC207" i="3" s="1"/>
  <c r="CL213" i="3"/>
  <c r="CD213" i="3"/>
  <c r="CN213" i="3"/>
  <c r="CI213" i="3"/>
  <c r="CB213" i="3" s="1"/>
  <c r="CE213" i="3"/>
  <c r="CJ211" i="3"/>
  <c r="CC211" i="3" s="1"/>
  <c r="CM213" i="3"/>
  <c r="CG213" i="3"/>
  <c r="CE215" i="3"/>
  <c r="CK215" i="3"/>
  <c r="CL217" i="3"/>
  <c r="CD217" i="3"/>
  <c r="CK217" i="3"/>
  <c r="CG217" i="3"/>
  <c r="CM217" i="3"/>
  <c r="CF217" i="3"/>
  <c r="CJ215" i="3"/>
  <c r="CC215" i="3" s="1"/>
  <c r="CI217" i="3"/>
  <c r="CB217" i="3" s="1"/>
  <c r="CN218" i="3"/>
  <c r="CF218" i="3"/>
  <c r="CJ216" i="3"/>
  <c r="CC216" i="3" s="1"/>
  <c r="CM218" i="3"/>
  <c r="CK218" i="3"/>
  <c r="CE218" i="3"/>
  <c r="CG218" i="3"/>
  <c r="CL219" i="3"/>
  <c r="CD219" i="3"/>
  <c r="CF219" i="3"/>
  <c r="CK219" i="3"/>
  <c r="CE219" i="3"/>
  <c r="CN219" i="3"/>
  <c r="CG219" i="3"/>
  <c r="CF224" i="3"/>
  <c r="CN227" i="3"/>
  <c r="CF227" i="3"/>
  <c r="CJ225" i="3"/>
  <c r="CC225" i="3" s="1"/>
  <c r="CI227" i="3"/>
  <c r="CB227" i="3" s="1"/>
  <c r="AF227" i="3" s="1"/>
  <c r="CD227" i="3"/>
  <c r="CM227" i="3"/>
  <c r="CG227" i="3"/>
  <c r="CK227" i="3"/>
  <c r="CE227" i="3"/>
  <c r="CE232" i="3"/>
  <c r="CJ230" i="3"/>
  <c r="CC230" i="3" s="1"/>
  <c r="CM232" i="3"/>
  <c r="CF232" i="3"/>
  <c r="CG232" i="3"/>
  <c r="CL232" i="3"/>
  <c r="CN232" i="3"/>
  <c r="CK246" i="3"/>
  <c r="CG246" i="3"/>
  <c r="CN246" i="3"/>
  <c r="CI246" i="3"/>
  <c r="CB246" i="3" s="1"/>
  <c r="CD246" i="3"/>
  <c r="CL246" i="3"/>
  <c r="CE246" i="3"/>
  <c r="CF246" i="3"/>
  <c r="CK252" i="3"/>
  <c r="CG252" i="3"/>
  <c r="CN252" i="3"/>
  <c r="CI252" i="3"/>
  <c r="CB252" i="3" s="1"/>
  <c r="CD252" i="3"/>
  <c r="CM252" i="3"/>
  <c r="CF252" i="3"/>
  <c r="CL252" i="3"/>
  <c r="D56" i="3"/>
  <c r="CB80" i="3"/>
  <c r="CF80" i="3"/>
  <c r="CJ80" i="3"/>
  <c r="CN80" i="3"/>
  <c r="CG80" i="3" s="1"/>
  <c r="CB81" i="3"/>
  <c r="CF81" i="3"/>
  <c r="CJ81" i="3"/>
  <c r="CN81" i="3"/>
  <c r="CG81" i="3" s="1"/>
  <c r="CB82" i="3"/>
  <c r="CF82" i="3"/>
  <c r="CJ82" i="3"/>
  <c r="CN82" i="3"/>
  <c r="CG82" i="3" s="1"/>
  <c r="CB83" i="3"/>
  <c r="CF83" i="3"/>
  <c r="CJ83" i="3"/>
  <c r="CN83" i="3"/>
  <c r="CG83" i="3" s="1"/>
  <c r="CB84" i="3"/>
  <c r="CF84" i="3"/>
  <c r="CJ84" i="3"/>
  <c r="CN84" i="3"/>
  <c r="CG84" i="3" s="1"/>
  <c r="CB85" i="3"/>
  <c r="CF85" i="3"/>
  <c r="CJ85" i="3"/>
  <c r="CN85" i="3"/>
  <c r="CG85" i="3" s="1"/>
  <c r="CB86" i="3"/>
  <c r="CF86" i="3"/>
  <c r="CJ86" i="3"/>
  <c r="CN86" i="3"/>
  <c r="CG86" i="3" s="1"/>
  <c r="CB87" i="3"/>
  <c r="CF87" i="3"/>
  <c r="CJ87" i="3"/>
  <c r="CN87" i="3"/>
  <c r="CG87" i="3" s="1"/>
  <c r="CB88" i="3"/>
  <c r="CF88" i="3"/>
  <c r="CJ88" i="3"/>
  <c r="CN88" i="3"/>
  <c r="CG88" i="3" s="1"/>
  <c r="CB89" i="3"/>
  <c r="CF89" i="3"/>
  <c r="CJ89" i="3"/>
  <c r="CN89" i="3"/>
  <c r="CG89" i="3" s="1"/>
  <c r="CB90" i="3"/>
  <c r="CF90" i="3"/>
  <c r="CJ90" i="3"/>
  <c r="CN90" i="3"/>
  <c r="CG90" i="3" s="1"/>
  <c r="CB91" i="3"/>
  <c r="CL91" i="3"/>
  <c r="CE92" i="3"/>
  <c r="CI92" i="3"/>
  <c r="CN92" i="3"/>
  <c r="CG92" i="3" s="1"/>
  <c r="CB93" i="3"/>
  <c r="CL93" i="3"/>
  <c r="CE94" i="3"/>
  <c r="CI94" i="3"/>
  <c r="CN94" i="3"/>
  <c r="CG94" i="3" s="1"/>
  <c r="CB95" i="3"/>
  <c r="CL95" i="3"/>
  <c r="CE96" i="3"/>
  <c r="CK96" i="3"/>
  <c r="CE97" i="3"/>
  <c r="CK97" i="3"/>
  <c r="CE98" i="3"/>
  <c r="CK98" i="3"/>
  <c r="CE99" i="3"/>
  <c r="CK99" i="3"/>
  <c r="CN101" i="3"/>
  <c r="CG101" i="3" s="1"/>
  <c r="CJ101" i="3"/>
  <c r="CF101" i="3"/>
  <c r="CB101" i="3"/>
  <c r="CD101" i="3"/>
  <c r="CI101" i="3"/>
  <c r="CN102" i="3"/>
  <c r="CG102" i="3" s="1"/>
  <c r="CJ102" i="3"/>
  <c r="CF102" i="3"/>
  <c r="CB102" i="3"/>
  <c r="CD102" i="3"/>
  <c r="CI102" i="3"/>
  <c r="CN103" i="3"/>
  <c r="CG103" i="3" s="1"/>
  <c r="CJ103" i="3"/>
  <c r="CF103" i="3"/>
  <c r="CB103" i="3"/>
  <c r="CD103" i="3"/>
  <c r="CI103" i="3"/>
  <c r="CN104" i="3"/>
  <c r="CG104" i="3" s="1"/>
  <c r="CJ104" i="3"/>
  <c r="CF104" i="3"/>
  <c r="CB104" i="3"/>
  <c r="CD104" i="3"/>
  <c r="CI104" i="3"/>
  <c r="CN105" i="3"/>
  <c r="CG105" i="3" s="1"/>
  <c r="CJ105" i="3"/>
  <c r="CF105" i="3"/>
  <c r="CB105" i="3"/>
  <c r="CD105" i="3"/>
  <c r="CI105" i="3"/>
  <c r="CN106" i="3"/>
  <c r="CG106" i="3" s="1"/>
  <c r="CJ106" i="3"/>
  <c r="CF106" i="3"/>
  <c r="CB106" i="3"/>
  <c r="CD106" i="3"/>
  <c r="CI106" i="3"/>
  <c r="CN107" i="3"/>
  <c r="CG107" i="3" s="1"/>
  <c r="CJ107" i="3"/>
  <c r="CF107" i="3"/>
  <c r="CB107" i="3"/>
  <c r="CD107" i="3"/>
  <c r="CI107" i="3"/>
  <c r="CN108" i="3"/>
  <c r="CG108" i="3" s="1"/>
  <c r="CJ108" i="3"/>
  <c r="CF108" i="3"/>
  <c r="CB108" i="3"/>
  <c r="CD108" i="3"/>
  <c r="CI108" i="3"/>
  <c r="CN109" i="3"/>
  <c r="CG109" i="3" s="1"/>
  <c r="CJ109" i="3"/>
  <c r="CF109" i="3"/>
  <c r="CB109" i="3"/>
  <c r="CD109" i="3"/>
  <c r="CI109" i="3"/>
  <c r="CN110" i="3"/>
  <c r="CG110" i="3" s="1"/>
  <c r="CJ110" i="3"/>
  <c r="CF110" i="3"/>
  <c r="CB110" i="3"/>
  <c r="CD110" i="3"/>
  <c r="CI110" i="3"/>
  <c r="CN111" i="3"/>
  <c r="CG111" i="3" s="1"/>
  <c r="CJ111" i="3"/>
  <c r="CF111" i="3"/>
  <c r="CB111" i="3"/>
  <c r="CD111" i="3"/>
  <c r="CI111" i="3"/>
  <c r="CN112" i="3"/>
  <c r="CG112" i="3" s="1"/>
  <c r="CJ112" i="3"/>
  <c r="CF112" i="3"/>
  <c r="CB112" i="3"/>
  <c r="CD112" i="3"/>
  <c r="CI112" i="3"/>
  <c r="CN113" i="3"/>
  <c r="CG113" i="3" s="1"/>
  <c r="CJ113" i="3"/>
  <c r="CF113" i="3"/>
  <c r="CB113" i="3"/>
  <c r="CD113" i="3"/>
  <c r="CI113" i="3"/>
  <c r="CN114" i="3"/>
  <c r="CG114" i="3" s="1"/>
  <c r="CJ114" i="3"/>
  <c r="CF114" i="3"/>
  <c r="CB114" i="3"/>
  <c r="CD114" i="3"/>
  <c r="CI114" i="3"/>
  <c r="CN115" i="3"/>
  <c r="CG115" i="3" s="1"/>
  <c r="CJ115" i="3"/>
  <c r="CF115" i="3"/>
  <c r="CB115" i="3"/>
  <c r="CD115" i="3"/>
  <c r="CI115" i="3"/>
  <c r="CN116" i="3"/>
  <c r="CG116" i="3" s="1"/>
  <c r="CJ116" i="3"/>
  <c r="CF116" i="3"/>
  <c r="CB116" i="3"/>
  <c r="CD116" i="3"/>
  <c r="CI116" i="3"/>
  <c r="CN117" i="3"/>
  <c r="CG117" i="3" s="1"/>
  <c r="CJ117" i="3"/>
  <c r="CF117" i="3"/>
  <c r="CB117" i="3"/>
  <c r="CD117" i="3"/>
  <c r="CI117" i="3"/>
  <c r="CN118" i="3"/>
  <c r="CG118" i="3" s="1"/>
  <c r="CJ118" i="3"/>
  <c r="CF118" i="3"/>
  <c r="CB118" i="3"/>
  <c r="CD118" i="3"/>
  <c r="CI118" i="3"/>
  <c r="CN119" i="3"/>
  <c r="CG119" i="3" s="1"/>
  <c r="CJ119" i="3"/>
  <c r="CF119" i="3"/>
  <c r="CB119" i="3"/>
  <c r="CD119" i="3"/>
  <c r="CI119" i="3"/>
  <c r="CN120" i="3"/>
  <c r="CG120" i="3" s="1"/>
  <c r="CJ120" i="3"/>
  <c r="CF120" i="3"/>
  <c r="CB120" i="3"/>
  <c r="CD120" i="3"/>
  <c r="CI120" i="3"/>
  <c r="CN121" i="3"/>
  <c r="CG121" i="3" s="1"/>
  <c r="CJ121" i="3"/>
  <c r="CF121" i="3"/>
  <c r="CB121" i="3"/>
  <c r="CD121" i="3"/>
  <c r="CI121" i="3"/>
  <c r="CN122" i="3"/>
  <c r="CG122" i="3" s="1"/>
  <c r="CJ122" i="3"/>
  <c r="CF122" i="3"/>
  <c r="CB122" i="3"/>
  <c r="CD122" i="3"/>
  <c r="CI122" i="3"/>
  <c r="CN123" i="3"/>
  <c r="CG123" i="3" s="1"/>
  <c r="CJ123" i="3"/>
  <c r="CF123" i="3"/>
  <c r="CB123" i="3"/>
  <c r="CD123" i="3"/>
  <c r="CI123" i="3"/>
  <c r="CN124" i="3"/>
  <c r="CG124" i="3" s="1"/>
  <c r="CJ124" i="3"/>
  <c r="CF124" i="3"/>
  <c r="CB124" i="3"/>
  <c r="CD124" i="3"/>
  <c r="CI124" i="3"/>
  <c r="CN125" i="3"/>
  <c r="CG125" i="3" s="1"/>
  <c r="CJ125" i="3"/>
  <c r="CF125" i="3"/>
  <c r="CB125" i="3"/>
  <c r="CD125" i="3"/>
  <c r="CI125" i="3"/>
  <c r="CN126" i="3"/>
  <c r="CG126" i="3" s="1"/>
  <c r="CJ126" i="3"/>
  <c r="CF126" i="3"/>
  <c r="CB126" i="3"/>
  <c r="CD126" i="3"/>
  <c r="CI126" i="3"/>
  <c r="CN127" i="3"/>
  <c r="CG127" i="3" s="1"/>
  <c r="CJ127" i="3"/>
  <c r="CF127" i="3"/>
  <c r="CB127" i="3"/>
  <c r="CD127" i="3"/>
  <c r="CI127" i="3"/>
  <c r="CN128" i="3"/>
  <c r="CG128" i="3" s="1"/>
  <c r="CJ128" i="3"/>
  <c r="CF128" i="3"/>
  <c r="CB128" i="3"/>
  <c r="CD128" i="3"/>
  <c r="CI128" i="3"/>
  <c r="CN129" i="3"/>
  <c r="CG129" i="3" s="1"/>
  <c r="CJ129" i="3"/>
  <c r="CF129" i="3"/>
  <c r="CB129" i="3"/>
  <c r="CD129" i="3"/>
  <c r="CI129" i="3"/>
  <c r="CN130" i="3"/>
  <c r="CG130" i="3" s="1"/>
  <c r="CJ130" i="3"/>
  <c r="CF130" i="3"/>
  <c r="CB130" i="3"/>
  <c r="CD130" i="3"/>
  <c r="CI130" i="3"/>
  <c r="CN131" i="3"/>
  <c r="CG131" i="3" s="1"/>
  <c r="CJ131" i="3"/>
  <c r="CF131" i="3"/>
  <c r="CB131" i="3"/>
  <c r="CD131" i="3"/>
  <c r="CI131" i="3"/>
  <c r="D132" i="3"/>
  <c r="CD137" i="3"/>
  <c r="CK137" i="3"/>
  <c r="CA138" i="3"/>
  <c r="CN140" i="3"/>
  <c r="CG140" i="3" s="1"/>
  <c r="CJ140" i="3"/>
  <c r="CF140" i="3"/>
  <c r="CB140" i="3"/>
  <c r="CM140" i="3"/>
  <c r="CH140" i="3"/>
  <c r="CC140" i="3"/>
  <c r="CE140" i="3"/>
  <c r="CL140" i="3"/>
  <c r="CD141" i="3"/>
  <c r="CA142" i="3"/>
  <c r="CI149" i="3"/>
  <c r="CB149" i="3" s="1"/>
  <c r="CH151" i="3"/>
  <c r="CA151" i="3" s="1"/>
  <c r="U151" i="3" s="1"/>
  <c r="CK151" i="3"/>
  <c r="CD151" i="3" s="1"/>
  <c r="CI151" i="3"/>
  <c r="CB151" i="3" s="1"/>
  <c r="CJ153" i="3"/>
  <c r="CC153" i="3" s="1"/>
  <c r="CI153" i="3"/>
  <c r="CB153" i="3" s="1"/>
  <c r="U153" i="3" s="1"/>
  <c r="CJ154" i="3"/>
  <c r="CC154" i="3" s="1"/>
  <c r="CI156" i="3"/>
  <c r="CB156" i="3" s="1"/>
  <c r="CH156" i="3"/>
  <c r="CA156" i="3" s="1"/>
  <c r="CJ156" i="3"/>
  <c r="CC156" i="3" s="1"/>
  <c r="CH159" i="3"/>
  <c r="CA159" i="3" s="1"/>
  <c r="CK159" i="3"/>
  <c r="CD159" i="3" s="1"/>
  <c r="CI159" i="3"/>
  <c r="CB159" i="3" s="1"/>
  <c r="CJ161" i="3"/>
  <c r="CC161" i="3" s="1"/>
  <c r="U161" i="3" s="1"/>
  <c r="CI161" i="3"/>
  <c r="CB161" i="3" s="1"/>
  <c r="CJ162" i="3"/>
  <c r="CC162" i="3" s="1"/>
  <c r="CI165" i="3"/>
  <c r="CB165" i="3" s="1"/>
  <c r="CJ165" i="3"/>
  <c r="CC165" i="3" s="1"/>
  <c r="CH165" i="3"/>
  <c r="CA165" i="3" s="1"/>
  <c r="CI167" i="3"/>
  <c r="CB167" i="3" s="1"/>
  <c r="CJ167" i="3"/>
  <c r="CC167" i="3" s="1"/>
  <c r="CH167" i="3"/>
  <c r="CA167" i="3" s="1"/>
  <c r="U167" i="3" s="1"/>
  <c r="CI169" i="3"/>
  <c r="CB169" i="3" s="1"/>
  <c r="CJ169" i="3"/>
  <c r="CC169" i="3" s="1"/>
  <c r="CH169" i="3"/>
  <c r="CA169" i="3" s="1"/>
  <c r="CI171" i="3"/>
  <c r="CB171" i="3" s="1"/>
  <c r="CJ171" i="3"/>
  <c r="CC171" i="3" s="1"/>
  <c r="CH171" i="3"/>
  <c r="CA171" i="3" s="1"/>
  <c r="CI173" i="3"/>
  <c r="CB173" i="3" s="1"/>
  <c r="CJ173" i="3"/>
  <c r="CC173" i="3" s="1"/>
  <c r="CH173" i="3"/>
  <c r="CA173" i="3" s="1"/>
  <c r="CI175" i="3"/>
  <c r="CB175" i="3" s="1"/>
  <c r="CJ175" i="3"/>
  <c r="CC175" i="3" s="1"/>
  <c r="CK175" i="3"/>
  <c r="CD175" i="3" s="1"/>
  <c r="CI180" i="3"/>
  <c r="CB180" i="3" s="1"/>
  <c r="CK180" i="3"/>
  <c r="CD180" i="3" s="1"/>
  <c r="CH180" i="3"/>
  <c r="CA180" i="3" s="1"/>
  <c r="CL203" i="3"/>
  <c r="CD203" i="3"/>
  <c r="CF203" i="3"/>
  <c r="CK203" i="3"/>
  <c r="CE203" i="3"/>
  <c r="AF203" i="3" s="1"/>
  <c r="CN203" i="3"/>
  <c r="CG203" i="3"/>
  <c r="CN208" i="3"/>
  <c r="CF208" i="3"/>
  <c r="CJ206" i="3"/>
  <c r="CC206" i="3" s="1"/>
  <c r="CI208" i="3"/>
  <c r="CB208" i="3" s="1"/>
  <c r="AF208" i="3" s="1"/>
  <c r="CD208" i="3"/>
  <c r="CM208" i="3"/>
  <c r="CG208" i="3"/>
  <c r="CK208" i="3"/>
  <c r="CE208" i="3"/>
  <c r="CL211" i="3"/>
  <c r="CD211" i="3"/>
  <c r="CF211" i="3"/>
  <c r="CN211" i="3"/>
  <c r="CK211" i="3"/>
  <c r="CE211" i="3"/>
  <c r="CG211" i="3"/>
  <c r="CF213" i="3"/>
  <c r="CN216" i="3"/>
  <c r="CF216" i="3"/>
  <c r="CJ214" i="3"/>
  <c r="CC214" i="3" s="1"/>
  <c r="CI216" i="3"/>
  <c r="CB216" i="3" s="1"/>
  <c r="AF216" i="3" s="1"/>
  <c r="CD216" i="3"/>
  <c r="CK216" i="3"/>
  <c r="CM216" i="3"/>
  <c r="CG216" i="3"/>
  <c r="CE216" i="3"/>
  <c r="CJ217" i="3"/>
  <c r="CC217" i="3" s="1"/>
  <c r="CE236" i="3"/>
  <c r="CJ234" i="3"/>
  <c r="CC234" i="3" s="1"/>
  <c r="CM236" i="3"/>
  <c r="CF236" i="3"/>
  <c r="CI236" i="3"/>
  <c r="CB236" i="3" s="1"/>
  <c r="CL236" i="3"/>
  <c r="CG236" i="3"/>
  <c r="CN236" i="3"/>
  <c r="CK244" i="3"/>
  <c r="CG244" i="3"/>
  <c r="CN244" i="3"/>
  <c r="CI244" i="3"/>
  <c r="CB244" i="3" s="1"/>
  <c r="CD244" i="3"/>
  <c r="CM244" i="3"/>
  <c r="CF244" i="3"/>
  <c r="CL244" i="3"/>
  <c r="CL260" i="3"/>
  <c r="CD260" i="3"/>
  <c r="AF260" i="3" s="1"/>
  <c r="CN260" i="3"/>
  <c r="CI260" i="3"/>
  <c r="CB260" i="3" s="1"/>
  <c r="CE260" i="3"/>
  <c r="CG260" i="3"/>
  <c r="CF260" i="3"/>
  <c r="CM260" i="3"/>
  <c r="CL262" i="3"/>
  <c r="CD262" i="3"/>
  <c r="CM262" i="3"/>
  <c r="CF262" i="3"/>
  <c r="CJ260" i="3"/>
  <c r="CC260" i="3" s="1"/>
  <c r="CN262" i="3"/>
  <c r="CG262" i="3"/>
  <c r="CE262" i="3"/>
  <c r="CI262" i="3"/>
  <c r="CB262" i="3" s="1"/>
  <c r="AF262" i="3" s="1"/>
  <c r="AF263" i="3"/>
  <c r="CL266" i="3"/>
  <c r="CD266" i="3"/>
  <c r="CF266" i="3"/>
  <c r="CK266" i="3"/>
  <c r="CE266" i="3"/>
  <c r="CM266" i="3"/>
  <c r="CJ264" i="3"/>
  <c r="CC264" i="3" s="1"/>
  <c r="AF264" i="3" s="1"/>
  <c r="CN266" i="3"/>
  <c r="CK277" i="3"/>
  <c r="CG277" i="3"/>
  <c r="CL277" i="3"/>
  <c r="CF277" i="3"/>
  <c r="CM277" i="3"/>
  <c r="CE277" i="3"/>
  <c r="CJ275" i="3"/>
  <c r="CC275" i="3" s="1"/>
  <c r="CI277" i="3"/>
  <c r="CB277" i="3" s="1"/>
  <c r="AF277" i="3" s="1"/>
  <c r="CN277" i="3"/>
  <c r="CC85" i="3"/>
  <c r="CK85" i="3"/>
  <c r="CC86" i="3"/>
  <c r="CK89" i="3"/>
  <c r="CC90" i="3"/>
  <c r="CH91" i="3"/>
  <c r="CM91" i="3"/>
  <c r="CH93" i="3"/>
  <c r="CD95" i="3"/>
  <c r="CN137" i="3"/>
  <c r="CG137" i="3" s="1"/>
  <c r="CJ137" i="3"/>
  <c r="CF137" i="3"/>
  <c r="CB137" i="3"/>
  <c r="CM137" i="3"/>
  <c r="CH137" i="3"/>
  <c r="CC137" i="3"/>
  <c r="CE137" i="3"/>
  <c r="CL137" i="3"/>
  <c r="CN141" i="3"/>
  <c r="CG141" i="3" s="1"/>
  <c r="CJ141" i="3"/>
  <c r="CF141" i="3"/>
  <c r="CB141" i="3"/>
  <c r="CM141" i="3"/>
  <c r="CH141" i="3"/>
  <c r="CC141" i="3"/>
  <c r="CE141" i="3"/>
  <c r="CL141" i="3"/>
  <c r="CH155" i="3"/>
  <c r="CA155" i="3" s="1"/>
  <c r="CI155" i="3"/>
  <c r="CB155" i="3" s="1"/>
  <c r="CI177" i="3"/>
  <c r="CB177" i="3" s="1"/>
  <c r="CH177" i="3"/>
  <c r="CA177" i="3" s="1"/>
  <c r="CJ177" i="3"/>
  <c r="CC177" i="3" s="1"/>
  <c r="CI181" i="3"/>
  <c r="CB181" i="3" s="1"/>
  <c r="CH181" i="3"/>
  <c r="CA181" i="3" s="1"/>
  <c r="U181" i="3" s="1"/>
  <c r="CJ181" i="3"/>
  <c r="CC181" i="3" s="1"/>
  <c r="CL215" i="3"/>
  <c r="CD215" i="3"/>
  <c r="CM215" i="3"/>
  <c r="CF215" i="3"/>
  <c r="CJ213" i="3"/>
  <c r="CC213" i="3" s="1"/>
  <c r="CN215" i="3"/>
  <c r="CL223" i="3"/>
  <c r="CG223" i="3"/>
  <c r="CD223" i="3"/>
  <c r="CI223" i="3"/>
  <c r="CB223" i="3" s="1"/>
  <c r="CM223" i="3"/>
  <c r="CE223" i="3"/>
  <c r="CF223" i="3"/>
  <c r="CL224" i="3"/>
  <c r="CG224" i="3"/>
  <c r="CN224" i="3"/>
  <c r="CI224" i="3"/>
  <c r="CB224" i="3" s="1"/>
  <c r="AF224" i="3" s="1"/>
  <c r="CM224" i="3"/>
  <c r="CE224" i="3"/>
  <c r="CJ222" i="3"/>
  <c r="CC222" i="3" s="1"/>
  <c r="CN225" i="3"/>
  <c r="CF225" i="3"/>
  <c r="CK225" i="3"/>
  <c r="CE225" i="3"/>
  <c r="CJ223" i="3"/>
  <c r="CC223" i="3" s="1"/>
  <c r="CL225" i="3"/>
  <c r="CD225" i="3"/>
  <c r="AF225" i="3" s="1"/>
  <c r="CM225" i="3"/>
  <c r="AF226" i="3"/>
  <c r="CE238" i="3"/>
  <c r="CJ236" i="3"/>
  <c r="CC236" i="3" s="1"/>
  <c r="CI238" i="3"/>
  <c r="CB238" i="3" s="1"/>
  <c r="CG238" i="3"/>
  <c r="CN238" i="3"/>
  <c r="CM238" i="3"/>
  <c r="CF238" i="3"/>
  <c r="CL270" i="3"/>
  <c r="CD270" i="3"/>
  <c r="CM270" i="3"/>
  <c r="CN270" i="3"/>
  <c r="CI270" i="3"/>
  <c r="CB270" i="3" s="1"/>
  <c r="CE270" i="3"/>
  <c r="CJ268" i="3"/>
  <c r="CC268" i="3" s="1"/>
  <c r="CG270" i="3"/>
  <c r="CK270" i="3"/>
  <c r="CA12" i="3"/>
  <c r="AJ12" i="3" s="1"/>
  <c r="CD80" i="3"/>
  <c r="CH80" i="3"/>
  <c r="CD81" i="3"/>
  <c r="CH81" i="3"/>
  <c r="CD82" i="3"/>
  <c r="CH82" i="3"/>
  <c r="CD83" i="3"/>
  <c r="CH83" i="3"/>
  <c r="CD84" i="3"/>
  <c r="CH84" i="3"/>
  <c r="CD85" i="3"/>
  <c r="CH85" i="3"/>
  <c r="CD86" i="3"/>
  <c r="CH86" i="3"/>
  <c r="CD87" i="3"/>
  <c r="CH87" i="3"/>
  <c r="CD88" i="3"/>
  <c r="CH88" i="3"/>
  <c r="CD89" i="3"/>
  <c r="CH89" i="3"/>
  <c r="CD90" i="3"/>
  <c r="CH90" i="3"/>
  <c r="CE91" i="3"/>
  <c r="CI91" i="3"/>
  <c r="CB92" i="3"/>
  <c r="V92" i="3" s="1"/>
  <c r="CE93" i="3"/>
  <c r="CI93" i="3"/>
  <c r="CB94" i="3"/>
  <c r="V94" i="3" s="1"/>
  <c r="CE95" i="3"/>
  <c r="CI95" i="3"/>
  <c r="CB96" i="3"/>
  <c r="V96" i="3" s="1"/>
  <c r="CM96" i="3"/>
  <c r="CC97" i="3"/>
  <c r="CH97" i="3"/>
  <c r="CM97" i="3"/>
  <c r="CC98" i="3"/>
  <c r="CH98" i="3"/>
  <c r="CM98" i="3"/>
  <c r="CC99" i="3"/>
  <c r="CH99" i="3"/>
  <c r="CM99" i="3"/>
  <c r="CE100" i="3"/>
  <c r="CL100" i="3"/>
  <c r="CN138" i="3"/>
  <c r="CG138" i="3" s="1"/>
  <c r="CJ138" i="3"/>
  <c r="CF138" i="3"/>
  <c r="CB138" i="3"/>
  <c r="CM138" i="3"/>
  <c r="CH138" i="3"/>
  <c r="CC138" i="3"/>
  <c r="CE138" i="3"/>
  <c r="CL138" i="3"/>
  <c r="CD139" i="3"/>
  <c r="CK139" i="3"/>
  <c r="CN142" i="3"/>
  <c r="CG142" i="3" s="1"/>
  <c r="CJ142" i="3"/>
  <c r="CF142" i="3"/>
  <c r="CB142" i="3"/>
  <c r="CM142" i="3"/>
  <c r="CH142" i="3"/>
  <c r="CC142" i="3"/>
  <c r="CE142" i="3"/>
  <c r="CL142" i="3"/>
  <c r="CD143" i="3"/>
  <c r="CK143" i="3"/>
  <c r="CI150" i="3"/>
  <c r="CB150" i="3" s="1"/>
  <c r="U150" i="3" s="1"/>
  <c r="CI152" i="3"/>
  <c r="CB152" i="3" s="1"/>
  <c r="CK152" i="3"/>
  <c r="CD152" i="3" s="1"/>
  <c r="CH152" i="3"/>
  <c r="CA152" i="3" s="1"/>
  <c r="CK153" i="3"/>
  <c r="CD153" i="3" s="1"/>
  <c r="CJ155" i="3"/>
  <c r="CC155" i="3" s="1"/>
  <c r="CI158" i="3"/>
  <c r="CB158" i="3" s="1"/>
  <c r="U158" i="3" s="1"/>
  <c r="CI160" i="3"/>
  <c r="CB160" i="3" s="1"/>
  <c r="CK160" i="3"/>
  <c r="CD160" i="3" s="1"/>
  <c r="CH160" i="3"/>
  <c r="CA160" i="3" s="1"/>
  <c r="U160" i="3" s="1"/>
  <c r="CK161" i="3"/>
  <c r="CD161" i="3" s="1"/>
  <c r="CK164" i="3"/>
  <c r="CD164" i="3" s="1"/>
  <c r="CK166" i="3"/>
  <c r="CD166" i="3" s="1"/>
  <c r="U166" i="3" s="1"/>
  <c r="CK168" i="3"/>
  <c r="CD168" i="3" s="1"/>
  <c r="U168" i="3" s="1"/>
  <c r="CK170" i="3"/>
  <c r="CD170" i="3" s="1"/>
  <c r="U170" i="3" s="1"/>
  <c r="CK172" i="3"/>
  <c r="CD172" i="3" s="1"/>
  <c r="CK174" i="3"/>
  <c r="CD174" i="3" s="1"/>
  <c r="U174" i="3" s="1"/>
  <c r="CI178" i="3"/>
  <c r="CB178" i="3" s="1"/>
  <c r="CK178" i="3"/>
  <c r="CD178" i="3" s="1"/>
  <c r="CH178" i="3"/>
  <c r="CA178" i="3" s="1"/>
  <c r="CK179" i="3"/>
  <c r="CD179" i="3" s="1"/>
  <c r="CK186" i="3"/>
  <c r="CD186" i="3" s="1"/>
  <c r="CI186" i="3"/>
  <c r="CB186" i="3" s="1"/>
  <c r="CJ186" i="3"/>
  <c r="CC186" i="3" s="1"/>
  <c r="CL186" i="3"/>
  <c r="CE186" i="3" s="1"/>
  <c r="CI203" i="3"/>
  <c r="CB203" i="3" s="1"/>
  <c r="CL205" i="3"/>
  <c r="CD205" i="3"/>
  <c r="CN205" i="3"/>
  <c r="CI205" i="3"/>
  <c r="CB205" i="3" s="1"/>
  <c r="AF205" i="3" s="1"/>
  <c r="CE205" i="3"/>
  <c r="CJ203" i="3"/>
  <c r="CC203" i="3" s="1"/>
  <c r="CM205" i="3"/>
  <c r="CG205" i="3"/>
  <c r="AF207" i="3"/>
  <c r="CL208" i="3"/>
  <c r="CE209" i="3"/>
  <c r="AF209" i="3" s="1"/>
  <c r="CI211" i="3"/>
  <c r="CB211" i="3" s="1"/>
  <c r="CK213" i="3"/>
  <c r="CI215" i="3"/>
  <c r="CB215" i="3" s="1"/>
  <c r="AF215" i="3" s="1"/>
  <c r="CL216" i="3"/>
  <c r="CE217" i="3"/>
  <c r="AF217" i="3" s="1"/>
  <c r="CD218" i="3"/>
  <c r="CL218" i="3"/>
  <c r="CM219" i="3"/>
  <c r="CJ221" i="3"/>
  <c r="CC221" i="3" s="1"/>
  <c r="AF221" i="3" s="1"/>
  <c r="CK223" i="3"/>
  <c r="CD224" i="3"/>
  <c r="CG225" i="3"/>
  <c r="CL228" i="3"/>
  <c r="CD228" i="3"/>
  <c r="CK228" i="3"/>
  <c r="CG228" i="3"/>
  <c r="CI228" i="3"/>
  <c r="CB228" i="3" s="1"/>
  <c r="AF228" i="3" s="1"/>
  <c r="CM228" i="3"/>
  <c r="CF228" i="3"/>
  <c r="CJ226" i="3"/>
  <c r="CC226" i="3" s="1"/>
  <c r="CI232" i="3"/>
  <c r="CB232" i="3" s="1"/>
  <c r="CJ242" i="3"/>
  <c r="CC242" i="3" s="1"/>
  <c r="CM246" i="3"/>
  <c r="CE252" i="3"/>
  <c r="CK254" i="3"/>
  <c r="CG254" i="3"/>
  <c r="CN254" i="3"/>
  <c r="CI254" i="3"/>
  <c r="CB254" i="3" s="1"/>
  <c r="CD254" i="3"/>
  <c r="AF254" i="3" s="1"/>
  <c r="CL254" i="3"/>
  <c r="CE254" i="3"/>
  <c r="CF254" i="3"/>
  <c r="CK260" i="3"/>
  <c r="CK262" i="3"/>
  <c r="CL264" i="3"/>
  <c r="CD264" i="3"/>
  <c r="CK264" i="3"/>
  <c r="CG264" i="3"/>
  <c r="CM264" i="3"/>
  <c r="CF264" i="3"/>
  <c r="CJ262" i="3"/>
  <c r="CC262" i="3" s="1"/>
  <c r="CI264" i="3"/>
  <c r="CB264" i="3" s="1"/>
  <c r="CN264" i="3"/>
  <c r="CE264" i="3"/>
  <c r="CN265" i="3"/>
  <c r="CF265" i="3"/>
  <c r="CJ263" i="3"/>
  <c r="CC263" i="3" s="1"/>
  <c r="CM265" i="3"/>
  <c r="CK265" i="3"/>
  <c r="CE265" i="3"/>
  <c r="CL265" i="3"/>
  <c r="CD265" i="3"/>
  <c r="CI265" i="3"/>
  <c r="CB265" i="3" s="1"/>
  <c r="AF265" i="3" s="1"/>
  <c r="CG265" i="3"/>
  <c r="CD277" i="3"/>
  <c r="CN136" i="3"/>
  <c r="CG136" i="3" s="1"/>
  <c r="CJ136" i="3"/>
  <c r="CF136" i="3"/>
  <c r="CC136" i="3"/>
  <c r="V136" i="3" s="1"/>
  <c r="CH136" i="3"/>
  <c r="CM136" i="3"/>
  <c r="CJ205" i="3"/>
  <c r="CC205" i="3" s="1"/>
  <c r="CE210" i="3"/>
  <c r="CN212" i="3"/>
  <c r="CF212" i="3"/>
  <c r="CJ210" i="3"/>
  <c r="CC210" i="3" s="1"/>
  <c r="CL212" i="3"/>
  <c r="CG212" i="3"/>
  <c r="CE212" i="3"/>
  <c r="CM212" i="3"/>
  <c r="AF213" i="3"/>
  <c r="CD220" i="3"/>
  <c r="CL222" i="3"/>
  <c r="CG222" i="3"/>
  <c r="CK222" i="3"/>
  <c r="CE222" i="3"/>
  <c r="CJ224" i="3"/>
  <c r="CC224" i="3" s="1"/>
  <c r="CE229" i="3"/>
  <c r="CM237" i="3"/>
  <c r="CG237" i="3"/>
  <c r="CI237" i="3"/>
  <c r="CB237" i="3" s="1"/>
  <c r="CN237" i="3"/>
  <c r="CL237" i="3"/>
  <c r="CM247" i="3"/>
  <c r="CI247" i="3"/>
  <c r="CB247" i="3" s="1"/>
  <c r="CE247" i="3"/>
  <c r="CL247" i="3"/>
  <c r="CG247" i="3"/>
  <c r="CF247" i="3"/>
  <c r="CN247" i="3"/>
  <c r="CM255" i="3"/>
  <c r="CI255" i="3"/>
  <c r="CB255" i="3" s="1"/>
  <c r="CE255" i="3"/>
  <c r="CL255" i="3"/>
  <c r="CG255" i="3"/>
  <c r="CF255" i="3"/>
  <c r="CN255" i="3"/>
  <c r="CN261" i="3"/>
  <c r="CF261" i="3"/>
  <c r="CJ259" i="3"/>
  <c r="CC259" i="3" s="1"/>
  <c r="CK261" i="3"/>
  <c r="CE261" i="3"/>
  <c r="CL261" i="3"/>
  <c r="CD261" i="3"/>
  <c r="CM261" i="3"/>
  <c r="CI261" i="3"/>
  <c r="CB261" i="3" s="1"/>
  <c r="D275" i="3"/>
  <c r="CN278" i="3"/>
  <c r="CF278" i="3"/>
  <c r="CE278" i="3"/>
  <c r="CM278" i="3"/>
  <c r="CI278" i="3"/>
  <c r="CB278" i="3" s="1"/>
  <c r="CK278" i="3"/>
  <c r="CD278" i="3"/>
  <c r="CH284" i="3"/>
  <c r="CA284" i="3" s="1"/>
  <c r="Q284" i="3" s="1"/>
  <c r="CC284" i="3"/>
  <c r="CJ284" i="3"/>
  <c r="CJ176" i="3"/>
  <c r="CC176" i="3" s="1"/>
  <c r="U176" i="3" s="1"/>
  <c r="CL187" i="3"/>
  <c r="CE187" i="3" s="1"/>
  <c r="AH187" i="3" s="1"/>
  <c r="CH187" i="3"/>
  <c r="CA187" i="3" s="1"/>
  <c r="CI187" i="3"/>
  <c r="CB187" i="3" s="1"/>
  <c r="CJ187" i="3"/>
  <c r="CC187" i="3" s="1"/>
  <c r="CN204" i="3"/>
  <c r="CF204" i="3"/>
  <c r="CL204" i="3"/>
  <c r="CG204" i="3"/>
  <c r="CE204" i="3"/>
  <c r="CM204" i="3"/>
  <c r="CL207" i="3"/>
  <c r="CD207" i="3"/>
  <c r="CM207" i="3"/>
  <c r="CN207" i="3"/>
  <c r="CN210" i="3"/>
  <c r="CF210" i="3"/>
  <c r="CJ208" i="3"/>
  <c r="CC208" i="3" s="1"/>
  <c r="CM210" i="3"/>
  <c r="CL220" i="3"/>
  <c r="CG220" i="3"/>
  <c r="CJ218" i="3"/>
  <c r="CC218" i="3" s="1"/>
  <c r="AF218" i="3" s="1"/>
  <c r="CN220" i="3"/>
  <c r="CI220" i="3"/>
  <c r="CB220" i="3" s="1"/>
  <c r="AF220" i="3" s="1"/>
  <c r="CF220" i="3"/>
  <c r="CL221" i="3"/>
  <c r="CG221" i="3"/>
  <c r="CM221" i="3"/>
  <c r="CF221" i="3"/>
  <c r="CJ219" i="3"/>
  <c r="CC219" i="3" s="1"/>
  <c r="AF219" i="3" s="1"/>
  <c r="CD221" i="3"/>
  <c r="CK221" i="3"/>
  <c r="CL226" i="3"/>
  <c r="CD226" i="3"/>
  <c r="CM226" i="3"/>
  <c r="CN226" i="3"/>
  <c r="CM229" i="3"/>
  <c r="CF229" i="3"/>
  <c r="CJ227" i="3"/>
  <c r="CC227" i="3" s="1"/>
  <c r="CN229" i="3"/>
  <c r="CE230" i="3"/>
  <c r="CI230" i="3"/>
  <c r="CB230" i="3" s="1"/>
  <c r="AF230" i="3" s="1"/>
  <c r="CM230" i="3"/>
  <c r="CG230" i="3"/>
  <c r="CK242" i="3"/>
  <c r="CG242" i="3"/>
  <c r="CN242" i="3"/>
  <c r="CI242" i="3"/>
  <c r="CB242" i="3" s="1"/>
  <c r="CD242" i="3"/>
  <c r="CL242" i="3"/>
  <c r="CE242" i="3"/>
  <c r="CM242" i="3"/>
  <c r="CJ240" i="3"/>
  <c r="CC240" i="3" s="1"/>
  <c r="D243" i="3"/>
  <c r="AF246" i="3"/>
  <c r="CK250" i="3"/>
  <c r="CG250" i="3"/>
  <c r="CN250" i="3"/>
  <c r="CI250" i="3"/>
  <c r="CB250" i="3" s="1"/>
  <c r="AF250" i="3" s="1"/>
  <c r="CD250" i="3"/>
  <c r="CL250" i="3"/>
  <c r="CE250" i="3"/>
  <c r="CM250" i="3"/>
  <c r="CJ248" i="3"/>
  <c r="CC248" i="3" s="1"/>
  <c r="D251" i="3"/>
  <c r="CK258" i="3"/>
  <c r="CG258" i="3"/>
  <c r="CN258" i="3"/>
  <c r="CI258" i="3"/>
  <c r="CB258" i="3" s="1"/>
  <c r="CD258" i="3"/>
  <c r="CL258" i="3"/>
  <c r="CE258" i="3"/>
  <c r="CM258" i="3"/>
  <c r="CJ256" i="3"/>
  <c r="CC256" i="3" s="1"/>
  <c r="D259" i="3"/>
  <c r="CN269" i="3"/>
  <c r="CF269" i="3"/>
  <c r="CJ267" i="3"/>
  <c r="CC267" i="3" s="1"/>
  <c r="AF267" i="3" s="1"/>
  <c r="CK269" i="3"/>
  <c r="CE269" i="3"/>
  <c r="CM269" i="3"/>
  <c r="CG269" i="3"/>
  <c r="CD269" i="3"/>
  <c r="AF269" i="3" s="1"/>
  <c r="CL276" i="3"/>
  <c r="CD276" i="3"/>
  <c r="CM276" i="3"/>
  <c r="CG276" i="3"/>
  <c r="CJ274" i="3"/>
  <c r="CC274" i="3" s="1"/>
  <c r="CI276" i="3"/>
  <c r="CB276" i="3" s="1"/>
  <c r="CF276" i="3"/>
  <c r="CN276" i="3"/>
  <c r="D189" i="3"/>
  <c r="AF211" i="3"/>
  <c r="CK240" i="3"/>
  <c r="CG240" i="3"/>
  <c r="CJ238" i="3"/>
  <c r="CC238" i="3" s="1"/>
  <c r="CN240" i="3"/>
  <c r="CI240" i="3"/>
  <c r="CB240" i="3" s="1"/>
  <c r="CD240" i="3"/>
  <c r="CK248" i="3"/>
  <c r="CG248" i="3"/>
  <c r="CN248" i="3"/>
  <c r="CI248" i="3"/>
  <c r="CB248" i="3" s="1"/>
  <c r="CD248" i="3"/>
  <c r="CK256" i="3"/>
  <c r="CG256" i="3"/>
  <c r="CN256" i="3"/>
  <c r="CI256" i="3"/>
  <c r="CB256" i="3" s="1"/>
  <c r="AF256" i="3" s="1"/>
  <c r="CD256" i="3"/>
  <c r="CL268" i="3"/>
  <c r="CD268" i="3"/>
  <c r="CN268" i="3"/>
  <c r="CI268" i="3"/>
  <c r="CB268" i="3" s="1"/>
  <c r="CE268" i="3"/>
  <c r="CJ266" i="3"/>
  <c r="CC266" i="3" s="1"/>
  <c r="AF266" i="3" s="1"/>
  <c r="CM268" i="3"/>
  <c r="CG268" i="3"/>
  <c r="CF268" i="3"/>
  <c r="CN271" i="3"/>
  <c r="CF271" i="3"/>
  <c r="CJ269" i="3"/>
  <c r="CC269" i="3" s="1"/>
  <c r="CI271" i="3"/>
  <c r="CB271" i="3" s="1"/>
  <c r="AF271" i="3" s="1"/>
  <c r="CD271" i="3"/>
  <c r="CM271" i="3"/>
  <c r="CG271" i="3"/>
  <c r="CE271" i="3"/>
  <c r="CN273" i="3"/>
  <c r="CF273" i="3"/>
  <c r="CJ271" i="3"/>
  <c r="CC271" i="3" s="1"/>
  <c r="CM273" i="3"/>
  <c r="CE273" i="3"/>
  <c r="CK273" i="3"/>
  <c r="Q286" i="3"/>
  <c r="D233" i="3"/>
  <c r="CE234" i="3"/>
  <c r="CJ232" i="3"/>
  <c r="CC232" i="3" s="1"/>
  <c r="CI234" i="3"/>
  <c r="CB234" i="3" s="1"/>
  <c r="CF234" i="3"/>
  <c r="CN234" i="3"/>
  <c r="D241" i="3"/>
  <c r="D245" i="3"/>
  <c r="D249" i="3"/>
  <c r="D253" i="3"/>
  <c r="D257" i="3"/>
  <c r="CN263" i="3"/>
  <c r="CF263" i="3"/>
  <c r="CJ261" i="3"/>
  <c r="CC261" i="3" s="1"/>
  <c r="AF261" i="3" s="1"/>
  <c r="CI263" i="3"/>
  <c r="CB263" i="3" s="1"/>
  <c r="CD263" i="3"/>
  <c r="CK263" i="3"/>
  <c r="CL263" i="3"/>
  <c r="D272" i="3"/>
  <c r="D274" i="3"/>
  <c r="AF278" i="3"/>
  <c r="D279" i="3"/>
  <c r="CJ277" i="3" s="1"/>
  <c r="CC277" i="3" s="1"/>
  <c r="D231" i="3"/>
  <c r="D235" i="3"/>
  <c r="D239" i="3"/>
  <c r="CN267" i="3"/>
  <c r="CF267" i="3"/>
  <c r="CJ265" i="3"/>
  <c r="CC265" i="3" s="1"/>
  <c r="CL267" i="3"/>
  <c r="CG267" i="3"/>
  <c r="CE267" i="3"/>
  <c r="CM267" i="3"/>
  <c r="AF268" i="3"/>
  <c r="Q285" i="3"/>
  <c r="CJ288" i="3"/>
  <c r="CC288" i="3"/>
  <c r="Q288" i="3" s="1"/>
  <c r="CH276" i="3"/>
  <c r="CA276" i="3" s="1"/>
  <c r="CM239" i="3" l="1"/>
  <c r="CG239" i="3"/>
  <c r="CL239" i="3"/>
  <c r="CE239" i="3"/>
  <c r="CF239" i="3"/>
  <c r="CJ237" i="3"/>
  <c r="CC237" i="3" s="1"/>
  <c r="AF237" i="3" s="1"/>
  <c r="CI239" i="3"/>
  <c r="CB239" i="3" s="1"/>
  <c r="CN239" i="3"/>
  <c r="CM275" i="3"/>
  <c r="CI275" i="3"/>
  <c r="CB275" i="3" s="1"/>
  <c r="CE275" i="3"/>
  <c r="CJ273" i="3"/>
  <c r="CC273" i="3" s="1"/>
  <c r="AF273" i="3" s="1"/>
  <c r="CL275" i="3"/>
  <c r="CG275" i="3"/>
  <c r="CK275" i="3"/>
  <c r="CD275" i="3"/>
  <c r="CF275" i="3"/>
  <c r="CN275" i="3"/>
  <c r="V95" i="3"/>
  <c r="AF276" i="3"/>
  <c r="CM235" i="3"/>
  <c r="CG235" i="3"/>
  <c r="CL235" i="3"/>
  <c r="CE235" i="3"/>
  <c r="CN235" i="3"/>
  <c r="CI235" i="3"/>
  <c r="CB235" i="3" s="1"/>
  <c r="AF235" i="3" s="1"/>
  <c r="CJ233" i="3"/>
  <c r="CC233" i="3" s="1"/>
  <c r="CF235" i="3"/>
  <c r="CL274" i="3"/>
  <c r="CD274" i="3"/>
  <c r="CF274" i="3"/>
  <c r="CN274" i="3"/>
  <c r="CK274" i="3"/>
  <c r="CE274" i="3"/>
  <c r="CI274" i="3"/>
  <c r="CB274" i="3" s="1"/>
  <c r="CM274" i="3"/>
  <c r="CG274" i="3"/>
  <c r="CJ272" i="3"/>
  <c r="CC272" i="3" s="1"/>
  <c r="CM253" i="3"/>
  <c r="CI253" i="3"/>
  <c r="CB253" i="3" s="1"/>
  <c r="AF253" i="3" s="1"/>
  <c r="CE253" i="3"/>
  <c r="CL253" i="3"/>
  <c r="CG253" i="3"/>
  <c r="CK253" i="3"/>
  <c r="CD253" i="3"/>
  <c r="CN253" i="3"/>
  <c r="CF253" i="3"/>
  <c r="CJ251" i="3"/>
  <c r="CC251" i="3" s="1"/>
  <c r="AF248" i="3"/>
  <c r="AF258" i="3"/>
  <c r="CM243" i="3"/>
  <c r="CI243" i="3"/>
  <c r="CB243" i="3" s="1"/>
  <c r="CE243" i="3"/>
  <c r="CL243" i="3"/>
  <c r="CG243" i="3"/>
  <c r="CK243" i="3"/>
  <c r="CD243" i="3"/>
  <c r="CN243" i="3"/>
  <c r="CJ241" i="3"/>
  <c r="CC241" i="3" s="1"/>
  <c r="CF243" i="3"/>
  <c r="CM231" i="3"/>
  <c r="CG231" i="3"/>
  <c r="CL231" i="3"/>
  <c r="CE231" i="3"/>
  <c r="CJ229" i="3"/>
  <c r="CC229" i="3" s="1"/>
  <c r="AF229" i="3" s="1"/>
  <c r="CN231" i="3"/>
  <c r="CF231" i="3"/>
  <c r="CI231" i="3"/>
  <c r="CB231" i="3" s="1"/>
  <c r="CL272" i="3"/>
  <c r="CD272" i="3"/>
  <c r="CK272" i="3"/>
  <c r="CG272" i="3"/>
  <c r="CI272" i="3"/>
  <c r="CB272" i="3" s="1"/>
  <c r="CN272" i="3"/>
  <c r="CF272" i="3"/>
  <c r="CM272" i="3"/>
  <c r="CJ270" i="3"/>
  <c r="CC270" i="3" s="1"/>
  <c r="AF270" i="3" s="1"/>
  <c r="CE272" i="3"/>
  <c r="CM249" i="3"/>
  <c r="CI249" i="3"/>
  <c r="CB249" i="3" s="1"/>
  <c r="CE249" i="3"/>
  <c r="CL249" i="3"/>
  <c r="CG249" i="3"/>
  <c r="CK249" i="3"/>
  <c r="CD249" i="3"/>
  <c r="CF249" i="3"/>
  <c r="CJ247" i="3"/>
  <c r="CC247" i="3" s="1"/>
  <c r="CN249" i="3"/>
  <c r="CM233" i="3"/>
  <c r="CG233" i="3"/>
  <c r="CI233" i="3"/>
  <c r="CB233" i="3" s="1"/>
  <c r="CF233" i="3"/>
  <c r="CJ231" i="3"/>
  <c r="CC231" i="3" s="1"/>
  <c r="CN233" i="3"/>
  <c r="CL233" i="3"/>
  <c r="CE233" i="3"/>
  <c r="AF240" i="3"/>
  <c r="CJ189" i="3"/>
  <c r="CC189" i="3" s="1"/>
  <c r="CI189" i="3"/>
  <c r="CB189" i="3" s="1"/>
  <c r="CK189" i="3"/>
  <c r="CD189" i="3" s="1"/>
  <c r="CL189" i="3"/>
  <c r="CE189" i="3" s="1"/>
  <c r="CH189" i="3"/>
  <c r="CA189" i="3" s="1"/>
  <c r="CM251" i="3"/>
  <c r="CI251" i="3"/>
  <c r="CB251" i="3" s="1"/>
  <c r="CE251" i="3"/>
  <c r="CL251" i="3"/>
  <c r="CG251" i="3"/>
  <c r="CK251" i="3"/>
  <c r="CD251" i="3"/>
  <c r="CN251" i="3"/>
  <c r="CJ249" i="3"/>
  <c r="CC249" i="3" s="1"/>
  <c r="CF251" i="3"/>
  <c r="AH186" i="3"/>
  <c r="U155" i="3"/>
  <c r="AF244" i="3"/>
  <c r="U175" i="3"/>
  <c r="U171" i="3"/>
  <c r="V142" i="3"/>
  <c r="AF252" i="3"/>
  <c r="U154" i="3"/>
  <c r="V137" i="3"/>
  <c r="V93" i="3"/>
  <c r="AJ45" i="3"/>
  <c r="CM245" i="3"/>
  <c r="CI245" i="3"/>
  <c r="CB245" i="3" s="1"/>
  <c r="CE245" i="3"/>
  <c r="CL245" i="3"/>
  <c r="CG245" i="3"/>
  <c r="CK245" i="3"/>
  <c r="CD245" i="3"/>
  <c r="CN245" i="3"/>
  <c r="CF245" i="3"/>
  <c r="CJ243" i="3"/>
  <c r="CC243" i="3" s="1"/>
  <c r="AF234" i="3"/>
  <c r="CN259" i="3"/>
  <c r="CF259" i="3"/>
  <c r="CL259" i="3"/>
  <c r="CG259" i="3"/>
  <c r="CI259" i="3"/>
  <c r="CB259" i="3" s="1"/>
  <c r="CK259" i="3"/>
  <c r="CE259" i="3"/>
  <c r="CM259" i="3"/>
  <c r="CD259" i="3"/>
  <c r="CJ257" i="3"/>
  <c r="CC257" i="3" s="1"/>
  <c r="AF242" i="3"/>
  <c r="AF247" i="3"/>
  <c r="AF210" i="3"/>
  <c r="U178" i="3"/>
  <c r="U152" i="3"/>
  <c r="AF223" i="3"/>
  <c r="U177" i="3"/>
  <c r="U173" i="3"/>
  <c r="U165" i="3"/>
  <c r="U159" i="3"/>
  <c r="V131" i="3"/>
  <c r="V129" i="3"/>
  <c r="V127" i="3"/>
  <c r="V125" i="3"/>
  <c r="V123" i="3"/>
  <c r="V121" i="3"/>
  <c r="V119" i="3"/>
  <c r="V117" i="3"/>
  <c r="V115" i="3"/>
  <c r="V113" i="3"/>
  <c r="V111" i="3"/>
  <c r="V109" i="3"/>
  <c r="V107" i="3"/>
  <c r="V105" i="3"/>
  <c r="V103" i="3"/>
  <c r="V101" i="3"/>
  <c r="CI56" i="3"/>
  <c r="CB56" i="3" s="1"/>
  <c r="CC56" i="3"/>
  <c r="CL56" i="3"/>
  <c r="CK56" i="3"/>
  <c r="CE56" i="3"/>
  <c r="CJ56" i="3"/>
  <c r="CD56" i="3"/>
  <c r="U162" i="3"/>
  <c r="V141" i="3"/>
  <c r="U163" i="3"/>
  <c r="CM257" i="3"/>
  <c r="CI257" i="3"/>
  <c r="CB257" i="3" s="1"/>
  <c r="CE257" i="3"/>
  <c r="CL257" i="3"/>
  <c r="CG257" i="3"/>
  <c r="CK257" i="3"/>
  <c r="CD257" i="3"/>
  <c r="CF257" i="3"/>
  <c r="CJ255" i="3"/>
  <c r="CC255" i="3" s="1"/>
  <c r="CN257" i="3"/>
  <c r="CM241" i="3"/>
  <c r="CI241" i="3"/>
  <c r="CB241" i="3" s="1"/>
  <c r="AF241" i="3" s="1"/>
  <c r="CE241" i="3"/>
  <c r="CL241" i="3"/>
  <c r="CG241" i="3"/>
  <c r="CK241" i="3"/>
  <c r="CD241" i="3"/>
  <c r="CF241" i="3"/>
  <c r="CN241" i="3"/>
  <c r="CJ239" i="3"/>
  <c r="CC239" i="3" s="1"/>
  <c r="AF255" i="3"/>
  <c r="AF232" i="3"/>
  <c r="CI48" i="3"/>
  <c r="CB48" i="3" s="1"/>
  <c r="CC48" i="3"/>
  <c r="D54" i="3"/>
  <c r="CK48" i="3"/>
  <c r="CE48" i="3"/>
  <c r="CJ48" i="3"/>
  <c r="CD48" i="3"/>
  <c r="CL48" i="3"/>
  <c r="AF238" i="3"/>
  <c r="AF222" i="3"/>
  <c r="AF236" i="3"/>
  <c r="U180" i="3"/>
  <c r="U169" i="3"/>
  <c r="U156" i="3"/>
  <c r="V140" i="3"/>
  <c r="V138" i="3"/>
  <c r="V130" i="3"/>
  <c r="V128" i="3"/>
  <c r="V126" i="3"/>
  <c r="V124" i="3"/>
  <c r="V122" i="3"/>
  <c r="V120" i="3"/>
  <c r="V118" i="3"/>
  <c r="V116" i="3"/>
  <c r="V114" i="3"/>
  <c r="V112" i="3"/>
  <c r="V110" i="3"/>
  <c r="V108" i="3"/>
  <c r="V106" i="3"/>
  <c r="V104" i="3"/>
  <c r="V102" i="3"/>
  <c r="AH188" i="3"/>
  <c r="U179" i="3"/>
  <c r="AJ47" i="3"/>
  <c r="AF275" i="3" l="1"/>
  <c r="AF257" i="3"/>
  <c r="AJ56" i="3"/>
  <c r="AF251" i="3"/>
  <c r="AF249" i="3"/>
  <c r="AF231" i="3"/>
  <c r="AF243" i="3"/>
  <c r="CI54" i="3"/>
  <c r="CB54" i="3" s="1"/>
  <c r="CD54" i="3"/>
  <c r="CL54" i="3"/>
  <c r="CC54" i="3"/>
  <c r="CJ54" i="3"/>
  <c r="CE54" i="3"/>
  <c r="CK54" i="3"/>
  <c r="AF259" i="3"/>
  <c r="AF233" i="3"/>
  <c r="AF274" i="3"/>
  <c r="AF239" i="3"/>
  <c r="AJ48" i="3"/>
  <c r="B345" i="3"/>
  <c r="AF245" i="3"/>
  <c r="AH189" i="3"/>
  <c r="AF272" i="3"/>
  <c r="E294" i="2" l="1"/>
  <c r="D294" i="2"/>
  <c r="CI288" i="2"/>
  <c r="CC288" i="2"/>
  <c r="CB288" i="2"/>
  <c r="D288" i="2"/>
  <c r="CJ288" i="2" s="1"/>
  <c r="CJ287" i="2"/>
  <c r="CI287" i="2"/>
  <c r="CB287" i="2" s="1"/>
  <c r="CA287" i="2"/>
  <c r="D287" i="2"/>
  <c r="CH287" i="2" s="1"/>
  <c r="CJ286" i="2"/>
  <c r="CI286" i="2"/>
  <c r="CB286" i="2"/>
  <c r="D286" i="2"/>
  <c r="CH286" i="2" s="1"/>
  <c r="CA286" i="2" s="1"/>
  <c r="CJ285" i="2"/>
  <c r="CI285" i="2"/>
  <c r="CB285" i="2" s="1"/>
  <c r="CA285" i="2"/>
  <c r="D285" i="2"/>
  <c r="CH285" i="2" s="1"/>
  <c r="CJ284" i="2"/>
  <c r="CI284" i="2"/>
  <c r="CB284" i="2"/>
  <c r="D284" i="2"/>
  <c r="CH284" i="2" s="1"/>
  <c r="CA284" i="2" s="1"/>
  <c r="AE279" i="2"/>
  <c r="AD279" i="2"/>
  <c r="AC279" i="2"/>
  <c r="AB279" i="2"/>
  <c r="AA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F279" i="2" s="1"/>
  <c r="G279" i="2"/>
  <c r="E279" i="2"/>
  <c r="CJ278" i="2"/>
  <c r="CH278" i="2"/>
  <c r="CA278" i="2" s="1"/>
  <c r="CC278" i="2"/>
  <c r="AE278" i="2"/>
  <c r="AD278" i="2"/>
  <c r="AC278" i="2"/>
  <c r="AB278" i="2"/>
  <c r="AA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 s="1"/>
  <c r="CH277" i="2"/>
  <c r="CA277" i="2" s="1"/>
  <c r="AE277" i="2"/>
  <c r="AD277" i="2"/>
  <c r="AC277" i="2"/>
  <c r="AB277" i="2"/>
  <c r="AA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F277" i="2" s="1"/>
  <c r="I277" i="2"/>
  <c r="H277" i="2"/>
  <c r="G277" i="2"/>
  <c r="E277" i="2" s="1"/>
  <c r="AE276" i="2"/>
  <c r="AD276" i="2"/>
  <c r="AC276" i="2"/>
  <c r="AB276" i="2"/>
  <c r="AA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F276" i="2" s="1"/>
  <c r="G276" i="2"/>
  <c r="E276" i="2" s="1"/>
  <c r="D276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CH275" i="2" s="1"/>
  <c r="CA275" i="2" s="1"/>
  <c r="R275" i="2"/>
  <c r="Q275" i="2"/>
  <c r="P275" i="2"/>
  <c r="O275" i="2"/>
  <c r="N275" i="2"/>
  <c r="M275" i="2"/>
  <c r="L275" i="2"/>
  <c r="K275" i="2"/>
  <c r="J275" i="2"/>
  <c r="I275" i="2"/>
  <c r="H275" i="2"/>
  <c r="G275" i="2"/>
  <c r="E275" i="2" s="1"/>
  <c r="D275" i="2" s="1"/>
  <c r="F275" i="2"/>
  <c r="CJ274" i="2"/>
  <c r="CC274" i="2" s="1"/>
  <c r="CH274" i="2"/>
  <c r="CA274" i="2"/>
  <c r="F274" i="2"/>
  <c r="E274" i="2"/>
  <c r="D274" i="2" s="1"/>
  <c r="CH273" i="2"/>
  <c r="CA273" i="2" s="1"/>
  <c r="CD273" i="2"/>
  <c r="F273" i="2"/>
  <c r="E273" i="2"/>
  <c r="D273" i="2" s="1"/>
  <c r="CM272" i="2"/>
  <c r="CI272" i="2"/>
  <c r="CB272" i="2" s="1"/>
  <c r="CH272" i="2"/>
  <c r="CA272" i="2"/>
  <c r="F272" i="2"/>
  <c r="E272" i="2"/>
  <c r="D272" i="2"/>
  <c r="CH271" i="2"/>
  <c r="CA271" i="2" s="1"/>
  <c r="F271" i="2"/>
  <c r="E271" i="2"/>
  <c r="CJ270" i="2"/>
  <c r="CC270" i="2" s="1"/>
  <c r="CH270" i="2"/>
  <c r="CA270" i="2"/>
  <c r="F270" i="2"/>
  <c r="E270" i="2"/>
  <c r="D270" i="2" s="1"/>
  <c r="CH269" i="2"/>
  <c r="CA269" i="2" s="1"/>
  <c r="CD269" i="2"/>
  <c r="F269" i="2"/>
  <c r="E269" i="2"/>
  <c r="D269" i="2" s="1"/>
  <c r="CI268" i="2"/>
  <c r="CB268" i="2" s="1"/>
  <c r="CH268" i="2"/>
  <c r="CA268" i="2"/>
  <c r="F268" i="2"/>
  <c r="E268" i="2"/>
  <c r="D268" i="2"/>
  <c r="CH267" i="2"/>
  <c r="CA267" i="2" s="1"/>
  <c r="F267" i="2"/>
  <c r="E267" i="2"/>
  <c r="CJ266" i="2"/>
  <c r="CC266" i="2" s="1"/>
  <c r="CH266" i="2"/>
  <c r="CA266" i="2"/>
  <c r="F266" i="2"/>
  <c r="E266" i="2"/>
  <c r="D266" i="2" s="1"/>
  <c r="CH265" i="2"/>
  <c r="CA265" i="2" s="1"/>
  <c r="CD265" i="2"/>
  <c r="F265" i="2"/>
  <c r="E265" i="2"/>
  <c r="D265" i="2" s="1"/>
  <c r="CM264" i="2"/>
  <c r="CH264" i="2"/>
  <c r="CA264" i="2"/>
  <c r="F264" i="2"/>
  <c r="E264" i="2"/>
  <c r="D264" i="2"/>
  <c r="CH263" i="2"/>
  <c r="CA263" i="2" s="1"/>
  <c r="F263" i="2"/>
  <c r="E263" i="2"/>
  <c r="CH262" i="2"/>
  <c r="CA262" i="2"/>
  <c r="F262" i="2"/>
  <c r="E262" i="2"/>
  <c r="D262" i="2" s="1"/>
  <c r="CH261" i="2"/>
  <c r="CA261" i="2" s="1"/>
  <c r="CD261" i="2"/>
  <c r="F261" i="2"/>
  <c r="E261" i="2"/>
  <c r="D261" i="2" s="1"/>
  <c r="CH260" i="2"/>
  <c r="CA260" i="2"/>
  <c r="F260" i="2"/>
  <c r="E260" i="2"/>
  <c r="D260" i="2"/>
  <c r="CH259" i="2"/>
  <c r="CA259" i="2" s="1"/>
  <c r="F259" i="2"/>
  <c r="E259" i="2"/>
  <c r="D259" i="2" s="1"/>
  <c r="CH258" i="2"/>
  <c r="CA258" i="2"/>
  <c r="F258" i="2"/>
  <c r="E258" i="2"/>
  <c r="D258" i="2"/>
  <c r="CH257" i="2"/>
  <c r="CA257" i="2" s="1"/>
  <c r="F257" i="2"/>
  <c r="E257" i="2"/>
  <c r="CL256" i="2"/>
  <c r="CH256" i="2"/>
  <c r="CF256" i="2"/>
  <c r="CE256" i="2"/>
  <c r="CA256" i="2"/>
  <c r="F256" i="2"/>
  <c r="E256" i="2"/>
  <c r="D256" i="2"/>
  <c r="CH255" i="2"/>
  <c r="CA255" i="2" s="1"/>
  <c r="F255" i="2"/>
  <c r="E255" i="2"/>
  <c r="D255" i="2" s="1"/>
  <c r="CJ254" i="2"/>
  <c r="CC254" i="2" s="1"/>
  <c r="CH254" i="2"/>
  <c r="CA254" i="2"/>
  <c r="F254" i="2"/>
  <c r="E254" i="2"/>
  <c r="D254" i="2"/>
  <c r="CJ253" i="2"/>
  <c r="CC253" i="2" s="1"/>
  <c r="CH253" i="2"/>
  <c r="CA253" i="2" s="1"/>
  <c r="F253" i="2"/>
  <c r="E253" i="2"/>
  <c r="CL252" i="2"/>
  <c r="CH252" i="2"/>
  <c r="CE252" i="2"/>
  <c r="CA252" i="2"/>
  <c r="F252" i="2"/>
  <c r="E252" i="2"/>
  <c r="D252" i="2"/>
  <c r="CH251" i="2"/>
  <c r="CA251" i="2" s="1"/>
  <c r="F251" i="2"/>
  <c r="E251" i="2"/>
  <c r="D251" i="2" s="1"/>
  <c r="CJ250" i="2"/>
  <c r="CC250" i="2" s="1"/>
  <c r="CH250" i="2"/>
  <c r="CA250" i="2"/>
  <c r="F250" i="2"/>
  <c r="E250" i="2"/>
  <c r="D250" i="2"/>
  <c r="CJ249" i="2"/>
  <c r="CC249" i="2" s="1"/>
  <c r="CH249" i="2"/>
  <c r="CA249" i="2" s="1"/>
  <c r="F249" i="2"/>
  <c r="E249" i="2"/>
  <c r="CH248" i="2"/>
  <c r="CA248" i="2" s="1"/>
  <c r="CF248" i="2"/>
  <c r="F248" i="2"/>
  <c r="E248" i="2"/>
  <c r="D248" i="2" s="1"/>
  <c r="CL247" i="2"/>
  <c r="CH247" i="2"/>
  <c r="CA247" i="2" s="1"/>
  <c r="CD247" i="2"/>
  <c r="F247" i="2"/>
  <c r="E247" i="2"/>
  <c r="D247" i="2"/>
  <c r="CH246" i="2"/>
  <c r="CA246" i="2" s="1"/>
  <c r="F246" i="2"/>
  <c r="E246" i="2"/>
  <c r="CM245" i="2"/>
  <c r="CI245" i="2"/>
  <c r="CB245" i="2" s="1"/>
  <c r="CH245" i="2"/>
  <c r="CA245" i="2"/>
  <c r="F245" i="2"/>
  <c r="E245" i="2"/>
  <c r="D245" i="2"/>
  <c r="CH244" i="2"/>
  <c r="CA244" i="2" s="1"/>
  <c r="F244" i="2"/>
  <c r="E244" i="2"/>
  <c r="D244" i="2" s="1"/>
  <c r="CM243" i="2"/>
  <c r="CL243" i="2"/>
  <c r="CH243" i="2"/>
  <c r="CA243" i="2" s="1"/>
  <c r="CE243" i="2"/>
  <c r="CD243" i="2"/>
  <c r="F243" i="2"/>
  <c r="E243" i="2"/>
  <c r="D243" i="2"/>
  <c r="CH242" i="2"/>
  <c r="CA242" i="2" s="1"/>
  <c r="F242" i="2"/>
  <c r="E242" i="2"/>
  <c r="CM241" i="2"/>
  <c r="CH241" i="2"/>
  <c r="CA241" i="2"/>
  <c r="F241" i="2"/>
  <c r="E241" i="2"/>
  <c r="D241" i="2"/>
  <c r="CK240" i="2"/>
  <c r="CH240" i="2"/>
  <c r="CA240" i="2" s="1"/>
  <c r="CF240" i="2"/>
  <c r="F240" i="2"/>
  <c r="E240" i="2"/>
  <c r="D240" i="2" s="1"/>
  <c r="CL239" i="2"/>
  <c r="CG239" i="2"/>
  <c r="CF239" i="2"/>
  <c r="F239" i="2"/>
  <c r="E239" i="2"/>
  <c r="D239" i="2"/>
  <c r="CI238" i="2"/>
  <c r="CB238" i="2" s="1"/>
  <c r="F238" i="2"/>
  <c r="E238" i="2"/>
  <c r="D238" i="2" s="1"/>
  <c r="CL237" i="2"/>
  <c r="CG237" i="2"/>
  <c r="CF237" i="2"/>
  <c r="F237" i="2"/>
  <c r="E237" i="2"/>
  <c r="D237" i="2"/>
  <c r="CI236" i="2"/>
  <c r="CB236" i="2" s="1"/>
  <c r="F236" i="2"/>
  <c r="E236" i="2"/>
  <c r="D236" i="2" s="1"/>
  <c r="CL235" i="2"/>
  <c r="CG235" i="2"/>
  <c r="CF235" i="2"/>
  <c r="F235" i="2"/>
  <c r="E235" i="2"/>
  <c r="D235" i="2"/>
  <c r="CI234" i="2"/>
  <c r="CB234" i="2" s="1"/>
  <c r="F234" i="2"/>
  <c r="E234" i="2"/>
  <c r="D234" i="2" s="1"/>
  <c r="CL233" i="2"/>
  <c r="CG233" i="2"/>
  <c r="CF233" i="2"/>
  <c r="F233" i="2"/>
  <c r="E233" i="2"/>
  <c r="D233" i="2"/>
  <c r="CI232" i="2"/>
  <c r="CB232" i="2" s="1"/>
  <c r="F232" i="2"/>
  <c r="E232" i="2"/>
  <c r="D232" i="2" s="1"/>
  <c r="CL231" i="2"/>
  <c r="CG231" i="2"/>
  <c r="CF231" i="2"/>
  <c r="F231" i="2"/>
  <c r="E231" i="2"/>
  <c r="D231" i="2"/>
  <c r="CI230" i="2"/>
  <c r="CB230" i="2" s="1"/>
  <c r="F230" i="2"/>
  <c r="E230" i="2"/>
  <c r="D230" i="2" s="1"/>
  <c r="CL229" i="2"/>
  <c r="CH229" i="2"/>
  <c r="CA229" i="2" s="1"/>
  <c r="CD229" i="2"/>
  <c r="F229" i="2"/>
  <c r="E229" i="2"/>
  <c r="D229" i="2"/>
  <c r="CJ228" i="2"/>
  <c r="CC228" i="2" s="1"/>
  <c r="CH228" i="2"/>
  <c r="CA228" i="2" s="1"/>
  <c r="F228" i="2"/>
  <c r="E228" i="2"/>
  <c r="CH227" i="2"/>
  <c r="CA227" i="2"/>
  <c r="F227" i="2"/>
  <c r="E227" i="2"/>
  <c r="D227" i="2"/>
  <c r="CK226" i="2"/>
  <c r="CH226" i="2"/>
  <c r="CA226" i="2" s="1"/>
  <c r="CF226" i="2"/>
  <c r="F226" i="2"/>
  <c r="E226" i="2"/>
  <c r="D226" i="2" s="1"/>
  <c r="CM225" i="2"/>
  <c r="CL225" i="2"/>
  <c r="CH225" i="2"/>
  <c r="CA225" i="2" s="1"/>
  <c r="CE225" i="2"/>
  <c r="CD225" i="2"/>
  <c r="F225" i="2"/>
  <c r="E225" i="2"/>
  <c r="D225" i="2"/>
  <c r="CN224" i="2"/>
  <c r="CJ224" i="2"/>
  <c r="CC224" i="2" s="1"/>
  <c r="CE224" i="2"/>
  <c r="F224" i="2"/>
  <c r="E224" i="2"/>
  <c r="D224" i="2"/>
  <c r="CJ223" i="2"/>
  <c r="CC223" i="2" s="1"/>
  <c r="CE223" i="2"/>
  <c r="F223" i="2"/>
  <c r="E223" i="2"/>
  <c r="D223" i="2"/>
  <c r="CJ222" i="2"/>
  <c r="CC222" i="2"/>
  <c r="F222" i="2"/>
  <c r="E222" i="2"/>
  <c r="D222" i="2" s="1"/>
  <c r="CE221" i="2"/>
  <c r="F221" i="2"/>
  <c r="E221" i="2"/>
  <c r="D221" i="2"/>
  <c r="CL220" i="2"/>
  <c r="F220" i="2"/>
  <c r="E220" i="2"/>
  <c r="D220" i="2" s="1"/>
  <c r="CN219" i="2"/>
  <c r="CK219" i="2"/>
  <c r="CH219" i="2"/>
  <c r="CA219" i="2" s="1"/>
  <c r="F219" i="2"/>
  <c r="E219" i="2"/>
  <c r="D219" i="2" s="1"/>
  <c r="CM218" i="2"/>
  <c r="CJ218" i="2"/>
  <c r="CC218" i="2" s="1"/>
  <c r="CH218" i="2"/>
  <c r="CA218" i="2" s="1"/>
  <c r="F218" i="2"/>
  <c r="E218" i="2"/>
  <c r="D218" i="2" s="1"/>
  <c r="CN217" i="2"/>
  <c r="CK217" i="2"/>
  <c r="CH217" i="2"/>
  <c r="CA217" i="2" s="1"/>
  <c r="F217" i="2"/>
  <c r="E217" i="2"/>
  <c r="D217" i="2" s="1"/>
  <c r="CM216" i="2"/>
  <c r="CJ216" i="2"/>
  <c r="CC216" i="2" s="1"/>
  <c r="CH216" i="2"/>
  <c r="CA216" i="2" s="1"/>
  <c r="F216" i="2"/>
  <c r="E216" i="2"/>
  <c r="D216" i="2" s="1"/>
  <c r="CN215" i="2"/>
  <c r="CK215" i="2"/>
  <c r="CH215" i="2"/>
  <c r="CA215" i="2" s="1"/>
  <c r="F215" i="2"/>
  <c r="E215" i="2"/>
  <c r="D215" i="2" s="1"/>
  <c r="CM214" i="2"/>
  <c r="CJ214" i="2"/>
  <c r="CC214" i="2" s="1"/>
  <c r="CH214" i="2"/>
  <c r="CA214" i="2" s="1"/>
  <c r="F214" i="2"/>
  <c r="E214" i="2"/>
  <c r="D214" i="2" s="1"/>
  <c r="CN213" i="2"/>
  <c r="CH213" i="2"/>
  <c r="CA213" i="2" s="1"/>
  <c r="F213" i="2"/>
  <c r="E213" i="2"/>
  <c r="D213" i="2" s="1"/>
  <c r="CJ212" i="2"/>
  <c r="CC212" i="2" s="1"/>
  <c r="CH212" i="2"/>
  <c r="CF212" i="2"/>
  <c r="CA212" i="2"/>
  <c r="F212" i="2"/>
  <c r="E212" i="2"/>
  <c r="D212" i="2" s="1"/>
  <c r="CH211" i="2"/>
  <c r="CA211" i="2" s="1"/>
  <c r="F211" i="2"/>
  <c r="E211" i="2"/>
  <c r="CM210" i="2"/>
  <c r="CH210" i="2"/>
  <c r="CA210" i="2" s="1"/>
  <c r="F210" i="2"/>
  <c r="E210" i="2"/>
  <c r="D210" i="2"/>
  <c r="CH209" i="2"/>
  <c r="CA209" i="2" s="1"/>
  <c r="F209" i="2"/>
  <c r="E209" i="2"/>
  <c r="CL208" i="2"/>
  <c r="CH208" i="2"/>
  <c r="CA208" i="2"/>
  <c r="F208" i="2"/>
  <c r="E208" i="2"/>
  <c r="D208" i="2" s="1"/>
  <c r="CF208" i="2" s="1"/>
  <c r="CH207" i="2"/>
  <c r="CA207" i="2" s="1"/>
  <c r="F207" i="2"/>
  <c r="E207" i="2"/>
  <c r="CH206" i="2"/>
  <c r="CA206" i="2" s="1"/>
  <c r="F206" i="2"/>
  <c r="E206" i="2"/>
  <c r="D206" i="2"/>
  <c r="CH205" i="2"/>
  <c r="CA205" i="2" s="1"/>
  <c r="F205" i="2"/>
  <c r="E205" i="2"/>
  <c r="CH204" i="2"/>
  <c r="CA204" i="2"/>
  <c r="F204" i="2"/>
  <c r="E204" i="2"/>
  <c r="D204" i="2" s="1"/>
  <c r="CL203" i="2"/>
  <c r="CH203" i="2"/>
  <c r="CA203" i="2" s="1"/>
  <c r="CD203" i="2"/>
  <c r="F203" i="2"/>
  <c r="E203" i="2"/>
  <c r="D203" i="2" s="1"/>
  <c r="CH198" i="2"/>
  <c r="CA198" i="2"/>
  <c r="K198" i="2" s="1"/>
  <c r="D198" i="2"/>
  <c r="CH197" i="2"/>
  <c r="CA197" i="2" s="1"/>
  <c r="K197" i="2" s="1"/>
  <c r="D197" i="2"/>
  <c r="CH196" i="2"/>
  <c r="CA196" i="2"/>
  <c r="K196" i="2" s="1"/>
  <c r="D196" i="2"/>
  <c r="CH195" i="2"/>
  <c r="CA195" i="2" s="1"/>
  <c r="K195" i="2" s="1"/>
  <c r="D195" i="2"/>
  <c r="AH190" i="2"/>
  <c r="AD190" i="2"/>
  <c r="CI189" i="2"/>
  <c r="CB189" i="2" s="1"/>
  <c r="AD189" i="2"/>
  <c r="F189" i="2"/>
  <c r="E189" i="2"/>
  <c r="D189" i="2"/>
  <c r="AD188" i="2"/>
  <c r="F188" i="2"/>
  <c r="E188" i="2"/>
  <c r="AD187" i="2"/>
  <c r="F187" i="2"/>
  <c r="E187" i="2"/>
  <c r="D187" i="2" s="1"/>
  <c r="AD186" i="2"/>
  <c r="F186" i="2"/>
  <c r="E186" i="2"/>
  <c r="D186" i="2"/>
  <c r="CH181" i="2"/>
  <c r="CA181" i="2" s="1"/>
  <c r="F181" i="2"/>
  <c r="E181" i="2"/>
  <c r="D181" i="2" s="1"/>
  <c r="CI180" i="2"/>
  <c r="CB180" i="2" s="1"/>
  <c r="F180" i="2"/>
  <c r="E180" i="2"/>
  <c r="D180" i="2"/>
  <c r="F179" i="2"/>
  <c r="E179" i="2"/>
  <c r="D179" i="2" s="1"/>
  <c r="F178" i="2"/>
  <c r="E178" i="2"/>
  <c r="D178" i="2"/>
  <c r="F177" i="2"/>
  <c r="E177" i="2"/>
  <c r="D177" i="2" s="1"/>
  <c r="CH177" i="2" s="1"/>
  <c r="CA177" i="2" s="1"/>
  <c r="F176" i="2"/>
  <c r="E176" i="2"/>
  <c r="D176" i="2"/>
  <c r="CH175" i="2"/>
  <c r="CA175" i="2"/>
  <c r="F175" i="2"/>
  <c r="E175" i="2"/>
  <c r="D175" i="2" s="1"/>
  <c r="F174" i="2"/>
  <c r="E174" i="2"/>
  <c r="D174" i="2"/>
  <c r="CH173" i="2"/>
  <c r="CA173" i="2" s="1"/>
  <c r="F173" i="2"/>
  <c r="E173" i="2"/>
  <c r="D173" i="2" s="1"/>
  <c r="F172" i="2"/>
  <c r="E172" i="2"/>
  <c r="D172" i="2"/>
  <c r="F171" i="2"/>
  <c r="E171" i="2"/>
  <c r="D171" i="2" s="1"/>
  <c r="F170" i="2"/>
  <c r="E170" i="2"/>
  <c r="D170" i="2"/>
  <c r="F169" i="2"/>
  <c r="E169" i="2"/>
  <c r="D169" i="2" s="1"/>
  <c r="CH169" i="2" s="1"/>
  <c r="CA169" i="2" s="1"/>
  <c r="F168" i="2"/>
  <c r="E168" i="2"/>
  <c r="D168" i="2"/>
  <c r="CH167" i="2"/>
  <c r="CA167" i="2"/>
  <c r="F167" i="2"/>
  <c r="E167" i="2"/>
  <c r="D167" i="2" s="1"/>
  <c r="F166" i="2"/>
  <c r="E166" i="2"/>
  <c r="D166" i="2"/>
  <c r="CH165" i="2"/>
  <c r="CA165" i="2" s="1"/>
  <c r="F165" i="2"/>
  <c r="E165" i="2"/>
  <c r="D165" i="2" s="1"/>
  <c r="CI164" i="2"/>
  <c r="CB164" i="2" s="1"/>
  <c r="F164" i="2"/>
  <c r="E164" i="2"/>
  <c r="D164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E163" i="2" s="1"/>
  <c r="D163" i="2" s="1"/>
  <c r="F163" i="2"/>
  <c r="CK162" i="2"/>
  <c r="CD162" i="2"/>
  <c r="E162" i="2"/>
  <c r="D162" i="2" s="1"/>
  <c r="E161" i="2"/>
  <c r="D161" i="2" s="1"/>
  <c r="CI160" i="2"/>
  <c r="CB160" i="2" s="1"/>
  <c r="E160" i="2"/>
  <c r="D160" i="2"/>
  <c r="CK159" i="2"/>
  <c r="CH159" i="2"/>
  <c r="CD159" i="2"/>
  <c r="CA159" i="2"/>
  <c r="E159" i="2"/>
  <c r="D159" i="2"/>
  <c r="CJ159" i="2" s="1"/>
  <c r="CC159" i="2" s="1"/>
  <c r="CJ158" i="2"/>
  <c r="CC158" i="2" s="1"/>
  <c r="F158" i="2"/>
  <c r="D158" i="2" s="1"/>
  <c r="CI157" i="2"/>
  <c r="CB157" i="2"/>
  <c r="F157" i="2"/>
  <c r="D157" i="2"/>
  <c r="CH156" i="2"/>
  <c r="CA156" i="2"/>
  <c r="F156" i="2"/>
  <c r="D156" i="2"/>
  <c r="CH155" i="2"/>
  <c r="CA155" i="2"/>
  <c r="F155" i="2"/>
  <c r="D155" i="2" s="1"/>
  <c r="F154" i="2"/>
  <c r="D154" i="2" s="1"/>
  <c r="F153" i="2"/>
  <c r="D153" i="2"/>
  <c r="T152" i="2"/>
  <c r="S152" i="2"/>
  <c r="R152" i="2"/>
  <c r="Q152" i="2"/>
  <c r="P152" i="2"/>
  <c r="O152" i="2"/>
  <c r="N152" i="2"/>
  <c r="L152" i="2"/>
  <c r="CK151" i="2"/>
  <c r="CD151" i="2"/>
  <c r="F151" i="2"/>
  <c r="D151" i="2" s="1"/>
  <c r="CK150" i="2"/>
  <c r="CD150" i="2"/>
  <c r="F150" i="2"/>
  <c r="D150" i="2" s="1"/>
  <c r="CJ149" i="2"/>
  <c r="CC149" i="2"/>
  <c r="F149" i="2"/>
  <c r="D149" i="2" s="1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CN143" i="2"/>
  <c r="CG143" i="2" s="1"/>
  <c r="CM143" i="2"/>
  <c r="CJ143" i="2"/>
  <c r="CI143" i="2"/>
  <c r="CF143" i="2"/>
  <c r="CE143" i="2"/>
  <c r="CB143" i="2"/>
  <c r="CA143" i="2"/>
  <c r="D143" i="2"/>
  <c r="CL143" i="2" s="1"/>
  <c r="CN142" i="2"/>
  <c r="CG142" i="2" s="1"/>
  <c r="CM142" i="2"/>
  <c r="CJ142" i="2"/>
  <c r="CI142" i="2"/>
  <c r="CF142" i="2"/>
  <c r="CE142" i="2"/>
  <c r="CB142" i="2"/>
  <c r="CA142" i="2"/>
  <c r="D142" i="2"/>
  <c r="CL142" i="2" s="1"/>
  <c r="CN141" i="2"/>
  <c r="CG141" i="2" s="1"/>
  <c r="CM141" i="2"/>
  <c r="CJ141" i="2"/>
  <c r="CI141" i="2"/>
  <c r="CF141" i="2"/>
  <c r="CE141" i="2"/>
  <c r="CB141" i="2"/>
  <c r="CA141" i="2"/>
  <c r="D141" i="2"/>
  <c r="CL141" i="2" s="1"/>
  <c r="CN140" i="2"/>
  <c r="CG140" i="2" s="1"/>
  <c r="CM140" i="2"/>
  <c r="CJ140" i="2"/>
  <c r="CI140" i="2"/>
  <c r="CF140" i="2"/>
  <c r="CE140" i="2"/>
  <c r="CB140" i="2"/>
  <c r="CA140" i="2"/>
  <c r="D140" i="2"/>
  <c r="CL140" i="2" s="1"/>
  <c r="CN139" i="2"/>
  <c r="CG139" i="2" s="1"/>
  <c r="CM139" i="2"/>
  <c r="CJ139" i="2"/>
  <c r="CI139" i="2"/>
  <c r="CF139" i="2"/>
  <c r="CE139" i="2"/>
  <c r="CB139" i="2"/>
  <c r="CA139" i="2"/>
  <c r="D139" i="2"/>
  <c r="CL139" i="2" s="1"/>
  <c r="CN138" i="2"/>
  <c r="CG138" i="2" s="1"/>
  <c r="CM138" i="2"/>
  <c r="CJ138" i="2"/>
  <c r="CI138" i="2"/>
  <c r="CF138" i="2"/>
  <c r="CE138" i="2"/>
  <c r="CB138" i="2"/>
  <c r="CA138" i="2"/>
  <c r="D138" i="2"/>
  <c r="CL138" i="2" s="1"/>
  <c r="CE137" i="2"/>
  <c r="CC137" i="2"/>
  <c r="D137" i="2"/>
  <c r="CM136" i="2"/>
  <c r="CK136" i="2"/>
  <c r="CE136" i="2"/>
  <c r="CC136" i="2"/>
  <c r="D136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CN131" i="2"/>
  <c r="CG131" i="2" s="1"/>
  <c r="CL131" i="2"/>
  <c r="CJ131" i="2"/>
  <c r="CH131" i="2"/>
  <c r="CF131" i="2"/>
  <c r="CD131" i="2"/>
  <c r="CB131" i="2"/>
  <c r="D131" i="2"/>
  <c r="CK131" i="2" s="1"/>
  <c r="CN130" i="2"/>
  <c r="CG130" i="2" s="1"/>
  <c r="CL130" i="2"/>
  <c r="CJ130" i="2"/>
  <c r="CH130" i="2"/>
  <c r="CF130" i="2"/>
  <c r="CD130" i="2"/>
  <c r="CB130" i="2"/>
  <c r="D130" i="2"/>
  <c r="CK130" i="2" s="1"/>
  <c r="CN129" i="2"/>
  <c r="CG129" i="2" s="1"/>
  <c r="CL129" i="2"/>
  <c r="CJ129" i="2"/>
  <c r="CH129" i="2"/>
  <c r="CF129" i="2"/>
  <c r="CD129" i="2"/>
  <c r="CB129" i="2"/>
  <c r="D129" i="2"/>
  <c r="CK129" i="2" s="1"/>
  <c r="CN128" i="2"/>
  <c r="CG128" i="2" s="1"/>
  <c r="CL128" i="2"/>
  <c r="CJ128" i="2"/>
  <c r="CH128" i="2"/>
  <c r="CF128" i="2"/>
  <c r="CD128" i="2"/>
  <c r="CB128" i="2"/>
  <c r="D128" i="2"/>
  <c r="CK128" i="2" s="1"/>
  <c r="CN127" i="2"/>
  <c r="CG127" i="2" s="1"/>
  <c r="CL127" i="2"/>
  <c r="CJ127" i="2"/>
  <c r="CH127" i="2"/>
  <c r="CF127" i="2"/>
  <c r="CD127" i="2"/>
  <c r="CB127" i="2"/>
  <c r="D127" i="2"/>
  <c r="CK127" i="2" s="1"/>
  <c r="CN126" i="2"/>
  <c r="CG126" i="2" s="1"/>
  <c r="CL126" i="2"/>
  <c r="CJ126" i="2"/>
  <c r="CH126" i="2"/>
  <c r="CF126" i="2"/>
  <c r="CD126" i="2"/>
  <c r="CB126" i="2"/>
  <c r="D126" i="2"/>
  <c r="CK126" i="2" s="1"/>
  <c r="CN125" i="2"/>
  <c r="CG125" i="2" s="1"/>
  <c r="CL125" i="2"/>
  <c r="CJ125" i="2"/>
  <c r="CH125" i="2"/>
  <c r="CF125" i="2"/>
  <c r="CD125" i="2"/>
  <c r="CB125" i="2"/>
  <c r="D125" i="2"/>
  <c r="CK125" i="2" s="1"/>
  <c r="CN124" i="2"/>
  <c r="CG124" i="2" s="1"/>
  <c r="CL124" i="2"/>
  <c r="CJ124" i="2"/>
  <c r="CH124" i="2"/>
  <c r="CF124" i="2"/>
  <c r="CD124" i="2"/>
  <c r="CB124" i="2"/>
  <c r="D124" i="2"/>
  <c r="CK124" i="2" s="1"/>
  <c r="CN123" i="2"/>
  <c r="CG123" i="2" s="1"/>
  <c r="CL123" i="2"/>
  <c r="CJ123" i="2"/>
  <c r="CH123" i="2"/>
  <c r="CF123" i="2"/>
  <c r="CD123" i="2"/>
  <c r="CB123" i="2"/>
  <c r="D123" i="2"/>
  <c r="CK123" i="2" s="1"/>
  <c r="CN122" i="2"/>
  <c r="CG122" i="2" s="1"/>
  <c r="CL122" i="2"/>
  <c r="CJ122" i="2"/>
  <c r="CH122" i="2"/>
  <c r="CF122" i="2"/>
  <c r="CD122" i="2"/>
  <c r="CB122" i="2"/>
  <c r="D122" i="2"/>
  <c r="CK122" i="2" s="1"/>
  <c r="CN121" i="2"/>
  <c r="CG121" i="2" s="1"/>
  <c r="CL121" i="2"/>
  <c r="CJ121" i="2"/>
  <c r="CH121" i="2"/>
  <c r="CF121" i="2"/>
  <c r="CD121" i="2"/>
  <c r="CB121" i="2"/>
  <c r="D121" i="2"/>
  <c r="CK121" i="2" s="1"/>
  <c r="CN120" i="2"/>
  <c r="CG120" i="2" s="1"/>
  <c r="CL120" i="2"/>
  <c r="CJ120" i="2"/>
  <c r="CH120" i="2"/>
  <c r="CF120" i="2"/>
  <c r="CD120" i="2"/>
  <c r="CB120" i="2"/>
  <c r="D120" i="2"/>
  <c r="CK120" i="2" s="1"/>
  <c r="CN119" i="2"/>
  <c r="CG119" i="2" s="1"/>
  <c r="CL119" i="2"/>
  <c r="CJ119" i="2"/>
  <c r="CH119" i="2"/>
  <c r="CF119" i="2"/>
  <c r="CD119" i="2"/>
  <c r="CB119" i="2"/>
  <c r="D119" i="2"/>
  <c r="CK119" i="2" s="1"/>
  <c r="CN118" i="2"/>
  <c r="CG118" i="2" s="1"/>
  <c r="CL118" i="2"/>
  <c r="CJ118" i="2"/>
  <c r="CH118" i="2"/>
  <c r="CF118" i="2"/>
  <c r="CD118" i="2"/>
  <c r="CB118" i="2"/>
  <c r="D118" i="2"/>
  <c r="CK118" i="2" s="1"/>
  <c r="CN117" i="2"/>
  <c r="CG117" i="2" s="1"/>
  <c r="CL117" i="2"/>
  <c r="CJ117" i="2"/>
  <c r="CH117" i="2"/>
  <c r="CF117" i="2"/>
  <c r="CD117" i="2"/>
  <c r="CB117" i="2"/>
  <c r="D117" i="2"/>
  <c r="CK117" i="2" s="1"/>
  <c r="CN116" i="2"/>
  <c r="CG116" i="2" s="1"/>
  <c r="CL116" i="2"/>
  <c r="CJ116" i="2"/>
  <c r="CH116" i="2"/>
  <c r="CF116" i="2"/>
  <c r="CD116" i="2"/>
  <c r="CB116" i="2"/>
  <c r="D116" i="2"/>
  <c r="CK116" i="2" s="1"/>
  <c r="CN115" i="2"/>
  <c r="CG115" i="2" s="1"/>
  <c r="CL115" i="2"/>
  <c r="CJ115" i="2"/>
  <c r="CH115" i="2"/>
  <c r="CF115" i="2"/>
  <c r="CD115" i="2"/>
  <c r="CB115" i="2"/>
  <c r="D115" i="2"/>
  <c r="CK115" i="2" s="1"/>
  <c r="CN114" i="2"/>
  <c r="CG114" i="2" s="1"/>
  <c r="CL114" i="2"/>
  <c r="CJ114" i="2"/>
  <c r="CH114" i="2"/>
  <c r="CF114" i="2"/>
  <c r="CD114" i="2"/>
  <c r="CB114" i="2"/>
  <c r="D114" i="2"/>
  <c r="CK114" i="2" s="1"/>
  <c r="CN113" i="2"/>
  <c r="CG113" i="2" s="1"/>
  <c r="CL113" i="2"/>
  <c r="CJ113" i="2"/>
  <c r="CH113" i="2"/>
  <c r="CF113" i="2"/>
  <c r="CD113" i="2"/>
  <c r="CB113" i="2"/>
  <c r="D113" i="2"/>
  <c r="CK113" i="2" s="1"/>
  <c r="CN112" i="2"/>
  <c r="CG112" i="2" s="1"/>
  <c r="CF112" i="2"/>
  <c r="CB112" i="2"/>
  <c r="D112" i="2"/>
  <c r="CN111" i="2"/>
  <c r="CG111" i="2" s="1"/>
  <c r="CJ111" i="2"/>
  <c r="CF111" i="2"/>
  <c r="CB111" i="2"/>
  <c r="D111" i="2"/>
  <c r="CM111" i="2" s="1"/>
  <c r="CN110" i="2"/>
  <c r="CG110" i="2" s="1"/>
  <c r="CJ110" i="2"/>
  <c r="CF110" i="2"/>
  <c r="CB110" i="2"/>
  <c r="D110" i="2"/>
  <c r="CM110" i="2" s="1"/>
  <c r="CN109" i="2"/>
  <c r="CG109" i="2" s="1"/>
  <c r="CJ109" i="2"/>
  <c r="CF109" i="2"/>
  <c r="CB109" i="2"/>
  <c r="D109" i="2"/>
  <c r="CM109" i="2" s="1"/>
  <c r="CN108" i="2"/>
  <c r="CG108" i="2" s="1"/>
  <c r="CJ108" i="2"/>
  <c r="CF108" i="2"/>
  <c r="CB108" i="2"/>
  <c r="D108" i="2"/>
  <c r="CM108" i="2" s="1"/>
  <c r="CN107" i="2"/>
  <c r="CG107" i="2" s="1"/>
  <c r="CJ107" i="2"/>
  <c r="CF107" i="2"/>
  <c r="CB107" i="2"/>
  <c r="D107" i="2"/>
  <c r="CM107" i="2" s="1"/>
  <c r="CN106" i="2"/>
  <c r="CG106" i="2" s="1"/>
  <c r="CJ106" i="2"/>
  <c r="CF106" i="2"/>
  <c r="CB106" i="2"/>
  <c r="D106" i="2"/>
  <c r="CM106" i="2" s="1"/>
  <c r="CN105" i="2"/>
  <c r="CG105" i="2" s="1"/>
  <c r="CJ105" i="2"/>
  <c r="CF105" i="2"/>
  <c r="CB105" i="2"/>
  <c r="D105" i="2"/>
  <c r="CM105" i="2" s="1"/>
  <c r="CN104" i="2"/>
  <c r="CG104" i="2" s="1"/>
  <c r="CJ104" i="2"/>
  <c r="CF104" i="2"/>
  <c r="CB104" i="2"/>
  <c r="D104" i="2"/>
  <c r="CM104" i="2" s="1"/>
  <c r="CN103" i="2"/>
  <c r="CG103" i="2" s="1"/>
  <c r="CJ103" i="2"/>
  <c r="CF103" i="2"/>
  <c r="CB103" i="2"/>
  <c r="D103" i="2"/>
  <c r="CM103" i="2" s="1"/>
  <c r="CN102" i="2"/>
  <c r="CG102" i="2" s="1"/>
  <c r="CJ102" i="2"/>
  <c r="CF102" i="2"/>
  <c r="CB102" i="2"/>
  <c r="D102" i="2"/>
  <c r="CM102" i="2" s="1"/>
  <c r="CN101" i="2"/>
  <c r="CG101" i="2" s="1"/>
  <c r="CJ101" i="2"/>
  <c r="CF101" i="2"/>
  <c r="CB101" i="2"/>
  <c r="D101" i="2"/>
  <c r="CM101" i="2" s="1"/>
  <c r="CN100" i="2"/>
  <c r="CG100" i="2" s="1"/>
  <c r="CI100" i="2"/>
  <c r="CD100" i="2"/>
  <c r="D100" i="2"/>
  <c r="CM100" i="2" s="1"/>
  <c r="CN99" i="2"/>
  <c r="CG99" i="2" s="1"/>
  <c r="CJ99" i="2"/>
  <c r="CF99" i="2"/>
  <c r="CB99" i="2"/>
  <c r="D99" i="2"/>
  <c r="CM99" i="2" s="1"/>
  <c r="CN98" i="2"/>
  <c r="CG98" i="2" s="1"/>
  <c r="CJ98" i="2"/>
  <c r="CF98" i="2"/>
  <c r="CB98" i="2"/>
  <c r="D98" i="2"/>
  <c r="CM98" i="2" s="1"/>
  <c r="CN97" i="2"/>
  <c r="CG97" i="2" s="1"/>
  <c r="CJ97" i="2"/>
  <c r="CF97" i="2"/>
  <c r="CB97" i="2"/>
  <c r="D97" i="2"/>
  <c r="CM97" i="2" s="1"/>
  <c r="CN96" i="2"/>
  <c r="CG96" i="2" s="1"/>
  <c r="CL96" i="2"/>
  <c r="CK96" i="2"/>
  <c r="CI96" i="2"/>
  <c r="CF96" i="2"/>
  <c r="CE96" i="2"/>
  <c r="CB96" i="2"/>
  <c r="CA96" i="2"/>
  <c r="D96" i="2"/>
  <c r="CM96" i="2" s="1"/>
  <c r="CL95" i="2"/>
  <c r="CB95" i="2"/>
  <c r="D95" i="2"/>
  <c r="CK95" i="2" s="1"/>
  <c r="CN94" i="2"/>
  <c r="CG94" i="2" s="1"/>
  <c r="CL94" i="2"/>
  <c r="CK94" i="2"/>
  <c r="CI94" i="2"/>
  <c r="CF94" i="2"/>
  <c r="CE94" i="2"/>
  <c r="CB94" i="2"/>
  <c r="CA94" i="2"/>
  <c r="D94" i="2"/>
  <c r="CM94" i="2" s="1"/>
  <c r="CM93" i="2"/>
  <c r="CD93" i="2"/>
  <c r="D93" i="2"/>
  <c r="CN92" i="2"/>
  <c r="CG92" i="2" s="1"/>
  <c r="CL92" i="2"/>
  <c r="CK92" i="2"/>
  <c r="CI92" i="2"/>
  <c r="CF92" i="2"/>
  <c r="CE92" i="2"/>
  <c r="CB92" i="2"/>
  <c r="CA92" i="2"/>
  <c r="D92" i="2"/>
  <c r="CM92" i="2" s="1"/>
  <c r="D91" i="2"/>
  <c r="CL91" i="2" s="1"/>
  <c r="CN90" i="2"/>
  <c r="CG90" i="2" s="1"/>
  <c r="CF90" i="2"/>
  <c r="D90" i="2"/>
  <c r="CJ90" i="2" s="1"/>
  <c r="CN89" i="2"/>
  <c r="CG89" i="2" s="1"/>
  <c r="CF89" i="2"/>
  <c r="D89" i="2"/>
  <c r="CJ89" i="2" s="1"/>
  <c r="CN88" i="2"/>
  <c r="CG88" i="2" s="1"/>
  <c r="CF88" i="2"/>
  <c r="D88" i="2"/>
  <c r="CN87" i="2"/>
  <c r="CG87" i="2" s="1"/>
  <c r="CF87" i="2"/>
  <c r="D87" i="2"/>
  <c r="CN86" i="2"/>
  <c r="CG86" i="2" s="1"/>
  <c r="CF86" i="2"/>
  <c r="D86" i="2"/>
  <c r="CN85" i="2"/>
  <c r="CG85" i="2" s="1"/>
  <c r="CF85" i="2"/>
  <c r="D85" i="2"/>
  <c r="CN84" i="2"/>
  <c r="CG84" i="2" s="1"/>
  <c r="CF84" i="2"/>
  <c r="D84" i="2"/>
  <c r="CN83" i="2"/>
  <c r="CG83" i="2" s="1"/>
  <c r="CF83" i="2"/>
  <c r="D83" i="2"/>
  <c r="CN82" i="2"/>
  <c r="CG82" i="2" s="1"/>
  <c r="CF82" i="2"/>
  <c r="D82" i="2"/>
  <c r="CN81" i="2"/>
  <c r="CG81" i="2" s="1"/>
  <c r="CF81" i="2"/>
  <c r="D81" i="2"/>
  <c r="CJ81" i="2" s="1"/>
  <c r="CN80" i="2"/>
  <c r="CG80" i="2" s="1"/>
  <c r="CF80" i="2"/>
  <c r="D80" i="2"/>
  <c r="CJ80" i="2" s="1"/>
  <c r="D76" i="2"/>
  <c r="D75" i="2"/>
  <c r="CL71" i="2"/>
  <c r="CK71" i="2"/>
  <c r="CJ71" i="2"/>
  <c r="CC71" i="2" s="1"/>
  <c r="J71" i="2" s="1"/>
  <c r="CI71" i="2"/>
  <c r="CH71" i="2"/>
  <c r="CE71" i="2"/>
  <c r="CD71" i="2"/>
  <c r="CB71" i="2"/>
  <c r="CA71" i="2"/>
  <c r="CL70" i="2"/>
  <c r="CK70" i="2"/>
  <c r="CJ70" i="2"/>
  <c r="CI70" i="2"/>
  <c r="CB70" i="2" s="1"/>
  <c r="J70" i="2" s="1"/>
  <c r="CH70" i="2"/>
  <c r="CE70" i="2"/>
  <c r="CD70" i="2"/>
  <c r="CC70" i="2"/>
  <c r="CA70" i="2"/>
  <c r="CL69" i="2"/>
  <c r="CE69" i="2" s="1"/>
  <c r="CK69" i="2"/>
  <c r="CJ69" i="2"/>
  <c r="CI69" i="2"/>
  <c r="CH69" i="2"/>
  <c r="CA69" i="2" s="1"/>
  <c r="CD69" i="2"/>
  <c r="CC69" i="2"/>
  <c r="CB69" i="2"/>
  <c r="CL68" i="2"/>
  <c r="CK68" i="2"/>
  <c r="CD68" i="2" s="1"/>
  <c r="CJ68" i="2"/>
  <c r="CI68" i="2"/>
  <c r="CH68" i="2"/>
  <c r="CE68" i="2"/>
  <c r="CC68" i="2"/>
  <c r="CB68" i="2"/>
  <c r="CA68" i="2"/>
  <c r="CL67" i="2"/>
  <c r="CK67" i="2"/>
  <c r="CD67" i="2" s="1"/>
  <c r="J67" i="2" s="1"/>
  <c r="CJ67" i="2"/>
  <c r="CC67" i="2" s="1"/>
  <c r="CI67" i="2"/>
  <c r="CH67" i="2"/>
  <c r="CE67" i="2"/>
  <c r="CB67" i="2"/>
  <c r="CA67" i="2"/>
  <c r="CL66" i="2"/>
  <c r="CK66" i="2"/>
  <c r="CJ66" i="2"/>
  <c r="CI66" i="2"/>
  <c r="CB66" i="2" s="1"/>
  <c r="J66" i="2" s="1"/>
  <c r="CH66" i="2"/>
  <c r="CE66" i="2"/>
  <c r="CD66" i="2"/>
  <c r="CC66" i="2"/>
  <c r="CA66" i="2"/>
  <c r="CL65" i="2"/>
  <c r="CE65" i="2" s="1"/>
  <c r="CK65" i="2"/>
  <c r="CJ65" i="2"/>
  <c r="CI65" i="2"/>
  <c r="CH65" i="2"/>
  <c r="CA65" i="2" s="1"/>
  <c r="J65" i="2" s="1"/>
  <c r="CD65" i="2"/>
  <c r="CC65" i="2"/>
  <c r="CB65" i="2"/>
  <c r="CL64" i="2"/>
  <c r="CK64" i="2"/>
  <c r="CD64" i="2" s="1"/>
  <c r="CJ64" i="2"/>
  <c r="CI64" i="2"/>
  <c r="CH64" i="2"/>
  <c r="CE64" i="2"/>
  <c r="CC64" i="2"/>
  <c r="CB64" i="2"/>
  <c r="CA64" i="2"/>
  <c r="CL63" i="2"/>
  <c r="CK63" i="2"/>
  <c r="CJ63" i="2"/>
  <c r="CC63" i="2" s="1"/>
  <c r="CI63" i="2"/>
  <c r="CH63" i="2"/>
  <c r="CE63" i="2"/>
  <c r="CD63" i="2"/>
  <c r="CB63" i="2"/>
  <c r="CA63" i="2"/>
  <c r="J63" i="2" s="1"/>
  <c r="CL62" i="2"/>
  <c r="CK62" i="2"/>
  <c r="CJ62" i="2"/>
  <c r="CC62" i="2" s="1"/>
  <c r="J62" i="2" s="1"/>
  <c r="CI62" i="2"/>
  <c r="CB62" i="2" s="1"/>
  <c r="CH62" i="2"/>
  <c r="CE62" i="2"/>
  <c r="CD62" i="2"/>
  <c r="CA62" i="2"/>
  <c r="CL61" i="2"/>
  <c r="CE61" i="2" s="1"/>
  <c r="CK61" i="2"/>
  <c r="CJ61" i="2"/>
  <c r="CI61" i="2"/>
  <c r="CH61" i="2"/>
  <c r="CA61" i="2" s="1"/>
  <c r="J61" i="2" s="1"/>
  <c r="CD61" i="2"/>
  <c r="CC61" i="2"/>
  <c r="CB61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E58" i="2"/>
  <c r="CH57" i="2"/>
  <c r="CA57" i="2"/>
  <c r="F57" i="2"/>
  <c r="D57" i="2" s="1"/>
  <c r="E57" i="2"/>
  <c r="CK56" i="2"/>
  <c r="CH56" i="2"/>
  <c r="CA56" i="2" s="1"/>
  <c r="F56" i="2"/>
  <c r="E56" i="2"/>
  <c r="D56" i="2"/>
  <c r="CH55" i="2"/>
  <c r="CA55" i="2"/>
  <c r="F55" i="2"/>
  <c r="E55" i="2"/>
  <c r="CH54" i="2"/>
  <c r="CA54" i="2" s="1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CH53" i="2"/>
  <c r="CA53" i="2"/>
  <c r="F53" i="2"/>
  <c r="D53" i="2" s="1"/>
  <c r="CI53" i="2" s="1"/>
  <c r="CB53" i="2" s="1"/>
  <c r="E53" i="2"/>
  <c r="CK52" i="2"/>
  <c r="CH52" i="2"/>
  <c r="CA52" i="2" s="1"/>
  <c r="F52" i="2"/>
  <c r="E52" i="2"/>
  <c r="D52" i="2"/>
  <c r="CJ51" i="2"/>
  <c r="CI51" i="2"/>
  <c r="CB51" i="2" s="1"/>
  <c r="CH51" i="2"/>
  <c r="CC51" i="2"/>
  <c r="CA51" i="2"/>
  <c r="F51" i="2"/>
  <c r="D51" i="2" s="1"/>
  <c r="E51" i="2"/>
  <c r="CH50" i="2"/>
  <c r="CA50" i="2" s="1"/>
  <c r="F50" i="2"/>
  <c r="E50" i="2"/>
  <c r="E54" i="2" s="1"/>
  <c r="D50" i="2"/>
  <c r="CE50" i="2" s="1"/>
  <c r="CH49" i="2"/>
  <c r="CA49" i="2"/>
  <c r="F49" i="2"/>
  <c r="D49" i="2" s="1"/>
  <c r="CI49" i="2" s="1"/>
  <c r="CB49" i="2" s="1"/>
  <c r="E49" i="2"/>
  <c r="CK48" i="2"/>
  <c r="CH48" i="2"/>
  <c r="CA48" i="2" s="1"/>
  <c r="F48" i="2"/>
  <c r="E48" i="2"/>
  <c r="D48" i="2"/>
  <c r="CJ47" i="2"/>
  <c r="CI47" i="2"/>
  <c r="CB47" i="2" s="1"/>
  <c r="CH47" i="2"/>
  <c r="CC47" i="2"/>
  <c r="CA47" i="2"/>
  <c r="F47" i="2"/>
  <c r="D47" i="2" s="1"/>
  <c r="E47" i="2"/>
  <c r="CH46" i="2"/>
  <c r="CA46" i="2" s="1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E46" i="2" s="1"/>
  <c r="D46" i="2" s="1"/>
  <c r="F46" i="2"/>
  <c r="CE45" i="2"/>
  <c r="F45" i="2"/>
  <c r="D45" i="2" s="1"/>
  <c r="E45" i="2"/>
  <c r="CH44" i="2"/>
  <c r="CA44" i="2" s="1"/>
  <c r="F44" i="2"/>
  <c r="E44" i="2"/>
  <c r="D44" i="2" s="1"/>
  <c r="CI43" i="2"/>
  <c r="CB43" i="2" s="1"/>
  <c r="CE43" i="2"/>
  <c r="F43" i="2"/>
  <c r="D43" i="2" s="1"/>
  <c r="E43" i="2"/>
  <c r="F42" i="2"/>
  <c r="E42" i="2"/>
  <c r="D42" i="2" s="1"/>
  <c r="CJ41" i="2"/>
  <c r="CI41" i="2"/>
  <c r="CB41" i="2" s="1"/>
  <c r="CH41" i="2"/>
  <c r="CC41" i="2"/>
  <c r="CA41" i="2"/>
  <c r="F41" i="2"/>
  <c r="D41" i="2" s="1"/>
  <c r="E41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CH35" i="2"/>
  <c r="CA35" i="2"/>
  <c r="F35" i="2"/>
  <c r="E35" i="2"/>
  <c r="D35" i="2" s="1"/>
  <c r="CH34" i="2"/>
  <c r="CA34" i="2"/>
  <c r="F34" i="2"/>
  <c r="E34" i="2"/>
  <c r="D34" i="2"/>
  <c r="CH33" i="2"/>
  <c r="CA33" i="2"/>
  <c r="F33" i="2"/>
  <c r="E33" i="2"/>
  <c r="D33" i="2" s="1"/>
  <c r="CH32" i="2"/>
  <c r="CA32" i="2"/>
  <c r="F32" i="2"/>
  <c r="E32" i="2"/>
  <c r="D32" i="2"/>
  <c r="CK32" i="2" s="1"/>
  <c r="CH31" i="2"/>
  <c r="CA31" i="2"/>
  <c r="F31" i="2"/>
  <c r="E31" i="2"/>
  <c r="D31" i="2" s="1"/>
  <c r="CH30" i="2"/>
  <c r="CA30" i="2"/>
  <c r="F30" i="2"/>
  <c r="E30" i="2"/>
  <c r="D30" i="2"/>
  <c r="CK30" i="2" s="1"/>
  <c r="CH29" i="2"/>
  <c r="CA29" i="2"/>
  <c r="F29" i="2"/>
  <c r="E29" i="2"/>
  <c r="D29" i="2" s="1"/>
  <c r="CH28" i="2"/>
  <c r="CA28" i="2"/>
  <c r="F28" i="2"/>
  <c r="E28" i="2"/>
  <c r="D28" i="2"/>
  <c r="CK28" i="2" s="1"/>
  <c r="CH27" i="2"/>
  <c r="CA27" i="2"/>
  <c r="F27" i="2"/>
  <c r="E27" i="2"/>
  <c r="D27" i="2" s="1"/>
  <c r="CH26" i="2"/>
  <c r="CA26" i="2"/>
  <c r="F26" i="2"/>
  <c r="E26" i="2"/>
  <c r="D26" i="2"/>
  <c r="CH25" i="2"/>
  <c r="CA25" i="2"/>
  <c r="F25" i="2"/>
  <c r="E25" i="2"/>
  <c r="D25" i="2" s="1"/>
  <c r="CH24" i="2"/>
  <c r="CA24" i="2"/>
  <c r="F24" i="2"/>
  <c r="E24" i="2"/>
  <c r="D24" i="2"/>
  <c r="CH23" i="2"/>
  <c r="CA23" i="2"/>
  <c r="F23" i="2"/>
  <c r="E23" i="2"/>
  <c r="D23" i="2" s="1"/>
  <c r="CH22" i="2"/>
  <c r="CA22" i="2"/>
  <c r="F22" i="2"/>
  <c r="E22" i="2"/>
  <c r="D22" i="2"/>
  <c r="CH21" i="2"/>
  <c r="CA21" i="2"/>
  <c r="F21" i="2"/>
  <c r="E21" i="2"/>
  <c r="D21" i="2" s="1"/>
  <c r="CH20" i="2"/>
  <c r="CA20" i="2"/>
  <c r="F20" i="2"/>
  <c r="E20" i="2"/>
  <c r="E36" i="2" s="1"/>
  <c r="D20" i="2"/>
  <c r="CK20" i="2" s="1"/>
  <c r="CH19" i="2"/>
  <c r="AL19" i="2"/>
  <c r="F19" i="2"/>
  <c r="E19" i="2"/>
  <c r="CK15" i="2"/>
  <c r="CH15" i="2"/>
  <c r="CA15" i="2" s="1"/>
  <c r="F15" i="2"/>
  <c r="E15" i="2"/>
  <c r="D15" i="2"/>
  <c r="CJ14" i="2"/>
  <c r="CI14" i="2"/>
  <c r="CB14" i="2" s="1"/>
  <c r="CH14" i="2"/>
  <c r="CC14" i="2"/>
  <c r="CA14" i="2"/>
  <c r="F14" i="2"/>
  <c r="D14" i="2" s="1"/>
  <c r="E14" i="2"/>
  <c r="CH13" i="2"/>
  <c r="CA13" i="2" s="1"/>
  <c r="F13" i="2"/>
  <c r="E13" i="2"/>
  <c r="D13" i="2"/>
  <c r="CH12" i="2"/>
  <c r="CA12" i="2"/>
  <c r="F12" i="2"/>
  <c r="D12" i="2" s="1"/>
  <c r="E12" i="2"/>
  <c r="A5" i="2"/>
  <c r="A4" i="2"/>
  <c r="A3" i="2"/>
  <c r="A2" i="2"/>
  <c r="CM23" i="2" l="1"/>
  <c r="CI23" i="2"/>
  <c r="CB23" i="2" s="1"/>
  <c r="CD23" i="2"/>
  <c r="CL23" i="2"/>
  <c r="CC23" i="2"/>
  <c r="AL23" i="2" s="1"/>
  <c r="CJ23" i="2"/>
  <c r="CF23" i="2"/>
  <c r="CK23" i="2"/>
  <c r="CE23" i="2"/>
  <c r="CM31" i="2"/>
  <c r="CI31" i="2"/>
  <c r="CB31" i="2" s="1"/>
  <c r="CD31" i="2"/>
  <c r="CL31" i="2"/>
  <c r="CC31" i="2"/>
  <c r="CJ31" i="2"/>
  <c r="CK31" i="2"/>
  <c r="CE31" i="2"/>
  <c r="CF31" i="2"/>
  <c r="CI42" i="2"/>
  <c r="CB42" i="2" s="1"/>
  <c r="AJ42" i="2" s="1"/>
  <c r="CE42" i="2"/>
  <c r="CD42" i="2"/>
  <c r="CL42" i="2"/>
  <c r="CK42" i="2"/>
  <c r="CM27" i="2"/>
  <c r="CI27" i="2"/>
  <c r="CB27" i="2" s="1"/>
  <c r="AL27" i="2" s="1"/>
  <c r="CD27" i="2"/>
  <c r="CL27" i="2"/>
  <c r="CC27" i="2"/>
  <c r="CJ27" i="2"/>
  <c r="CE27" i="2"/>
  <c r="CF27" i="2"/>
  <c r="CK27" i="2"/>
  <c r="CM35" i="2"/>
  <c r="CI35" i="2"/>
  <c r="CB35" i="2" s="1"/>
  <c r="CD35" i="2"/>
  <c r="CL35" i="2"/>
  <c r="CC35" i="2"/>
  <c r="AL35" i="2" s="1"/>
  <c r="CJ35" i="2"/>
  <c r="CF35" i="2"/>
  <c r="CE35" i="2"/>
  <c r="CK35" i="2"/>
  <c r="CJ44" i="2"/>
  <c r="CD44" i="2"/>
  <c r="CI44" i="2"/>
  <c r="CB44" i="2" s="1"/>
  <c r="AJ44" i="2" s="1"/>
  <c r="CC44" i="2"/>
  <c r="CL44" i="2"/>
  <c r="CE44" i="2"/>
  <c r="CK44" i="2"/>
  <c r="CM21" i="2"/>
  <c r="CI21" i="2"/>
  <c r="CB21" i="2" s="1"/>
  <c r="AL21" i="2" s="1"/>
  <c r="CD21" i="2"/>
  <c r="CL21" i="2"/>
  <c r="CC21" i="2"/>
  <c r="CJ21" i="2"/>
  <c r="CK21" i="2"/>
  <c r="CF21" i="2"/>
  <c r="CE21" i="2"/>
  <c r="CM29" i="2"/>
  <c r="CI29" i="2"/>
  <c r="CB29" i="2" s="1"/>
  <c r="CD29" i="2"/>
  <c r="CL29" i="2"/>
  <c r="CC29" i="2"/>
  <c r="AL29" i="2" s="1"/>
  <c r="CJ29" i="2"/>
  <c r="CE29" i="2"/>
  <c r="CF29" i="2"/>
  <c r="CK29" i="2"/>
  <c r="CM25" i="2"/>
  <c r="CI25" i="2"/>
  <c r="CB25" i="2" s="1"/>
  <c r="CD25" i="2"/>
  <c r="CL25" i="2"/>
  <c r="CC25" i="2"/>
  <c r="CJ25" i="2"/>
  <c r="CF25" i="2"/>
  <c r="CK25" i="2"/>
  <c r="CE25" i="2"/>
  <c r="CM33" i="2"/>
  <c r="CI33" i="2"/>
  <c r="CB33" i="2" s="1"/>
  <c r="CD33" i="2"/>
  <c r="CL33" i="2"/>
  <c r="CC33" i="2"/>
  <c r="AL33" i="2" s="1"/>
  <c r="CJ33" i="2"/>
  <c r="CF33" i="2"/>
  <c r="CK33" i="2"/>
  <c r="CE33" i="2"/>
  <c r="CL12" i="2"/>
  <c r="CK12" i="2"/>
  <c r="CE12" i="2"/>
  <c r="CJ13" i="2"/>
  <c r="CD13" i="2"/>
  <c r="CI13" i="2"/>
  <c r="CB13" i="2" s="1"/>
  <c r="CC13" i="2"/>
  <c r="AJ13" i="2" s="1"/>
  <c r="CL13" i="2"/>
  <c r="F36" i="2"/>
  <c r="D19" i="2"/>
  <c r="F54" i="2"/>
  <c r="CD49" i="2"/>
  <c r="CD53" i="2"/>
  <c r="CL57" i="2"/>
  <c r="CK57" i="2"/>
  <c r="CE57" i="2"/>
  <c r="CK172" i="2"/>
  <c r="CD172" i="2" s="1"/>
  <c r="CJ172" i="2"/>
  <c r="CC172" i="2" s="1"/>
  <c r="CH172" i="2"/>
  <c r="CA172" i="2" s="1"/>
  <c r="CJ187" i="2"/>
  <c r="CC187" i="2" s="1"/>
  <c r="CI187" i="2"/>
  <c r="CB187" i="2" s="1"/>
  <c r="CK187" i="2"/>
  <c r="CD187" i="2" s="1"/>
  <c r="CL187" i="2"/>
  <c r="CE187" i="2" s="1"/>
  <c r="CM24" i="2"/>
  <c r="CI24" i="2"/>
  <c r="CB24" i="2" s="1"/>
  <c r="CD24" i="2"/>
  <c r="CL24" i="2"/>
  <c r="CC24" i="2"/>
  <c r="CJ24" i="2"/>
  <c r="CM26" i="2"/>
  <c r="CI26" i="2"/>
  <c r="CB26" i="2" s="1"/>
  <c r="AL26" i="2" s="1"/>
  <c r="CD26" i="2"/>
  <c r="CL26" i="2"/>
  <c r="CC26" i="2"/>
  <c r="CM34" i="2"/>
  <c r="CI34" i="2"/>
  <c r="CB34" i="2" s="1"/>
  <c r="CD34" i="2"/>
  <c r="CL34" i="2"/>
  <c r="CC34" i="2"/>
  <c r="AL34" i="2" s="1"/>
  <c r="CJ34" i="2"/>
  <c r="CJ45" i="2"/>
  <c r="CC45" i="2"/>
  <c r="CI45" i="2"/>
  <c r="CB45" i="2" s="1"/>
  <c r="AJ45" i="2" s="1"/>
  <c r="J64" i="2"/>
  <c r="CM82" i="2"/>
  <c r="CI82" i="2"/>
  <c r="CE82" i="2"/>
  <c r="CA82" i="2"/>
  <c r="CL82" i="2"/>
  <c r="CH82" i="2"/>
  <c r="CD82" i="2"/>
  <c r="CM83" i="2"/>
  <c r="CI83" i="2"/>
  <c r="CE83" i="2"/>
  <c r="CA83" i="2"/>
  <c r="V83" i="2" s="1"/>
  <c r="CL83" i="2"/>
  <c r="CH83" i="2"/>
  <c r="CD83" i="2"/>
  <c r="CM84" i="2"/>
  <c r="CI84" i="2"/>
  <c r="CE84" i="2"/>
  <c r="CA84" i="2"/>
  <c r="CL84" i="2"/>
  <c r="CH84" i="2"/>
  <c r="CD84" i="2"/>
  <c r="CM85" i="2"/>
  <c r="CI85" i="2"/>
  <c r="CE85" i="2"/>
  <c r="CA85" i="2"/>
  <c r="CL85" i="2"/>
  <c r="CH85" i="2"/>
  <c r="CD85" i="2"/>
  <c r="CM86" i="2"/>
  <c r="CI86" i="2"/>
  <c r="CE86" i="2"/>
  <c r="CA86" i="2"/>
  <c r="CL86" i="2"/>
  <c r="CH86" i="2"/>
  <c r="CD86" i="2"/>
  <c r="CM87" i="2"/>
  <c r="CI87" i="2"/>
  <c r="CE87" i="2"/>
  <c r="CA87" i="2"/>
  <c r="V87" i="2" s="1"/>
  <c r="CL87" i="2"/>
  <c r="CH87" i="2"/>
  <c r="CD87" i="2"/>
  <c r="CM88" i="2"/>
  <c r="CI88" i="2"/>
  <c r="CE88" i="2"/>
  <c r="CA88" i="2"/>
  <c r="CL88" i="2"/>
  <c r="CH88" i="2"/>
  <c r="CD88" i="2"/>
  <c r="CK163" i="2"/>
  <c r="CD163" i="2" s="1"/>
  <c r="CJ163" i="2"/>
  <c r="CC163" i="2" s="1"/>
  <c r="CI163" i="2"/>
  <c r="CB163" i="2" s="1"/>
  <c r="CH163" i="2"/>
  <c r="CA163" i="2" s="1"/>
  <c r="CK180" i="2"/>
  <c r="CD180" i="2" s="1"/>
  <c r="CJ180" i="2"/>
  <c r="CC180" i="2" s="1"/>
  <c r="CH180" i="2"/>
  <c r="CA180" i="2" s="1"/>
  <c r="CL14" i="2"/>
  <c r="CK14" i="2"/>
  <c r="CE14" i="2"/>
  <c r="CJ15" i="2"/>
  <c r="CD15" i="2"/>
  <c r="CI15" i="2"/>
  <c r="CB15" i="2" s="1"/>
  <c r="AJ15" i="2" s="1"/>
  <c r="CC15" i="2"/>
  <c r="CE24" i="2"/>
  <c r="AL24" i="2" s="1"/>
  <c r="CK24" i="2"/>
  <c r="CK26" i="2"/>
  <c r="AL31" i="2"/>
  <c r="CE32" i="2"/>
  <c r="CL45" i="2"/>
  <c r="CJ46" i="2"/>
  <c r="CL47" i="2"/>
  <c r="CK47" i="2"/>
  <c r="CE47" i="2"/>
  <c r="CD47" i="2"/>
  <c r="AJ47" i="2" s="1"/>
  <c r="CJ48" i="2"/>
  <c r="CD48" i="2"/>
  <c r="CI48" i="2"/>
  <c r="CB48" i="2" s="1"/>
  <c r="CC48" i="2"/>
  <c r="AJ48" i="2" s="1"/>
  <c r="CL48" i="2"/>
  <c r="CL51" i="2"/>
  <c r="CK51" i="2"/>
  <c r="CE51" i="2"/>
  <c r="AJ51" i="2" s="1"/>
  <c r="CD51" i="2"/>
  <c r="CJ52" i="2"/>
  <c r="CD52" i="2"/>
  <c r="CI52" i="2"/>
  <c r="CB52" i="2" s="1"/>
  <c r="AJ52" i="2" s="1"/>
  <c r="CC52" i="2"/>
  <c r="CL52" i="2"/>
  <c r="F58" i="2"/>
  <c r="D58" i="2" s="1"/>
  <c r="D55" i="2"/>
  <c r="CJ56" i="2"/>
  <c r="CD56" i="2"/>
  <c r="CI56" i="2"/>
  <c r="CB56" i="2" s="1"/>
  <c r="AJ56" i="2" s="1"/>
  <c r="CC56" i="2"/>
  <c r="CL56" i="2"/>
  <c r="CI57" i="2"/>
  <c r="CB57" i="2" s="1"/>
  <c r="J68" i="2"/>
  <c r="J69" i="2"/>
  <c r="CB80" i="2"/>
  <c r="CB81" i="2"/>
  <c r="CB82" i="2"/>
  <c r="CJ82" i="2"/>
  <c r="CB83" i="2"/>
  <c r="CJ83" i="2"/>
  <c r="CB84" i="2"/>
  <c r="CJ84" i="2"/>
  <c r="CB85" i="2"/>
  <c r="CJ85" i="2"/>
  <c r="CB86" i="2"/>
  <c r="CJ86" i="2"/>
  <c r="CB87" i="2"/>
  <c r="CJ87" i="2"/>
  <c r="CB88" i="2"/>
  <c r="CJ88" i="2"/>
  <c r="CB89" i="2"/>
  <c r="CB90" i="2"/>
  <c r="CB91" i="2"/>
  <c r="CK93" i="2"/>
  <c r="CF93" i="2"/>
  <c r="CA93" i="2"/>
  <c r="CN93" i="2"/>
  <c r="CG93" i="2" s="1"/>
  <c r="CI93" i="2"/>
  <c r="CE93" i="2"/>
  <c r="CH93" i="2"/>
  <c r="V141" i="2"/>
  <c r="CH153" i="2"/>
  <c r="CA153" i="2" s="1"/>
  <c r="CK153" i="2"/>
  <c r="CD153" i="2" s="1"/>
  <c r="CJ153" i="2"/>
  <c r="CC153" i="2" s="1"/>
  <c r="CI153" i="2"/>
  <c r="CB153" i="2" s="1"/>
  <c r="CK171" i="2"/>
  <c r="CD171" i="2" s="1"/>
  <c r="CJ171" i="2"/>
  <c r="CC171" i="2" s="1"/>
  <c r="CI171" i="2"/>
  <c r="CB171" i="2" s="1"/>
  <c r="CH171" i="2"/>
  <c r="CA171" i="2" s="1"/>
  <c r="CM213" i="2"/>
  <c r="CI213" i="2"/>
  <c r="CB213" i="2" s="1"/>
  <c r="CE213" i="2"/>
  <c r="CL213" i="2"/>
  <c r="CG213" i="2"/>
  <c r="CF213" i="2"/>
  <c r="CK213" i="2"/>
  <c r="CJ211" i="2"/>
  <c r="CC211" i="2" s="1"/>
  <c r="CD213" i="2"/>
  <c r="CD12" i="2"/>
  <c r="CI46" i="2"/>
  <c r="CB46" i="2" s="1"/>
  <c r="CC46" i="2"/>
  <c r="CL46" i="2"/>
  <c r="CL49" i="2"/>
  <c r="CK49" i="2"/>
  <c r="CE49" i="2"/>
  <c r="CJ50" i="2"/>
  <c r="CD50" i="2"/>
  <c r="CI50" i="2"/>
  <c r="CB50" i="2" s="1"/>
  <c r="CC50" i="2"/>
  <c r="AJ50" i="2" s="1"/>
  <c r="CL50" i="2"/>
  <c r="CL53" i="2"/>
  <c r="CK53" i="2"/>
  <c r="CE53" i="2"/>
  <c r="D54" i="2"/>
  <c r="CJ54" i="2" s="1"/>
  <c r="CD57" i="2"/>
  <c r="CI154" i="2"/>
  <c r="CB154" i="2" s="1"/>
  <c r="CH154" i="2"/>
  <c r="CA154" i="2" s="1"/>
  <c r="U154" i="2" s="1"/>
  <c r="CK154" i="2"/>
  <c r="CD154" i="2" s="1"/>
  <c r="CJ154" i="2"/>
  <c r="CC154" i="2" s="1"/>
  <c r="CE13" i="2"/>
  <c r="CM20" i="2"/>
  <c r="CI20" i="2"/>
  <c r="CB20" i="2" s="1"/>
  <c r="CD20" i="2"/>
  <c r="CL20" i="2"/>
  <c r="CC20" i="2"/>
  <c r="AL20" i="2" s="1"/>
  <c r="CJ20" i="2"/>
  <c r="CM22" i="2"/>
  <c r="CI22" i="2"/>
  <c r="CB22" i="2" s="1"/>
  <c r="AL22" i="2" s="1"/>
  <c r="CD22" i="2"/>
  <c r="CL22" i="2"/>
  <c r="CC22" i="2"/>
  <c r="CJ22" i="2"/>
  <c r="CJ26" i="2"/>
  <c r="CM28" i="2"/>
  <c r="CI28" i="2"/>
  <c r="CB28" i="2" s="1"/>
  <c r="CD28" i="2"/>
  <c r="CL28" i="2"/>
  <c r="CC28" i="2"/>
  <c r="CJ28" i="2"/>
  <c r="CM30" i="2"/>
  <c r="CI30" i="2"/>
  <c r="CB30" i="2" s="1"/>
  <c r="AL30" i="2" s="1"/>
  <c r="CD30" i="2"/>
  <c r="CL30" i="2"/>
  <c r="CC30" i="2"/>
  <c r="CJ30" i="2"/>
  <c r="CM32" i="2"/>
  <c r="CI32" i="2"/>
  <c r="CB32" i="2" s="1"/>
  <c r="AL32" i="2" s="1"/>
  <c r="CD32" i="2"/>
  <c r="CL32" i="2"/>
  <c r="CC32" i="2"/>
  <c r="CJ32" i="2"/>
  <c r="CK45" i="2"/>
  <c r="CD46" i="2"/>
  <c r="CE46" i="2"/>
  <c r="CD54" i="2"/>
  <c r="D132" i="2"/>
  <c r="CM80" i="2"/>
  <c r="CI80" i="2"/>
  <c r="CE80" i="2"/>
  <c r="CA80" i="2"/>
  <c r="CL80" i="2"/>
  <c r="CH80" i="2"/>
  <c r="CD80" i="2"/>
  <c r="CM81" i="2"/>
  <c r="CI81" i="2"/>
  <c r="CE81" i="2"/>
  <c r="CA81" i="2"/>
  <c r="V81" i="2" s="1"/>
  <c r="CL81" i="2"/>
  <c r="CH81" i="2"/>
  <c r="CD81" i="2"/>
  <c r="CM89" i="2"/>
  <c r="CI89" i="2"/>
  <c r="CE89" i="2"/>
  <c r="CA89" i="2"/>
  <c r="CL89" i="2"/>
  <c r="CH89" i="2"/>
  <c r="CD89" i="2"/>
  <c r="CM90" i="2"/>
  <c r="CI90" i="2"/>
  <c r="CE90" i="2"/>
  <c r="CA90" i="2"/>
  <c r="V90" i="2" s="1"/>
  <c r="CL90" i="2"/>
  <c r="CH90" i="2"/>
  <c r="CD90" i="2"/>
  <c r="CK91" i="2"/>
  <c r="CF91" i="2"/>
  <c r="CA91" i="2"/>
  <c r="CN91" i="2"/>
  <c r="CG91" i="2" s="1"/>
  <c r="CI91" i="2"/>
  <c r="CE91" i="2"/>
  <c r="CH91" i="2"/>
  <c r="CI12" i="2"/>
  <c r="CB12" i="2" s="1"/>
  <c r="CD14" i="2"/>
  <c r="AJ14" i="2" s="1"/>
  <c r="CL15" i="2"/>
  <c r="CE20" i="2"/>
  <c r="CE22" i="2"/>
  <c r="CK22" i="2"/>
  <c r="AL25" i="2"/>
  <c r="CE26" i="2"/>
  <c r="CE28" i="2"/>
  <c r="CE30" i="2"/>
  <c r="CE34" i="2"/>
  <c r="CK34" i="2"/>
  <c r="CC12" i="2"/>
  <c r="CJ12" i="2"/>
  <c r="CK13" i="2"/>
  <c r="CE15" i="2"/>
  <c r="CF20" i="2"/>
  <c r="CF22" i="2"/>
  <c r="CF24" i="2"/>
  <c r="CF26" i="2"/>
  <c r="CF28" i="2"/>
  <c r="AL28" i="2" s="1"/>
  <c r="CF30" i="2"/>
  <c r="CF32" i="2"/>
  <c r="CF34" i="2"/>
  <c r="CL41" i="2"/>
  <c r="CK41" i="2"/>
  <c r="CE41" i="2"/>
  <c r="CD41" i="2"/>
  <c r="CL43" i="2"/>
  <c r="CD43" i="2"/>
  <c r="AJ43" i="2" s="1"/>
  <c r="CK43" i="2"/>
  <c r="CD45" i="2"/>
  <c r="CK46" i="2"/>
  <c r="CE48" i="2"/>
  <c r="CC49" i="2"/>
  <c r="AJ49" i="2" s="1"/>
  <c r="CJ49" i="2"/>
  <c r="CK50" i="2"/>
  <c r="CE52" i="2"/>
  <c r="CC53" i="2"/>
  <c r="AJ53" i="2" s="1"/>
  <c r="CJ53" i="2"/>
  <c r="CE56" i="2"/>
  <c r="CC57" i="2"/>
  <c r="CJ57" i="2"/>
  <c r="CC80" i="2"/>
  <c r="CK80" i="2"/>
  <c r="CC81" i="2"/>
  <c r="CK81" i="2"/>
  <c r="CC82" i="2"/>
  <c r="CK82" i="2"/>
  <c r="CC83" i="2"/>
  <c r="CK83" i="2"/>
  <c r="CC84" i="2"/>
  <c r="CK84" i="2"/>
  <c r="CC85" i="2"/>
  <c r="CK85" i="2"/>
  <c r="CC86" i="2"/>
  <c r="CK86" i="2"/>
  <c r="CC87" i="2"/>
  <c r="CK87" i="2"/>
  <c r="CC88" i="2"/>
  <c r="CK88" i="2"/>
  <c r="CC89" i="2"/>
  <c r="CK89" i="2"/>
  <c r="CC90" i="2"/>
  <c r="CK90" i="2"/>
  <c r="CD91" i="2"/>
  <c r="CM91" i="2"/>
  <c r="CB93" i="2"/>
  <c r="CL93" i="2"/>
  <c r="CH161" i="2"/>
  <c r="CA161" i="2" s="1"/>
  <c r="CK161" i="2"/>
  <c r="CD161" i="2" s="1"/>
  <c r="CI161" i="2"/>
  <c r="CB161" i="2" s="1"/>
  <c r="CJ161" i="2"/>
  <c r="CC161" i="2" s="1"/>
  <c r="CK164" i="2"/>
  <c r="CD164" i="2" s="1"/>
  <c r="CJ164" i="2"/>
  <c r="CC164" i="2" s="1"/>
  <c r="CH164" i="2"/>
  <c r="CA164" i="2" s="1"/>
  <c r="CI172" i="2"/>
  <c r="CB172" i="2" s="1"/>
  <c r="CK179" i="2"/>
  <c r="CD179" i="2" s="1"/>
  <c r="CJ179" i="2"/>
  <c r="CC179" i="2" s="1"/>
  <c r="CI179" i="2"/>
  <c r="CB179" i="2" s="1"/>
  <c r="CH179" i="2"/>
  <c r="CA179" i="2" s="1"/>
  <c r="U179" i="2" s="1"/>
  <c r="CH187" i="2"/>
  <c r="CA187" i="2" s="1"/>
  <c r="CK204" i="2"/>
  <c r="CG204" i="2"/>
  <c r="CE204" i="2"/>
  <c r="CN204" i="2"/>
  <c r="CI204" i="2"/>
  <c r="CB204" i="2" s="1"/>
  <c r="CD204" i="2"/>
  <c r="CM204" i="2"/>
  <c r="CF204" i="2"/>
  <c r="CL204" i="2"/>
  <c r="CK206" i="2"/>
  <c r="CG206" i="2"/>
  <c r="CE206" i="2"/>
  <c r="CJ204" i="2"/>
  <c r="CC204" i="2" s="1"/>
  <c r="CN206" i="2"/>
  <c r="CI206" i="2"/>
  <c r="CB206" i="2" s="1"/>
  <c r="AF206" i="2" s="1"/>
  <c r="CD206" i="2"/>
  <c r="CF206" i="2"/>
  <c r="CL206" i="2"/>
  <c r="CM206" i="2"/>
  <c r="CH95" i="2"/>
  <c r="CM95" i="2"/>
  <c r="CK97" i="2"/>
  <c r="CC98" i="2"/>
  <c r="CK98" i="2"/>
  <c r="CC99" i="2"/>
  <c r="CK99" i="2"/>
  <c r="CE100" i="2"/>
  <c r="CC104" i="2"/>
  <c r="CK104" i="2"/>
  <c r="CC105" i="2"/>
  <c r="CK105" i="2"/>
  <c r="CC106" i="2"/>
  <c r="CK106" i="2"/>
  <c r="CC107" i="2"/>
  <c r="CK107" i="2"/>
  <c r="CC108" i="2"/>
  <c r="CK108" i="2"/>
  <c r="CC109" i="2"/>
  <c r="CK109" i="2"/>
  <c r="CC110" i="2"/>
  <c r="CK112" i="2"/>
  <c r="CM112" i="2"/>
  <c r="CI112" i="2"/>
  <c r="CH112" i="2"/>
  <c r="CK166" i="2"/>
  <c r="CD166" i="2" s="1"/>
  <c r="CJ166" i="2"/>
  <c r="CC166" i="2" s="1"/>
  <c r="CH166" i="2"/>
  <c r="CA166" i="2" s="1"/>
  <c r="CK174" i="2"/>
  <c r="CD174" i="2" s="1"/>
  <c r="CJ174" i="2"/>
  <c r="CC174" i="2" s="1"/>
  <c r="CH174" i="2"/>
  <c r="CA174" i="2" s="1"/>
  <c r="U174" i="2" s="1"/>
  <c r="CK181" i="2"/>
  <c r="CD181" i="2" s="1"/>
  <c r="CJ181" i="2"/>
  <c r="CC181" i="2" s="1"/>
  <c r="CI181" i="2"/>
  <c r="CB181" i="2" s="1"/>
  <c r="U181" i="2" s="1"/>
  <c r="CM244" i="2"/>
  <c r="CI244" i="2"/>
  <c r="CB244" i="2" s="1"/>
  <c r="CE244" i="2"/>
  <c r="CL244" i="2"/>
  <c r="CD244" i="2"/>
  <c r="CN244" i="2"/>
  <c r="CG244" i="2"/>
  <c r="CK244" i="2"/>
  <c r="CJ242" i="2"/>
  <c r="CC242" i="2" s="1"/>
  <c r="CE95" i="2"/>
  <c r="CI95" i="2"/>
  <c r="CN95" i="2"/>
  <c r="CG95" i="2" s="1"/>
  <c r="CD97" i="2"/>
  <c r="CH97" i="2"/>
  <c r="CL97" i="2"/>
  <c r="CD98" i="2"/>
  <c r="CH98" i="2"/>
  <c r="CL98" i="2"/>
  <c r="CD99" i="2"/>
  <c r="CH99" i="2"/>
  <c r="CL99" i="2"/>
  <c r="CF100" i="2"/>
  <c r="CL100" i="2"/>
  <c r="CD101" i="2"/>
  <c r="CH101" i="2"/>
  <c r="CL101" i="2"/>
  <c r="CD102" i="2"/>
  <c r="CH102" i="2"/>
  <c r="CL102" i="2"/>
  <c r="CD103" i="2"/>
  <c r="CH103" i="2"/>
  <c r="CL103" i="2"/>
  <c r="CD104" i="2"/>
  <c r="CH104" i="2"/>
  <c r="CL104" i="2"/>
  <c r="CD105" i="2"/>
  <c r="CH105" i="2"/>
  <c r="CL105" i="2"/>
  <c r="CD106" i="2"/>
  <c r="CH106" i="2"/>
  <c r="CL106" i="2"/>
  <c r="CD107" i="2"/>
  <c r="CH107" i="2"/>
  <c r="CL107" i="2"/>
  <c r="CD108" i="2"/>
  <c r="CH108" i="2"/>
  <c r="CL108" i="2"/>
  <c r="CD109" i="2"/>
  <c r="CH109" i="2"/>
  <c r="CL109" i="2"/>
  <c r="CD110" i="2"/>
  <c r="CH110" i="2"/>
  <c r="CL110" i="2"/>
  <c r="CD111" i="2"/>
  <c r="CH111" i="2"/>
  <c r="CL111" i="2"/>
  <c r="CD112" i="2"/>
  <c r="CJ112" i="2"/>
  <c r="D144" i="2"/>
  <c r="CL136" i="2"/>
  <c r="CH136" i="2"/>
  <c r="CD136" i="2"/>
  <c r="CN136" i="2"/>
  <c r="CG136" i="2" s="1"/>
  <c r="CJ136" i="2"/>
  <c r="CF136" i="2"/>
  <c r="CB136" i="2"/>
  <c r="CL137" i="2"/>
  <c r="CH137" i="2"/>
  <c r="CK137" i="2"/>
  <c r="CJ137" i="2"/>
  <c r="CD137" i="2"/>
  <c r="CN137" i="2"/>
  <c r="CG137" i="2" s="1"/>
  <c r="CF137" i="2"/>
  <c r="CB137" i="2"/>
  <c r="CI137" i="2"/>
  <c r="V139" i="2"/>
  <c r="CK156" i="2"/>
  <c r="CD156" i="2" s="1"/>
  <c r="CJ156" i="2"/>
  <c r="CC156" i="2" s="1"/>
  <c r="CI156" i="2"/>
  <c r="CB156" i="2" s="1"/>
  <c r="U156" i="2" s="1"/>
  <c r="CH157" i="2"/>
  <c r="CA157" i="2" s="1"/>
  <c r="CK157" i="2"/>
  <c r="CD157" i="2" s="1"/>
  <c r="CJ157" i="2"/>
  <c r="CC157" i="2" s="1"/>
  <c r="CI158" i="2"/>
  <c r="CB158" i="2" s="1"/>
  <c r="CH158" i="2"/>
  <c r="CA158" i="2" s="1"/>
  <c r="CK158" i="2"/>
  <c r="CD158" i="2" s="1"/>
  <c r="CK167" i="2"/>
  <c r="CD167" i="2" s="1"/>
  <c r="CJ167" i="2"/>
  <c r="CC167" i="2" s="1"/>
  <c r="CI167" i="2"/>
  <c r="CB167" i="2" s="1"/>
  <c r="U167" i="2" s="1"/>
  <c r="CK168" i="2"/>
  <c r="CD168" i="2" s="1"/>
  <c r="CJ168" i="2"/>
  <c r="CC168" i="2" s="1"/>
  <c r="CH168" i="2"/>
  <c r="CA168" i="2" s="1"/>
  <c r="U168" i="2" s="1"/>
  <c r="CI168" i="2"/>
  <c r="CB168" i="2" s="1"/>
  <c r="CK175" i="2"/>
  <c r="CD175" i="2" s="1"/>
  <c r="CJ175" i="2"/>
  <c r="CC175" i="2" s="1"/>
  <c r="CI175" i="2"/>
  <c r="CB175" i="2" s="1"/>
  <c r="U175" i="2" s="1"/>
  <c r="CK176" i="2"/>
  <c r="CD176" i="2" s="1"/>
  <c r="CJ176" i="2"/>
  <c r="CC176" i="2" s="1"/>
  <c r="CH176" i="2"/>
  <c r="CA176" i="2" s="1"/>
  <c r="CI176" i="2"/>
  <c r="CB176" i="2" s="1"/>
  <c r="CN203" i="2"/>
  <c r="CF203" i="2"/>
  <c r="CM203" i="2"/>
  <c r="CI203" i="2"/>
  <c r="CB203" i="2" s="1"/>
  <c r="CE203" i="2"/>
  <c r="CK203" i="2"/>
  <c r="CG203" i="2"/>
  <c r="AF204" i="2"/>
  <c r="CK212" i="2"/>
  <c r="CG212" i="2"/>
  <c r="CM212" i="2"/>
  <c r="CI212" i="2"/>
  <c r="CB212" i="2" s="1"/>
  <c r="AF212" i="2" s="1"/>
  <c r="CL212" i="2"/>
  <c r="CE212" i="2"/>
  <c r="CJ210" i="2"/>
  <c r="CC210" i="2" s="1"/>
  <c r="CD212" i="2"/>
  <c r="CN212" i="2"/>
  <c r="CN259" i="2"/>
  <c r="CF259" i="2"/>
  <c r="CM259" i="2"/>
  <c r="CI259" i="2"/>
  <c r="CB259" i="2" s="1"/>
  <c r="CL259" i="2"/>
  <c r="CE259" i="2"/>
  <c r="CG259" i="2"/>
  <c r="CD259" i="2"/>
  <c r="CK259" i="2"/>
  <c r="CJ257" i="2"/>
  <c r="CC257" i="2" s="1"/>
  <c r="CD95" i="2"/>
  <c r="CC97" i="2"/>
  <c r="CK100" i="2"/>
  <c r="CC101" i="2"/>
  <c r="CK101" i="2"/>
  <c r="CC102" i="2"/>
  <c r="CK102" i="2"/>
  <c r="CC103" i="2"/>
  <c r="CK103" i="2"/>
  <c r="CK110" i="2"/>
  <c r="CC111" i="2"/>
  <c r="CK111" i="2"/>
  <c r="CC112" i="2"/>
  <c r="CK165" i="2"/>
  <c r="CD165" i="2" s="1"/>
  <c r="CJ165" i="2"/>
  <c r="CC165" i="2" s="1"/>
  <c r="CI165" i="2"/>
  <c r="CB165" i="2" s="1"/>
  <c r="U165" i="2" s="1"/>
  <c r="CI166" i="2"/>
  <c r="CB166" i="2" s="1"/>
  <c r="CK173" i="2"/>
  <c r="CD173" i="2" s="1"/>
  <c r="CJ173" i="2"/>
  <c r="CC173" i="2" s="1"/>
  <c r="CI173" i="2"/>
  <c r="CB173" i="2" s="1"/>
  <c r="U173" i="2" s="1"/>
  <c r="CI174" i="2"/>
  <c r="CB174" i="2" s="1"/>
  <c r="CI186" i="2"/>
  <c r="CB186" i="2" s="1"/>
  <c r="CL186" i="2"/>
  <c r="CE186" i="2" s="1"/>
  <c r="CH186" i="2"/>
  <c r="CA186" i="2" s="1"/>
  <c r="CK186" i="2"/>
  <c r="CD186" i="2" s="1"/>
  <c r="CM221" i="2"/>
  <c r="CI221" i="2"/>
  <c r="CB221" i="2" s="1"/>
  <c r="CD221" i="2"/>
  <c r="CL221" i="2"/>
  <c r="CF221" i="2"/>
  <c r="CJ219" i="2"/>
  <c r="CC219" i="2" s="1"/>
  <c r="CK221" i="2"/>
  <c r="CG221" i="2"/>
  <c r="CN221" i="2"/>
  <c r="CM222" i="2"/>
  <c r="CI222" i="2"/>
  <c r="CB222" i="2" s="1"/>
  <c r="CD222" i="2"/>
  <c r="CK222" i="2"/>
  <c r="CE222" i="2"/>
  <c r="CN222" i="2"/>
  <c r="CG222" i="2"/>
  <c r="CL222" i="2"/>
  <c r="CJ220" i="2"/>
  <c r="CC220" i="2" s="1"/>
  <c r="CF222" i="2"/>
  <c r="CD92" i="2"/>
  <c r="V92" i="2" s="1"/>
  <c r="CH92" i="2"/>
  <c r="CD94" i="2"/>
  <c r="V94" i="2" s="1"/>
  <c r="CH94" i="2"/>
  <c r="CA95" i="2"/>
  <c r="CF95" i="2"/>
  <c r="CD96" i="2"/>
  <c r="V96" i="2" s="1"/>
  <c r="CH96" i="2"/>
  <c r="CA97" i="2"/>
  <c r="CE97" i="2"/>
  <c r="CI97" i="2"/>
  <c r="CA98" i="2"/>
  <c r="CE98" i="2"/>
  <c r="CI98" i="2"/>
  <c r="CA99" i="2"/>
  <c r="CE99" i="2"/>
  <c r="CI99" i="2"/>
  <c r="CB100" i="2"/>
  <c r="V100" i="2" s="1"/>
  <c r="CA101" i="2"/>
  <c r="CE101" i="2"/>
  <c r="CI101" i="2"/>
  <c r="CA102" i="2"/>
  <c r="V102" i="2" s="1"/>
  <c r="CE102" i="2"/>
  <c r="CI102" i="2"/>
  <c r="CA103" i="2"/>
  <c r="CE103" i="2"/>
  <c r="CI103" i="2"/>
  <c r="CA104" i="2"/>
  <c r="V104" i="2" s="1"/>
  <c r="CE104" i="2"/>
  <c r="CI104" i="2"/>
  <c r="CA105" i="2"/>
  <c r="CE105" i="2"/>
  <c r="CI105" i="2"/>
  <c r="CA106" i="2"/>
  <c r="V106" i="2" s="1"/>
  <c r="CE106" i="2"/>
  <c r="CI106" i="2"/>
  <c r="CA107" i="2"/>
  <c r="CE107" i="2"/>
  <c r="CI107" i="2"/>
  <c r="CA108" i="2"/>
  <c r="V108" i="2" s="1"/>
  <c r="CE108" i="2"/>
  <c r="CI108" i="2"/>
  <c r="CA109" i="2"/>
  <c r="CE109" i="2"/>
  <c r="CI109" i="2"/>
  <c r="CA110" i="2"/>
  <c r="V110" i="2" s="1"/>
  <c r="CE110" i="2"/>
  <c r="CI110" i="2"/>
  <c r="CA111" i="2"/>
  <c r="CE111" i="2"/>
  <c r="CI111" i="2"/>
  <c r="CA112" i="2"/>
  <c r="V112" i="2" s="1"/>
  <c r="CE112" i="2"/>
  <c r="CL112" i="2"/>
  <c r="CA136" i="2"/>
  <c r="CI136" i="2"/>
  <c r="CA137" i="2"/>
  <c r="CM137" i="2"/>
  <c r="CH149" i="2"/>
  <c r="CA149" i="2" s="1"/>
  <c r="CK149" i="2"/>
  <c r="CD149" i="2" s="1"/>
  <c r="CI149" i="2"/>
  <c r="CB149" i="2" s="1"/>
  <c r="CJ155" i="2"/>
  <c r="CC155" i="2" s="1"/>
  <c r="CI155" i="2"/>
  <c r="CB155" i="2" s="1"/>
  <c r="U155" i="2" s="1"/>
  <c r="CK155" i="2"/>
  <c r="CD155" i="2" s="1"/>
  <c r="CK169" i="2"/>
  <c r="CD169" i="2" s="1"/>
  <c r="CJ169" i="2"/>
  <c r="CC169" i="2" s="1"/>
  <c r="CI169" i="2"/>
  <c r="CB169" i="2" s="1"/>
  <c r="U169" i="2" s="1"/>
  <c r="CK170" i="2"/>
  <c r="CD170" i="2" s="1"/>
  <c r="CJ170" i="2"/>
  <c r="CC170" i="2" s="1"/>
  <c r="CH170" i="2"/>
  <c r="CA170" i="2" s="1"/>
  <c r="U170" i="2" s="1"/>
  <c r="CI170" i="2"/>
  <c r="CB170" i="2" s="1"/>
  <c r="CK177" i="2"/>
  <c r="CD177" i="2" s="1"/>
  <c r="CJ177" i="2"/>
  <c r="CC177" i="2" s="1"/>
  <c r="CI177" i="2"/>
  <c r="CB177" i="2" s="1"/>
  <c r="U177" i="2" s="1"/>
  <c r="CK178" i="2"/>
  <c r="CD178" i="2" s="1"/>
  <c r="CJ178" i="2"/>
  <c r="CC178" i="2" s="1"/>
  <c r="CH178" i="2"/>
  <c r="CA178" i="2" s="1"/>
  <c r="CI178" i="2"/>
  <c r="CB178" i="2" s="1"/>
  <c r="CJ186" i="2"/>
  <c r="CC186" i="2" s="1"/>
  <c r="CK208" i="2"/>
  <c r="CG208" i="2"/>
  <c r="CE208" i="2"/>
  <c r="CJ206" i="2"/>
  <c r="CC206" i="2" s="1"/>
  <c r="CN208" i="2"/>
  <c r="CI208" i="2"/>
  <c r="CB208" i="2" s="1"/>
  <c r="CD208" i="2"/>
  <c r="AF208" i="2" s="1"/>
  <c r="CM208" i="2"/>
  <c r="CK210" i="2"/>
  <c r="CG210" i="2"/>
  <c r="CE210" i="2"/>
  <c r="CJ208" i="2"/>
  <c r="CC208" i="2" s="1"/>
  <c r="CN210" i="2"/>
  <c r="CI210" i="2"/>
  <c r="CB210" i="2" s="1"/>
  <c r="CD210" i="2"/>
  <c r="AF210" i="2" s="1"/>
  <c r="CL210" i="2"/>
  <c r="CF210" i="2"/>
  <c r="CF244" i="2"/>
  <c r="CK248" i="2"/>
  <c r="CN248" i="2"/>
  <c r="CI248" i="2"/>
  <c r="CB248" i="2" s="1"/>
  <c r="CE248" i="2"/>
  <c r="CM248" i="2"/>
  <c r="CD248" i="2"/>
  <c r="CG248" i="2"/>
  <c r="CL248" i="2"/>
  <c r="CJ246" i="2"/>
  <c r="CC246" i="2" s="1"/>
  <c r="CM255" i="2"/>
  <c r="CI255" i="2"/>
  <c r="CB255" i="2" s="1"/>
  <c r="CE255" i="2"/>
  <c r="CL255" i="2"/>
  <c r="CG255" i="2"/>
  <c r="CK255" i="2"/>
  <c r="CF255" i="2"/>
  <c r="CD255" i="2"/>
  <c r="CN255" i="2"/>
  <c r="CA113" i="2"/>
  <c r="CE113" i="2"/>
  <c r="CI113" i="2"/>
  <c r="CM113" i="2"/>
  <c r="CA114" i="2"/>
  <c r="CE114" i="2"/>
  <c r="CI114" i="2"/>
  <c r="CM114" i="2"/>
  <c r="CA115" i="2"/>
  <c r="CE115" i="2"/>
  <c r="CI115" i="2"/>
  <c r="CM115" i="2"/>
  <c r="CA116" i="2"/>
  <c r="CE116" i="2"/>
  <c r="CI116" i="2"/>
  <c r="CM116" i="2"/>
  <c r="CA117" i="2"/>
  <c r="CE117" i="2"/>
  <c r="CI117" i="2"/>
  <c r="CM117" i="2"/>
  <c r="CA118" i="2"/>
  <c r="CE118" i="2"/>
  <c r="CI118" i="2"/>
  <c r="CM118" i="2"/>
  <c r="CA119" i="2"/>
  <c r="CE119" i="2"/>
  <c r="CI119" i="2"/>
  <c r="CM119" i="2"/>
  <c r="CA120" i="2"/>
  <c r="CE120" i="2"/>
  <c r="CI120" i="2"/>
  <c r="CM120" i="2"/>
  <c r="CA121" i="2"/>
  <c r="CE121" i="2"/>
  <c r="CI121" i="2"/>
  <c r="CM121" i="2"/>
  <c r="CA122" i="2"/>
  <c r="CE122" i="2"/>
  <c r="CI122" i="2"/>
  <c r="CM122" i="2"/>
  <c r="CA123" i="2"/>
  <c r="CE123" i="2"/>
  <c r="CI123" i="2"/>
  <c r="CM123" i="2"/>
  <c r="CA124" i="2"/>
  <c r="CE124" i="2"/>
  <c r="CI124" i="2"/>
  <c r="CM124" i="2"/>
  <c r="CA125" i="2"/>
  <c r="CE125" i="2"/>
  <c r="CI125" i="2"/>
  <c r="CM125" i="2"/>
  <c r="CA126" i="2"/>
  <c r="CE126" i="2"/>
  <c r="CI126" i="2"/>
  <c r="CM126" i="2"/>
  <c r="CA127" i="2"/>
  <c r="CE127" i="2"/>
  <c r="CI127" i="2"/>
  <c r="CM127" i="2"/>
  <c r="CA128" i="2"/>
  <c r="CE128" i="2"/>
  <c r="CI128" i="2"/>
  <c r="CM128" i="2"/>
  <c r="CA129" i="2"/>
  <c r="CE129" i="2"/>
  <c r="CI129" i="2"/>
  <c r="CM129" i="2"/>
  <c r="CA130" i="2"/>
  <c r="CE130" i="2"/>
  <c r="CI130" i="2"/>
  <c r="CM130" i="2"/>
  <c r="CA131" i="2"/>
  <c r="CE131" i="2"/>
  <c r="CI131" i="2"/>
  <c r="CM131" i="2"/>
  <c r="CJ151" i="2"/>
  <c r="CC151" i="2" s="1"/>
  <c r="CI151" i="2"/>
  <c r="CB151" i="2" s="1"/>
  <c r="CH151" i="2"/>
  <c r="CA151" i="2" s="1"/>
  <c r="F152" i="2"/>
  <c r="D152" i="2" s="1"/>
  <c r="D188" i="2"/>
  <c r="CL189" i="2"/>
  <c r="CE189" i="2" s="1"/>
  <c r="CH189" i="2"/>
  <c r="CA189" i="2" s="1"/>
  <c r="CK189" i="2"/>
  <c r="CD189" i="2" s="1"/>
  <c r="CJ189" i="2"/>
  <c r="CC189" i="2" s="1"/>
  <c r="CK227" i="2"/>
  <c r="CG227" i="2"/>
  <c r="CN227" i="2"/>
  <c r="CF227" i="2"/>
  <c r="CJ225" i="2"/>
  <c r="CC225" i="2" s="1"/>
  <c r="CL227" i="2"/>
  <c r="CD227" i="2"/>
  <c r="CI227" i="2"/>
  <c r="CB227" i="2" s="1"/>
  <c r="AF227" i="2" s="1"/>
  <c r="CE227" i="2"/>
  <c r="AF248" i="2"/>
  <c r="CK254" i="2"/>
  <c r="CG254" i="2"/>
  <c r="CN254" i="2"/>
  <c r="CI254" i="2"/>
  <c r="CB254" i="2" s="1"/>
  <c r="AF254" i="2" s="1"/>
  <c r="CD254" i="2"/>
  <c r="CM254" i="2"/>
  <c r="CL254" i="2"/>
  <c r="CE254" i="2"/>
  <c r="CJ252" i="2"/>
  <c r="CC252" i="2" s="1"/>
  <c r="CF254" i="2"/>
  <c r="CL260" i="2"/>
  <c r="CD260" i="2"/>
  <c r="CK260" i="2"/>
  <c r="CG260" i="2"/>
  <c r="CN260" i="2"/>
  <c r="CE260" i="2"/>
  <c r="CF260" i="2"/>
  <c r="CJ258" i="2"/>
  <c r="CC258" i="2" s="1"/>
  <c r="CM260" i="2"/>
  <c r="CI260" i="2"/>
  <c r="CB260" i="2" s="1"/>
  <c r="AF260" i="2" s="1"/>
  <c r="CL274" i="2"/>
  <c r="CD274" i="2"/>
  <c r="AF274" i="2" s="1"/>
  <c r="CK274" i="2"/>
  <c r="CG274" i="2"/>
  <c r="CI274" i="2"/>
  <c r="CB274" i="2" s="1"/>
  <c r="CJ272" i="2"/>
  <c r="CC272" i="2" s="1"/>
  <c r="CM274" i="2"/>
  <c r="CF274" i="2"/>
  <c r="CE274" i="2"/>
  <c r="CN274" i="2"/>
  <c r="CC113" i="2"/>
  <c r="CC114" i="2"/>
  <c r="CC115" i="2"/>
  <c r="CC116" i="2"/>
  <c r="CC117" i="2"/>
  <c r="CC118" i="2"/>
  <c r="CC119" i="2"/>
  <c r="CC120" i="2"/>
  <c r="CC121" i="2"/>
  <c r="CC122" i="2"/>
  <c r="CC123" i="2"/>
  <c r="CC124" i="2"/>
  <c r="CC125" i="2"/>
  <c r="CC126" i="2"/>
  <c r="CC127" i="2"/>
  <c r="CC128" i="2"/>
  <c r="CC129" i="2"/>
  <c r="CC130" i="2"/>
  <c r="CC131" i="2"/>
  <c r="V138" i="2"/>
  <c r="CI150" i="2"/>
  <c r="CB150" i="2" s="1"/>
  <c r="CH150" i="2"/>
  <c r="CA150" i="2" s="1"/>
  <c r="CJ150" i="2"/>
  <c r="CC150" i="2" s="1"/>
  <c r="CK160" i="2"/>
  <c r="CD160" i="2" s="1"/>
  <c r="CJ160" i="2"/>
  <c r="CC160" i="2" s="1"/>
  <c r="CH160" i="2"/>
  <c r="CA160" i="2" s="1"/>
  <c r="CI162" i="2"/>
  <c r="CB162" i="2" s="1"/>
  <c r="CH162" i="2"/>
  <c r="CA162" i="2" s="1"/>
  <c r="CJ162" i="2"/>
  <c r="CC162" i="2" s="1"/>
  <c r="CM223" i="2"/>
  <c r="CI223" i="2"/>
  <c r="CB223" i="2" s="1"/>
  <c r="AF223" i="2" s="1"/>
  <c r="CD223" i="2"/>
  <c r="CL223" i="2"/>
  <c r="CG223" i="2"/>
  <c r="CK223" i="2"/>
  <c r="CF223" i="2"/>
  <c r="CJ221" i="2"/>
  <c r="CC221" i="2" s="1"/>
  <c r="CN223" i="2"/>
  <c r="CM227" i="2"/>
  <c r="CK241" i="2"/>
  <c r="CG241" i="2"/>
  <c r="CJ239" i="2"/>
  <c r="CC239" i="2" s="1"/>
  <c r="CN241" i="2"/>
  <c r="CF241" i="2"/>
  <c r="CL241" i="2"/>
  <c r="CD241" i="2"/>
  <c r="CI241" i="2"/>
  <c r="CB241" i="2" s="1"/>
  <c r="AF241" i="2" s="1"/>
  <c r="CE241" i="2"/>
  <c r="CK250" i="2"/>
  <c r="CG250" i="2"/>
  <c r="CN250" i="2"/>
  <c r="CI250" i="2"/>
  <c r="CB250" i="2" s="1"/>
  <c r="AF250" i="2" s="1"/>
  <c r="CD250" i="2"/>
  <c r="CM250" i="2"/>
  <c r="CJ248" i="2"/>
  <c r="CC248" i="2" s="1"/>
  <c r="CL250" i="2"/>
  <c r="CE250" i="2"/>
  <c r="CF250" i="2"/>
  <c r="CC138" i="2"/>
  <c r="CK138" i="2"/>
  <c r="CC139" i="2"/>
  <c r="CK139" i="2"/>
  <c r="CC140" i="2"/>
  <c r="V140" i="2" s="1"/>
  <c r="CK140" i="2"/>
  <c r="CC141" i="2"/>
  <c r="CK141" i="2"/>
  <c r="CC142" i="2"/>
  <c r="V142" i="2" s="1"/>
  <c r="CK142" i="2"/>
  <c r="CC143" i="2"/>
  <c r="V143" i="2" s="1"/>
  <c r="CK143" i="2"/>
  <c r="CI159" i="2"/>
  <c r="CB159" i="2" s="1"/>
  <c r="U159" i="2" s="1"/>
  <c r="CK214" i="2"/>
  <c r="CG214" i="2"/>
  <c r="CL214" i="2"/>
  <c r="CF214" i="2"/>
  <c r="CN214" i="2"/>
  <c r="CI214" i="2"/>
  <c r="CB214" i="2" s="1"/>
  <c r="CD214" i="2"/>
  <c r="CE214" i="2"/>
  <c r="CM215" i="2"/>
  <c r="CI215" i="2"/>
  <c r="CB215" i="2" s="1"/>
  <c r="CE215" i="2"/>
  <c r="CD215" i="2"/>
  <c r="CJ213" i="2"/>
  <c r="CC213" i="2" s="1"/>
  <c r="CL215" i="2"/>
  <c r="CG215" i="2"/>
  <c r="CF215" i="2"/>
  <c r="CK216" i="2"/>
  <c r="CG216" i="2"/>
  <c r="CL216" i="2"/>
  <c r="CF216" i="2"/>
  <c r="CN216" i="2"/>
  <c r="CI216" i="2"/>
  <c r="CB216" i="2" s="1"/>
  <c r="CD216" i="2"/>
  <c r="CE216" i="2"/>
  <c r="CM217" i="2"/>
  <c r="CI217" i="2"/>
  <c r="CB217" i="2" s="1"/>
  <c r="CE217" i="2"/>
  <c r="CD217" i="2"/>
  <c r="CJ215" i="2"/>
  <c r="CC215" i="2" s="1"/>
  <c r="CL217" i="2"/>
  <c r="CG217" i="2"/>
  <c r="CF217" i="2"/>
  <c r="CK218" i="2"/>
  <c r="CG218" i="2"/>
  <c r="CL218" i="2"/>
  <c r="CF218" i="2"/>
  <c r="CN218" i="2"/>
  <c r="CI218" i="2"/>
  <c r="CB218" i="2" s="1"/>
  <c r="CD218" i="2"/>
  <c r="CE218" i="2"/>
  <c r="CM219" i="2"/>
  <c r="CI219" i="2"/>
  <c r="CB219" i="2" s="1"/>
  <c r="CE219" i="2"/>
  <c r="CD219" i="2"/>
  <c r="CJ217" i="2"/>
  <c r="CC217" i="2" s="1"/>
  <c r="CL219" i="2"/>
  <c r="CG219" i="2"/>
  <c r="CF219" i="2"/>
  <c r="CM220" i="2"/>
  <c r="CI220" i="2"/>
  <c r="CB220" i="2" s="1"/>
  <c r="CD220" i="2"/>
  <c r="CN220" i="2"/>
  <c r="CG220" i="2"/>
  <c r="CK220" i="2"/>
  <c r="CE220" i="2"/>
  <c r="CF220" i="2"/>
  <c r="CM275" i="2"/>
  <c r="CI275" i="2"/>
  <c r="CB275" i="2" s="1"/>
  <c r="CE275" i="2"/>
  <c r="CJ273" i="2"/>
  <c r="CC273" i="2" s="1"/>
  <c r="CL275" i="2"/>
  <c r="CD275" i="2"/>
  <c r="CN275" i="2"/>
  <c r="CF275" i="2"/>
  <c r="CK275" i="2"/>
  <c r="CG275" i="2"/>
  <c r="CD138" i="2"/>
  <c r="CH138" i="2"/>
  <c r="CD139" i="2"/>
  <c r="CH139" i="2"/>
  <c r="CD140" i="2"/>
  <c r="CH140" i="2"/>
  <c r="CD141" i="2"/>
  <c r="CH141" i="2"/>
  <c r="CD142" i="2"/>
  <c r="CH142" i="2"/>
  <c r="CD143" i="2"/>
  <c r="CH143" i="2"/>
  <c r="D205" i="2"/>
  <c r="D207" i="2"/>
  <c r="D209" i="2"/>
  <c r="D211" i="2"/>
  <c r="CM226" i="2"/>
  <c r="CI226" i="2"/>
  <c r="CB226" i="2" s="1"/>
  <c r="CE226" i="2"/>
  <c r="CL226" i="2"/>
  <c r="CD226" i="2"/>
  <c r="CN226" i="2"/>
  <c r="CG226" i="2"/>
  <c r="CM230" i="2"/>
  <c r="CG230" i="2"/>
  <c r="AF230" i="2" s="1"/>
  <c r="CL230" i="2"/>
  <c r="CF230" i="2"/>
  <c r="CE230" i="2"/>
  <c r="CN230" i="2"/>
  <c r="CM232" i="2"/>
  <c r="CG232" i="2"/>
  <c r="CL232" i="2"/>
  <c r="CF232" i="2"/>
  <c r="CE232" i="2"/>
  <c r="CJ230" i="2"/>
  <c r="CC230" i="2" s="1"/>
  <c r="CN232" i="2"/>
  <c r="CM234" i="2"/>
  <c r="CG234" i="2"/>
  <c r="CL234" i="2"/>
  <c r="CF234" i="2"/>
  <c r="CE234" i="2"/>
  <c r="CJ232" i="2"/>
  <c r="CC232" i="2" s="1"/>
  <c r="AF232" i="2" s="1"/>
  <c r="CN234" i="2"/>
  <c r="CM236" i="2"/>
  <c r="CG236" i="2"/>
  <c r="CL236" i="2"/>
  <c r="CF236" i="2"/>
  <c r="CE236" i="2"/>
  <c r="CJ234" i="2"/>
  <c r="CC234" i="2" s="1"/>
  <c r="AF234" i="2" s="1"/>
  <c r="CN236" i="2"/>
  <c r="CM238" i="2"/>
  <c r="CG238" i="2"/>
  <c r="CL238" i="2"/>
  <c r="CF238" i="2"/>
  <c r="CE238" i="2"/>
  <c r="CJ236" i="2"/>
  <c r="CC236" i="2" s="1"/>
  <c r="AF236" i="2" s="1"/>
  <c r="CN238" i="2"/>
  <c r="CM240" i="2"/>
  <c r="CI240" i="2"/>
  <c r="CB240" i="2" s="1"/>
  <c r="CE240" i="2"/>
  <c r="CL240" i="2"/>
  <c r="CD240" i="2"/>
  <c r="CN240" i="2"/>
  <c r="CG240" i="2"/>
  <c r="CJ238" i="2"/>
  <c r="CC238" i="2" s="1"/>
  <c r="AF238" i="2" s="1"/>
  <c r="CK245" i="2"/>
  <c r="CG245" i="2"/>
  <c r="CN245" i="2"/>
  <c r="CF245" i="2"/>
  <c r="CJ243" i="2"/>
  <c r="CC243" i="2" s="1"/>
  <c r="CL245" i="2"/>
  <c r="CD245" i="2"/>
  <c r="CE245" i="2"/>
  <c r="CM251" i="2"/>
  <c r="CI251" i="2"/>
  <c r="CB251" i="2" s="1"/>
  <c r="CE251" i="2"/>
  <c r="CL251" i="2"/>
  <c r="CG251" i="2"/>
  <c r="CK251" i="2"/>
  <c r="CF251" i="2"/>
  <c r="CD251" i="2"/>
  <c r="CN251" i="2"/>
  <c r="CK258" i="2"/>
  <c r="CG258" i="2"/>
  <c r="CM258" i="2"/>
  <c r="CI258" i="2"/>
  <c r="CB258" i="2" s="1"/>
  <c r="AF258" i="2" s="1"/>
  <c r="CE258" i="2"/>
  <c r="CL258" i="2"/>
  <c r="CD258" i="2"/>
  <c r="CN258" i="2"/>
  <c r="CJ256" i="2"/>
  <c r="CC256" i="2" s="1"/>
  <c r="CF258" i="2"/>
  <c r="CL266" i="2"/>
  <c r="CD266" i="2"/>
  <c r="AF266" i="2" s="1"/>
  <c r="CK266" i="2"/>
  <c r="CG266" i="2"/>
  <c r="CI266" i="2"/>
  <c r="CB266" i="2" s="1"/>
  <c r="CJ264" i="2"/>
  <c r="CC264" i="2" s="1"/>
  <c r="CM266" i="2"/>
  <c r="CF266" i="2"/>
  <c r="CE266" i="2"/>
  <c r="CN266" i="2"/>
  <c r="CL268" i="2"/>
  <c r="CD268" i="2"/>
  <c r="AF268" i="2" s="1"/>
  <c r="CK268" i="2"/>
  <c r="CG268" i="2"/>
  <c r="CN268" i="2"/>
  <c r="CE268" i="2"/>
  <c r="CF268" i="2"/>
  <c r="CM268" i="2"/>
  <c r="CL276" i="2"/>
  <c r="CD276" i="2"/>
  <c r="CK276" i="2"/>
  <c r="CG276" i="2"/>
  <c r="CN276" i="2"/>
  <c r="CF276" i="2"/>
  <c r="CM276" i="2"/>
  <c r="CI276" i="2"/>
  <c r="CB276" i="2" s="1"/>
  <c r="CE276" i="2"/>
  <c r="CM224" i="2"/>
  <c r="CI224" i="2"/>
  <c r="CB224" i="2" s="1"/>
  <c r="CD224" i="2"/>
  <c r="CL224" i="2"/>
  <c r="CG224" i="2"/>
  <c r="CK224" i="2"/>
  <c r="CK229" i="2"/>
  <c r="CG229" i="2"/>
  <c r="CN229" i="2"/>
  <c r="CF229" i="2"/>
  <c r="CJ227" i="2"/>
  <c r="CC227" i="2" s="1"/>
  <c r="CI229" i="2"/>
  <c r="CB229" i="2" s="1"/>
  <c r="AF229" i="2" s="1"/>
  <c r="D242" i="2"/>
  <c r="CK247" i="2"/>
  <c r="CG247" i="2"/>
  <c r="CN247" i="2"/>
  <c r="CF247" i="2"/>
  <c r="CJ245" i="2"/>
  <c r="CC245" i="2" s="1"/>
  <c r="AF245" i="2" s="1"/>
  <c r="CI247" i="2"/>
  <c r="CB247" i="2" s="1"/>
  <c r="D249" i="2"/>
  <c r="CK252" i="2"/>
  <c r="CG252" i="2"/>
  <c r="CN252" i="2"/>
  <c r="CI252" i="2"/>
  <c r="CB252" i="2" s="1"/>
  <c r="CD252" i="2"/>
  <c r="CM252" i="2"/>
  <c r="D257" i="2"/>
  <c r="CL264" i="2"/>
  <c r="CD264" i="2"/>
  <c r="CK264" i="2"/>
  <c r="CG264" i="2"/>
  <c r="CE264" i="2"/>
  <c r="CN264" i="2"/>
  <c r="CF264" i="2"/>
  <c r="CL270" i="2"/>
  <c r="CD270" i="2"/>
  <c r="CK270" i="2"/>
  <c r="CG270" i="2"/>
  <c r="CM270" i="2"/>
  <c r="CF270" i="2"/>
  <c r="CI270" i="2"/>
  <c r="CB270" i="2" s="1"/>
  <c r="CJ268" i="2"/>
  <c r="CC268" i="2" s="1"/>
  <c r="CE270" i="2"/>
  <c r="AF270" i="2" s="1"/>
  <c r="CN270" i="2"/>
  <c r="CN278" i="2"/>
  <c r="CF278" i="2"/>
  <c r="CM278" i="2"/>
  <c r="CI278" i="2"/>
  <c r="CB278" i="2" s="1"/>
  <c r="CE278" i="2"/>
  <c r="CK278" i="2"/>
  <c r="CD278" i="2"/>
  <c r="CJ276" i="2"/>
  <c r="CC276" i="2" s="1"/>
  <c r="CG278" i="2"/>
  <c r="CL278" i="2"/>
  <c r="CF224" i="2"/>
  <c r="CK225" i="2"/>
  <c r="CG225" i="2"/>
  <c r="CN225" i="2"/>
  <c r="CF225" i="2"/>
  <c r="AF225" i="2" s="1"/>
  <c r="CI225" i="2"/>
  <c r="CB225" i="2" s="1"/>
  <c r="D228" i="2"/>
  <c r="CE229" i="2"/>
  <c r="CM229" i="2"/>
  <c r="CE231" i="2"/>
  <c r="CN231" i="2"/>
  <c r="CI231" i="2"/>
  <c r="CB231" i="2" s="1"/>
  <c r="CJ229" i="2"/>
  <c r="CC229" i="2" s="1"/>
  <c r="CM231" i="2"/>
  <c r="CE233" i="2"/>
  <c r="CJ231" i="2"/>
  <c r="CC231" i="2" s="1"/>
  <c r="CN233" i="2"/>
  <c r="CI233" i="2"/>
  <c r="CB233" i="2" s="1"/>
  <c r="CM233" i="2"/>
  <c r="CE235" i="2"/>
  <c r="CJ233" i="2"/>
  <c r="CC233" i="2" s="1"/>
  <c r="CN235" i="2"/>
  <c r="CI235" i="2"/>
  <c r="CB235" i="2" s="1"/>
  <c r="AF235" i="2" s="1"/>
  <c r="CM235" i="2"/>
  <c r="CE237" i="2"/>
  <c r="CJ235" i="2"/>
  <c r="CC235" i="2" s="1"/>
  <c r="CN237" i="2"/>
  <c r="CI237" i="2"/>
  <c r="CB237" i="2" s="1"/>
  <c r="CM237" i="2"/>
  <c r="CE239" i="2"/>
  <c r="CJ237" i="2"/>
  <c r="CC237" i="2" s="1"/>
  <c r="CN239" i="2"/>
  <c r="CI239" i="2"/>
  <c r="CB239" i="2" s="1"/>
  <c r="AF239" i="2" s="1"/>
  <c r="CM239" i="2"/>
  <c r="CK243" i="2"/>
  <c r="CG243" i="2"/>
  <c r="CN243" i="2"/>
  <c r="CF243" i="2"/>
  <c r="CJ241" i="2"/>
  <c r="CC241" i="2" s="1"/>
  <c r="CI243" i="2"/>
  <c r="CB243" i="2" s="1"/>
  <c r="AF243" i="2" s="1"/>
  <c r="D246" i="2"/>
  <c r="CE247" i="2"/>
  <c r="CM247" i="2"/>
  <c r="CF252" i="2"/>
  <c r="D253" i="2"/>
  <c r="CK256" i="2"/>
  <c r="CG256" i="2"/>
  <c r="CN256" i="2"/>
  <c r="CI256" i="2"/>
  <c r="CB256" i="2" s="1"/>
  <c r="CD256" i="2"/>
  <c r="CM256" i="2"/>
  <c r="CL262" i="2"/>
  <c r="CD262" i="2"/>
  <c r="CK262" i="2"/>
  <c r="CG262" i="2"/>
  <c r="CM262" i="2"/>
  <c r="CF262" i="2"/>
  <c r="CI262" i="2"/>
  <c r="CB262" i="2" s="1"/>
  <c r="CJ260" i="2"/>
  <c r="CC260" i="2" s="1"/>
  <c r="CE262" i="2"/>
  <c r="CN262" i="2"/>
  <c r="CJ262" i="2"/>
  <c r="CC262" i="2" s="1"/>
  <c r="CI264" i="2"/>
  <c r="CB264" i="2" s="1"/>
  <c r="AF264" i="2" s="1"/>
  <c r="CL272" i="2"/>
  <c r="CD272" i="2"/>
  <c r="CK272" i="2"/>
  <c r="CG272" i="2"/>
  <c r="CE272" i="2"/>
  <c r="CN272" i="2"/>
  <c r="CF272" i="2"/>
  <c r="CN261" i="2"/>
  <c r="CF261" i="2"/>
  <c r="CJ259" i="2"/>
  <c r="CC259" i="2" s="1"/>
  <c r="CM261" i="2"/>
  <c r="CI261" i="2"/>
  <c r="CB261" i="2" s="1"/>
  <c r="CE261" i="2"/>
  <c r="CK261" i="2"/>
  <c r="CG261" i="2"/>
  <c r="AF262" i="2"/>
  <c r="CN265" i="2"/>
  <c r="CF265" i="2"/>
  <c r="CJ263" i="2"/>
  <c r="CC263" i="2" s="1"/>
  <c r="CM265" i="2"/>
  <c r="CI265" i="2"/>
  <c r="CB265" i="2" s="1"/>
  <c r="CE265" i="2"/>
  <c r="CG265" i="2"/>
  <c r="CK265" i="2"/>
  <c r="CN269" i="2"/>
  <c r="CF269" i="2"/>
  <c r="CJ267" i="2"/>
  <c r="CC267" i="2" s="1"/>
  <c r="CM269" i="2"/>
  <c r="CI269" i="2"/>
  <c r="CB269" i="2" s="1"/>
  <c r="CE269" i="2"/>
  <c r="CK269" i="2"/>
  <c r="CG269" i="2"/>
  <c r="CN273" i="2"/>
  <c r="CF273" i="2"/>
  <c r="CJ271" i="2"/>
  <c r="CC271" i="2" s="1"/>
  <c r="CM273" i="2"/>
  <c r="CI273" i="2"/>
  <c r="CB273" i="2" s="1"/>
  <c r="CE273" i="2"/>
  <c r="CG273" i="2"/>
  <c r="CK273" i="2"/>
  <c r="D279" i="2"/>
  <c r="CJ277" i="2" s="1"/>
  <c r="CC277" i="2" s="1"/>
  <c r="Q286" i="2"/>
  <c r="CL261" i="2"/>
  <c r="CL265" i="2"/>
  <c r="CL269" i="2"/>
  <c r="CL273" i="2"/>
  <c r="Q287" i="2"/>
  <c r="D263" i="2"/>
  <c r="D271" i="2"/>
  <c r="AF272" i="2"/>
  <c r="CH276" i="2"/>
  <c r="CA276" i="2" s="1"/>
  <c r="D277" i="2"/>
  <c r="D267" i="2"/>
  <c r="Q288" i="2"/>
  <c r="CC284" i="2"/>
  <c r="Q284" i="2" s="1"/>
  <c r="CC285" i="2"/>
  <c r="Q285" i="2" s="1"/>
  <c r="CC286" i="2"/>
  <c r="CC287" i="2"/>
  <c r="AF244" i="2" l="1"/>
  <c r="AF252" i="2"/>
  <c r="AF221" i="2"/>
  <c r="AF213" i="2"/>
  <c r="AH187" i="2"/>
  <c r="U172" i="2"/>
  <c r="CN271" i="2"/>
  <c r="CF271" i="2"/>
  <c r="CJ269" i="2"/>
  <c r="CC269" i="2" s="1"/>
  <c r="CM271" i="2"/>
  <c r="CI271" i="2"/>
  <c r="CB271" i="2" s="1"/>
  <c r="CE271" i="2"/>
  <c r="CL271" i="2"/>
  <c r="CD271" i="2"/>
  <c r="CG271" i="2"/>
  <c r="CK271" i="2"/>
  <c r="AF273" i="2"/>
  <c r="AF237" i="2"/>
  <c r="AF231" i="2"/>
  <c r="CM257" i="2"/>
  <c r="CI257" i="2"/>
  <c r="CB257" i="2" s="1"/>
  <c r="CE257" i="2"/>
  <c r="CL257" i="2"/>
  <c r="CG257" i="2"/>
  <c r="CK257" i="2"/>
  <c r="CF257" i="2"/>
  <c r="CN257" i="2"/>
  <c r="CJ255" i="2"/>
  <c r="CC255" i="2" s="1"/>
  <c r="AF255" i="2" s="1"/>
  <c r="CD257" i="2"/>
  <c r="CM249" i="2"/>
  <c r="CI249" i="2"/>
  <c r="CB249" i="2" s="1"/>
  <c r="CE249" i="2"/>
  <c r="CL249" i="2"/>
  <c r="CG249" i="2"/>
  <c r="CK249" i="2"/>
  <c r="CF249" i="2"/>
  <c r="CJ247" i="2"/>
  <c r="CC247" i="2" s="1"/>
  <c r="CN249" i="2"/>
  <c r="CD249" i="2"/>
  <c r="CM242" i="2"/>
  <c r="CI242" i="2"/>
  <c r="CB242" i="2" s="1"/>
  <c r="CE242" i="2"/>
  <c r="CL242" i="2"/>
  <c r="CD242" i="2"/>
  <c r="CJ240" i="2"/>
  <c r="CC240" i="2" s="1"/>
  <c r="AF240" i="2" s="1"/>
  <c r="CK242" i="2"/>
  <c r="CF242" i="2"/>
  <c r="CN242" i="2"/>
  <c r="CG242" i="2"/>
  <c r="AF224" i="2"/>
  <c r="CM205" i="2"/>
  <c r="CI205" i="2"/>
  <c r="CB205" i="2" s="1"/>
  <c r="CE205" i="2"/>
  <c r="CN205" i="2"/>
  <c r="CJ203" i="2"/>
  <c r="CC203" i="2" s="1"/>
  <c r="AF203" i="2" s="1"/>
  <c r="CL205" i="2"/>
  <c r="CG205" i="2"/>
  <c r="CK205" i="2"/>
  <c r="CD205" i="2"/>
  <c r="CF205" i="2"/>
  <c r="U162" i="2"/>
  <c r="CK152" i="2"/>
  <c r="CD152" i="2" s="1"/>
  <c r="CJ152" i="2"/>
  <c r="CC152" i="2" s="1"/>
  <c r="CI152" i="2"/>
  <c r="CB152" i="2" s="1"/>
  <c r="CH152" i="2"/>
  <c r="CA152" i="2" s="1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U178" i="2"/>
  <c r="V137" i="2"/>
  <c r="V111" i="2"/>
  <c r="V107" i="2"/>
  <c r="V103" i="2"/>
  <c r="V97" i="2"/>
  <c r="V95" i="2"/>
  <c r="AH186" i="2"/>
  <c r="U176" i="2"/>
  <c r="U164" i="2"/>
  <c r="AJ41" i="2"/>
  <c r="V80" i="2"/>
  <c r="V93" i="2"/>
  <c r="AJ57" i="2"/>
  <c r="V88" i="2"/>
  <c r="V84" i="2"/>
  <c r="CM19" i="2"/>
  <c r="CI19" i="2"/>
  <c r="CL19" i="2"/>
  <c r="CJ19" i="2"/>
  <c r="CK19" i="2"/>
  <c r="D36" i="2"/>
  <c r="A345" i="2" s="1"/>
  <c r="CM207" i="2"/>
  <c r="CI207" i="2"/>
  <c r="CB207" i="2" s="1"/>
  <c r="CE207" i="2"/>
  <c r="CN207" i="2"/>
  <c r="CL207" i="2"/>
  <c r="CG207" i="2"/>
  <c r="CF207" i="2"/>
  <c r="CJ205" i="2"/>
  <c r="CC205" i="2" s="1"/>
  <c r="CK207" i="2"/>
  <c r="CD207" i="2"/>
  <c r="V98" i="2"/>
  <c r="U163" i="2"/>
  <c r="V85" i="2"/>
  <c r="CN267" i="2"/>
  <c r="CF267" i="2"/>
  <c r="CJ265" i="2"/>
  <c r="CC265" i="2" s="1"/>
  <c r="CM267" i="2"/>
  <c r="CI267" i="2"/>
  <c r="CB267" i="2" s="1"/>
  <c r="CE267" i="2"/>
  <c r="CL267" i="2"/>
  <c r="CD267" i="2"/>
  <c r="CG267" i="2"/>
  <c r="CK267" i="2"/>
  <c r="CK188" i="2"/>
  <c r="CD188" i="2" s="1"/>
  <c r="CJ188" i="2"/>
  <c r="CC188" i="2" s="1"/>
  <c r="CI188" i="2"/>
  <c r="CB188" i="2" s="1"/>
  <c r="CL188" i="2"/>
  <c r="CE188" i="2" s="1"/>
  <c r="CH188" i="2"/>
  <c r="CA188" i="2" s="1"/>
  <c r="CK277" i="2"/>
  <c r="CG277" i="2"/>
  <c r="CN277" i="2"/>
  <c r="CF277" i="2"/>
  <c r="CM277" i="2"/>
  <c r="CE277" i="2"/>
  <c r="CI277" i="2"/>
  <c r="CB277" i="2" s="1"/>
  <c r="CJ275" i="2"/>
  <c r="CC275" i="2" s="1"/>
  <c r="AF275" i="2" s="1"/>
  <c r="CL277" i="2"/>
  <c r="CD277" i="2"/>
  <c r="AF269" i="2"/>
  <c r="AF256" i="2"/>
  <c r="CM228" i="2"/>
  <c r="CI228" i="2"/>
  <c r="CB228" i="2" s="1"/>
  <c r="CE228" i="2"/>
  <c r="CL228" i="2"/>
  <c r="CD228" i="2"/>
  <c r="CK228" i="2"/>
  <c r="CF228" i="2"/>
  <c r="CJ226" i="2"/>
  <c r="CC226" i="2" s="1"/>
  <c r="AF226" i="2" s="1"/>
  <c r="CN228" i="2"/>
  <c r="CG228" i="2"/>
  <c r="AF247" i="2"/>
  <c r="CM211" i="2"/>
  <c r="CI211" i="2"/>
  <c r="CB211" i="2" s="1"/>
  <c r="AF211" i="2" s="1"/>
  <c r="CE211" i="2"/>
  <c r="CN211" i="2"/>
  <c r="CL211" i="2"/>
  <c r="CG211" i="2"/>
  <c r="CF211" i="2"/>
  <c r="CD211" i="2"/>
  <c r="CJ209" i="2"/>
  <c r="CC209" i="2" s="1"/>
  <c r="CK211" i="2"/>
  <c r="U151" i="2"/>
  <c r="AF259" i="2"/>
  <c r="V91" i="2"/>
  <c r="U171" i="2"/>
  <c r="U180" i="2"/>
  <c r="AF276" i="2"/>
  <c r="CN263" i="2"/>
  <c r="CF263" i="2"/>
  <c r="CJ261" i="2"/>
  <c r="CC261" i="2" s="1"/>
  <c r="AF261" i="2" s="1"/>
  <c r="CM263" i="2"/>
  <c r="CI263" i="2"/>
  <c r="CB263" i="2" s="1"/>
  <c r="CE263" i="2"/>
  <c r="CL263" i="2"/>
  <c r="CD263" i="2"/>
  <c r="CG263" i="2"/>
  <c r="CK263" i="2"/>
  <c r="AF265" i="2"/>
  <c r="CM253" i="2"/>
  <c r="CI253" i="2"/>
  <c r="CB253" i="2" s="1"/>
  <c r="CE253" i="2"/>
  <c r="CL253" i="2"/>
  <c r="CG253" i="2"/>
  <c r="CK253" i="2"/>
  <c r="CF253" i="2"/>
  <c r="CJ251" i="2"/>
  <c r="CC251" i="2" s="1"/>
  <c r="AF251" i="2" s="1"/>
  <c r="CN253" i="2"/>
  <c r="CD253" i="2"/>
  <c r="CM246" i="2"/>
  <c r="CI246" i="2"/>
  <c r="CB246" i="2" s="1"/>
  <c r="CE246" i="2"/>
  <c r="CL246" i="2"/>
  <c r="CD246" i="2"/>
  <c r="CK246" i="2"/>
  <c r="CF246" i="2"/>
  <c r="CJ244" i="2"/>
  <c r="CC244" i="2" s="1"/>
  <c r="CG246" i="2"/>
  <c r="CN246" i="2"/>
  <c r="AF233" i="2"/>
  <c r="AF278" i="2"/>
  <c r="CM209" i="2"/>
  <c r="CI209" i="2"/>
  <c r="CB209" i="2" s="1"/>
  <c r="CE209" i="2"/>
  <c r="CN209" i="2"/>
  <c r="CL209" i="2"/>
  <c r="CG209" i="2"/>
  <c r="CK209" i="2"/>
  <c r="CD209" i="2"/>
  <c r="CJ207" i="2"/>
  <c r="CC207" i="2" s="1"/>
  <c r="CF209" i="2"/>
  <c r="AF220" i="2"/>
  <c r="AF219" i="2"/>
  <c r="AF218" i="2"/>
  <c r="AF217" i="2"/>
  <c r="AF216" i="2"/>
  <c r="AF215" i="2"/>
  <c r="AF214" i="2"/>
  <c r="U160" i="2"/>
  <c r="U150" i="2"/>
  <c r="AH189" i="2"/>
  <c r="U149" i="2"/>
  <c r="V136" i="2"/>
  <c r="V109" i="2"/>
  <c r="V105" i="2"/>
  <c r="V101" i="2"/>
  <c r="V99" i="2"/>
  <c r="AF222" i="2"/>
  <c r="U158" i="2"/>
  <c r="U157" i="2"/>
  <c r="U166" i="2"/>
  <c r="U161" i="2"/>
  <c r="AJ12" i="2"/>
  <c r="V89" i="2"/>
  <c r="CI54" i="2"/>
  <c r="CB54" i="2" s="1"/>
  <c r="CC54" i="2"/>
  <c r="CK54" i="2"/>
  <c r="CL54" i="2"/>
  <c r="CE54" i="2"/>
  <c r="U153" i="2"/>
  <c r="CL55" i="2"/>
  <c r="CK55" i="2"/>
  <c r="CE55" i="2"/>
  <c r="CJ55" i="2"/>
  <c r="CC55" i="2"/>
  <c r="CI55" i="2"/>
  <c r="CB55" i="2" s="1"/>
  <c r="AJ55" i="2" s="1"/>
  <c r="CD55" i="2"/>
  <c r="V86" i="2"/>
  <c r="V82" i="2"/>
  <c r="AF253" i="2" l="1"/>
  <c r="AF263" i="2"/>
  <c r="AF249" i="2"/>
  <c r="AF271" i="2"/>
  <c r="AF267" i="2"/>
  <c r="AF207" i="2"/>
  <c r="AF205" i="2"/>
  <c r="AF277" i="2"/>
  <c r="AH188" i="2"/>
  <c r="B345" i="2"/>
  <c r="AF209" i="2"/>
  <c r="AF246" i="2"/>
  <c r="AF228" i="2"/>
  <c r="U152" i="2"/>
  <c r="AF242" i="2"/>
  <c r="AF257" i="2"/>
  <c r="E294" i="1" l="1"/>
  <c r="D294" i="1"/>
  <c r="CI288" i="1"/>
  <c r="CB288" i="1"/>
  <c r="D288" i="1"/>
  <c r="CJ288" i="1" s="1"/>
  <c r="CI287" i="1"/>
  <c r="CB287" i="1" s="1"/>
  <c r="D287" i="1"/>
  <c r="CJ287" i="1" s="1"/>
  <c r="CI286" i="1"/>
  <c r="CB286" i="1" s="1"/>
  <c r="D286" i="1"/>
  <c r="CJ286" i="1" s="1"/>
  <c r="CI285" i="1"/>
  <c r="CB285" i="1" s="1"/>
  <c r="D285" i="1"/>
  <c r="CJ285" i="1" s="1"/>
  <c r="CI284" i="1"/>
  <c r="CB284" i="1" s="1"/>
  <c r="D284" i="1"/>
  <c r="CJ284" i="1" s="1"/>
  <c r="AE279" i="1"/>
  <c r="AD279" i="1"/>
  <c r="AC279" i="1"/>
  <c r="AB279" i="1"/>
  <c r="AA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CJ278" i="1"/>
  <c r="CC278" i="1" s="1"/>
  <c r="AE278" i="1"/>
  <c r="AD278" i="1"/>
  <c r="AC278" i="1"/>
  <c r="AB278" i="1"/>
  <c r="AA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AE277" i="1"/>
  <c r="AD277" i="1"/>
  <c r="AC277" i="1"/>
  <c r="AB277" i="1"/>
  <c r="AA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AE276" i="1"/>
  <c r="AD276" i="1"/>
  <c r="AC276" i="1"/>
  <c r="AB276" i="1"/>
  <c r="AA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AE275" i="1"/>
  <c r="AD275" i="1"/>
  <c r="AC275" i="1"/>
  <c r="AB275" i="1"/>
  <c r="AA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CH274" i="1"/>
  <c r="CA274" i="1" s="1"/>
  <c r="F274" i="1"/>
  <c r="E274" i="1"/>
  <c r="CH273" i="1"/>
  <c r="CA273" i="1" s="1"/>
  <c r="F273" i="1"/>
  <c r="E273" i="1"/>
  <c r="CH272" i="1"/>
  <c r="CA272" i="1" s="1"/>
  <c r="F272" i="1"/>
  <c r="E272" i="1"/>
  <c r="CH271" i="1"/>
  <c r="CA271" i="1" s="1"/>
  <c r="F271" i="1"/>
  <c r="E271" i="1"/>
  <c r="CH270" i="1"/>
  <c r="CA270" i="1" s="1"/>
  <c r="F270" i="1"/>
  <c r="E270" i="1"/>
  <c r="CH269" i="1"/>
  <c r="CA269" i="1" s="1"/>
  <c r="F269" i="1"/>
  <c r="E269" i="1"/>
  <c r="CH268" i="1"/>
  <c r="CA268" i="1" s="1"/>
  <c r="F268" i="1"/>
  <c r="E268" i="1"/>
  <c r="CH267" i="1"/>
  <c r="CA267" i="1" s="1"/>
  <c r="F267" i="1"/>
  <c r="E267" i="1"/>
  <c r="CH266" i="1"/>
  <c r="CA266" i="1" s="1"/>
  <c r="F266" i="1"/>
  <c r="E266" i="1"/>
  <c r="CH265" i="1"/>
  <c r="CA265" i="1" s="1"/>
  <c r="F265" i="1"/>
  <c r="E265" i="1"/>
  <c r="CH264" i="1"/>
  <c r="CA264" i="1" s="1"/>
  <c r="F264" i="1"/>
  <c r="E264" i="1"/>
  <c r="CH263" i="1"/>
  <c r="CA263" i="1" s="1"/>
  <c r="F263" i="1"/>
  <c r="E263" i="1"/>
  <c r="CH262" i="1"/>
  <c r="CA262" i="1" s="1"/>
  <c r="F262" i="1"/>
  <c r="E262" i="1"/>
  <c r="CH261" i="1"/>
  <c r="CA261" i="1" s="1"/>
  <c r="F261" i="1"/>
  <c r="E261" i="1"/>
  <c r="CH260" i="1"/>
  <c r="CA260" i="1" s="1"/>
  <c r="F260" i="1"/>
  <c r="E260" i="1"/>
  <c r="CH259" i="1"/>
  <c r="CA259" i="1" s="1"/>
  <c r="F259" i="1"/>
  <c r="E259" i="1"/>
  <c r="CH258" i="1"/>
  <c r="CA258" i="1" s="1"/>
  <c r="F258" i="1"/>
  <c r="E258" i="1"/>
  <c r="CH257" i="1"/>
  <c r="CA257" i="1" s="1"/>
  <c r="F257" i="1"/>
  <c r="E257" i="1"/>
  <c r="CH256" i="1"/>
  <c r="CA256" i="1" s="1"/>
  <c r="F256" i="1"/>
  <c r="E256" i="1"/>
  <c r="CH255" i="1"/>
  <c r="CA255" i="1" s="1"/>
  <c r="F255" i="1"/>
  <c r="E255" i="1"/>
  <c r="CH254" i="1"/>
  <c r="CA254" i="1" s="1"/>
  <c r="F254" i="1"/>
  <c r="E254" i="1"/>
  <c r="CH253" i="1"/>
  <c r="CA253" i="1" s="1"/>
  <c r="F253" i="1"/>
  <c r="E253" i="1"/>
  <c r="CH252" i="1"/>
  <c r="CA252" i="1" s="1"/>
  <c r="F252" i="1"/>
  <c r="E252" i="1"/>
  <c r="CH251" i="1"/>
  <c r="CA251" i="1" s="1"/>
  <c r="F251" i="1"/>
  <c r="E251" i="1"/>
  <c r="CH250" i="1"/>
  <c r="CA250" i="1" s="1"/>
  <c r="F250" i="1"/>
  <c r="E250" i="1"/>
  <c r="CH249" i="1"/>
  <c r="CA249" i="1" s="1"/>
  <c r="F249" i="1"/>
  <c r="E249" i="1"/>
  <c r="CH248" i="1"/>
  <c r="CA248" i="1" s="1"/>
  <c r="F248" i="1"/>
  <c r="E248" i="1"/>
  <c r="CH247" i="1"/>
  <c r="CA247" i="1" s="1"/>
  <c r="F247" i="1"/>
  <c r="E247" i="1"/>
  <c r="CH246" i="1"/>
  <c r="CA246" i="1" s="1"/>
  <c r="F246" i="1"/>
  <c r="E246" i="1"/>
  <c r="CH245" i="1"/>
  <c r="CA245" i="1" s="1"/>
  <c r="F245" i="1"/>
  <c r="E245" i="1"/>
  <c r="CH244" i="1"/>
  <c r="CA244" i="1" s="1"/>
  <c r="F244" i="1"/>
  <c r="E244" i="1"/>
  <c r="CH243" i="1"/>
  <c r="CA243" i="1" s="1"/>
  <c r="F243" i="1"/>
  <c r="E243" i="1"/>
  <c r="CH242" i="1"/>
  <c r="CA242" i="1" s="1"/>
  <c r="F242" i="1"/>
  <c r="E242" i="1"/>
  <c r="CH241" i="1"/>
  <c r="CA241" i="1" s="1"/>
  <c r="F241" i="1"/>
  <c r="E241" i="1"/>
  <c r="CH240" i="1"/>
  <c r="CA240" i="1" s="1"/>
  <c r="F240" i="1"/>
  <c r="E240" i="1"/>
  <c r="F239" i="1"/>
  <c r="E239" i="1"/>
  <c r="F238" i="1"/>
  <c r="E238" i="1"/>
  <c r="F237" i="1"/>
  <c r="E237" i="1"/>
  <c r="F236" i="1"/>
  <c r="E236" i="1"/>
  <c r="F235" i="1"/>
  <c r="E235" i="1"/>
  <c r="F234" i="1"/>
  <c r="E234" i="1"/>
  <c r="F233" i="1"/>
  <c r="E233" i="1"/>
  <c r="F232" i="1"/>
  <c r="E232" i="1"/>
  <c r="F231" i="1"/>
  <c r="E231" i="1"/>
  <c r="F230" i="1"/>
  <c r="E230" i="1"/>
  <c r="CH229" i="1"/>
  <c r="CA229" i="1" s="1"/>
  <c r="F229" i="1"/>
  <c r="E229" i="1"/>
  <c r="CH228" i="1"/>
  <c r="CA228" i="1" s="1"/>
  <c r="F228" i="1"/>
  <c r="E228" i="1"/>
  <c r="CH227" i="1"/>
  <c r="CA227" i="1" s="1"/>
  <c r="F227" i="1"/>
  <c r="E227" i="1"/>
  <c r="CH226" i="1"/>
  <c r="CA226" i="1" s="1"/>
  <c r="F226" i="1"/>
  <c r="E226" i="1"/>
  <c r="CH225" i="1"/>
  <c r="CA225" i="1" s="1"/>
  <c r="F225" i="1"/>
  <c r="E225" i="1"/>
  <c r="F224" i="1"/>
  <c r="E224" i="1"/>
  <c r="F223" i="1"/>
  <c r="E223" i="1"/>
  <c r="F222" i="1"/>
  <c r="E222" i="1"/>
  <c r="F221" i="1"/>
  <c r="E221" i="1"/>
  <c r="F220" i="1"/>
  <c r="E220" i="1"/>
  <c r="CH219" i="1"/>
  <c r="CA219" i="1" s="1"/>
  <c r="F219" i="1"/>
  <c r="E219" i="1"/>
  <c r="CH218" i="1"/>
  <c r="CA218" i="1" s="1"/>
  <c r="F218" i="1"/>
  <c r="E218" i="1"/>
  <c r="CH217" i="1"/>
  <c r="CA217" i="1" s="1"/>
  <c r="F217" i="1"/>
  <c r="E217" i="1"/>
  <c r="CH216" i="1"/>
  <c r="CA216" i="1" s="1"/>
  <c r="F216" i="1"/>
  <c r="E216" i="1"/>
  <c r="CH215" i="1"/>
  <c r="CA215" i="1" s="1"/>
  <c r="F215" i="1"/>
  <c r="E215" i="1"/>
  <c r="CH214" i="1"/>
  <c r="CA214" i="1" s="1"/>
  <c r="F214" i="1"/>
  <c r="E214" i="1"/>
  <c r="CH213" i="1"/>
  <c r="CA213" i="1" s="1"/>
  <c r="F213" i="1"/>
  <c r="E213" i="1"/>
  <c r="CH212" i="1"/>
  <c r="CA212" i="1" s="1"/>
  <c r="F212" i="1"/>
  <c r="E212" i="1"/>
  <c r="CH211" i="1"/>
  <c r="CA211" i="1" s="1"/>
  <c r="F211" i="1"/>
  <c r="E211" i="1"/>
  <c r="CH210" i="1"/>
  <c r="CA210" i="1" s="1"/>
  <c r="F210" i="1"/>
  <c r="E210" i="1"/>
  <c r="CH209" i="1"/>
  <c r="CA209" i="1" s="1"/>
  <c r="F209" i="1"/>
  <c r="E209" i="1"/>
  <c r="CH208" i="1"/>
  <c r="CA208" i="1" s="1"/>
  <c r="F208" i="1"/>
  <c r="E208" i="1"/>
  <c r="CH207" i="1"/>
  <c r="CA207" i="1" s="1"/>
  <c r="F207" i="1"/>
  <c r="E207" i="1"/>
  <c r="CH206" i="1"/>
  <c r="CA206" i="1" s="1"/>
  <c r="F206" i="1"/>
  <c r="E206" i="1"/>
  <c r="CH205" i="1"/>
  <c r="CA205" i="1" s="1"/>
  <c r="F205" i="1"/>
  <c r="E205" i="1"/>
  <c r="CH204" i="1"/>
  <c r="CA204" i="1" s="1"/>
  <c r="F204" i="1"/>
  <c r="E204" i="1"/>
  <c r="CH203" i="1"/>
  <c r="CA203" i="1" s="1"/>
  <c r="F203" i="1"/>
  <c r="E203" i="1"/>
  <c r="D198" i="1"/>
  <c r="CH198" i="1" s="1"/>
  <c r="CA198" i="1" s="1"/>
  <c r="K198" i="1" s="1"/>
  <c r="D197" i="1"/>
  <c r="CH197" i="1" s="1"/>
  <c r="CA197" i="1" s="1"/>
  <c r="K197" i="1" s="1"/>
  <c r="D196" i="1"/>
  <c r="CH196" i="1" s="1"/>
  <c r="CA196" i="1" s="1"/>
  <c r="K196" i="1" s="1"/>
  <c r="D195" i="1"/>
  <c r="CH195" i="1" s="1"/>
  <c r="CA195" i="1" s="1"/>
  <c r="K195" i="1" s="1"/>
  <c r="AH190" i="1"/>
  <c r="AD190" i="1"/>
  <c r="AD189" i="1"/>
  <c r="F189" i="1"/>
  <c r="E189" i="1"/>
  <c r="D189" i="1" s="1"/>
  <c r="AD188" i="1"/>
  <c r="F188" i="1"/>
  <c r="E188" i="1"/>
  <c r="D188" i="1"/>
  <c r="CK188" i="1" s="1"/>
  <c r="CD188" i="1" s="1"/>
  <c r="AD187" i="1"/>
  <c r="F187" i="1"/>
  <c r="E187" i="1"/>
  <c r="AD186" i="1"/>
  <c r="F186" i="1"/>
  <c r="E186" i="1"/>
  <c r="D186" i="1" s="1"/>
  <c r="CK186" i="1" s="1"/>
  <c r="CD186" i="1" s="1"/>
  <c r="F181" i="1"/>
  <c r="D181" i="1" s="1"/>
  <c r="CK181" i="1" s="1"/>
  <c r="CD181" i="1" s="1"/>
  <c r="E181" i="1"/>
  <c r="F180" i="1"/>
  <c r="E180" i="1"/>
  <c r="D180" i="1" s="1"/>
  <c r="CK180" i="1" s="1"/>
  <c r="CD180" i="1" s="1"/>
  <c r="F179" i="1"/>
  <c r="E179" i="1"/>
  <c r="D179" i="1"/>
  <c r="CK179" i="1" s="1"/>
  <c r="CD179" i="1" s="1"/>
  <c r="F178" i="1"/>
  <c r="E178" i="1"/>
  <c r="D178" i="1" s="1"/>
  <c r="CK178" i="1" s="1"/>
  <c r="CD178" i="1" s="1"/>
  <c r="F177" i="1"/>
  <c r="D177" i="1" s="1"/>
  <c r="CK177" i="1" s="1"/>
  <c r="CD177" i="1" s="1"/>
  <c r="E177" i="1"/>
  <c r="F176" i="1"/>
  <c r="E176" i="1"/>
  <c r="D176" i="1" s="1"/>
  <c r="CK176" i="1" s="1"/>
  <c r="CD176" i="1" s="1"/>
  <c r="F175" i="1"/>
  <c r="E175" i="1"/>
  <c r="D175" i="1"/>
  <c r="CK175" i="1" s="1"/>
  <c r="CD175" i="1" s="1"/>
  <c r="F174" i="1"/>
  <c r="E174" i="1"/>
  <c r="D174" i="1" s="1"/>
  <c r="CK174" i="1" s="1"/>
  <c r="CD174" i="1" s="1"/>
  <c r="F173" i="1"/>
  <c r="D173" i="1" s="1"/>
  <c r="CK173" i="1" s="1"/>
  <c r="CD173" i="1" s="1"/>
  <c r="E173" i="1"/>
  <c r="F172" i="1"/>
  <c r="E172" i="1"/>
  <c r="D172" i="1" s="1"/>
  <c r="CK172" i="1" s="1"/>
  <c r="CD172" i="1" s="1"/>
  <c r="F171" i="1"/>
  <c r="E171" i="1"/>
  <c r="D171" i="1"/>
  <c r="CK171" i="1" s="1"/>
  <c r="CD171" i="1" s="1"/>
  <c r="F170" i="1"/>
  <c r="E170" i="1"/>
  <c r="D170" i="1" s="1"/>
  <c r="CK170" i="1" s="1"/>
  <c r="CD170" i="1" s="1"/>
  <c r="F169" i="1"/>
  <c r="D169" i="1" s="1"/>
  <c r="CK169" i="1" s="1"/>
  <c r="CD169" i="1" s="1"/>
  <c r="E169" i="1"/>
  <c r="F168" i="1"/>
  <c r="E168" i="1"/>
  <c r="D168" i="1" s="1"/>
  <c r="CK168" i="1" s="1"/>
  <c r="CD168" i="1" s="1"/>
  <c r="F167" i="1"/>
  <c r="E167" i="1"/>
  <c r="D167" i="1"/>
  <c r="CK167" i="1" s="1"/>
  <c r="CD167" i="1" s="1"/>
  <c r="F166" i="1"/>
  <c r="E166" i="1"/>
  <c r="D166" i="1" s="1"/>
  <c r="CK166" i="1" s="1"/>
  <c r="CD166" i="1" s="1"/>
  <c r="F165" i="1"/>
  <c r="D165" i="1" s="1"/>
  <c r="CK165" i="1" s="1"/>
  <c r="CD165" i="1" s="1"/>
  <c r="E165" i="1"/>
  <c r="F164" i="1"/>
  <c r="E164" i="1"/>
  <c r="D164" i="1" s="1"/>
  <c r="CK164" i="1" s="1"/>
  <c r="CD164" i="1" s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D163" i="1" s="1"/>
  <c r="CK163" i="1" s="1"/>
  <c r="CD163" i="1" s="1"/>
  <c r="E163" i="1"/>
  <c r="E162" i="1"/>
  <c r="D162" i="1" s="1"/>
  <c r="E161" i="1"/>
  <c r="D161" i="1" s="1"/>
  <c r="CJ161" i="1" s="1"/>
  <c r="CC161" i="1" s="1"/>
  <c r="E160" i="1"/>
  <c r="D160" i="1" s="1"/>
  <c r="E159" i="1"/>
  <c r="D159" i="1"/>
  <c r="CJ159" i="1" s="1"/>
  <c r="CC159" i="1" s="1"/>
  <c r="F158" i="1"/>
  <c r="D158" i="1" s="1"/>
  <c r="F157" i="1"/>
  <c r="D157" i="1" s="1"/>
  <c r="CJ157" i="1" s="1"/>
  <c r="CC157" i="1" s="1"/>
  <c r="F156" i="1"/>
  <c r="D156" i="1" s="1"/>
  <c r="F155" i="1"/>
  <c r="D155" i="1"/>
  <c r="CJ155" i="1" s="1"/>
  <c r="CC155" i="1" s="1"/>
  <c r="F154" i="1"/>
  <c r="D154" i="1" s="1"/>
  <c r="F153" i="1"/>
  <c r="T152" i="1"/>
  <c r="S152" i="1"/>
  <c r="R152" i="1"/>
  <c r="Q152" i="1"/>
  <c r="P152" i="1"/>
  <c r="O152" i="1"/>
  <c r="N152" i="1"/>
  <c r="L152" i="1"/>
  <c r="F151" i="1"/>
  <c r="D151" i="1"/>
  <c r="CJ151" i="1" s="1"/>
  <c r="CC151" i="1" s="1"/>
  <c r="F150" i="1"/>
  <c r="D150" i="1" s="1"/>
  <c r="F149" i="1"/>
  <c r="D149" i="1" s="1"/>
  <c r="CJ149" i="1" s="1"/>
  <c r="CC149" i="1" s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3" i="1"/>
  <c r="CN143" i="1" s="1"/>
  <c r="CG143" i="1" s="1"/>
  <c r="D142" i="1"/>
  <c r="CN142" i="1" s="1"/>
  <c r="CG142" i="1" s="1"/>
  <c r="D141" i="1"/>
  <c r="CN141" i="1" s="1"/>
  <c r="CG141" i="1" s="1"/>
  <c r="D140" i="1"/>
  <c r="CN140" i="1" s="1"/>
  <c r="CG140" i="1" s="1"/>
  <c r="D139" i="1"/>
  <c r="CN139" i="1" s="1"/>
  <c r="CG139" i="1" s="1"/>
  <c r="D138" i="1"/>
  <c r="CN138" i="1" s="1"/>
  <c r="CG138" i="1" s="1"/>
  <c r="D137" i="1"/>
  <c r="CN137" i="1" s="1"/>
  <c r="CG137" i="1" s="1"/>
  <c r="D136" i="1"/>
  <c r="CN136" i="1" s="1"/>
  <c r="CG136" i="1" s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1" i="1"/>
  <c r="CM131" i="1" s="1"/>
  <c r="D130" i="1"/>
  <c r="CM130" i="1" s="1"/>
  <c r="D129" i="1"/>
  <c r="CM129" i="1" s="1"/>
  <c r="D128" i="1"/>
  <c r="CM128" i="1" s="1"/>
  <c r="D127" i="1"/>
  <c r="CM127" i="1" s="1"/>
  <c r="D126" i="1"/>
  <c r="CM126" i="1" s="1"/>
  <c r="D125" i="1"/>
  <c r="CM125" i="1" s="1"/>
  <c r="D124" i="1"/>
  <c r="CM124" i="1" s="1"/>
  <c r="D123" i="1"/>
  <c r="CM123" i="1" s="1"/>
  <c r="D122" i="1"/>
  <c r="CM122" i="1" s="1"/>
  <c r="D121" i="1"/>
  <c r="CM121" i="1" s="1"/>
  <c r="D120" i="1"/>
  <c r="CM120" i="1" s="1"/>
  <c r="D119" i="1"/>
  <c r="CM119" i="1" s="1"/>
  <c r="D118" i="1"/>
  <c r="CM118" i="1" s="1"/>
  <c r="D117" i="1"/>
  <c r="CM117" i="1" s="1"/>
  <c r="D116" i="1"/>
  <c r="CM116" i="1" s="1"/>
  <c r="D115" i="1"/>
  <c r="CM115" i="1" s="1"/>
  <c r="D114" i="1"/>
  <c r="CM114" i="1" s="1"/>
  <c r="D113" i="1"/>
  <c r="CM113" i="1" s="1"/>
  <c r="D112" i="1"/>
  <c r="CM112" i="1" s="1"/>
  <c r="D111" i="1"/>
  <c r="CM111" i="1" s="1"/>
  <c r="D110" i="1"/>
  <c r="CD110" i="1" s="1"/>
  <c r="D109" i="1"/>
  <c r="CD109" i="1" s="1"/>
  <c r="D108" i="1"/>
  <c r="CD108" i="1" s="1"/>
  <c r="D107" i="1"/>
  <c r="CD107" i="1" s="1"/>
  <c r="D106" i="1"/>
  <c r="CD106" i="1" s="1"/>
  <c r="D105" i="1"/>
  <c r="CD105" i="1" s="1"/>
  <c r="D104" i="1"/>
  <c r="CD104" i="1" s="1"/>
  <c r="D103" i="1"/>
  <c r="CD103" i="1" s="1"/>
  <c r="D102" i="1"/>
  <c r="CH102" i="1" s="1"/>
  <c r="D101" i="1"/>
  <c r="CH101" i="1" s="1"/>
  <c r="D100" i="1"/>
  <c r="CF100" i="1" s="1"/>
  <c r="D99" i="1"/>
  <c r="CL99" i="1" s="1"/>
  <c r="D98" i="1"/>
  <c r="CL98" i="1" s="1"/>
  <c r="D97" i="1"/>
  <c r="CL97" i="1" s="1"/>
  <c r="D96" i="1"/>
  <c r="CM96" i="1" s="1"/>
  <c r="D95" i="1"/>
  <c r="CE95" i="1" s="1"/>
  <c r="D94" i="1"/>
  <c r="CM94" i="1" s="1"/>
  <c r="D93" i="1"/>
  <c r="CN93" i="1" s="1"/>
  <c r="CG93" i="1" s="1"/>
  <c r="D92" i="1"/>
  <c r="CM92" i="1" s="1"/>
  <c r="D91" i="1"/>
  <c r="CN91" i="1" s="1"/>
  <c r="CG91" i="1" s="1"/>
  <c r="D90" i="1"/>
  <c r="CL90" i="1" s="1"/>
  <c r="D89" i="1"/>
  <c r="CL89" i="1" s="1"/>
  <c r="D88" i="1"/>
  <c r="CL88" i="1" s="1"/>
  <c r="D87" i="1"/>
  <c r="CL87" i="1" s="1"/>
  <c r="D86" i="1"/>
  <c r="CL86" i="1" s="1"/>
  <c r="D85" i="1"/>
  <c r="CD85" i="1" s="1"/>
  <c r="D84" i="1"/>
  <c r="CD84" i="1" s="1"/>
  <c r="D83" i="1"/>
  <c r="CD83" i="1" s="1"/>
  <c r="D82" i="1"/>
  <c r="CD82" i="1" s="1"/>
  <c r="D81" i="1"/>
  <c r="CD81" i="1" s="1"/>
  <c r="D80" i="1"/>
  <c r="CD80" i="1" s="1"/>
  <c r="D76" i="1"/>
  <c r="D75" i="1"/>
  <c r="CL71" i="1"/>
  <c r="CE71" i="1" s="1"/>
  <c r="CK71" i="1"/>
  <c r="CJ71" i="1"/>
  <c r="CC71" i="1" s="1"/>
  <c r="CI71" i="1"/>
  <c r="CB71" i="1" s="1"/>
  <c r="CH71" i="1"/>
  <c r="CA71" i="1" s="1"/>
  <c r="CD71" i="1"/>
  <c r="CL70" i="1"/>
  <c r="CE70" i="1" s="1"/>
  <c r="CK70" i="1"/>
  <c r="CD70" i="1" s="1"/>
  <c r="CJ70" i="1"/>
  <c r="CC70" i="1" s="1"/>
  <c r="CI70" i="1"/>
  <c r="CB70" i="1" s="1"/>
  <c r="CH70" i="1"/>
  <c r="CA70" i="1" s="1"/>
  <c r="CL69" i="1"/>
  <c r="CE69" i="1" s="1"/>
  <c r="CK69" i="1"/>
  <c r="CJ69" i="1"/>
  <c r="CC69" i="1" s="1"/>
  <c r="CI69" i="1"/>
  <c r="CH69" i="1"/>
  <c r="CA69" i="1" s="1"/>
  <c r="J69" i="1" s="1"/>
  <c r="CD69" i="1"/>
  <c r="CB69" i="1"/>
  <c r="CL68" i="1"/>
  <c r="CK68" i="1"/>
  <c r="CD68" i="1" s="1"/>
  <c r="CJ68" i="1"/>
  <c r="CI68" i="1"/>
  <c r="CB68" i="1" s="1"/>
  <c r="CH68" i="1"/>
  <c r="CE68" i="1"/>
  <c r="CC68" i="1"/>
  <c r="CA68" i="1"/>
  <c r="CL67" i="1"/>
  <c r="CE67" i="1" s="1"/>
  <c r="CK67" i="1"/>
  <c r="CJ67" i="1"/>
  <c r="CC67" i="1" s="1"/>
  <c r="CI67" i="1"/>
  <c r="CB67" i="1" s="1"/>
  <c r="CH67" i="1"/>
  <c r="CA67" i="1" s="1"/>
  <c r="CD67" i="1"/>
  <c r="CL66" i="1"/>
  <c r="CE66" i="1" s="1"/>
  <c r="CK66" i="1"/>
  <c r="CD66" i="1" s="1"/>
  <c r="CJ66" i="1"/>
  <c r="CC66" i="1" s="1"/>
  <c r="CI66" i="1"/>
  <c r="CB66" i="1" s="1"/>
  <c r="CH66" i="1"/>
  <c r="CA66" i="1" s="1"/>
  <c r="CL65" i="1"/>
  <c r="CE65" i="1" s="1"/>
  <c r="CK65" i="1"/>
  <c r="CJ65" i="1"/>
  <c r="CC65" i="1" s="1"/>
  <c r="CI65" i="1"/>
  <c r="CH65" i="1"/>
  <c r="CA65" i="1" s="1"/>
  <c r="J65" i="1" s="1"/>
  <c r="CD65" i="1"/>
  <c r="CB65" i="1"/>
  <c r="CL64" i="1"/>
  <c r="CK64" i="1"/>
  <c r="CD64" i="1" s="1"/>
  <c r="CJ64" i="1"/>
  <c r="CI64" i="1"/>
  <c r="CB64" i="1" s="1"/>
  <c r="CH64" i="1"/>
  <c r="CE64" i="1"/>
  <c r="CC64" i="1"/>
  <c r="CA64" i="1"/>
  <c r="CL63" i="1"/>
  <c r="CE63" i="1" s="1"/>
  <c r="CK63" i="1"/>
  <c r="CD63" i="1" s="1"/>
  <c r="CJ63" i="1"/>
  <c r="CC63" i="1" s="1"/>
  <c r="CI63" i="1"/>
  <c r="CB63" i="1" s="1"/>
  <c r="CH63" i="1"/>
  <c r="CA63" i="1" s="1"/>
  <c r="CL62" i="1"/>
  <c r="CE62" i="1" s="1"/>
  <c r="CK62" i="1"/>
  <c r="CD62" i="1" s="1"/>
  <c r="CJ62" i="1"/>
  <c r="CI62" i="1"/>
  <c r="CB62" i="1" s="1"/>
  <c r="CH62" i="1"/>
  <c r="CA62" i="1" s="1"/>
  <c r="J62" i="1" s="1"/>
  <c r="CC62" i="1"/>
  <c r="CL61" i="1"/>
  <c r="CE61" i="1" s="1"/>
  <c r="CK61" i="1"/>
  <c r="CJ61" i="1"/>
  <c r="CC61" i="1" s="1"/>
  <c r="CI61" i="1"/>
  <c r="CH61" i="1"/>
  <c r="CA61" i="1" s="1"/>
  <c r="CD61" i="1"/>
  <c r="CB61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CH57" i="1"/>
  <c r="CA57" i="1" s="1"/>
  <c r="F57" i="1"/>
  <c r="D57" i="1" s="1"/>
  <c r="E57" i="1"/>
  <c r="CH56" i="1"/>
  <c r="CA56" i="1" s="1"/>
  <c r="F56" i="1"/>
  <c r="D56" i="1" s="1"/>
  <c r="CL56" i="1" s="1"/>
  <c r="E56" i="1"/>
  <c r="CH55" i="1"/>
  <c r="CA55" i="1"/>
  <c r="F55" i="1"/>
  <c r="E55" i="1"/>
  <c r="E58" i="1" s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CH53" i="1"/>
  <c r="CA53" i="1" s="1"/>
  <c r="F53" i="1"/>
  <c r="D53" i="1" s="1"/>
  <c r="E53" i="1"/>
  <c r="CH52" i="1"/>
  <c r="CA52" i="1" s="1"/>
  <c r="F52" i="1"/>
  <c r="D52" i="1" s="1"/>
  <c r="E52" i="1"/>
  <c r="CH51" i="1"/>
  <c r="CA51" i="1" s="1"/>
  <c r="F51" i="1"/>
  <c r="D51" i="1" s="1"/>
  <c r="E51" i="1"/>
  <c r="CH50" i="1"/>
  <c r="CA50" i="1" s="1"/>
  <c r="F50" i="1"/>
  <c r="D50" i="1" s="1"/>
  <c r="E50" i="1"/>
  <c r="CH49" i="1"/>
  <c r="CA49" i="1" s="1"/>
  <c r="F49" i="1"/>
  <c r="D49" i="1" s="1"/>
  <c r="E49" i="1"/>
  <c r="CH48" i="1"/>
  <c r="CA48" i="1" s="1"/>
  <c r="F48" i="1"/>
  <c r="F54" i="1" s="1"/>
  <c r="E48" i="1"/>
  <c r="E54" i="1" s="1"/>
  <c r="CH47" i="1"/>
  <c r="CA47" i="1" s="1"/>
  <c r="F47" i="1"/>
  <c r="D47" i="1" s="1"/>
  <c r="CL47" i="1" s="1"/>
  <c r="E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F46" i="1" s="1"/>
  <c r="D46" i="1" s="1"/>
  <c r="U46" i="1"/>
  <c r="E46" i="1"/>
  <c r="F45" i="1"/>
  <c r="D45" i="1" s="1"/>
  <c r="E45" i="1"/>
  <c r="CH44" i="1"/>
  <c r="CA44" i="1" s="1"/>
  <c r="F44" i="1"/>
  <c r="E44" i="1"/>
  <c r="D44" i="1"/>
  <c r="CL44" i="1" s="1"/>
  <c r="F43" i="1"/>
  <c r="E43" i="1"/>
  <c r="F42" i="1"/>
  <c r="E42" i="1"/>
  <c r="CH41" i="1"/>
  <c r="CA41" i="1"/>
  <c r="F41" i="1"/>
  <c r="E41" i="1"/>
  <c r="D41" i="1" s="1"/>
  <c r="CL41" i="1" s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CH35" i="1"/>
  <c r="CA35" i="1"/>
  <c r="F35" i="1"/>
  <c r="E35" i="1"/>
  <c r="D35" i="1" s="1"/>
  <c r="CM35" i="1" s="1"/>
  <c r="CH34" i="1"/>
  <c r="CA34" i="1" s="1"/>
  <c r="F34" i="1"/>
  <c r="D34" i="1" s="1"/>
  <c r="E34" i="1"/>
  <c r="CH33" i="1"/>
  <c r="CA33" i="1" s="1"/>
  <c r="F33" i="1"/>
  <c r="D33" i="1" s="1"/>
  <c r="E33" i="1"/>
  <c r="CH32" i="1"/>
  <c r="CA32" i="1" s="1"/>
  <c r="F32" i="1"/>
  <c r="D32" i="1" s="1"/>
  <c r="E32" i="1"/>
  <c r="CH31" i="1"/>
  <c r="CA31" i="1" s="1"/>
  <c r="F31" i="1"/>
  <c r="E31" i="1"/>
  <c r="CH30" i="1"/>
  <c r="CA30" i="1"/>
  <c r="F30" i="1"/>
  <c r="E30" i="1"/>
  <c r="CH29" i="1"/>
  <c r="CA29" i="1"/>
  <c r="F29" i="1"/>
  <c r="E29" i="1"/>
  <c r="CH28" i="1"/>
  <c r="CA28" i="1"/>
  <c r="F28" i="1"/>
  <c r="E28" i="1"/>
  <c r="CH27" i="1"/>
  <c r="CA27" i="1" s="1"/>
  <c r="F27" i="1"/>
  <c r="D27" i="1" s="1"/>
  <c r="E27" i="1"/>
  <c r="CH26" i="1"/>
  <c r="CA26" i="1" s="1"/>
  <c r="F26" i="1"/>
  <c r="D26" i="1" s="1"/>
  <c r="E26" i="1"/>
  <c r="CH25" i="1"/>
  <c r="CA25" i="1" s="1"/>
  <c r="F25" i="1"/>
  <c r="D25" i="1" s="1"/>
  <c r="E25" i="1"/>
  <c r="CH24" i="1"/>
  <c r="CA24" i="1" s="1"/>
  <c r="F24" i="1"/>
  <c r="D24" i="1" s="1"/>
  <c r="E24" i="1"/>
  <c r="CH23" i="1"/>
  <c r="CA23" i="1" s="1"/>
  <c r="F23" i="1"/>
  <c r="D23" i="1" s="1"/>
  <c r="E23" i="1"/>
  <c r="CH22" i="1"/>
  <c r="CA22" i="1" s="1"/>
  <c r="F22" i="1"/>
  <c r="E22" i="1"/>
  <c r="CH21" i="1"/>
  <c r="CA21" i="1"/>
  <c r="F21" i="1"/>
  <c r="E21" i="1"/>
  <c r="CH20" i="1"/>
  <c r="CA20" i="1"/>
  <c r="F20" i="1"/>
  <c r="E20" i="1"/>
  <c r="CH19" i="1"/>
  <c r="AL19" i="1"/>
  <c r="F19" i="1"/>
  <c r="E19" i="1"/>
  <c r="CH15" i="1"/>
  <c r="CA15" i="1"/>
  <c r="F15" i="1"/>
  <c r="E15" i="1"/>
  <c r="CH14" i="1"/>
  <c r="CA14" i="1"/>
  <c r="F14" i="1"/>
  <c r="E14" i="1"/>
  <c r="CH13" i="1"/>
  <c r="CA13" i="1"/>
  <c r="F13" i="1"/>
  <c r="E13" i="1"/>
  <c r="CH12" i="1"/>
  <c r="CA12" i="1"/>
  <c r="F12" i="1"/>
  <c r="E12" i="1"/>
  <c r="A5" i="1"/>
  <c r="A4" i="1"/>
  <c r="A3" i="1"/>
  <c r="A2" i="1"/>
  <c r="D247" i="1" l="1"/>
  <c r="CN247" i="1" s="1"/>
  <c r="D246" i="1"/>
  <c r="CN246" i="1" s="1"/>
  <c r="D254" i="1"/>
  <c r="CN254" i="1" s="1"/>
  <c r="D258" i="1"/>
  <c r="CN258" i="1" s="1"/>
  <c r="D266" i="1"/>
  <c r="CN266" i="1" s="1"/>
  <c r="D211" i="1"/>
  <c r="CN211" i="1" s="1"/>
  <c r="D220" i="1"/>
  <c r="CN220" i="1" s="1"/>
  <c r="CD128" i="1"/>
  <c r="CL125" i="1"/>
  <c r="CH89" i="1"/>
  <c r="CB96" i="1"/>
  <c r="CL128" i="1"/>
  <c r="CE96" i="1"/>
  <c r="D274" i="1"/>
  <c r="CN274" i="1" s="1"/>
  <c r="CL108" i="1"/>
  <c r="D214" i="1"/>
  <c r="CN214" i="1" s="1"/>
  <c r="D228" i="1"/>
  <c r="CN228" i="1" s="1"/>
  <c r="D242" i="1"/>
  <c r="CN242" i="1" s="1"/>
  <c r="D267" i="1"/>
  <c r="CN267" i="1" s="1"/>
  <c r="D261" i="1"/>
  <c r="CN261" i="1" s="1"/>
  <c r="D270" i="1"/>
  <c r="CN270" i="1" s="1"/>
  <c r="CD131" i="1"/>
  <c r="CH85" i="1"/>
  <c r="CL96" i="1"/>
  <c r="CD99" i="1"/>
  <c r="CL112" i="1"/>
  <c r="D215" i="1"/>
  <c r="CN215" i="1" s="1"/>
  <c r="D262" i="1"/>
  <c r="CN262" i="1" s="1"/>
  <c r="CL85" i="1"/>
  <c r="CL110" i="1"/>
  <c r="D210" i="1"/>
  <c r="CN210" i="1" s="1"/>
  <c r="D245" i="1"/>
  <c r="CN245" i="1" s="1"/>
  <c r="D255" i="1"/>
  <c r="CN255" i="1" s="1"/>
  <c r="D259" i="1"/>
  <c r="CN259" i="1" s="1"/>
  <c r="D260" i="1"/>
  <c r="CN260" i="1" s="1"/>
  <c r="D265" i="1"/>
  <c r="CN265" i="1" s="1"/>
  <c r="D271" i="1"/>
  <c r="CN271" i="1" s="1"/>
  <c r="D218" i="1"/>
  <c r="CN218" i="1" s="1"/>
  <c r="D221" i="1"/>
  <c r="CN221" i="1" s="1"/>
  <c r="D223" i="1"/>
  <c r="CN223" i="1" s="1"/>
  <c r="D225" i="1"/>
  <c r="CN225" i="1" s="1"/>
  <c r="D263" i="1"/>
  <c r="CN263" i="1" s="1"/>
  <c r="D269" i="1"/>
  <c r="CN269" i="1" s="1"/>
  <c r="D253" i="1"/>
  <c r="CN253" i="1" s="1"/>
  <c r="D250" i="1"/>
  <c r="CN250" i="1" s="1"/>
  <c r="D252" i="1"/>
  <c r="CN252" i="1" s="1"/>
  <c r="D257" i="1"/>
  <c r="CN257" i="1" s="1"/>
  <c r="D227" i="1"/>
  <c r="CN227" i="1" s="1"/>
  <c r="D229" i="1"/>
  <c r="CN229" i="1" s="1"/>
  <c r="D209" i="1"/>
  <c r="CN209" i="1" s="1"/>
  <c r="CH276" i="1"/>
  <c r="CA276" i="1" s="1"/>
  <c r="D205" i="1"/>
  <c r="CN205" i="1" s="1"/>
  <c r="D213" i="1"/>
  <c r="CN213" i="1" s="1"/>
  <c r="CH278" i="1"/>
  <c r="CA278" i="1" s="1"/>
  <c r="D248" i="1"/>
  <c r="CN248" i="1" s="1"/>
  <c r="F276" i="1"/>
  <c r="E277" i="1"/>
  <c r="D249" i="1"/>
  <c r="CN249" i="1" s="1"/>
  <c r="D251" i="1"/>
  <c r="CN251" i="1" s="1"/>
  <c r="D256" i="1"/>
  <c r="CN256" i="1" s="1"/>
  <c r="D206" i="1"/>
  <c r="CN206" i="1" s="1"/>
  <c r="D204" i="1"/>
  <c r="CN204" i="1" s="1"/>
  <c r="D207" i="1"/>
  <c r="CN207" i="1" s="1"/>
  <c r="D222" i="1"/>
  <c r="CN222" i="1" s="1"/>
  <c r="D231" i="1"/>
  <c r="CN231" i="1" s="1"/>
  <c r="D233" i="1"/>
  <c r="CE233" i="1" s="1"/>
  <c r="D235" i="1"/>
  <c r="CJ233" i="1" s="1"/>
  <c r="CC233" i="1" s="1"/>
  <c r="D237" i="1"/>
  <c r="CN237" i="1" s="1"/>
  <c r="D239" i="1"/>
  <c r="CN239" i="1" s="1"/>
  <c r="D241" i="1"/>
  <c r="CK241" i="1" s="1"/>
  <c r="D243" i="1"/>
  <c r="CN243" i="1" s="1"/>
  <c r="E276" i="1"/>
  <c r="D276" i="1" s="1"/>
  <c r="F277" i="1"/>
  <c r="D277" i="1" s="1"/>
  <c r="D272" i="1"/>
  <c r="CN272" i="1" s="1"/>
  <c r="D264" i="1"/>
  <c r="CN264" i="1" s="1"/>
  <c r="D273" i="1"/>
  <c r="CN273" i="1" s="1"/>
  <c r="F278" i="1"/>
  <c r="F279" i="1"/>
  <c r="D268" i="1"/>
  <c r="CN268" i="1" s="1"/>
  <c r="F275" i="1"/>
  <c r="E279" i="1"/>
  <c r="D216" i="1"/>
  <c r="CN216" i="1" s="1"/>
  <c r="D224" i="1"/>
  <c r="CN224" i="1" s="1"/>
  <c r="D244" i="1"/>
  <c r="CN244" i="1" s="1"/>
  <c r="E275" i="1"/>
  <c r="D212" i="1"/>
  <c r="CN212" i="1" s="1"/>
  <c r="D230" i="1"/>
  <c r="CN230" i="1" s="1"/>
  <c r="D232" i="1"/>
  <c r="CM232" i="1" s="1"/>
  <c r="D234" i="1"/>
  <c r="CJ232" i="1" s="1"/>
  <c r="CC232" i="1" s="1"/>
  <c r="D236" i="1"/>
  <c r="CN236" i="1" s="1"/>
  <c r="D238" i="1"/>
  <c r="CE238" i="1" s="1"/>
  <c r="D240" i="1"/>
  <c r="CI240" i="1" s="1"/>
  <c r="CB240" i="1" s="1"/>
  <c r="E278" i="1"/>
  <c r="D278" i="1" s="1"/>
  <c r="CL278" i="1" s="1"/>
  <c r="D203" i="1"/>
  <c r="CN203" i="1" s="1"/>
  <c r="D208" i="1"/>
  <c r="CN208" i="1" s="1"/>
  <c r="D217" i="1"/>
  <c r="CN217" i="1" s="1"/>
  <c r="D219" i="1"/>
  <c r="CN219" i="1" s="1"/>
  <c r="D226" i="1"/>
  <c r="CN226" i="1" s="1"/>
  <c r="CL124" i="1"/>
  <c r="CL129" i="1"/>
  <c r="CD124" i="1"/>
  <c r="CH107" i="1"/>
  <c r="CL117" i="1"/>
  <c r="CD120" i="1"/>
  <c r="CL101" i="1"/>
  <c r="CL107" i="1"/>
  <c r="CL113" i="1"/>
  <c r="CD116" i="1"/>
  <c r="CL120" i="1"/>
  <c r="CH110" i="1"/>
  <c r="CD112" i="1"/>
  <c r="CL116" i="1"/>
  <c r="CD119" i="1"/>
  <c r="CL100" i="1"/>
  <c r="CL102" i="1"/>
  <c r="CD114" i="1"/>
  <c r="CL115" i="1"/>
  <c r="CD118" i="1"/>
  <c r="CL119" i="1"/>
  <c r="CD115" i="1"/>
  <c r="CH108" i="1"/>
  <c r="CD113" i="1"/>
  <c r="CL114" i="1"/>
  <c r="CD117" i="1"/>
  <c r="CL118" i="1"/>
  <c r="CL121" i="1"/>
  <c r="CH99" i="1"/>
  <c r="CE91" i="1"/>
  <c r="CI91" i="1"/>
  <c r="CH80" i="1"/>
  <c r="CH82" i="1"/>
  <c r="CH84" i="1"/>
  <c r="CD88" i="1"/>
  <c r="CH88" i="1"/>
  <c r="CD90" i="1"/>
  <c r="CH81" i="1"/>
  <c r="CH83" i="1"/>
  <c r="CH90" i="1"/>
  <c r="CL80" i="1"/>
  <c r="CL81" i="1"/>
  <c r="CL82" i="1"/>
  <c r="CL83" i="1"/>
  <c r="CL84" i="1"/>
  <c r="CD86" i="1"/>
  <c r="CD87" i="1"/>
  <c r="CH86" i="1"/>
  <c r="CH87" i="1"/>
  <c r="CD89" i="1"/>
  <c r="CE92" i="1"/>
  <c r="CL94" i="1"/>
  <c r="CL92" i="1"/>
  <c r="CN95" i="1"/>
  <c r="CG95" i="1" s="1"/>
  <c r="CB92" i="1"/>
  <c r="CN92" i="1"/>
  <c r="CG92" i="1" s="1"/>
  <c r="CB94" i="1"/>
  <c r="CN96" i="1"/>
  <c r="CG96" i="1" s="1"/>
  <c r="CD98" i="1"/>
  <c r="CD97" i="1"/>
  <c r="CH98" i="1"/>
  <c r="CD101" i="1"/>
  <c r="CD102" i="1"/>
  <c r="CH97" i="1"/>
  <c r="CH109" i="1"/>
  <c r="CL109" i="1"/>
  <c r="CH103" i="1"/>
  <c r="CH104" i="1"/>
  <c r="CH105" i="1"/>
  <c r="CH106" i="1"/>
  <c r="CL103" i="1"/>
  <c r="CL104" i="1"/>
  <c r="CL105" i="1"/>
  <c r="CL106" i="1"/>
  <c r="CD111" i="1"/>
  <c r="CL111" i="1"/>
  <c r="CD123" i="1"/>
  <c r="CD127" i="1"/>
  <c r="CD122" i="1"/>
  <c r="CL123" i="1"/>
  <c r="CD126" i="1"/>
  <c r="CL127" i="1"/>
  <c r="CD130" i="1"/>
  <c r="CL131" i="1"/>
  <c r="CD121" i="1"/>
  <c r="CL122" i="1"/>
  <c r="CD125" i="1"/>
  <c r="CL126" i="1"/>
  <c r="CD129" i="1"/>
  <c r="CL130" i="1"/>
  <c r="D153" i="1"/>
  <c r="F152" i="1"/>
  <c r="D152" i="1" s="1"/>
  <c r="CM93" i="1"/>
  <c r="CL93" i="1"/>
  <c r="CB93" i="1"/>
  <c r="J61" i="1"/>
  <c r="J68" i="1"/>
  <c r="J70" i="1"/>
  <c r="CE93" i="1"/>
  <c r="CM101" i="1"/>
  <c r="CJ101" i="1"/>
  <c r="CB101" i="1"/>
  <c r="CN101" i="1"/>
  <c r="CG101" i="1" s="1"/>
  <c r="CF101" i="1"/>
  <c r="CM102" i="1"/>
  <c r="CJ102" i="1"/>
  <c r="CB102" i="1"/>
  <c r="CN102" i="1"/>
  <c r="CG102" i="1" s="1"/>
  <c r="CF102" i="1"/>
  <c r="CM103" i="1"/>
  <c r="CJ103" i="1"/>
  <c r="CB103" i="1"/>
  <c r="CN103" i="1"/>
  <c r="CG103" i="1" s="1"/>
  <c r="CF103" i="1"/>
  <c r="CM104" i="1"/>
  <c r="CJ104" i="1"/>
  <c r="CB104" i="1"/>
  <c r="CN104" i="1"/>
  <c r="CG104" i="1" s="1"/>
  <c r="CF104" i="1"/>
  <c r="CM105" i="1"/>
  <c r="CJ105" i="1"/>
  <c r="CB105" i="1"/>
  <c r="CN105" i="1"/>
  <c r="CG105" i="1" s="1"/>
  <c r="CF105" i="1"/>
  <c r="CM106" i="1"/>
  <c r="CJ106" i="1"/>
  <c r="CB106" i="1"/>
  <c r="CN106" i="1"/>
  <c r="CG106" i="1" s="1"/>
  <c r="CF106" i="1"/>
  <c r="CM107" i="1"/>
  <c r="CJ107" i="1"/>
  <c r="CB107" i="1"/>
  <c r="CN107" i="1"/>
  <c r="CG107" i="1" s="1"/>
  <c r="CF107" i="1"/>
  <c r="CM108" i="1"/>
  <c r="CJ108" i="1"/>
  <c r="CB108" i="1"/>
  <c r="CN108" i="1"/>
  <c r="CG108" i="1" s="1"/>
  <c r="CF108" i="1"/>
  <c r="CM109" i="1"/>
  <c r="CJ109" i="1"/>
  <c r="CB109" i="1"/>
  <c r="CN109" i="1"/>
  <c r="CG109" i="1" s="1"/>
  <c r="CF109" i="1"/>
  <c r="CM110" i="1"/>
  <c r="CJ110" i="1"/>
  <c r="CB110" i="1"/>
  <c r="CN110" i="1"/>
  <c r="CG110" i="1" s="1"/>
  <c r="CF110" i="1"/>
  <c r="CM95" i="1"/>
  <c r="CL95" i="1"/>
  <c r="CB95" i="1"/>
  <c r="E36" i="1"/>
  <c r="J64" i="1"/>
  <c r="J66" i="1"/>
  <c r="D132" i="1"/>
  <c r="CJ80" i="1"/>
  <c r="CB80" i="1"/>
  <c r="CN80" i="1"/>
  <c r="CG80" i="1" s="1"/>
  <c r="CF80" i="1"/>
  <c r="CM81" i="1"/>
  <c r="CJ81" i="1"/>
  <c r="CB81" i="1"/>
  <c r="CN81" i="1"/>
  <c r="CG81" i="1" s="1"/>
  <c r="CF81" i="1"/>
  <c r="CM82" i="1"/>
  <c r="CJ82" i="1"/>
  <c r="CB82" i="1"/>
  <c r="CN82" i="1"/>
  <c r="CG82" i="1" s="1"/>
  <c r="CF82" i="1"/>
  <c r="CM83" i="1"/>
  <c r="CJ83" i="1"/>
  <c r="CB83" i="1"/>
  <c r="CN83" i="1"/>
  <c r="CG83" i="1" s="1"/>
  <c r="CF83" i="1"/>
  <c r="CM84" i="1"/>
  <c r="CJ84" i="1"/>
  <c r="CB84" i="1"/>
  <c r="CN84" i="1"/>
  <c r="CG84" i="1" s="1"/>
  <c r="CF84" i="1"/>
  <c r="CM85" i="1"/>
  <c r="CJ85" i="1"/>
  <c r="CB85" i="1"/>
  <c r="CN85" i="1"/>
  <c r="CG85" i="1" s="1"/>
  <c r="CF85" i="1"/>
  <c r="CM86" i="1"/>
  <c r="CJ86" i="1"/>
  <c r="CB86" i="1"/>
  <c r="CN86" i="1"/>
  <c r="CG86" i="1" s="1"/>
  <c r="CF86" i="1"/>
  <c r="CM87" i="1"/>
  <c r="CJ87" i="1"/>
  <c r="CB87" i="1"/>
  <c r="CN87" i="1"/>
  <c r="CG87" i="1" s="1"/>
  <c r="CF87" i="1"/>
  <c r="CM88" i="1"/>
  <c r="CJ88" i="1"/>
  <c r="CB88" i="1"/>
  <c r="CN88" i="1"/>
  <c r="CG88" i="1" s="1"/>
  <c r="CF88" i="1"/>
  <c r="CM89" i="1"/>
  <c r="CJ89" i="1"/>
  <c r="CB89" i="1"/>
  <c r="CN89" i="1"/>
  <c r="CG89" i="1" s="1"/>
  <c r="CF89" i="1"/>
  <c r="CM90" i="1"/>
  <c r="CJ90" i="1"/>
  <c r="CB90" i="1"/>
  <c r="CN90" i="1"/>
  <c r="CG90" i="1" s="1"/>
  <c r="CF90" i="1"/>
  <c r="CM91" i="1"/>
  <c r="CL91" i="1"/>
  <c r="CB91" i="1"/>
  <c r="CI93" i="1"/>
  <c r="CI95" i="1"/>
  <c r="CM97" i="1"/>
  <c r="CN97" i="1"/>
  <c r="CG97" i="1" s="1"/>
  <c r="CF97" i="1"/>
  <c r="CJ97" i="1"/>
  <c r="CB97" i="1"/>
  <c r="CM98" i="1"/>
  <c r="CN98" i="1"/>
  <c r="CG98" i="1" s="1"/>
  <c r="CF98" i="1"/>
  <c r="CJ98" i="1"/>
  <c r="CB98" i="1"/>
  <c r="CM99" i="1"/>
  <c r="CN99" i="1"/>
  <c r="CG99" i="1" s="1"/>
  <c r="CF99" i="1"/>
  <c r="CJ99" i="1"/>
  <c r="CB99" i="1"/>
  <c r="CM100" i="1"/>
  <c r="CI100" i="1"/>
  <c r="CN100" i="1"/>
  <c r="CG100" i="1" s="1"/>
  <c r="CD100" i="1"/>
  <c r="D28" i="1"/>
  <c r="D29" i="1"/>
  <c r="D30" i="1"/>
  <c r="D31" i="1"/>
  <c r="D42" i="1"/>
  <c r="CH54" i="1"/>
  <c r="CA54" i="1" s="1"/>
  <c r="J67" i="1"/>
  <c r="CI92" i="1"/>
  <c r="CE94" i="1"/>
  <c r="CN94" i="1"/>
  <c r="CG94" i="1" s="1"/>
  <c r="CI96" i="1"/>
  <c r="CF111" i="1"/>
  <c r="CN111" i="1"/>
  <c r="CG111" i="1" s="1"/>
  <c r="CF112" i="1"/>
  <c r="CN112" i="1"/>
  <c r="CG112" i="1" s="1"/>
  <c r="CF113" i="1"/>
  <c r="CN113" i="1"/>
  <c r="CG113" i="1" s="1"/>
  <c r="CF114" i="1"/>
  <c r="CN114" i="1"/>
  <c r="CG114" i="1" s="1"/>
  <c r="CF115" i="1"/>
  <c r="CN115" i="1"/>
  <c r="CG115" i="1" s="1"/>
  <c r="CF116" i="1"/>
  <c r="CN116" i="1"/>
  <c r="CG116" i="1" s="1"/>
  <c r="CF117" i="1"/>
  <c r="CN117" i="1"/>
  <c r="CG117" i="1" s="1"/>
  <c r="CF118" i="1"/>
  <c r="CN118" i="1"/>
  <c r="CG118" i="1" s="1"/>
  <c r="CF119" i="1"/>
  <c r="CN119" i="1"/>
  <c r="CG119" i="1" s="1"/>
  <c r="CF120" i="1"/>
  <c r="CN120" i="1"/>
  <c r="CG120" i="1" s="1"/>
  <c r="CF121" i="1"/>
  <c r="CN121" i="1"/>
  <c r="CG121" i="1" s="1"/>
  <c r="CF122" i="1"/>
  <c r="CN122" i="1"/>
  <c r="CG122" i="1" s="1"/>
  <c r="CF123" i="1"/>
  <c r="CN123" i="1"/>
  <c r="CG123" i="1" s="1"/>
  <c r="CF124" i="1"/>
  <c r="CN124" i="1"/>
  <c r="CG124" i="1" s="1"/>
  <c r="CF125" i="1"/>
  <c r="CN125" i="1"/>
  <c r="CG125" i="1" s="1"/>
  <c r="CF126" i="1"/>
  <c r="CN126" i="1"/>
  <c r="CG126" i="1" s="1"/>
  <c r="CF127" i="1"/>
  <c r="CN127" i="1"/>
  <c r="CG127" i="1" s="1"/>
  <c r="CF128" i="1"/>
  <c r="CN128" i="1"/>
  <c r="CG128" i="1" s="1"/>
  <c r="CF129" i="1"/>
  <c r="CN129" i="1"/>
  <c r="CG129" i="1" s="1"/>
  <c r="CF130" i="1"/>
  <c r="CN130" i="1"/>
  <c r="CG130" i="1" s="1"/>
  <c r="CF131" i="1"/>
  <c r="CN131" i="1"/>
  <c r="CG131" i="1" s="1"/>
  <c r="D187" i="1"/>
  <c r="CH275" i="1"/>
  <c r="CA275" i="1" s="1"/>
  <c r="CH111" i="1"/>
  <c r="CH112" i="1"/>
  <c r="CH113" i="1"/>
  <c r="CH114" i="1"/>
  <c r="CH115" i="1"/>
  <c r="CH116" i="1"/>
  <c r="CH117" i="1"/>
  <c r="CH118" i="1"/>
  <c r="CH119" i="1"/>
  <c r="CH125" i="1"/>
  <c r="CH126" i="1"/>
  <c r="CH127" i="1"/>
  <c r="CH128" i="1"/>
  <c r="CH129" i="1"/>
  <c r="CH130" i="1"/>
  <c r="CH131" i="1"/>
  <c r="CH120" i="1"/>
  <c r="CH121" i="1"/>
  <c r="CH122" i="1"/>
  <c r="CH123" i="1"/>
  <c r="CH124" i="1"/>
  <c r="D12" i="1"/>
  <c r="D13" i="1"/>
  <c r="D14" i="1"/>
  <c r="D15" i="1"/>
  <c r="F36" i="1"/>
  <c r="D20" i="1"/>
  <c r="D21" i="1"/>
  <c r="D22" i="1"/>
  <c r="D43" i="1"/>
  <c r="CH46" i="1"/>
  <c r="CA46" i="1" s="1"/>
  <c r="F58" i="1"/>
  <c r="D58" i="1" s="1"/>
  <c r="J63" i="1"/>
  <c r="J71" i="1"/>
  <c r="CI94" i="1"/>
  <c r="CB111" i="1"/>
  <c r="CJ111" i="1"/>
  <c r="CB112" i="1"/>
  <c r="CJ112" i="1"/>
  <c r="CB113" i="1"/>
  <c r="CJ113" i="1"/>
  <c r="CB114" i="1"/>
  <c r="CJ114" i="1"/>
  <c r="CB115" i="1"/>
  <c r="CJ115" i="1"/>
  <c r="CB116" i="1"/>
  <c r="CJ116" i="1"/>
  <c r="CB117" i="1"/>
  <c r="CJ117" i="1"/>
  <c r="CB118" i="1"/>
  <c r="CJ118" i="1"/>
  <c r="CB119" i="1"/>
  <c r="CJ119" i="1"/>
  <c r="CB120" i="1"/>
  <c r="CJ120" i="1"/>
  <c r="CB121" i="1"/>
  <c r="CJ121" i="1"/>
  <c r="CB122" i="1"/>
  <c r="CJ122" i="1"/>
  <c r="CB123" i="1"/>
  <c r="CJ123" i="1"/>
  <c r="CB124" i="1"/>
  <c r="CJ124" i="1"/>
  <c r="CB125" i="1"/>
  <c r="CJ125" i="1"/>
  <c r="CB126" i="1"/>
  <c r="CJ126" i="1"/>
  <c r="CB127" i="1"/>
  <c r="CJ127" i="1"/>
  <c r="CB128" i="1"/>
  <c r="CJ128" i="1"/>
  <c r="CB129" i="1"/>
  <c r="CJ129" i="1"/>
  <c r="CB130" i="1"/>
  <c r="CJ130" i="1"/>
  <c r="CB131" i="1"/>
  <c r="CJ131" i="1"/>
  <c r="CH277" i="1"/>
  <c r="CA277" i="1" s="1"/>
  <c r="CL12" i="1"/>
  <c r="CJ12" i="1"/>
  <c r="CD12" i="1"/>
  <c r="CI12" i="1"/>
  <c r="CB12" i="1" s="1"/>
  <c r="CC12" i="1"/>
  <c r="CK12" i="1"/>
  <c r="CE12" i="1"/>
  <c r="CL13" i="1"/>
  <c r="CJ13" i="1"/>
  <c r="CD13" i="1"/>
  <c r="CI13" i="1"/>
  <c r="CB13" i="1" s="1"/>
  <c r="CC13" i="1"/>
  <c r="CK13" i="1"/>
  <c r="CE13" i="1"/>
  <c r="CL15" i="1"/>
  <c r="CJ15" i="1"/>
  <c r="CD15" i="1"/>
  <c r="AJ15" i="1" s="1"/>
  <c r="CK15" i="1"/>
  <c r="CI15" i="1"/>
  <c r="CB15" i="1" s="1"/>
  <c r="CC15" i="1"/>
  <c r="CE15" i="1"/>
  <c r="CM20" i="1"/>
  <c r="CK20" i="1"/>
  <c r="CI20" i="1"/>
  <c r="CB20" i="1" s="1"/>
  <c r="CF20" i="1"/>
  <c r="CD20" i="1"/>
  <c r="CJ20" i="1"/>
  <c r="CE20" i="1"/>
  <c r="CC20" i="1"/>
  <c r="CL20" i="1"/>
  <c r="CF21" i="1"/>
  <c r="CJ21" i="1"/>
  <c r="CM22" i="1"/>
  <c r="CK22" i="1"/>
  <c r="CI22" i="1"/>
  <c r="CB22" i="1" s="1"/>
  <c r="AL22" i="1" s="1"/>
  <c r="CF22" i="1"/>
  <c r="CD22" i="1"/>
  <c r="CL22" i="1"/>
  <c r="CJ22" i="1"/>
  <c r="CE22" i="1"/>
  <c r="CC22" i="1"/>
  <c r="CM28" i="1"/>
  <c r="CK28" i="1"/>
  <c r="CI28" i="1"/>
  <c r="CB28" i="1" s="1"/>
  <c r="CF28" i="1"/>
  <c r="CD28" i="1"/>
  <c r="CL28" i="1"/>
  <c r="CJ28" i="1"/>
  <c r="CE28" i="1"/>
  <c r="CC28" i="1"/>
  <c r="AL28" i="1" s="1"/>
  <c r="CM29" i="1"/>
  <c r="CK29" i="1"/>
  <c r="CI29" i="1"/>
  <c r="CB29" i="1" s="1"/>
  <c r="CF29" i="1"/>
  <c r="CD29" i="1"/>
  <c r="CL29" i="1"/>
  <c r="CJ29" i="1"/>
  <c r="CE29" i="1"/>
  <c r="CC29" i="1"/>
  <c r="AL29" i="1" s="1"/>
  <c r="CF30" i="1"/>
  <c r="CJ30" i="1"/>
  <c r="CM31" i="1"/>
  <c r="CK31" i="1"/>
  <c r="CI31" i="1"/>
  <c r="CB31" i="1" s="1"/>
  <c r="CF31" i="1"/>
  <c r="CD31" i="1"/>
  <c r="CJ31" i="1"/>
  <c r="CE31" i="1"/>
  <c r="CC31" i="1"/>
  <c r="CL31" i="1"/>
  <c r="CL42" i="1"/>
  <c r="CI42" i="1"/>
  <c r="CB42" i="1" s="1"/>
  <c r="CD42" i="1"/>
  <c r="CE42" i="1"/>
  <c r="CK42" i="1"/>
  <c r="CL43" i="1"/>
  <c r="CI43" i="1"/>
  <c r="CB43" i="1" s="1"/>
  <c r="CD43" i="1"/>
  <c r="CK43" i="1"/>
  <c r="CE43" i="1"/>
  <c r="CJ46" i="1"/>
  <c r="CL46" i="1"/>
  <c r="CK150" i="1"/>
  <c r="CD150" i="1" s="1"/>
  <c r="CI150" i="1"/>
  <c r="CB150" i="1" s="1"/>
  <c r="CJ150" i="1"/>
  <c r="CC150" i="1" s="1"/>
  <c r="CH150" i="1"/>
  <c r="CA150" i="1" s="1"/>
  <c r="CK154" i="1"/>
  <c r="CD154" i="1" s="1"/>
  <c r="CI154" i="1"/>
  <c r="CB154" i="1" s="1"/>
  <c r="CJ154" i="1"/>
  <c r="CC154" i="1" s="1"/>
  <c r="CH154" i="1"/>
  <c r="CA154" i="1" s="1"/>
  <c r="CK158" i="1"/>
  <c r="CD158" i="1" s="1"/>
  <c r="CI158" i="1"/>
  <c r="CB158" i="1" s="1"/>
  <c r="CJ158" i="1"/>
  <c r="CC158" i="1" s="1"/>
  <c r="CH158" i="1"/>
  <c r="CA158" i="1" s="1"/>
  <c r="CK162" i="1"/>
  <c r="CD162" i="1" s="1"/>
  <c r="CI162" i="1"/>
  <c r="CB162" i="1" s="1"/>
  <c r="CJ162" i="1"/>
  <c r="CC162" i="1" s="1"/>
  <c r="CH162" i="1"/>
  <c r="CA162" i="1" s="1"/>
  <c r="CL187" i="1"/>
  <c r="CE187" i="1" s="1"/>
  <c r="CJ187" i="1"/>
  <c r="CC187" i="1" s="1"/>
  <c r="CH187" i="1"/>
  <c r="CA187" i="1" s="1"/>
  <c r="CK187" i="1"/>
  <c r="CD187" i="1" s="1"/>
  <c r="CI187" i="1"/>
  <c r="CB187" i="1" s="1"/>
  <c r="AJ13" i="1"/>
  <c r="CM23" i="1"/>
  <c r="CK23" i="1"/>
  <c r="CI23" i="1"/>
  <c r="CB23" i="1" s="1"/>
  <c r="CF23" i="1"/>
  <c r="CD23" i="1"/>
  <c r="CL23" i="1"/>
  <c r="CJ23" i="1"/>
  <c r="CE23" i="1"/>
  <c r="CC23" i="1"/>
  <c r="CM24" i="1"/>
  <c r="CK24" i="1"/>
  <c r="CI24" i="1"/>
  <c r="CB24" i="1" s="1"/>
  <c r="AL24" i="1" s="1"/>
  <c r="CF24" i="1"/>
  <c r="CD24" i="1"/>
  <c r="CL24" i="1"/>
  <c r="CJ24" i="1"/>
  <c r="CE24" i="1"/>
  <c r="CC24" i="1"/>
  <c r="CM25" i="1"/>
  <c r="CK25" i="1"/>
  <c r="CI25" i="1"/>
  <c r="CB25" i="1" s="1"/>
  <c r="CF25" i="1"/>
  <c r="CD25" i="1"/>
  <c r="CL25" i="1"/>
  <c r="CJ25" i="1"/>
  <c r="CE25" i="1"/>
  <c r="CC25" i="1"/>
  <c r="CM26" i="1"/>
  <c r="CK26" i="1"/>
  <c r="CI26" i="1"/>
  <c r="CB26" i="1" s="1"/>
  <c r="CF26" i="1"/>
  <c r="CD26" i="1"/>
  <c r="CE26" i="1"/>
  <c r="CL26" i="1"/>
  <c r="CJ26" i="1"/>
  <c r="CC26" i="1"/>
  <c r="CM27" i="1"/>
  <c r="CK27" i="1"/>
  <c r="CI27" i="1"/>
  <c r="CB27" i="1" s="1"/>
  <c r="CF27" i="1"/>
  <c r="CD27" i="1"/>
  <c r="CL27" i="1"/>
  <c r="CJ27" i="1"/>
  <c r="CE27" i="1"/>
  <c r="CC27" i="1"/>
  <c r="CM32" i="1"/>
  <c r="CK32" i="1"/>
  <c r="CI32" i="1"/>
  <c r="CB32" i="1" s="1"/>
  <c r="CF32" i="1"/>
  <c r="CD32" i="1"/>
  <c r="CJ32" i="1"/>
  <c r="CL32" i="1"/>
  <c r="CE32" i="1"/>
  <c r="CC32" i="1"/>
  <c r="CM33" i="1"/>
  <c r="CK33" i="1"/>
  <c r="CI33" i="1"/>
  <c r="CB33" i="1" s="1"/>
  <c r="AL33" i="1" s="1"/>
  <c r="CF33" i="1"/>
  <c r="CD33" i="1"/>
  <c r="CL33" i="1"/>
  <c r="CJ33" i="1"/>
  <c r="CE33" i="1"/>
  <c r="CC33" i="1"/>
  <c r="CM34" i="1"/>
  <c r="CK34" i="1"/>
  <c r="CI34" i="1"/>
  <c r="CB34" i="1" s="1"/>
  <c r="CF34" i="1"/>
  <c r="CD34" i="1"/>
  <c r="CE34" i="1"/>
  <c r="CL34" i="1"/>
  <c r="CJ34" i="1"/>
  <c r="CC34" i="1"/>
  <c r="CL45" i="1"/>
  <c r="CJ45" i="1"/>
  <c r="CE45" i="1"/>
  <c r="CC45" i="1"/>
  <c r="CK45" i="1"/>
  <c r="CI45" i="1"/>
  <c r="CB45" i="1" s="1"/>
  <c r="CD45" i="1"/>
  <c r="CI46" i="1"/>
  <c r="CB46" i="1" s="1"/>
  <c r="CC46" i="1"/>
  <c r="CE46" i="1"/>
  <c r="CD46" i="1"/>
  <c r="CL49" i="1"/>
  <c r="CJ49" i="1"/>
  <c r="CD49" i="1"/>
  <c r="CC49" i="1"/>
  <c r="CK49" i="1"/>
  <c r="CI49" i="1"/>
  <c r="CB49" i="1" s="1"/>
  <c r="CE49" i="1"/>
  <c r="CL50" i="1"/>
  <c r="CJ50" i="1"/>
  <c r="CD50" i="1"/>
  <c r="CC50" i="1"/>
  <c r="CK50" i="1"/>
  <c r="CI50" i="1"/>
  <c r="CB50" i="1" s="1"/>
  <c r="CE50" i="1"/>
  <c r="CL51" i="1"/>
  <c r="CJ51" i="1"/>
  <c r="CD51" i="1"/>
  <c r="CI51" i="1"/>
  <c r="CB51" i="1" s="1"/>
  <c r="CC51" i="1"/>
  <c r="CK51" i="1"/>
  <c r="CE51" i="1"/>
  <c r="CL52" i="1"/>
  <c r="CJ52" i="1"/>
  <c r="CD52" i="1"/>
  <c r="CI52" i="1"/>
  <c r="CB52" i="1" s="1"/>
  <c r="CC52" i="1"/>
  <c r="CK52" i="1"/>
  <c r="CE52" i="1"/>
  <c r="CL53" i="1"/>
  <c r="CJ53" i="1"/>
  <c r="CD53" i="1"/>
  <c r="CK53" i="1"/>
  <c r="CC53" i="1"/>
  <c r="CI53" i="1"/>
  <c r="CB53" i="1" s="1"/>
  <c r="CE53" i="1"/>
  <c r="CL57" i="1"/>
  <c r="CJ57" i="1"/>
  <c r="CD57" i="1"/>
  <c r="CK57" i="1"/>
  <c r="CE57" i="1"/>
  <c r="CI57" i="1"/>
  <c r="CB57" i="1" s="1"/>
  <c r="CC57" i="1"/>
  <c r="CK152" i="1"/>
  <c r="CD152" i="1" s="1"/>
  <c r="CI152" i="1"/>
  <c r="CB152" i="1" s="1"/>
  <c r="CJ152" i="1"/>
  <c r="CC152" i="1" s="1"/>
  <c r="CH152" i="1"/>
  <c r="CA152" i="1" s="1"/>
  <c r="CK156" i="1"/>
  <c r="CD156" i="1" s="1"/>
  <c r="CI156" i="1"/>
  <c r="CB156" i="1" s="1"/>
  <c r="CJ156" i="1"/>
  <c r="CC156" i="1" s="1"/>
  <c r="CH156" i="1"/>
  <c r="CA156" i="1" s="1"/>
  <c r="CK160" i="1"/>
  <c r="CD160" i="1" s="1"/>
  <c r="CI160" i="1"/>
  <c r="CB160" i="1" s="1"/>
  <c r="CJ160" i="1"/>
  <c r="CC160" i="1" s="1"/>
  <c r="CH160" i="1"/>
  <c r="CA160" i="1" s="1"/>
  <c r="CL189" i="1"/>
  <c r="CE189" i="1" s="1"/>
  <c r="CJ189" i="1"/>
  <c r="CC189" i="1" s="1"/>
  <c r="CH189" i="1"/>
  <c r="CA189" i="1" s="1"/>
  <c r="CK189" i="1"/>
  <c r="CD189" i="1" s="1"/>
  <c r="CI189" i="1"/>
  <c r="CB189" i="1" s="1"/>
  <c r="CC35" i="1"/>
  <c r="CE35" i="1"/>
  <c r="CJ35" i="1"/>
  <c r="CE41" i="1"/>
  <c r="CK41" i="1"/>
  <c r="CE44" i="1"/>
  <c r="CI44" i="1"/>
  <c r="CB44" i="1" s="1"/>
  <c r="CK44" i="1"/>
  <c r="CE47" i="1"/>
  <c r="CK47" i="1"/>
  <c r="D48" i="1"/>
  <c r="CC56" i="1"/>
  <c r="CK56" i="1"/>
  <c r="CA136" i="1"/>
  <c r="CC136" i="1"/>
  <c r="CE136" i="1"/>
  <c r="CI136" i="1"/>
  <c r="CK136" i="1"/>
  <c r="CM136" i="1"/>
  <c r="CA137" i="1"/>
  <c r="CC137" i="1"/>
  <c r="CE137" i="1"/>
  <c r="CI137" i="1"/>
  <c r="CK137" i="1"/>
  <c r="CM137" i="1"/>
  <c r="CA138" i="1"/>
  <c r="CC138" i="1"/>
  <c r="CE138" i="1"/>
  <c r="CI138" i="1"/>
  <c r="CK138" i="1"/>
  <c r="CM138" i="1"/>
  <c r="CA139" i="1"/>
  <c r="CC139" i="1"/>
  <c r="CE139" i="1"/>
  <c r="CI139" i="1"/>
  <c r="CK139" i="1"/>
  <c r="CM139" i="1"/>
  <c r="CA140" i="1"/>
  <c r="CC140" i="1"/>
  <c r="CE140" i="1"/>
  <c r="CI140" i="1"/>
  <c r="CK140" i="1"/>
  <c r="CM140" i="1"/>
  <c r="CA141" i="1"/>
  <c r="CC141" i="1"/>
  <c r="CE141" i="1"/>
  <c r="CI141" i="1"/>
  <c r="CK141" i="1"/>
  <c r="CM141" i="1"/>
  <c r="CA142" i="1"/>
  <c r="CC142" i="1"/>
  <c r="CE142" i="1"/>
  <c r="CI142" i="1"/>
  <c r="CK142" i="1"/>
  <c r="CM142" i="1"/>
  <c r="CA143" i="1"/>
  <c r="CC143" i="1"/>
  <c r="CE143" i="1"/>
  <c r="CI143" i="1"/>
  <c r="CK143" i="1"/>
  <c r="CM143" i="1"/>
  <c r="D144" i="1"/>
  <c r="CI149" i="1"/>
  <c r="CB149" i="1" s="1"/>
  <c r="CK149" i="1"/>
  <c r="CD149" i="1" s="1"/>
  <c r="CI151" i="1"/>
  <c r="CB151" i="1" s="1"/>
  <c r="CK151" i="1"/>
  <c r="CD151" i="1" s="1"/>
  <c r="CI155" i="1"/>
  <c r="CB155" i="1" s="1"/>
  <c r="CK155" i="1"/>
  <c r="CD155" i="1" s="1"/>
  <c r="CI157" i="1"/>
  <c r="CB157" i="1" s="1"/>
  <c r="CK157" i="1"/>
  <c r="CD157" i="1" s="1"/>
  <c r="CI159" i="1"/>
  <c r="CB159" i="1" s="1"/>
  <c r="CK159" i="1"/>
  <c r="CD159" i="1" s="1"/>
  <c r="CI161" i="1"/>
  <c r="CB161" i="1" s="1"/>
  <c r="CK161" i="1"/>
  <c r="CD161" i="1" s="1"/>
  <c r="CH163" i="1"/>
  <c r="CA163" i="1" s="1"/>
  <c r="CJ163" i="1"/>
  <c r="CC163" i="1" s="1"/>
  <c r="CH164" i="1"/>
  <c r="CA164" i="1" s="1"/>
  <c r="CJ164" i="1"/>
  <c r="CC164" i="1" s="1"/>
  <c r="CH165" i="1"/>
  <c r="CA165" i="1" s="1"/>
  <c r="CJ165" i="1"/>
  <c r="CC165" i="1" s="1"/>
  <c r="CH166" i="1"/>
  <c r="CA166" i="1" s="1"/>
  <c r="CJ166" i="1"/>
  <c r="CC166" i="1" s="1"/>
  <c r="CH167" i="1"/>
  <c r="CA167" i="1" s="1"/>
  <c r="CJ167" i="1"/>
  <c r="CC167" i="1" s="1"/>
  <c r="CH168" i="1"/>
  <c r="CA168" i="1" s="1"/>
  <c r="CJ168" i="1"/>
  <c r="CC168" i="1" s="1"/>
  <c r="CH169" i="1"/>
  <c r="CA169" i="1" s="1"/>
  <c r="CJ169" i="1"/>
  <c r="CC169" i="1" s="1"/>
  <c r="CH170" i="1"/>
  <c r="CA170" i="1" s="1"/>
  <c r="CJ170" i="1"/>
  <c r="CC170" i="1" s="1"/>
  <c r="CH171" i="1"/>
  <c r="CA171" i="1" s="1"/>
  <c r="CJ171" i="1"/>
  <c r="CC171" i="1" s="1"/>
  <c r="CH172" i="1"/>
  <c r="CA172" i="1" s="1"/>
  <c r="CJ172" i="1"/>
  <c r="CC172" i="1" s="1"/>
  <c r="CH173" i="1"/>
  <c r="CA173" i="1" s="1"/>
  <c r="CJ173" i="1"/>
  <c r="CC173" i="1" s="1"/>
  <c r="CH174" i="1"/>
  <c r="CA174" i="1" s="1"/>
  <c r="CJ174" i="1"/>
  <c r="CC174" i="1" s="1"/>
  <c r="CH175" i="1"/>
  <c r="CA175" i="1" s="1"/>
  <c r="CJ175" i="1"/>
  <c r="CC175" i="1" s="1"/>
  <c r="CH176" i="1"/>
  <c r="CA176" i="1" s="1"/>
  <c r="CJ176" i="1"/>
  <c r="CC176" i="1" s="1"/>
  <c r="CH177" i="1"/>
  <c r="CA177" i="1" s="1"/>
  <c r="CJ177" i="1"/>
  <c r="CC177" i="1" s="1"/>
  <c r="CH178" i="1"/>
  <c r="CA178" i="1" s="1"/>
  <c r="CJ178" i="1"/>
  <c r="CC178" i="1" s="1"/>
  <c r="CH179" i="1"/>
  <c r="CA179" i="1" s="1"/>
  <c r="CJ179" i="1"/>
  <c r="CC179" i="1" s="1"/>
  <c r="CH180" i="1"/>
  <c r="CA180" i="1" s="1"/>
  <c r="CJ180" i="1"/>
  <c r="CC180" i="1" s="1"/>
  <c r="CH181" i="1"/>
  <c r="CA181" i="1" s="1"/>
  <c r="CJ181" i="1"/>
  <c r="CC181" i="1" s="1"/>
  <c r="CH186" i="1"/>
  <c r="CA186" i="1" s="1"/>
  <c r="CJ186" i="1"/>
  <c r="CC186" i="1" s="1"/>
  <c r="CL186" i="1"/>
  <c r="CE186" i="1" s="1"/>
  <c r="CH188" i="1"/>
  <c r="CA188" i="1" s="1"/>
  <c r="CJ188" i="1"/>
  <c r="CC188" i="1" s="1"/>
  <c r="CL188" i="1"/>
  <c r="CE188" i="1" s="1"/>
  <c r="CI211" i="1"/>
  <c r="CB211" i="1" s="1"/>
  <c r="CI245" i="1"/>
  <c r="CB245" i="1" s="1"/>
  <c r="CI246" i="1"/>
  <c r="CB246" i="1" s="1"/>
  <c r="CE247" i="1"/>
  <c r="CG247" i="1"/>
  <c r="CI247" i="1"/>
  <c r="CB247" i="1" s="1"/>
  <c r="CK247" i="1"/>
  <c r="CM247" i="1"/>
  <c r="CG263" i="1"/>
  <c r="CE266" i="1"/>
  <c r="CI266" i="1"/>
  <c r="CB266" i="1" s="1"/>
  <c r="CK266" i="1"/>
  <c r="CM266" i="1"/>
  <c r="CI274" i="1"/>
  <c r="CB274" i="1" s="1"/>
  <c r="CC284" i="1"/>
  <c r="CC285" i="1"/>
  <c r="CC286" i="1"/>
  <c r="CC287" i="1"/>
  <c r="D19" i="1"/>
  <c r="CL35" i="1"/>
  <c r="CC41" i="1"/>
  <c r="CI41" i="1"/>
  <c r="CB41" i="1" s="1"/>
  <c r="CC44" i="1"/>
  <c r="CK46" i="1"/>
  <c r="CC47" i="1"/>
  <c r="CI47" i="1"/>
  <c r="CB47" i="1" s="1"/>
  <c r="D55" i="1"/>
  <c r="CE56" i="1"/>
  <c r="CI56" i="1"/>
  <c r="CB56" i="1" s="1"/>
  <c r="CD35" i="1"/>
  <c r="CF35" i="1"/>
  <c r="CI35" i="1"/>
  <c r="CB35" i="1" s="1"/>
  <c r="AL35" i="1" s="1"/>
  <c r="CK35" i="1"/>
  <c r="CD41" i="1"/>
  <c r="CJ41" i="1"/>
  <c r="CD44" i="1"/>
  <c r="CJ44" i="1"/>
  <c r="CD47" i="1"/>
  <c r="CJ47" i="1"/>
  <c r="CD56" i="1"/>
  <c r="CJ56" i="1"/>
  <c r="CA80" i="1"/>
  <c r="CC80" i="1"/>
  <c r="CE80" i="1"/>
  <c r="CI80" i="1"/>
  <c r="CK80" i="1"/>
  <c r="CM80" i="1"/>
  <c r="CA81" i="1"/>
  <c r="CC81" i="1"/>
  <c r="CE81" i="1"/>
  <c r="CI81" i="1"/>
  <c r="CK81" i="1"/>
  <c r="CA82" i="1"/>
  <c r="CC82" i="1"/>
  <c r="CE82" i="1"/>
  <c r="CI82" i="1"/>
  <c r="CK82" i="1"/>
  <c r="CA83" i="1"/>
  <c r="CC83" i="1"/>
  <c r="CE83" i="1"/>
  <c r="CI83" i="1"/>
  <c r="CK83" i="1"/>
  <c r="CA84" i="1"/>
  <c r="CC84" i="1"/>
  <c r="CE84" i="1"/>
  <c r="CI84" i="1"/>
  <c r="CK84" i="1"/>
  <c r="CA85" i="1"/>
  <c r="CC85" i="1"/>
  <c r="CE85" i="1"/>
  <c r="CI85" i="1"/>
  <c r="CK85" i="1"/>
  <c r="CA86" i="1"/>
  <c r="CC86" i="1"/>
  <c r="CE86" i="1"/>
  <c r="CI86" i="1"/>
  <c r="CK86" i="1"/>
  <c r="CA87" i="1"/>
  <c r="CC87" i="1"/>
  <c r="CE87" i="1"/>
  <c r="CI87" i="1"/>
  <c r="CK87" i="1"/>
  <c r="CA88" i="1"/>
  <c r="CC88" i="1"/>
  <c r="CE88" i="1"/>
  <c r="CI88" i="1"/>
  <c r="CK88" i="1"/>
  <c r="CA89" i="1"/>
  <c r="CC89" i="1"/>
  <c r="CE89" i="1"/>
  <c r="CI89" i="1"/>
  <c r="CK89" i="1"/>
  <c r="CA90" i="1"/>
  <c r="CC90" i="1"/>
  <c r="CE90" i="1"/>
  <c r="CI90" i="1"/>
  <c r="CK90" i="1"/>
  <c r="CA91" i="1"/>
  <c r="CD91" i="1"/>
  <c r="CF91" i="1"/>
  <c r="CH91" i="1"/>
  <c r="CK91" i="1"/>
  <c r="CA92" i="1"/>
  <c r="CD92" i="1"/>
  <c r="CF92" i="1"/>
  <c r="CH92" i="1"/>
  <c r="CK92" i="1"/>
  <c r="CA93" i="1"/>
  <c r="CD93" i="1"/>
  <c r="CF93" i="1"/>
  <c r="CH93" i="1"/>
  <c r="CK93" i="1"/>
  <c r="CA94" i="1"/>
  <c r="CD94" i="1"/>
  <c r="CF94" i="1"/>
  <c r="CH94" i="1"/>
  <c r="CK94" i="1"/>
  <c r="CA95" i="1"/>
  <c r="CD95" i="1"/>
  <c r="CF95" i="1"/>
  <c r="CH95" i="1"/>
  <c r="CK95" i="1"/>
  <c r="CA96" i="1"/>
  <c r="CD96" i="1"/>
  <c r="CF96" i="1"/>
  <c r="CH96" i="1"/>
  <c r="CK96" i="1"/>
  <c r="CA97" i="1"/>
  <c r="CC97" i="1"/>
  <c r="CE97" i="1"/>
  <c r="CI97" i="1"/>
  <c r="CK97" i="1"/>
  <c r="CA98" i="1"/>
  <c r="CC98" i="1"/>
  <c r="CE98" i="1"/>
  <c r="CI98" i="1"/>
  <c r="CK98" i="1"/>
  <c r="CA99" i="1"/>
  <c r="CC99" i="1"/>
  <c r="CE99" i="1"/>
  <c r="CI99" i="1"/>
  <c r="CK99" i="1"/>
  <c r="CB100" i="1"/>
  <c r="CE100" i="1"/>
  <c r="CK100" i="1"/>
  <c r="CA101" i="1"/>
  <c r="CC101" i="1"/>
  <c r="CE101" i="1"/>
  <c r="CI101" i="1"/>
  <c r="CK101" i="1"/>
  <c r="CA102" i="1"/>
  <c r="CC102" i="1"/>
  <c r="CE102" i="1"/>
  <c r="CI102" i="1"/>
  <c r="CK102" i="1"/>
  <c r="CA103" i="1"/>
  <c r="CC103" i="1"/>
  <c r="CE103" i="1"/>
  <c r="CI103" i="1"/>
  <c r="CK103" i="1"/>
  <c r="CA104" i="1"/>
  <c r="CC104" i="1"/>
  <c r="CE104" i="1"/>
  <c r="CI104" i="1"/>
  <c r="CK104" i="1"/>
  <c r="CA105" i="1"/>
  <c r="CC105" i="1"/>
  <c r="CE105" i="1"/>
  <c r="CI105" i="1"/>
  <c r="CK105" i="1"/>
  <c r="CA106" i="1"/>
  <c r="CC106" i="1"/>
  <c r="CE106" i="1"/>
  <c r="CI106" i="1"/>
  <c r="CK106" i="1"/>
  <c r="CA107" i="1"/>
  <c r="CC107" i="1"/>
  <c r="CE107" i="1"/>
  <c r="CI107" i="1"/>
  <c r="CK107" i="1"/>
  <c r="CA108" i="1"/>
  <c r="CC108" i="1"/>
  <c r="CE108" i="1"/>
  <c r="CI108" i="1"/>
  <c r="CK108" i="1"/>
  <c r="CA109" i="1"/>
  <c r="CC109" i="1"/>
  <c r="CE109" i="1"/>
  <c r="CI109" i="1"/>
  <c r="CK109" i="1"/>
  <c r="CA110" i="1"/>
  <c r="CC110" i="1"/>
  <c r="CE110" i="1"/>
  <c r="CI110" i="1"/>
  <c r="CK110" i="1"/>
  <c r="CA111" i="1"/>
  <c r="CC111" i="1"/>
  <c r="CE111" i="1"/>
  <c r="CI111" i="1"/>
  <c r="CK111" i="1"/>
  <c r="CA112" i="1"/>
  <c r="CC112" i="1"/>
  <c r="CE112" i="1"/>
  <c r="CI112" i="1"/>
  <c r="CK112" i="1"/>
  <c r="CA113" i="1"/>
  <c r="CC113" i="1"/>
  <c r="CE113" i="1"/>
  <c r="CI113" i="1"/>
  <c r="CK113" i="1"/>
  <c r="CA114" i="1"/>
  <c r="CC114" i="1"/>
  <c r="CE114" i="1"/>
  <c r="CI114" i="1"/>
  <c r="CK114" i="1"/>
  <c r="CA115" i="1"/>
  <c r="CC115" i="1"/>
  <c r="CE115" i="1"/>
  <c r="CI115" i="1"/>
  <c r="CK115" i="1"/>
  <c r="CA116" i="1"/>
  <c r="CC116" i="1"/>
  <c r="CE116" i="1"/>
  <c r="CI116" i="1"/>
  <c r="CK116" i="1"/>
  <c r="CA117" i="1"/>
  <c r="CC117" i="1"/>
  <c r="CE117" i="1"/>
  <c r="CI117" i="1"/>
  <c r="CK117" i="1"/>
  <c r="CA118" i="1"/>
  <c r="CC118" i="1"/>
  <c r="CE118" i="1"/>
  <c r="CI118" i="1"/>
  <c r="CK118" i="1"/>
  <c r="CA119" i="1"/>
  <c r="CC119" i="1"/>
  <c r="CE119" i="1"/>
  <c r="CI119" i="1"/>
  <c r="CK119" i="1"/>
  <c r="CA120" i="1"/>
  <c r="CC120" i="1"/>
  <c r="CE120" i="1"/>
  <c r="CI120" i="1"/>
  <c r="CK120" i="1"/>
  <c r="CA121" i="1"/>
  <c r="CC121" i="1"/>
  <c r="CE121" i="1"/>
  <c r="CI121" i="1"/>
  <c r="CK121" i="1"/>
  <c r="CA122" i="1"/>
  <c r="CC122" i="1"/>
  <c r="CE122" i="1"/>
  <c r="CI122" i="1"/>
  <c r="CK122" i="1"/>
  <c r="CA123" i="1"/>
  <c r="CC123" i="1"/>
  <c r="CE123" i="1"/>
  <c r="CI123" i="1"/>
  <c r="CK123" i="1"/>
  <c r="CA124" i="1"/>
  <c r="CC124" i="1"/>
  <c r="CE124" i="1"/>
  <c r="CI124" i="1"/>
  <c r="CK124" i="1"/>
  <c r="CA125" i="1"/>
  <c r="CC125" i="1"/>
  <c r="CE125" i="1"/>
  <c r="CI125" i="1"/>
  <c r="CK125" i="1"/>
  <c r="CA126" i="1"/>
  <c r="CC126" i="1"/>
  <c r="CE126" i="1"/>
  <c r="CI126" i="1"/>
  <c r="CK126" i="1"/>
  <c r="CA127" i="1"/>
  <c r="CC127" i="1"/>
  <c r="CE127" i="1"/>
  <c r="CI127" i="1"/>
  <c r="CK127" i="1"/>
  <c r="CA128" i="1"/>
  <c r="CC128" i="1"/>
  <c r="CE128" i="1"/>
  <c r="CI128" i="1"/>
  <c r="CK128" i="1"/>
  <c r="CA129" i="1"/>
  <c r="CC129" i="1"/>
  <c r="CE129" i="1"/>
  <c r="CI129" i="1"/>
  <c r="CK129" i="1"/>
  <c r="CA130" i="1"/>
  <c r="CC130" i="1"/>
  <c r="CE130" i="1"/>
  <c r="CI130" i="1"/>
  <c r="CK130" i="1"/>
  <c r="CA131" i="1"/>
  <c r="CC131" i="1"/>
  <c r="CE131" i="1"/>
  <c r="CI131" i="1"/>
  <c r="CK131" i="1"/>
  <c r="CB136" i="1"/>
  <c r="CD136" i="1"/>
  <c r="CF136" i="1"/>
  <c r="CH136" i="1"/>
  <c r="CJ136" i="1"/>
  <c r="CL136" i="1"/>
  <c r="CB137" i="1"/>
  <c r="CD137" i="1"/>
  <c r="CF137" i="1"/>
  <c r="CH137" i="1"/>
  <c r="CJ137" i="1"/>
  <c r="CL137" i="1"/>
  <c r="CB138" i="1"/>
  <c r="CD138" i="1"/>
  <c r="CF138" i="1"/>
  <c r="CH138" i="1"/>
  <c r="CJ138" i="1"/>
  <c r="CL138" i="1"/>
  <c r="CB139" i="1"/>
  <c r="CD139" i="1"/>
  <c r="CF139" i="1"/>
  <c r="CH139" i="1"/>
  <c r="CJ139" i="1"/>
  <c r="CL139" i="1"/>
  <c r="CB140" i="1"/>
  <c r="CD140" i="1"/>
  <c r="CF140" i="1"/>
  <c r="CH140" i="1"/>
  <c r="CJ140" i="1"/>
  <c r="CL140" i="1"/>
  <c r="CB141" i="1"/>
  <c r="CD141" i="1"/>
  <c r="CF141" i="1"/>
  <c r="CH141" i="1"/>
  <c r="CJ141" i="1"/>
  <c r="CL141" i="1"/>
  <c r="CB142" i="1"/>
  <c r="CD142" i="1"/>
  <c r="CF142" i="1"/>
  <c r="CH142" i="1"/>
  <c r="CJ142" i="1"/>
  <c r="CL142" i="1"/>
  <c r="CB143" i="1"/>
  <c r="CD143" i="1"/>
  <c r="CF143" i="1"/>
  <c r="CH143" i="1"/>
  <c r="CJ143" i="1"/>
  <c r="CL143" i="1"/>
  <c r="CH149" i="1"/>
  <c r="CA149" i="1" s="1"/>
  <c r="CH151" i="1"/>
  <c r="CA151" i="1" s="1"/>
  <c r="U151" i="1" s="1"/>
  <c r="CH155" i="1"/>
  <c r="CA155" i="1" s="1"/>
  <c r="U155" i="1" s="1"/>
  <c r="CH157" i="1"/>
  <c r="CA157" i="1" s="1"/>
  <c r="U157" i="1" s="1"/>
  <c r="CH159" i="1"/>
  <c r="CA159" i="1" s="1"/>
  <c r="U159" i="1" s="1"/>
  <c r="CH161" i="1"/>
  <c r="CA161" i="1" s="1"/>
  <c r="CI163" i="1"/>
  <c r="CB163" i="1" s="1"/>
  <c r="CI164" i="1"/>
  <c r="CB164" i="1" s="1"/>
  <c r="CI165" i="1"/>
  <c r="CB165" i="1" s="1"/>
  <c r="CI166" i="1"/>
  <c r="CB166" i="1" s="1"/>
  <c r="CI167" i="1"/>
  <c r="CB167" i="1" s="1"/>
  <c r="CI168" i="1"/>
  <c r="CB168" i="1" s="1"/>
  <c r="CI169" i="1"/>
  <c r="CB169" i="1" s="1"/>
  <c r="CI170" i="1"/>
  <c r="CB170" i="1" s="1"/>
  <c r="CI171" i="1"/>
  <c r="CB171" i="1" s="1"/>
  <c r="CI172" i="1"/>
  <c r="CB172" i="1" s="1"/>
  <c r="CI173" i="1"/>
  <c r="CB173" i="1" s="1"/>
  <c r="CI174" i="1"/>
  <c r="CB174" i="1" s="1"/>
  <c r="CI175" i="1"/>
  <c r="CB175" i="1" s="1"/>
  <c r="CI176" i="1"/>
  <c r="CB176" i="1" s="1"/>
  <c r="CI177" i="1"/>
  <c r="CB177" i="1" s="1"/>
  <c r="CI178" i="1"/>
  <c r="CB178" i="1" s="1"/>
  <c r="CI179" i="1"/>
  <c r="CB179" i="1" s="1"/>
  <c r="CI180" i="1"/>
  <c r="CB180" i="1" s="1"/>
  <c r="CI181" i="1"/>
  <c r="CB181" i="1" s="1"/>
  <c r="CI186" i="1"/>
  <c r="CB186" i="1" s="1"/>
  <c r="CI188" i="1"/>
  <c r="CB188" i="1" s="1"/>
  <c r="CD209" i="1"/>
  <c r="CJ209" i="1"/>
  <c r="CC209" i="1" s="1"/>
  <c r="CF211" i="1"/>
  <c r="CF212" i="1"/>
  <c r="CL214" i="1"/>
  <c r="CL227" i="1"/>
  <c r="CF243" i="1"/>
  <c r="CJ244" i="1"/>
  <c r="CC244" i="1" s="1"/>
  <c r="CJ245" i="1"/>
  <c r="CC245" i="1" s="1"/>
  <c r="CD246" i="1"/>
  <c r="CF246" i="1"/>
  <c r="CL246" i="1"/>
  <c r="CD247" i="1"/>
  <c r="CF247" i="1"/>
  <c r="CL247" i="1"/>
  <c r="CJ251" i="1"/>
  <c r="CC251" i="1" s="1"/>
  <c r="CF259" i="1"/>
  <c r="CF263" i="1"/>
  <c r="CJ264" i="1"/>
  <c r="CC264" i="1" s="1"/>
  <c r="CD266" i="1"/>
  <c r="CF266" i="1"/>
  <c r="CL268" i="1"/>
  <c r="CD272" i="1"/>
  <c r="CH284" i="1"/>
  <c r="CA284" i="1" s="1"/>
  <c r="Q284" i="1" s="1"/>
  <c r="CH285" i="1"/>
  <c r="CA285" i="1" s="1"/>
  <c r="Q285" i="1" s="1"/>
  <c r="CH286" i="1"/>
  <c r="CA286" i="1" s="1"/>
  <c r="Q286" i="1" s="1"/>
  <c r="CH287" i="1"/>
  <c r="CA287" i="1" s="1"/>
  <c r="Q287" i="1" s="1"/>
  <c r="CC288" i="1"/>
  <c r="Q288" i="1" s="1"/>
  <c r="CJ212" i="1" l="1"/>
  <c r="CC212" i="1" s="1"/>
  <c r="CM272" i="1"/>
  <c r="CK246" i="1"/>
  <c r="CK242" i="1"/>
  <c r="CG211" i="1"/>
  <c r="CG232" i="1"/>
  <c r="CK205" i="1"/>
  <c r="CL274" i="1"/>
  <c r="CJ256" i="1"/>
  <c r="CC256" i="1" s="1"/>
  <c r="CL223" i="1"/>
  <c r="CL211" i="1"/>
  <c r="CG259" i="1"/>
  <c r="CG246" i="1"/>
  <c r="CE216" i="1"/>
  <c r="CI258" i="1"/>
  <c r="CB258" i="1" s="1"/>
  <c r="CI227" i="1"/>
  <c r="CB227" i="1" s="1"/>
  <c r="CL261" i="1"/>
  <c r="CG222" i="1"/>
  <c r="CK262" i="1"/>
  <c r="CG244" i="1"/>
  <c r="CG214" i="1"/>
  <c r="CF265" i="1"/>
  <c r="CL237" i="1"/>
  <c r="CL217" i="1"/>
  <c r="CF205" i="1"/>
  <c r="CM261" i="1"/>
  <c r="CE256" i="1"/>
  <c r="CK223" i="1"/>
  <c r="CG265" i="1"/>
  <c r="CE261" i="1"/>
  <c r="CI253" i="1"/>
  <c r="CB253" i="1" s="1"/>
  <c r="CG240" i="1"/>
  <c r="CM222" i="1"/>
  <c r="CJ218" i="1"/>
  <c r="CC218" i="1" s="1"/>
  <c r="CD260" i="1"/>
  <c r="CD215" i="1"/>
  <c r="CG254" i="1"/>
  <c r="CG218" i="1"/>
  <c r="CK211" i="1"/>
  <c r="CJ258" i="1"/>
  <c r="CC258" i="1" s="1"/>
  <c r="CJ213" i="1"/>
  <c r="CC213" i="1" s="1"/>
  <c r="CJ272" i="1"/>
  <c r="CC272" i="1" s="1"/>
  <c r="CD211" i="1"/>
  <c r="CK268" i="1"/>
  <c r="CM246" i="1"/>
  <c r="CE246" i="1"/>
  <c r="CM211" i="1"/>
  <c r="CE211" i="1"/>
  <c r="CL262" i="1"/>
  <c r="CF261" i="1"/>
  <c r="CJ259" i="1"/>
  <c r="CC259" i="1" s="1"/>
  <c r="CF258" i="1"/>
  <c r="CL253" i="1"/>
  <c r="CF245" i="1"/>
  <c r="CL240" i="1"/>
  <c r="CG223" i="1"/>
  <c r="CD205" i="1"/>
  <c r="CM265" i="1"/>
  <c r="CE265" i="1"/>
  <c r="CI262" i="1"/>
  <c r="CB262" i="1" s="1"/>
  <c r="CK261" i="1"/>
  <c r="CG258" i="1"/>
  <c r="CG253" i="1"/>
  <c r="CG245" i="1"/>
  <c r="CE244" i="1"/>
  <c r="CE240" i="1"/>
  <c r="CE232" i="1"/>
  <c r="CG227" i="1"/>
  <c r="CI223" i="1"/>
  <c r="CB223" i="1" s="1"/>
  <c r="CI222" i="1"/>
  <c r="CB222" i="1" s="1"/>
  <c r="CM217" i="1"/>
  <c r="CM214" i="1"/>
  <c r="CE214" i="1"/>
  <c r="CI205" i="1"/>
  <c r="CB205" i="1" s="1"/>
  <c r="CJ230" i="1"/>
  <c r="CC230" i="1" s="1"/>
  <c r="CF262" i="1"/>
  <c r="CD261" i="1"/>
  <c r="CD258" i="1"/>
  <c r="CF253" i="1"/>
  <c r="CD245" i="1"/>
  <c r="CD244" i="1"/>
  <c r="CF240" i="1"/>
  <c r="CI232" i="1"/>
  <c r="CB232" i="1" s="1"/>
  <c r="CD227" i="1"/>
  <c r="CE223" i="1"/>
  <c r="CJ221" i="1"/>
  <c r="CC221" i="1" s="1"/>
  <c r="CJ215" i="1"/>
  <c r="CC215" i="1" s="1"/>
  <c r="CD214" i="1"/>
  <c r="CJ203" i="1"/>
  <c r="CC203" i="1" s="1"/>
  <c r="CK273" i="1"/>
  <c r="CK265" i="1"/>
  <c r="CG262" i="1"/>
  <c r="CI261" i="1"/>
  <c r="CB261" i="1" s="1"/>
  <c r="CM258" i="1"/>
  <c r="CE258" i="1"/>
  <c r="CM253" i="1"/>
  <c r="CE253" i="1"/>
  <c r="CM245" i="1"/>
  <c r="CE245" i="1"/>
  <c r="CM237" i="1"/>
  <c r="CM227" i="1"/>
  <c r="CE227" i="1"/>
  <c r="CF223" i="1"/>
  <c r="CD222" i="1"/>
  <c r="CK217" i="1"/>
  <c r="CK214" i="1"/>
  <c r="CG205" i="1"/>
  <c r="CD265" i="1"/>
  <c r="CF244" i="1"/>
  <c r="CI237" i="1"/>
  <c r="CB237" i="1" s="1"/>
  <c r="CF227" i="1"/>
  <c r="CE222" i="1"/>
  <c r="CF217" i="1"/>
  <c r="CF214" i="1"/>
  <c r="CL265" i="1"/>
  <c r="CJ263" i="1"/>
  <c r="CC263" i="1" s="1"/>
  <c r="CD262" i="1"/>
  <c r="CJ260" i="1"/>
  <c r="CC260" i="1" s="1"/>
  <c r="CL258" i="1"/>
  <c r="CL256" i="1"/>
  <c r="CD253" i="1"/>
  <c r="CL245" i="1"/>
  <c r="CL244" i="1"/>
  <c r="CJ243" i="1"/>
  <c r="CC243" i="1" s="1"/>
  <c r="CD240" i="1"/>
  <c r="CF232" i="1"/>
  <c r="CJ225" i="1"/>
  <c r="CC225" i="1" s="1"/>
  <c r="CL222" i="1"/>
  <c r="CL205" i="1"/>
  <c r="CI265" i="1"/>
  <c r="CB265" i="1" s="1"/>
  <c r="CM262" i="1"/>
  <c r="CE262" i="1"/>
  <c r="CG261" i="1"/>
  <c r="CK258" i="1"/>
  <c r="CM256" i="1"/>
  <c r="CK253" i="1"/>
  <c r="CE248" i="1"/>
  <c r="CK245" i="1"/>
  <c r="CM244" i="1"/>
  <c r="CM240" i="1"/>
  <c r="CE237" i="1"/>
  <c r="CK227" i="1"/>
  <c r="CM223" i="1"/>
  <c r="CD223" i="1"/>
  <c r="CF220" i="1"/>
  <c r="CE217" i="1"/>
  <c r="CI214" i="1"/>
  <c r="CB214" i="1" s="1"/>
  <c r="CM205" i="1"/>
  <c r="CE205" i="1"/>
  <c r="CJ238" i="1"/>
  <c r="CC238" i="1" s="1"/>
  <c r="CJ235" i="1"/>
  <c r="CC235" i="1" s="1"/>
  <c r="CL269" i="1"/>
  <c r="CF267" i="1"/>
  <c r="CF254" i="1"/>
  <c r="CL235" i="1"/>
  <c r="CL220" i="1"/>
  <c r="CL210" i="1"/>
  <c r="CJ208" i="1"/>
  <c r="CC208" i="1" s="1"/>
  <c r="CI269" i="1"/>
  <c r="CB269" i="1" s="1"/>
  <c r="CI267" i="1"/>
  <c r="CB267" i="1" s="1"/>
  <c r="CK264" i="1"/>
  <c r="CK260" i="1"/>
  <c r="CG257" i="1"/>
  <c r="CK254" i="1"/>
  <c r="CD221" i="1"/>
  <c r="CI215" i="1"/>
  <c r="CB215" i="1" s="1"/>
  <c r="CE210" i="1"/>
  <c r="CF269" i="1"/>
  <c r="CL266" i="1"/>
  <c r="CD254" i="1"/>
  <c r="CJ252" i="1"/>
  <c r="CC252" i="1" s="1"/>
  <c r="CL221" i="1"/>
  <c r="CE220" i="1"/>
  <c r="CD210" i="1"/>
  <c r="CL207" i="1"/>
  <c r="CE269" i="1"/>
  <c r="CE267" i="1"/>
  <c r="CG266" i="1"/>
  <c r="CG260" i="1"/>
  <c r="CI254" i="1"/>
  <c r="CB254" i="1" s="1"/>
  <c r="CE251" i="1"/>
  <c r="CG230" i="1"/>
  <c r="CK220" i="1"/>
  <c r="CK207" i="1"/>
  <c r="CL267" i="1"/>
  <c r="CL264" i="1"/>
  <c r="CL254" i="1"/>
  <c r="CG221" i="1"/>
  <c r="CM269" i="1"/>
  <c r="CM267" i="1"/>
  <c r="CM254" i="1"/>
  <c r="CE254" i="1"/>
  <c r="CM221" i="1"/>
  <c r="CM210" i="1"/>
  <c r="CL271" i="1"/>
  <c r="CD269" i="1"/>
  <c r="CJ267" i="1"/>
  <c r="CC267" i="1" s="1"/>
  <c r="CJ266" i="1"/>
  <c r="CC266" i="1" s="1"/>
  <c r="AF266" i="1" s="1"/>
  <c r="CJ265" i="1"/>
  <c r="CC265" i="1" s="1"/>
  <c r="CJ262" i="1"/>
  <c r="CC262" i="1" s="1"/>
  <c r="CF260" i="1"/>
  <c r="CG224" i="1"/>
  <c r="CG220" i="1"/>
  <c r="CF215" i="1"/>
  <c r="CF210" i="1"/>
  <c r="CL208" i="1"/>
  <c r="CF207" i="1"/>
  <c r="CK269" i="1"/>
  <c r="CM268" i="1"/>
  <c r="CK267" i="1"/>
  <c r="CE264" i="1"/>
  <c r="CM260" i="1"/>
  <c r="CE260" i="1"/>
  <c r="CM251" i="1"/>
  <c r="CM220" i="1"/>
  <c r="CD220" i="1"/>
  <c r="CE215" i="1"/>
  <c r="CI210" i="1"/>
  <c r="CB210" i="1" s="1"/>
  <c r="CM206" i="1"/>
  <c r="CJ269" i="1"/>
  <c r="CC269" i="1" s="1"/>
  <c r="CJ268" i="1"/>
  <c r="CC268" i="1" s="1"/>
  <c r="CD267" i="1"/>
  <c r="CL260" i="1"/>
  <c r="CD255" i="1"/>
  <c r="CL251" i="1"/>
  <c r="CE221" i="1"/>
  <c r="CJ219" i="1"/>
  <c r="CC219" i="1" s="1"/>
  <c r="CL215" i="1"/>
  <c r="CF208" i="1"/>
  <c r="CJ205" i="1"/>
  <c r="CC205" i="1" s="1"/>
  <c r="CG269" i="1"/>
  <c r="CE268" i="1"/>
  <c r="CG267" i="1"/>
  <c r="CM264" i="1"/>
  <c r="CI260" i="1"/>
  <c r="CB260" i="1" s="1"/>
  <c r="CM248" i="1"/>
  <c r="CK243" i="1"/>
  <c r="CI221" i="1"/>
  <c r="CB221" i="1" s="1"/>
  <c r="CI220" i="1"/>
  <c r="CB220" i="1" s="1"/>
  <c r="CM215" i="1"/>
  <c r="CM208" i="1"/>
  <c r="CD242" i="1"/>
  <c r="CI233" i="1"/>
  <c r="CB233" i="1" s="1"/>
  <c r="CD218" i="1"/>
  <c r="CK274" i="1"/>
  <c r="CG252" i="1"/>
  <c r="CM236" i="1"/>
  <c r="CK203" i="1"/>
  <c r="CF274" i="1"/>
  <c r="CL236" i="1"/>
  <c r="CD226" i="1"/>
  <c r="CG274" i="1"/>
  <c r="CE272" i="1"/>
  <c r="CM241" i="1"/>
  <c r="CG212" i="1"/>
  <c r="CD274" i="1"/>
  <c r="CL252" i="1"/>
  <c r="CL249" i="1"/>
  <c r="CL216" i="1"/>
  <c r="CL203" i="1"/>
  <c r="CM274" i="1"/>
  <c r="CE274" i="1"/>
  <c r="CK249" i="1"/>
  <c r="CI209" i="1"/>
  <c r="CB209" i="1" s="1"/>
  <c r="CF270" i="1"/>
  <c r="CF239" i="1"/>
  <c r="CF229" i="1"/>
  <c r="CF213" i="1"/>
  <c r="CI271" i="1"/>
  <c r="CB271" i="1" s="1"/>
  <c r="CE225" i="1"/>
  <c r="CD270" i="1"/>
  <c r="CI270" i="1"/>
  <c r="CB270" i="1" s="1"/>
  <c r="CK228" i="1"/>
  <c r="CL228" i="1"/>
  <c r="CF250" i="1"/>
  <c r="CF228" i="1"/>
  <c r="CG270" i="1"/>
  <c r="CM239" i="1"/>
  <c r="CI228" i="1"/>
  <c r="CB228" i="1" s="1"/>
  <c r="CE213" i="1"/>
  <c r="CD263" i="1"/>
  <c r="CI236" i="1"/>
  <c r="CB236" i="1" s="1"/>
  <c r="CL218" i="1"/>
  <c r="CJ216" i="1"/>
  <c r="CC216" i="1" s="1"/>
  <c r="CL209" i="1"/>
  <c r="CJ207" i="1"/>
  <c r="CC207" i="1" s="1"/>
  <c r="CK272" i="1"/>
  <c r="CE263" i="1"/>
  <c r="CM252" i="1"/>
  <c r="CG249" i="1"/>
  <c r="CI242" i="1"/>
  <c r="CB242" i="1" s="1"/>
  <c r="CG236" i="1"/>
  <c r="CI226" i="1"/>
  <c r="CB226" i="1" s="1"/>
  <c r="CM218" i="1"/>
  <c r="CE218" i="1"/>
  <c r="CM216" i="1"/>
  <c r="CE212" i="1"/>
  <c r="CI203" i="1"/>
  <c r="CB203" i="1" s="1"/>
  <c r="CL270" i="1"/>
  <c r="CL263" i="1"/>
  <c r="CL259" i="1"/>
  <c r="CJ257" i="1"/>
  <c r="CC257" i="1" s="1"/>
  <c r="CF252" i="1"/>
  <c r="CJ250" i="1"/>
  <c r="CC250" i="1" s="1"/>
  <c r="CL242" i="1"/>
  <c r="CJ240" i="1"/>
  <c r="CC240" i="1" s="1"/>
  <c r="CF236" i="1"/>
  <c r="CD228" i="1"/>
  <c r="CJ226" i="1"/>
  <c r="CC226" i="1" s="1"/>
  <c r="CJ217" i="1"/>
  <c r="CC217" i="1" s="1"/>
  <c r="CF216" i="1"/>
  <c r="CL212" i="1"/>
  <c r="CJ210" i="1"/>
  <c r="CC210" i="1" s="1"/>
  <c r="CF203" i="1"/>
  <c r="CI272" i="1"/>
  <c r="CB272" i="1" s="1"/>
  <c r="CM270" i="1"/>
  <c r="CE270" i="1"/>
  <c r="CK263" i="1"/>
  <c r="CK259" i="1"/>
  <c r="CK255" i="1"/>
  <c r="CK252" i="1"/>
  <c r="CG242" i="1"/>
  <c r="CE236" i="1"/>
  <c r="CG228" i="1"/>
  <c r="CE226" i="1"/>
  <c r="CK218" i="1"/>
  <c r="CI216" i="1"/>
  <c r="CB216" i="1" s="1"/>
  <c r="CM212" i="1"/>
  <c r="CM209" i="1"/>
  <c r="CE209" i="1"/>
  <c r="CG203" i="1"/>
  <c r="CN278" i="1"/>
  <c r="CJ234" i="1"/>
  <c r="CC234" i="1" s="1"/>
  <c r="CL272" i="1"/>
  <c r="CD259" i="1"/>
  <c r="CF249" i="1"/>
  <c r="CJ214" i="1"/>
  <c r="CC214" i="1" s="1"/>
  <c r="CD212" i="1"/>
  <c r="CM263" i="1"/>
  <c r="CM259" i="1"/>
  <c r="CE259" i="1"/>
  <c r="CE252" i="1"/>
  <c r="CE241" i="1"/>
  <c r="CG209" i="1"/>
  <c r="CF272" i="1"/>
  <c r="CJ270" i="1"/>
  <c r="CC270" i="1" s="1"/>
  <c r="CJ261" i="1"/>
  <c r="CC261" i="1" s="1"/>
  <c r="CD252" i="1"/>
  <c r="CF242" i="1"/>
  <c r="CF226" i="1"/>
  <c r="CF218" i="1"/>
  <c r="CD216" i="1"/>
  <c r="CF209" i="1"/>
  <c r="CF204" i="1"/>
  <c r="CG272" i="1"/>
  <c r="CK270" i="1"/>
  <c r="CI263" i="1"/>
  <c r="CB263" i="1" s="1"/>
  <c r="CI259" i="1"/>
  <c r="CB259" i="1" s="1"/>
  <c r="CI252" i="1"/>
  <c r="CB252" i="1" s="1"/>
  <c r="CM242" i="1"/>
  <c r="CE242" i="1"/>
  <c r="CG233" i="1"/>
  <c r="CM228" i="1"/>
  <c r="CE228" i="1"/>
  <c r="CM225" i="1"/>
  <c r="CI218" i="1"/>
  <c r="CB218" i="1" s="1"/>
  <c r="CG216" i="1"/>
  <c r="CI212" i="1"/>
  <c r="CB212" i="1" s="1"/>
  <c r="CK209" i="1"/>
  <c r="CI204" i="1"/>
  <c r="CB204" i="1" s="1"/>
  <c r="CN233" i="1"/>
  <c r="CF271" i="1"/>
  <c r="CJ253" i="1"/>
  <c r="CC253" i="1" s="1"/>
  <c r="CD229" i="1"/>
  <c r="CF225" i="1"/>
  <c r="CJ223" i="1"/>
  <c r="CC223" i="1" s="1"/>
  <c r="CG271" i="1"/>
  <c r="CI255" i="1"/>
  <c r="CB255" i="1" s="1"/>
  <c r="CK250" i="1"/>
  <c r="CE239" i="1"/>
  <c r="CK229" i="1"/>
  <c r="CK225" i="1"/>
  <c r="CI224" i="1"/>
  <c r="CB224" i="1" s="1"/>
  <c r="CF221" i="1"/>
  <c r="CK215" i="1"/>
  <c r="CG210" i="1"/>
  <c r="CE208" i="1"/>
  <c r="CI206" i="1"/>
  <c r="CB206" i="1" s="1"/>
  <c r="CD271" i="1"/>
  <c r="CL255" i="1"/>
  <c r="CD225" i="1"/>
  <c r="CL213" i="1"/>
  <c r="CM271" i="1"/>
  <c r="CE271" i="1"/>
  <c r="CG255" i="1"/>
  <c r="CG250" i="1"/>
  <c r="CI229" i="1"/>
  <c r="CB229" i="1" s="1"/>
  <c r="CI225" i="1"/>
  <c r="CB225" i="1" s="1"/>
  <c r="CM213" i="1"/>
  <c r="CE206" i="1"/>
  <c r="CJ237" i="1"/>
  <c r="CC237" i="1" s="1"/>
  <c r="CL250" i="1"/>
  <c r="CL231" i="1"/>
  <c r="CL206" i="1"/>
  <c r="CF255" i="1"/>
  <c r="CJ248" i="1"/>
  <c r="CC248" i="1" s="1"/>
  <c r="CL239" i="1"/>
  <c r="CF231" i="1"/>
  <c r="CL225" i="1"/>
  <c r="CD206" i="1"/>
  <c r="CK271" i="1"/>
  <c r="CM255" i="1"/>
  <c r="CE255" i="1"/>
  <c r="CG235" i="1"/>
  <c r="CG231" i="1"/>
  <c r="CG229" i="1"/>
  <c r="CG225" i="1"/>
  <c r="CK221" i="1"/>
  <c r="CG215" i="1"/>
  <c r="CI213" i="1"/>
  <c r="CB213" i="1" s="1"/>
  <c r="CK210" i="1"/>
  <c r="CG207" i="1"/>
  <c r="CN235" i="1"/>
  <c r="CF257" i="1"/>
  <c r="CJ249" i="1"/>
  <c r="CC249" i="1" s="1"/>
  <c r="CF248" i="1"/>
  <c r="CD243" i="1"/>
  <c r="CJ241" i="1"/>
  <c r="CC241" i="1" s="1"/>
  <c r="CL238" i="1"/>
  <c r="CI235" i="1"/>
  <c r="CB235" i="1" s="1"/>
  <c r="CI230" i="1"/>
  <c r="CB230" i="1" s="1"/>
  <c r="CM257" i="1"/>
  <c r="CE257" i="1"/>
  <c r="CK251" i="1"/>
  <c r="CM250" i="1"/>
  <c r="CE250" i="1"/>
  <c r="CK248" i="1"/>
  <c r="CI243" i="1"/>
  <c r="CB243" i="1" s="1"/>
  <c r="CG238" i="1"/>
  <c r="CE235" i="1"/>
  <c r="CM231" i="1"/>
  <c r="CD257" i="1"/>
  <c r="CJ255" i="1"/>
  <c r="CC255" i="1" s="1"/>
  <c r="CF251" i="1"/>
  <c r="CD248" i="1"/>
  <c r="CL243" i="1"/>
  <c r="CF238" i="1"/>
  <c r="CF235" i="1"/>
  <c r="CF230" i="1"/>
  <c r="CK257" i="1"/>
  <c r="CI251" i="1"/>
  <c r="CB251" i="1" s="1"/>
  <c r="CI248" i="1"/>
  <c r="CB248" i="1" s="1"/>
  <c r="CG243" i="1"/>
  <c r="CN238" i="1"/>
  <c r="CL257" i="1"/>
  <c r="CD251" i="1"/>
  <c r="CD250" i="1"/>
  <c r="CL248" i="1"/>
  <c r="CJ246" i="1"/>
  <c r="CC246" i="1" s="1"/>
  <c r="CI239" i="1"/>
  <c r="CB239" i="1" s="1"/>
  <c r="CI231" i="1"/>
  <c r="CB231" i="1" s="1"/>
  <c r="CJ229" i="1"/>
  <c r="CC229" i="1" s="1"/>
  <c r="CI257" i="1"/>
  <c r="CB257" i="1" s="1"/>
  <c r="CG251" i="1"/>
  <c r="CI250" i="1"/>
  <c r="CB250" i="1" s="1"/>
  <c r="CG248" i="1"/>
  <c r="CM243" i="1"/>
  <c r="CE243" i="1"/>
  <c r="CG239" i="1"/>
  <c r="CM235" i="1"/>
  <c r="CE231" i="1"/>
  <c r="CE224" i="1"/>
  <c r="CD224" i="1"/>
  <c r="CL226" i="1"/>
  <c r="CL224" i="1"/>
  <c r="CM226" i="1"/>
  <c r="CL229" i="1"/>
  <c r="CJ227" i="1"/>
  <c r="CC227" i="1" s="1"/>
  <c r="CJ224" i="1"/>
  <c r="CC224" i="1" s="1"/>
  <c r="CM229" i="1"/>
  <c r="CE229" i="1"/>
  <c r="CK226" i="1"/>
  <c r="CM224" i="1"/>
  <c r="CJ211" i="1"/>
  <c r="CC211" i="1" s="1"/>
  <c r="AF211" i="1" s="1"/>
  <c r="CF206" i="1"/>
  <c r="CK213" i="1"/>
  <c r="CI208" i="1"/>
  <c r="CB208" i="1" s="1"/>
  <c r="CI207" i="1"/>
  <c r="CB207" i="1" s="1"/>
  <c r="CK206" i="1"/>
  <c r="CD213" i="1"/>
  <c r="CD208" i="1"/>
  <c r="CD207" i="1"/>
  <c r="CJ204" i="1"/>
  <c r="CC204" i="1" s="1"/>
  <c r="CG213" i="1"/>
  <c r="CM207" i="1"/>
  <c r="CE207" i="1"/>
  <c r="CG206" i="1"/>
  <c r="CN276" i="1"/>
  <c r="CK276" i="1"/>
  <c r="CF276" i="1"/>
  <c r="CF256" i="1"/>
  <c r="CI256" i="1"/>
  <c r="CB256" i="1" s="1"/>
  <c r="CD256" i="1"/>
  <c r="CD249" i="1"/>
  <c r="CG256" i="1"/>
  <c r="CM249" i="1"/>
  <c r="CE249" i="1"/>
  <c r="D279" i="1"/>
  <c r="CJ277" i="1" s="1"/>
  <c r="CC277" i="1" s="1"/>
  <c r="CJ254" i="1"/>
  <c r="CC254" i="1" s="1"/>
  <c r="CJ247" i="1"/>
  <c r="CC247" i="1" s="1"/>
  <c r="AF247" i="1" s="1"/>
  <c r="CK256" i="1"/>
  <c r="CI249" i="1"/>
  <c r="CB249" i="1" s="1"/>
  <c r="CJ275" i="1"/>
  <c r="CC275" i="1" s="1"/>
  <c r="CN277" i="1"/>
  <c r="CE277" i="1"/>
  <c r="CF277" i="1"/>
  <c r="CI277" i="1"/>
  <c r="CB277" i="1" s="1"/>
  <c r="CM277" i="1"/>
  <c r="CL277" i="1"/>
  <c r="CK277" i="1"/>
  <c r="CD277" i="1"/>
  <c r="CG277" i="1"/>
  <c r="CD241" i="1"/>
  <c r="CL234" i="1"/>
  <c r="CL204" i="1"/>
  <c r="CI241" i="1"/>
  <c r="CB241" i="1" s="1"/>
  <c r="CM204" i="1"/>
  <c r="CE204" i="1"/>
  <c r="CG278" i="1"/>
  <c r="CJ239" i="1"/>
  <c r="CC239" i="1" s="1"/>
  <c r="CL241" i="1"/>
  <c r="CI238" i="1"/>
  <c r="CB238" i="1" s="1"/>
  <c r="CF237" i="1"/>
  <c r="CL233" i="1"/>
  <c r="CL230" i="1"/>
  <c r="CJ228" i="1"/>
  <c r="CC228" i="1" s="1"/>
  <c r="CJ222" i="1"/>
  <c r="CC222" i="1" s="1"/>
  <c r="CJ220" i="1"/>
  <c r="CC220" i="1" s="1"/>
  <c r="CJ206" i="1"/>
  <c r="CC206" i="1" s="1"/>
  <c r="CG241" i="1"/>
  <c r="CM238" i="1"/>
  <c r="CG237" i="1"/>
  <c r="CM233" i="1"/>
  <c r="CM230" i="1"/>
  <c r="CK224" i="1"/>
  <c r="CF222" i="1"/>
  <c r="CI219" i="1"/>
  <c r="CB219" i="1" s="1"/>
  <c r="CK208" i="1"/>
  <c r="CK204" i="1"/>
  <c r="CJ276" i="1"/>
  <c r="CC276" i="1" s="1"/>
  <c r="CD276" i="1"/>
  <c r="CJ236" i="1"/>
  <c r="CC236" i="1" s="1"/>
  <c r="CN241" i="1"/>
  <c r="CJ231" i="1"/>
  <c r="CC231" i="1" s="1"/>
  <c r="CF241" i="1"/>
  <c r="CF233" i="1"/>
  <c r="CD204" i="1"/>
  <c r="CE230" i="1"/>
  <c r="CF224" i="1"/>
  <c r="CK222" i="1"/>
  <c r="CG208" i="1"/>
  <c r="CG204" i="1"/>
  <c r="CI276" i="1"/>
  <c r="CB276" i="1" s="1"/>
  <c r="CJ271" i="1"/>
  <c r="CC271" i="1" s="1"/>
  <c r="CF273" i="1"/>
  <c r="CF268" i="1"/>
  <c r="CF264" i="1"/>
  <c r="CG273" i="1"/>
  <c r="CI268" i="1"/>
  <c r="CB268" i="1" s="1"/>
  <c r="CI264" i="1"/>
  <c r="CB264" i="1" s="1"/>
  <c r="CE276" i="1"/>
  <c r="CM276" i="1"/>
  <c r="CL276" i="1"/>
  <c r="CL273" i="1"/>
  <c r="CI273" i="1"/>
  <c r="CB273" i="1" s="1"/>
  <c r="CD273" i="1"/>
  <c r="CD268" i="1"/>
  <c r="CD264" i="1"/>
  <c r="CM273" i="1"/>
  <c r="CE273" i="1"/>
  <c r="CG268" i="1"/>
  <c r="CG264" i="1"/>
  <c r="CG276" i="1"/>
  <c r="CJ274" i="1"/>
  <c r="CC274" i="1" s="1"/>
  <c r="D275" i="1"/>
  <c r="CI275" i="1" s="1"/>
  <c r="CB275" i="1" s="1"/>
  <c r="CN234" i="1"/>
  <c r="CI234" i="1"/>
  <c r="CB234" i="1" s="1"/>
  <c r="CF219" i="1"/>
  <c r="CF275" i="1"/>
  <c r="CM234" i="1"/>
  <c r="CG219" i="1"/>
  <c r="CI278" i="1"/>
  <c r="CB278" i="1" s="1"/>
  <c r="CD278" i="1"/>
  <c r="CJ242" i="1"/>
  <c r="CC242" i="1" s="1"/>
  <c r="CF234" i="1"/>
  <c r="CL232" i="1"/>
  <c r="CD219" i="1"/>
  <c r="CD217" i="1"/>
  <c r="CD203" i="1"/>
  <c r="CK244" i="1"/>
  <c r="CK240" i="1"/>
  <c r="CG234" i="1"/>
  <c r="CG226" i="1"/>
  <c r="CM219" i="1"/>
  <c r="CE219" i="1"/>
  <c r="CI217" i="1"/>
  <c r="CB217" i="1" s="1"/>
  <c r="CK216" i="1"/>
  <c r="CK212" i="1"/>
  <c r="CM203" i="1"/>
  <c r="CE203" i="1"/>
  <c r="CK278" i="1"/>
  <c r="CF278" i="1"/>
  <c r="CN240" i="1"/>
  <c r="CN232" i="1"/>
  <c r="AF232" i="1"/>
  <c r="CL219" i="1"/>
  <c r="CI244" i="1"/>
  <c r="CB244" i="1" s="1"/>
  <c r="CE234" i="1"/>
  <c r="CK219" i="1"/>
  <c r="CG217" i="1"/>
  <c r="CE278" i="1"/>
  <c r="CM278" i="1"/>
  <c r="CJ153" i="1"/>
  <c r="CC153" i="1" s="1"/>
  <c r="CH153" i="1"/>
  <c r="CA153" i="1" s="1"/>
  <c r="CI153" i="1"/>
  <c r="CB153" i="1" s="1"/>
  <c r="CM21" i="1"/>
  <c r="CD21" i="1"/>
  <c r="CE21" i="1"/>
  <c r="CK21" i="1"/>
  <c r="CC21" i="1"/>
  <c r="CI21" i="1"/>
  <c r="CB21" i="1" s="1"/>
  <c r="CL21" i="1"/>
  <c r="CK14" i="1"/>
  <c r="CL14" i="1"/>
  <c r="CI14" i="1"/>
  <c r="CB14" i="1" s="1"/>
  <c r="CJ14" i="1"/>
  <c r="CC14" i="1"/>
  <c r="CM30" i="1"/>
  <c r="CD30" i="1"/>
  <c r="CC30" i="1"/>
  <c r="CK30" i="1"/>
  <c r="CE30" i="1"/>
  <c r="CI30" i="1"/>
  <c r="CB30" i="1" s="1"/>
  <c r="AL30" i="1" s="1"/>
  <c r="CL30" i="1"/>
  <c r="CK153" i="1"/>
  <c r="CD153" i="1" s="1"/>
  <c r="CE14" i="1"/>
  <c r="AJ12" i="1"/>
  <c r="U149" i="1"/>
  <c r="AJ56" i="1"/>
  <c r="AL20" i="1"/>
  <c r="CD14" i="1"/>
  <c r="AJ44" i="1"/>
  <c r="AJ57" i="1"/>
  <c r="AJ53" i="1"/>
  <c r="AJ52" i="1"/>
  <c r="AJ50" i="1"/>
  <c r="AL32" i="1"/>
  <c r="AL27" i="1"/>
  <c r="AL23" i="1"/>
  <c r="U161" i="1"/>
  <c r="AL26" i="1"/>
  <c r="U162" i="1"/>
  <c r="U158" i="1"/>
  <c r="U154" i="1"/>
  <c r="U150" i="1"/>
  <c r="AJ47" i="1"/>
  <c r="AJ41" i="1"/>
  <c r="AF269" i="1"/>
  <c r="AJ51" i="1"/>
  <c r="AJ49" i="1"/>
  <c r="AJ45" i="1"/>
  <c r="AL34" i="1"/>
  <c r="AL25" i="1"/>
  <c r="AL31" i="1"/>
  <c r="V130" i="1"/>
  <c r="V128" i="1"/>
  <c r="V126" i="1"/>
  <c r="V124" i="1"/>
  <c r="V122" i="1"/>
  <c r="V120" i="1"/>
  <c r="V118" i="1"/>
  <c r="V116" i="1"/>
  <c r="V114" i="1"/>
  <c r="V112" i="1"/>
  <c r="V110" i="1"/>
  <c r="V108" i="1"/>
  <c r="V106" i="1"/>
  <c r="V104" i="1"/>
  <c r="V102" i="1"/>
  <c r="V100" i="1"/>
  <c r="V98" i="1"/>
  <c r="V96" i="1"/>
  <c r="V94" i="1"/>
  <c r="V92" i="1"/>
  <c r="V90" i="1"/>
  <c r="V88" i="1"/>
  <c r="V86" i="1"/>
  <c r="V84" i="1"/>
  <c r="V82" i="1"/>
  <c r="CL55" i="1"/>
  <c r="CJ55" i="1"/>
  <c r="CD55" i="1"/>
  <c r="CI55" i="1"/>
  <c r="CB55" i="1" s="1"/>
  <c r="AJ55" i="1" s="1"/>
  <c r="CE55" i="1"/>
  <c r="CK55" i="1"/>
  <c r="CC55" i="1"/>
  <c r="AH186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CL48" i="1"/>
  <c r="CJ48" i="1"/>
  <c r="CD48" i="1"/>
  <c r="D54" i="1"/>
  <c r="CC48" i="1"/>
  <c r="CK48" i="1"/>
  <c r="CI48" i="1"/>
  <c r="CB48" i="1" s="1"/>
  <c r="CE48" i="1"/>
  <c r="U160" i="1"/>
  <c r="U156" i="1"/>
  <c r="U152" i="1"/>
  <c r="AH187" i="1"/>
  <c r="AJ43" i="1"/>
  <c r="V131" i="1"/>
  <c r="V129" i="1"/>
  <c r="V127" i="1"/>
  <c r="V125" i="1"/>
  <c r="V123" i="1"/>
  <c r="V121" i="1"/>
  <c r="V119" i="1"/>
  <c r="V117" i="1"/>
  <c r="V115" i="1"/>
  <c r="V113" i="1"/>
  <c r="V111" i="1"/>
  <c r="V109" i="1"/>
  <c r="V107" i="1"/>
  <c r="V105" i="1"/>
  <c r="V103" i="1"/>
  <c r="V101" i="1"/>
  <c r="V99" i="1"/>
  <c r="V97" i="1"/>
  <c r="V95" i="1"/>
  <c r="V93" i="1"/>
  <c r="V91" i="1"/>
  <c r="V89" i="1"/>
  <c r="V87" i="1"/>
  <c r="V85" i="1"/>
  <c r="V83" i="1"/>
  <c r="V81" i="1"/>
  <c r="V80" i="1"/>
  <c r="CM19" i="1"/>
  <c r="CK19" i="1"/>
  <c r="CI19" i="1"/>
  <c r="CL19" i="1"/>
  <c r="D36" i="1"/>
  <c r="CJ19" i="1"/>
  <c r="AH188" i="1"/>
  <c r="V143" i="1"/>
  <c r="V142" i="1"/>
  <c r="V141" i="1"/>
  <c r="V140" i="1"/>
  <c r="V139" i="1"/>
  <c r="V138" i="1"/>
  <c r="V137" i="1"/>
  <c r="V136" i="1"/>
  <c r="AH189" i="1"/>
  <c r="AJ42" i="1"/>
  <c r="AF240" i="1" l="1"/>
  <c r="AF258" i="1"/>
  <c r="AF205" i="1"/>
  <c r="AF245" i="1"/>
  <c r="AF244" i="1"/>
  <c r="AF253" i="1"/>
  <c r="AF221" i="1"/>
  <c r="AF262" i="1"/>
  <c r="AF246" i="1"/>
  <c r="AF223" i="1"/>
  <c r="AF261" i="1"/>
  <c r="AF265" i="1"/>
  <c r="AF227" i="1"/>
  <c r="AF214" i="1"/>
  <c r="AF260" i="1"/>
  <c r="AF210" i="1"/>
  <c r="AF220" i="1"/>
  <c r="AF254" i="1"/>
  <c r="AF242" i="1"/>
  <c r="AF259" i="1"/>
  <c r="AF267" i="1"/>
  <c r="AF233" i="1"/>
  <c r="AF236" i="1"/>
  <c r="AF274" i="1"/>
  <c r="AF271" i="1"/>
  <c r="AF212" i="1"/>
  <c r="AF209" i="1"/>
  <c r="AF263" i="1"/>
  <c r="AF216" i="1"/>
  <c r="AF270" i="1"/>
  <c r="AF218" i="1"/>
  <c r="AF226" i="1"/>
  <c r="AF215" i="1"/>
  <c r="AF255" i="1"/>
  <c r="AF207" i="1"/>
  <c r="AF235" i="1"/>
  <c r="AF228" i="1"/>
  <c r="AF203" i="1"/>
  <c r="AF234" i="1"/>
  <c r="AF264" i="1"/>
  <c r="AF256" i="1"/>
  <c r="AF251" i="1"/>
  <c r="AF225" i="1"/>
  <c r="AF252" i="1"/>
  <c r="AF272" i="1"/>
  <c r="AF250" i="1"/>
  <c r="AF249" i="1"/>
  <c r="AF257" i="1"/>
  <c r="AF243" i="1"/>
  <c r="AF222" i="1"/>
  <c r="AF237" i="1"/>
  <c r="AF213" i="1"/>
  <c r="AF229" i="1"/>
  <c r="AF224" i="1"/>
  <c r="AF206" i="1"/>
  <c r="AF268" i="1"/>
  <c r="AF208" i="1"/>
  <c r="AF248" i="1"/>
  <c r="AF238" i="1"/>
  <c r="AF230" i="1"/>
  <c r="AF231" i="1"/>
  <c r="AF239" i="1"/>
  <c r="AF241" i="1"/>
  <c r="AF217" i="1"/>
  <c r="AF204" i="1"/>
  <c r="AF277" i="1"/>
  <c r="CN275" i="1"/>
  <c r="AF276" i="1"/>
  <c r="AF219" i="1"/>
  <c r="CM275" i="1"/>
  <c r="CL275" i="1"/>
  <c r="CG275" i="1"/>
  <c r="CD275" i="1"/>
  <c r="CJ273" i="1"/>
  <c r="CC273" i="1" s="1"/>
  <c r="AF273" i="1" s="1"/>
  <c r="A345" i="1"/>
  <c r="CK275" i="1"/>
  <c r="CE275" i="1"/>
  <c r="AF278" i="1"/>
  <c r="AJ14" i="1"/>
  <c r="AL21" i="1"/>
  <c r="U153" i="1"/>
  <c r="CE54" i="1"/>
  <c r="CI54" i="1"/>
  <c r="CC54" i="1"/>
  <c r="CL54" i="1"/>
  <c r="CK54" i="1"/>
  <c r="CJ54" i="1"/>
  <c r="CD54" i="1"/>
  <c r="AJ48" i="1"/>
  <c r="AF275" i="1" l="1"/>
  <c r="CB54" i="1"/>
  <c r="B345" i="1"/>
</calcChain>
</file>

<file path=xl/sharedStrings.xml><?xml version="1.0" encoding="utf-8"?>
<sst xmlns="http://schemas.openxmlformats.org/spreadsheetml/2006/main" count="8372" uniqueCount="275">
  <si>
    <t>SERVICIO DE SALUD</t>
  </si>
  <si>
    <t xml:space="preserve"> REM-A9. ATENCIÓN DE SALUD BUCAL EN LA RED ASISTENCIAL </t>
  </si>
  <si>
    <t xml:space="preserve">SECCIÓN A: CONSULTAS Y CONTROLES ODONTOLÓGICOS REALIZADOS EN ESTABLECIMIENTOS DE APS. </t>
  </si>
  <si>
    <t xml:space="preserve">ACTIVIDAD </t>
  </si>
  <si>
    <t>TOTAL</t>
  </si>
  <si>
    <t>SEGÚN GRUPOS DE EDAD O DE RIESGO</t>
  </si>
  <si>
    <t>EMBARAZADAS</t>
  </si>
  <si>
    <t>60 AÑOS (INCLUÍDO EN GRUPOS DE 20-64 AÑOS)</t>
  </si>
  <si>
    <t>USUARIOS EN SITUACIÓN DE DISCAPACIDAD</t>
  </si>
  <si>
    <t>NIÑOS, NIÑAS, ADOLESCENTES Y JÓVENES POBLACIÓN SENAME</t>
  </si>
  <si>
    <t>MIGRANTES</t>
  </si>
  <si>
    <t>Menos de 1 año</t>
  </si>
  <si>
    <t>1 año</t>
  </si>
  <si>
    <t>2 años</t>
  </si>
  <si>
    <t>3 años</t>
  </si>
  <si>
    <t>4 años</t>
  </si>
  <si>
    <t>5 años</t>
  </si>
  <si>
    <t>6 años</t>
  </si>
  <si>
    <t>12 
años</t>
  </si>
  <si>
    <t>Resto 
&lt;15 años</t>
  </si>
  <si>
    <t>15-19 
años</t>
  </si>
  <si>
    <t>20-64 
años</t>
  </si>
  <si>
    <t>65 y 
más años</t>
  </si>
  <si>
    <t>Ambos Sexos</t>
  </si>
  <si>
    <t>Hombres</t>
  </si>
  <si>
    <t>Mujeres</t>
  </si>
  <si>
    <t>CONSULTA DE MORBILIDAD</t>
  </si>
  <si>
    <t>CONTROL ODONTOLÓGICO</t>
  </si>
  <si>
    <t>CONSULTA DE URGENCIA (GES)</t>
  </si>
  <si>
    <t>INASISTENCIA A CONSULTA</t>
  </si>
  <si>
    <t>SECCIÓN B: OTRAS ACTIVIDADES DE ODONTOLOGÍA GENERAL  REALIZADOS EN ESTABLECIMIENTOS DE APS.</t>
  </si>
  <si>
    <t>TIPO DE ACTIVIDAD</t>
  </si>
  <si>
    <t xml:space="preserve">TOTAL </t>
  </si>
  <si>
    <t>BENEFICIARIOS</t>
  </si>
  <si>
    <t>COMPRA DE SERVICIO</t>
  </si>
  <si>
    <t>EDUCACIÓN INDIVIDUAL CON INSTRUCCIÓN DE TÉCNICA DE CEPILLADO</t>
  </si>
  <si>
    <t>CONSEJERÍA BREVE EN TABACO</t>
  </si>
  <si>
    <t>EXAMEN DE SALUD ORAL</t>
  </si>
  <si>
    <t>APLICACIÓN DE SELLANTES</t>
  </si>
  <si>
    <t>FLUORURACIÓN TÓPICA BARNIZ</t>
  </si>
  <si>
    <t>PULIDO CORONARIO</t>
  </si>
  <si>
    <t>ACTIVIDAD INTERCEPTIVA DE ANOMALÍAS DENTO MAXILARES (OPI)</t>
  </si>
  <si>
    <t>DESTARTRAJE SUPRAGINGIVAL</t>
  </si>
  <si>
    <t>EXODONCIA</t>
  </si>
  <si>
    <t>PULPOTOMÍA</t>
  </si>
  <si>
    <t>RESTAURACIÓN PROVISORIA</t>
  </si>
  <si>
    <t>RESTAURACIÓN ESTÉTICA</t>
  </si>
  <si>
    <t>RESTAURACIÓN DE AMALGAMAS</t>
  </si>
  <si>
    <t>OBTURACIONES DE VIDRIO IONÓMERO EN DIENTE TEMPORAL</t>
  </si>
  <si>
    <t>DESTARTRAJE SUBGINGIVAL Y PULIDO RADICULAR POR SEXTANTE</t>
  </si>
  <si>
    <t>PROCEDIMIENTOS MÉDICO-QUIRÚRGICOS</t>
  </si>
  <si>
    <t>RADIOGRAFÍA INTRAORAL (RETROALVEOLARES, BITE WING Y OCLUSALES)</t>
  </si>
  <si>
    <t xml:space="preserve">Total Actividades </t>
  </si>
  <si>
    <t>SECCIÓN C : INGRESOS Y EGRESOS EN ESTABLECIMIENTOS APS</t>
  </si>
  <si>
    <t>TIPO DE INGRESO O EGRESO</t>
  </si>
  <si>
    <t xml:space="preserve">TOTAL  </t>
  </si>
  <si>
    <t>Según grupos de edad o de riesgo</t>
  </si>
  <si>
    <t>12 años</t>
  </si>
  <si>
    <t>15-19 años</t>
  </si>
  <si>
    <t>INGRESOS A TRATAMIENTO ODONTOLOGÍA GENERAL</t>
  </si>
  <si>
    <t>INGRESO CONTROL CON ENFOQUE RIESGO ODONTOLÓGICO (CERO)</t>
  </si>
  <si>
    <t>EGRESO CONTROL CON ENFOQUE RIESGO ODONTOLÓGICO (CERO)</t>
  </si>
  <si>
    <t>ALTAS ODONTOLÓGICAS PREVENTIVAS</t>
  </si>
  <si>
    <t>ALTAS ODONTOLÓGICAS INTEGRALES (EXCLUYE SECCIÓN G)</t>
  </si>
  <si>
    <t>ALTAS ODONTOLÓGICAS TOTALES</t>
  </si>
  <si>
    <t>EGRESOS POR ABANDONO</t>
  </si>
  <si>
    <t xml:space="preserve">ÍNDICE ceod O COPD EN PACIENTES INGRESADOS (Índice ceod se usa en menores de 7 años, para resto se utiliza COPD) </t>
  </si>
  <si>
    <t>1 a 2</t>
  </si>
  <si>
    <t>3 a 4</t>
  </si>
  <si>
    <t>5 a 6</t>
  </si>
  <si>
    <t>7 a 8</t>
  </si>
  <si>
    <t>9 o más</t>
  </si>
  <si>
    <t>CÓDIGO EXAMEN PERIODONTAL BASICO (EPB) EN PACIENTES INGRESADOS</t>
  </si>
  <si>
    <t>1,2,3</t>
  </si>
  <si>
    <t>4 y *</t>
  </si>
  <si>
    <t xml:space="preserve">SECCIÓN D : INTERCONSULTAS GENERADAS EN ESTABLECIMIENTOS DE APS  </t>
  </si>
  <si>
    <t>ESPECIALIDAD</t>
  </si>
  <si>
    <t>GESTANTE</t>
  </si>
  <si>
    <t xml:space="preserve">60 AÑOS </t>
  </si>
  <si>
    <t>NIÑOS, NIÑAS, ADOLESCENTES Y JÓVENES RED SENAME</t>
  </si>
  <si>
    <t>ENDODONCIA</t>
  </si>
  <si>
    <t>REHABILITACIÓN ORAL</t>
  </si>
  <si>
    <t>PRÓTESIS REMOVIBLES</t>
  </si>
  <si>
    <t>PRÓTESIS FIJA</t>
  </si>
  <si>
    <t>CIRUGÍA BUCAL Y TRAUMATOLOGÍA MAXILOFACIAL</t>
  </si>
  <si>
    <t xml:space="preserve">ODONTOPEDIATRÍA </t>
  </si>
  <si>
    <t>ORTODONCIA</t>
  </si>
  <si>
    <t>PERIODONCIA</t>
  </si>
  <si>
    <t xml:space="preserve">IMAGENOLOGÍA ORAL Y MAXILOFACIAL </t>
  </si>
  <si>
    <t>PATOLOGÍA ORAL</t>
  </si>
  <si>
    <t>IMPLANTOLOGÍA BUCO MAXILOFACIAL</t>
  </si>
  <si>
    <t>TRASTORNOS TEMPOROMANDIBULARES Y DOLOR OROFACIAL</t>
  </si>
  <si>
    <t>SECCIÓN E: CONSULTAS ODONTOLÓGICAS  EN HORARIO CONTINUADO (incluidas en  Secciones A y B. Excluye extensiones horarias de Sección G )</t>
  </si>
  <si>
    <t>JORNADA</t>
  </si>
  <si>
    <t xml:space="preserve">CONSULTAS  </t>
  </si>
  <si>
    <t xml:space="preserve"> HORARIO CONTINUADO</t>
  </si>
  <si>
    <t>VESPERTINA (LUNES-VIERNES)</t>
  </si>
  <si>
    <t>SÁBADO, DOMINGO o FESTIVO</t>
  </si>
  <si>
    <t xml:space="preserve">SECCIÓN F:  ACTIVIDADES DE ATENCIÓN EN ESPECIALIDADES ODONTOLÓGICAS. </t>
  </si>
  <si>
    <t>ACTIVIDADES DE ESPECIALIDADES</t>
  </si>
  <si>
    <t xml:space="preserve">COMPRA DE SERVICIO </t>
  </si>
  <si>
    <t xml:space="preserve">USUARIOS EN SITUACIÓN DE DISCAPACIDAD </t>
  </si>
  <si>
    <t>0-5 
años</t>
  </si>
  <si>
    <t>6 
años</t>
  </si>
  <si>
    <t>7 
años</t>
  </si>
  <si>
    <t>EXAMEN Y DIAGNÓSTICO DE ESPECIALIDAD</t>
  </si>
  <si>
    <t>EDUCACIÓN EN SALUD BUCAL</t>
  </si>
  <si>
    <t>INTERCONSULTA HOSPITALIZADOS</t>
  </si>
  <si>
    <t>VISITA A SALA</t>
  </si>
  <si>
    <t>CONTRALORÍA CLÍNICA</t>
  </si>
  <si>
    <t>CIRUGÍA TERCER MOLAR</t>
  </si>
  <si>
    <t>CIRUGÍA MENOR AMBULATORIA</t>
  </si>
  <si>
    <t>CIRUGÍA MAYOR AMBULATORIA</t>
  </si>
  <si>
    <t>TRATAMIENTO TRAUMATISMO DENTOALVEOLAR</t>
  </si>
  <si>
    <t>OBTURACIÓN DIRECTA</t>
  </si>
  <si>
    <t>OBTURACIÓN INDIRECTA (INLAYS U ONLAYS)</t>
  </si>
  <si>
    <t>INSTALACIÓN APARATO REMOVIBLE ORTODÓNCICO</t>
  </si>
  <si>
    <t>INSTALACIÓN APARATO FIJO ORTODÓNCICO</t>
  </si>
  <si>
    <t>INSTALACIÓN APARATO DE CONTENCIÓN ORTODÓNCICO</t>
  </si>
  <si>
    <t>RETIRO APARATOLOGÍA DE ORTODONCIA</t>
  </si>
  <si>
    <t>ORTOPEDIA PREQUIRÚRGICA</t>
  </si>
  <si>
    <t>ORTODONCIA PREVENTIVA E INTERCEPTIVA (OPI)</t>
  </si>
  <si>
    <t>TRATAMIENTO ENDODONCIA UNIRRADICULAR</t>
  </si>
  <si>
    <t>TRATAMIENTO ENDODONCIA BIRRADICULAR</t>
  </si>
  <si>
    <t>TRATAMIENTO ENDODONCIA MULTIRRADICULAR</t>
  </si>
  <si>
    <t>INDUCCIÓN AL CIERRE APICAL</t>
  </si>
  <si>
    <t>RETRATAMIENTO</t>
  </si>
  <si>
    <t>CIRUGÍA APICAL</t>
  </si>
  <si>
    <t xml:space="preserve">ADAPTACIÓN A LA ATENCIÓN ODONTOLÓGICA </t>
  </si>
  <si>
    <t>PROCEDIMIENTO RESTAURADOR (ODONTOPEDIATRÍA)</t>
  </si>
  <si>
    <t>PROCEDIMIENTO ENDODÓNTICO (ODONTOPEDIATRÍA)</t>
  </si>
  <si>
    <t>CIRUGÍA AMBULATORIA (ODONTOPEDIATRÍA)</t>
  </si>
  <si>
    <t xml:space="preserve">DESTARTRAJE SUBGINGIVAL O PULIDO RADICULAR </t>
  </si>
  <si>
    <t>DESTARTRAJE SUPRAGINGIVAL O PULIDO CORONARIO</t>
  </si>
  <si>
    <t>PROCEDIMIENTO QUIRÚRGICO (PERIODONCIA)</t>
  </si>
  <si>
    <t>PROCEDIMIENTO QUIRÚRGICO PERIIMPLANTAR (PERIODONCIA)</t>
  </si>
  <si>
    <t>FERULIZACIÓN</t>
  </si>
  <si>
    <t>REHABILITACIÓN MEDIANTE PRÓTESIS REMOVIBLE ACRÍLICA PARCIAL O TOTAL</t>
  </si>
  <si>
    <t>REHABILITACIÓN MEDIANTE PRÓTESIS REMOVIBLE METÁLICA PARCIAL</t>
  </si>
  <si>
    <t>REHABILITACIÓN MEDIANTE PRÓTESIS FIJA UNITARIA O PLURAL</t>
  </si>
  <si>
    <t>REHABILITACIÓN MEDIANTE PRÓTESIS FIJA IMPLANTOSOPORTADA</t>
  </si>
  <si>
    <t>REHABILITACIÓN MEDIANTE PRÓTESIS MUCO-  IMPLANTOSOPORTADA</t>
  </si>
  <si>
    <t>REPARACIÓN DE PRÓTESIS</t>
  </si>
  <si>
    <t>IMPLANTOLOGÍA QUIRÚRGICA</t>
  </si>
  <si>
    <t>IMPLANTOLOGÍA PROTÉSICA</t>
  </si>
  <si>
    <t>TOMA DE BIOPSIA</t>
  </si>
  <si>
    <t>ESTUDIO HISTOPATOLÓGICO</t>
  </si>
  <si>
    <t>SIALOMETRÍA</t>
  </si>
  <si>
    <t>TERAPIA FARMACOLÓGICA DE LESIONES DEL TERRITORIO BUCO MAXILOFACIAL</t>
  </si>
  <si>
    <t>TERAPIA FÍSICA EN TRASTORNOS TEMPOROMANDIBULARES (TTM) Y DOLOR OROFACIAL (DOF)</t>
  </si>
  <si>
    <t>INFILTRACIÓN EN ARTICULACIÓN TEMPORO MANDIBULAR (ATM)</t>
  </si>
  <si>
    <t>BLOQUEO ANESTÉSICO Y/O MEDICAMENTOSO EN TTM Y DOF</t>
  </si>
  <si>
    <t>ARTROCENTESIS EN ATM</t>
  </si>
  <si>
    <t>TERAPIA BIOCONDUCTUAL</t>
  </si>
  <si>
    <t>DESGASTE SELECTIVO</t>
  </si>
  <si>
    <t>INSTALACIÓN DE DISPOSITIVO ORTOPÉDICO</t>
  </si>
  <si>
    <t>ACTIVIDADES SOMATOPRÓTESIS</t>
  </si>
  <si>
    <t>SECCIÓN F.1:  ACTIVIDADES DE APOYO DE ATENCIÓN EN ESPECIALIDADES ODONTOLÓGICAS.</t>
  </si>
  <si>
    <t>ACTIVIDADES DE APOYO</t>
  </si>
  <si>
    <t xml:space="preserve">Total </t>
  </si>
  <si>
    <t>RADIOGRAFÍA INTRAORAL (POR PLACA)</t>
  </si>
  <si>
    <t>RADIOGRAFÍA EXTRAORAL (POR PLACA)</t>
  </si>
  <si>
    <t>RADIOGRAFÍA OCLUSAL (POR PLACA)</t>
  </si>
  <si>
    <t>TELERRADIOGRAFÍA (POR PLACA)</t>
  </si>
  <si>
    <t>RADIOGRAFÍA PANORÁMICA (POR PLACA)</t>
  </si>
  <si>
    <t>TOMOGRAFÍA COMPUTACIONAL MAXILO FACIAL CONE BEAM (POR ADQUISICIÓN)</t>
  </si>
  <si>
    <t>SIALOGRAFÍAS (POR PROCEDIMIENTO)</t>
  </si>
  <si>
    <t>PROCEDIMIENTO IMAGENOLÓGICO COMPLEJO (POR PROCEDIMIENTO)</t>
  </si>
  <si>
    <t>SECCIÓN G: PROGRAMAS ESPECIALES Y GES (Actividades incluidas en Sección B)</t>
  </si>
  <si>
    <t>PROGRAMA - ACTIVIDAD</t>
  </si>
  <si>
    <t>EGRESO POR ABANDONO</t>
  </si>
  <si>
    <t>PACIENTE DIABÉTICO EN CONTROL PSCV</t>
  </si>
  <si>
    <t>Menor de 15 años</t>
  </si>
  <si>
    <t>PROGRAMA ODONTOLÓGICO INTEGRAL, ESTRATEGIA MÁS SONRISAS PARA CHILE</t>
  </si>
  <si>
    <t>N°AUDITORÍAS CLÍNICAS REALIZADAS</t>
  </si>
  <si>
    <t>ALTAS INTEGRALES</t>
  </si>
  <si>
    <t>JUNJI-INTEGRA-MINEDUC</t>
  </si>
  <si>
    <t>SERNAM</t>
  </si>
  <si>
    <t>PRODEMU</t>
  </si>
  <si>
    <t xml:space="preserve">CHILE SOLIDARIO </t>
  </si>
  <si>
    <t>MINVU</t>
  </si>
  <si>
    <t>DEMANDA LOCAL</t>
  </si>
  <si>
    <t xml:space="preserve">PROGRAMA ODONTOLÓGICO INTEGRAL, ESTRATEGIA HOMBRES DE ESCASOS RECURSOS </t>
  </si>
  <si>
    <t>ALTAS INTEGRALES/ACTIVIDADES</t>
  </si>
  <si>
    <t>TOTAL ALTAS INTEGRALES</t>
  </si>
  <si>
    <t>Nº DE AUDITORIAS CLÍNICAS REALIZADAS</t>
  </si>
  <si>
    <t>REPARACIÓN DE PROTESIS</t>
  </si>
  <si>
    <t>PROGRAMA ODONTOLÓGICO INTEGRAL, ESTRATEGIA ATENCION ODONTOLOGICA EN DOMICILIO</t>
  </si>
  <si>
    <t>ALTAS ODONTOLOGICAS</t>
  </si>
  <si>
    <t xml:space="preserve">TOTAL ALTAS </t>
  </si>
  <si>
    <t>ALTAS PERSONAS CON DEPENDENCIA SEVERA</t>
  </si>
  <si>
    <t>ALTAS CUIDADORES PERSONAS CON DEPENDENCIA</t>
  </si>
  <si>
    <t>PROGRAMA MEJORAMIENTO DEL ACCESO, ESTRATEGIA RESOLUCIÓN DE ESPECIALIDAD EN APS</t>
  </si>
  <si>
    <t>TRATAMIENTO ENDODONCIA</t>
  </si>
  <si>
    <t>N° PACIENTES</t>
  </si>
  <si>
    <t>N° DIENTES</t>
  </si>
  <si>
    <t>TRATAMIENTO DE PERIODONCIA</t>
  </si>
  <si>
    <t xml:space="preserve">N° DE SEXTANTES </t>
  </si>
  <si>
    <t>N° PRÓTESIS</t>
  </si>
  <si>
    <t>PROGRAMA GES ODONTOLÓGICO ADULTO DE 60 AÑOS.</t>
  </si>
  <si>
    <t>PROGRAMA ODONTOLOGICO INTEGRAL, ESTRATEGIA ESTUDIANTES DE CUARTO MEDIO</t>
  </si>
  <si>
    <t>ALTAS INTEGRALES ESTUDIANTES DE CUARTO MEDIO</t>
  </si>
  <si>
    <t>ALTA INTEGRAL EN CENTRO DE SALUD</t>
  </si>
  <si>
    <t>ALTA INTEGRAL EN UNIDAD DENTAL MÓVIL O PORTÁTIL</t>
  </si>
  <si>
    <t>ALTA INTEGRAL EN ESTABLECIMIENTO EDUCACIONAL</t>
  </si>
  <si>
    <t>PROGRAMA MEJORAMIENTO DEL ACCESO, ESTRATEGIA MORBILIDAD ADULTO</t>
  </si>
  <si>
    <t>MORBILIDAD ADULTO</t>
  </si>
  <si>
    <t>N° TOTAL DE ACTIVIDAD RECUPERATIVA REALIZADA EN &gt;20 AÑOS, EN EXTENSIÓN HORARIA</t>
  </si>
  <si>
    <t>N° DE CONSULTAS DE MORBILIDAD REALIZADAS EN &gt;20 AÑOS, EN EXTENSIÓN HORARIA</t>
  </si>
  <si>
    <t>SECCIÓN G.1: PROGRAMA SEMBRANDO SONRISAS</t>
  </si>
  <si>
    <t>ACTIVIDAD</t>
  </si>
  <si>
    <t>Total</t>
  </si>
  <si>
    <t>JUNJI</t>
  </si>
  <si>
    <t>INTEGRA</t>
  </si>
  <si>
    <t>MINEDUC</t>
  </si>
  <si>
    <t>0-14 años</t>
  </si>
  <si>
    <t>EXAMEN DE SALUD</t>
  </si>
  <si>
    <t>Nº DE NIÑOS CON ÍNDICE ceod=0 AL INGRESO</t>
  </si>
  <si>
    <t>SET DE HIGIENE ORAL ENTREGADOS</t>
  </si>
  <si>
    <t>Nº DE APLICACIONES FLÚOR BARNIZ</t>
  </si>
  <si>
    <t>EDUCACIÓN GRUPAL EN ESTABLECIMIENTO DE EDUCACIÓN</t>
  </si>
  <si>
    <t>SECCIÓN H: SEDACIÓN Y ANESTESIA</t>
  </si>
  <si>
    <t>0-5 años</t>
  </si>
  <si>
    <t>6 -14años</t>
  </si>
  <si>
    <t>20-64 años</t>
  </si>
  <si>
    <t>ATENCIÓN BAJO SEDACIÓN INHALATORIA (CON ÓXIDO NITROSO)</t>
  </si>
  <si>
    <t>SEDACIÓN ENDOVENOSA</t>
  </si>
  <si>
    <t>ATENCIÓN BAJO ANESTESIA GENERAL</t>
  </si>
  <si>
    <t>ATENCIÓN BAJO SEDACIÓN ORAL</t>
  </si>
  <si>
    <t xml:space="preserve">SECCIÓN I:  CONSULTAS, INGRESOS Y EGRESOS EN ESPECIALIDADES ODONTOLÓGICAS REALIZADOS EN NIVEL PRIMARIO Y SECUNDARIO DE SALUD. </t>
  </si>
  <si>
    <t>ESPECIALIDAD Y TIPO DE INGRESO O EGRESO.</t>
  </si>
  <si>
    <t xml:space="preserve">TOTAL   </t>
  </si>
  <si>
    <t>CONSULTAS PERTINENTES</t>
  </si>
  <si>
    <t>INASISTENTE</t>
  </si>
  <si>
    <t>7 años</t>
  </si>
  <si>
    <t>Resto &lt;15 años</t>
  </si>
  <si>
    <t>Según Protocolo de Referencia</t>
  </si>
  <si>
    <t>Según condición clínica</t>
  </si>
  <si>
    <t>CONSULTAS</t>
  </si>
  <si>
    <t>CONSULTA DE URGENCIA</t>
  </si>
  <si>
    <t>CONSULTA DE MORBILIDAD ODONTOLOGICA</t>
  </si>
  <si>
    <t>CIRUGÍA BUCAL</t>
  </si>
  <si>
    <t xml:space="preserve">CONSULTA NUEVA </t>
  </si>
  <si>
    <t xml:space="preserve">CONTROL </t>
  </si>
  <si>
    <t>INGRESOS A TRATAMIENTO</t>
  </si>
  <si>
    <t>ALTAS DE TRATAMIENTO</t>
  </si>
  <si>
    <t>ALTAS ADMINISTRATIVAS</t>
  </si>
  <si>
    <t>CIRUGÍA Y TRAUMATOLOGÍA MAXILOFACIAL</t>
  </si>
  <si>
    <t>ODONTOPEDIATRÍA</t>
  </si>
  <si>
    <t>OPERATORIA</t>
  </si>
  <si>
    <t>ORTODONCIA Y ORTOPEDIA DENTO MAXILOFACIAL: APARATOLOGÍA FIJA</t>
  </si>
  <si>
    <t>ORTODONCIA Y ORTOPEDIA DENTO MAXILOFACIAL: APARATOLOGÍA REMOVIBLE</t>
  </si>
  <si>
    <t>REHABILITACIÓN: PRÓTESIS FIJA</t>
  </si>
  <si>
    <t>REHABILITACIÓN: PRÓTESIS REMOVIBLE</t>
  </si>
  <si>
    <t>REHABILITACIÓN: PRÓTESIS IMPLANTOASISTIDA</t>
  </si>
  <si>
    <t xml:space="preserve">SECCIÓN J: ACTIVIDADES EFECTUADAS POR TÉCNICO PARAMÉDICO DENTAL Y/O HIGIENISTAS DENTALES  </t>
  </si>
  <si>
    <t>15-19
años</t>
  </si>
  <si>
    <t>PULIDO CORONARIO Y DESTARTRAJE SUPRAGINGIVAL</t>
  </si>
  <si>
    <t xml:space="preserve">FLUORURACIÓN TÓPICA </t>
  </si>
  <si>
    <t>RADIOGRAFÍAS INTRAORALES (RETROALVEOLARES Y BITEWING)</t>
  </si>
  <si>
    <t xml:space="preserve">SECCIÓN K : GESTIÓN DE AGENDA (CLÍNICAS DENTALES MÓVILES). </t>
  </si>
  <si>
    <t xml:space="preserve">  </t>
  </si>
  <si>
    <t>HORAS ODONTOLÓGICAS MENSUALES CONTRATADAS</t>
  </si>
  <si>
    <t>HORAS DISPONIBLES DE ATENCIÓN CLÍNICA</t>
  </si>
  <si>
    <t>CITAS AGENDADAS</t>
  </si>
  <si>
    <t>CITAS EFECTIVAS</t>
  </si>
  <si>
    <t>NIVEL PRIMARIO</t>
  </si>
  <si>
    <t>ATENCIÓN MORBILIDAD</t>
  </si>
  <si>
    <t>ATENCIÓN TRATAMIENTO</t>
  </si>
  <si>
    <t>ATENCIÓN URGENCIA</t>
  </si>
  <si>
    <t xml:space="preserve">SECCIÓN L: CONSULTORÍAS DE ESPECIALIDADES ODONTOLÓGICAS. </t>
  </si>
  <si>
    <t>ESPECIALIDADES</t>
  </si>
  <si>
    <t>Nº CONSULTORÍAS</t>
  </si>
  <si>
    <t>Nº DE CASOS REVISADOS POR EL EQUIPO</t>
  </si>
  <si>
    <t>Nº DE CASOS ATENDIDOS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</si>
</sst>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b/>
      <sz val="8"/>
      <name val="Verdana"/>
      <family val="2"/>
    </font>
    <font>
      <sz val="11"/>
      <name val="Verdana"/>
      <family val="2"/>
    </font>
    <font>
      <b/>
      <sz val="12"/>
      <name val="Verdana"/>
      <family val="2"/>
    </font>
    <font>
      <sz val="11"/>
      <name val="Calibri"/>
      <family val="2"/>
      <scheme val="minor"/>
    </font>
    <font>
      <b/>
      <sz val="9"/>
      <name val="Verdana"/>
      <family val="2"/>
    </font>
    <font>
      <b/>
      <sz val="11"/>
      <name val="Verdana"/>
      <family val="2"/>
    </font>
    <font>
      <sz val="9"/>
      <name val="Verdana"/>
      <family val="2"/>
    </font>
    <font>
      <sz val="8"/>
      <name val="Verdana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indexed="26"/>
      </patternFill>
    </fill>
    <fill>
      <patternFill patternType="solid">
        <fgColor rgb="FFCCFFCC"/>
        <bgColor indexed="64"/>
      </patternFill>
    </fill>
  </fills>
  <borders count="9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double">
        <color auto="1"/>
      </right>
      <top style="hair">
        <color auto="1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hair">
        <color auto="1"/>
      </left>
      <right style="double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/>
      <right style="hair">
        <color indexed="9"/>
      </right>
      <top/>
      <bottom/>
      <diagonal/>
    </border>
    <border>
      <left style="hair">
        <color indexed="9"/>
      </left>
      <right/>
      <top/>
      <bottom/>
      <diagonal/>
    </border>
    <border>
      <left style="thin">
        <color auto="1"/>
      </left>
      <right style="double">
        <color auto="1"/>
      </right>
      <top/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 style="hair">
        <color indexed="9"/>
      </right>
      <top style="hair">
        <color indexed="9"/>
      </top>
      <bottom style="thin">
        <color auto="1"/>
      </bottom>
      <diagonal/>
    </border>
    <border>
      <left style="hair">
        <color indexed="9"/>
      </left>
      <right/>
      <top style="hair">
        <color indexed="9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/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indexed="9"/>
      </left>
      <right/>
      <top/>
      <bottom/>
      <diagonal/>
    </border>
    <border>
      <left style="hair">
        <color indexed="9"/>
      </left>
      <right style="hair">
        <color indexed="9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 style="double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9"/>
      </left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9"/>
      </left>
      <right/>
      <top/>
      <bottom style="thin">
        <color auto="1"/>
      </bottom>
      <diagonal/>
    </border>
    <border>
      <left style="double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hair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auto="1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auto="1"/>
      </bottom>
      <diagonal/>
    </border>
    <border>
      <left/>
      <right style="thin">
        <color auto="1"/>
      </right>
      <top style="thin">
        <color indexed="22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/>
      <right style="thin">
        <color auto="1"/>
      </right>
      <top style="thin">
        <color indexed="22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hair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thin">
        <color auto="1"/>
      </right>
      <top style="thin">
        <color indexed="64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64"/>
      </top>
      <bottom style="thin">
        <color indexed="22"/>
      </bottom>
      <diagonal/>
    </border>
    <border>
      <left/>
      <right style="hair">
        <color auto="1"/>
      </right>
      <top style="thin">
        <color indexed="64"/>
      </top>
      <bottom style="thin">
        <color indexed="22"/>
      </bottom>
      <diagonal/>
    </border>
    <border>
      <left/>
      <right style="double">
        <color auto="1"/>
      </right>
      <top style="thin">
        <color indexed="64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thin">
        <color indexed="2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thin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thin">
        <color indexed="22"/>
      </bottom>
      <diagonal/>
    </border>
    <border>
      <left/>
      <right style="hair">
        <color auto="1"/>
      </right>
      <top style="thin">
        <color indexed="22"/>
      </top>
      <bottom style="thin">
        <color indexed="22"/>
      </bottom>
      <diagonal/>
    </border>
    <border>
      <left/>
      <right style="double">
        <color auto="1"/>
      </right>
      <top style="thin">
        <color indexed="22"/>
      </top>
      <bottom style="thin">
        <color indexed="22"/>
      </bottom>
      <diagonal/>
    </border>
    <border>
      <left style="double">
        <color auto="1"/>
      </left>
      <right style="hair">
        <color auto="1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thin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/>
      <diagonal/>
    </border>
    <border>
      <left style="hair">
        <color auto="1"/>
      </left>
      <right style="double">
        <color auto="1"/>
      </right>
      <top style="thin">
        <color indexed="22"/>
      </top>
      <bottom/>
      <diagonal/>
    </border>
    <border>
      <left/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thin">
        <color indexed="22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/>
      <right style="thin">
        <color auto="1"/>
      </right>
      <top style="thin">
        <color indexed="22"/>
      </top>
      <bottom style="double">
        <color indexed="64"/>
      </bottom>
      <diagonal/>
    </border>
    <border>
      <left style="thin">
        <color auto="1"/>
      </left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thin">
        <color auto="1"/>
      </right>
      <top style="thin">
        <color indexed="22"/>
      </top>
      <bottom style="double">
        <color auto="1"/>
      </bottom>
      <diagonal/>
    </border>
    <border>
      <left/>
      <right style="hair">
        <color auto="1"/>
      </right>
      <top style="thin">
        <color indexed="22"/>
      </top>
      <bottom style="double">
        <color auto="1"/>
      </bottom>
      <diagonal/>
    </border>
    <border>
      <left style="hair">
        <color auto="1"/>
      </left>
      <right style="double">
        <color auto="1"/>
      </right>
      <top style="thin">
        <color indexed="22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9" fillId="13" borderId="136" applyNumberFormat="0" applyFont="0" applyAlignment="0" applyProtection="0"/>
    <xf numFmtId="0" fontId="10" fillId="2" borderId="1" applyNumberFormat="0" applyFont="0" applyAlignment="0" applyProtection="0"/>
  </cellStyleXfs>
  <cellXfs count="3460">
    <xf numFmtId="0" fontId="0" fillId="0" borderId="0" xfId="0"/>
    <xf numFmtId="1" fontId="1" fillId="3" borderId="0" xfId="0" applyNumberFormat="1" applyFont="1" applyFill="1"/>
    <xf numFmtId="1" fontId="2" fillId="3" borderId="0" xfId="0" applyNumberFormat="1" applyFont="1" applyFill="1"/>
    <xf numFmtId="1" fontId="2" fillId="3" borderId="0" xfId="0" applyNumberFormat="1" applyFont="1" applyFill="1" applyProtection="1">
      <protection locked="0"/>
    </xf>
    <xf numFmtId="1" fontId="2" fillId="4" borderId="0" xfId="0" applyNumberFormat="1" applyFont="1" applyFill="1" applyProtection="1">
      <protection locked="0"/>
    </xf>
    <xf numFmtId="1" fontId="2" fillId="5" borderId="0" xfId="0" applyNumberFormat="1" applyFont="1" applyFill="1" applyProtection="1">
      <protection locked="0"/>
    </xf>
    <xf numFmtId="0" fontId="4" fillId="0" borderId="2" xfId="0" applyFont="1" applyBorder="1"/>
    <xf numFmtId="1" fontId="2" fillId="0" borderId="0" xfId="0" applyNumberFormat="1" applyFont="1"/>
    <xf numFmtId="1" fontId="5" fillId="3" borderId="0" xfId="0" applyNumberFormat="1" applyFont="1" applyFill="1" applyAlignment="1">
      <alignment horizontal="center" vertical="center" wrapText="1"/>
    </xf>
    <xf numFmtId="1" fontId="2" fillId="4" borderId="0" xfId="0" applyNumberFormat="1" applyFont="1" applyFill="1"/>
    <xf numFmtId="1" fontId="6" fillId="4" borderId="0" xfId="0" applyNumberFormat="1" applyFont="1" applyFill="1" applyAlignment="1">
      <alignment horizontal="left"/>
    </xf>
    <xf numFmtId="1" fontId="7" fillId="4" borderId="0" xfId="0" applyNumberFormat="1" applyFont="1" applyFill="1" applyAlignment="1">
      <alignment horizontal="left" vertical="top"/>
    </xf>
    <xf numFmtId="1" fontId="7" fillId="4" borderId="0" xfId="0" applyNumberFormat="1" applyFont="1" applyFill="1" applyAlignment="1">
      <alignment vertical="top"/>
    </xf>
    <xf numFmtId="1" fontId="7" fillId="3" borderId="0" xfId="0" applyNumberFormat="1" applyFont="1" applyFill="1" applyAlignment="1">
      <alignment vertical="top"/>
    </xf>
    <xf numFmtId="1" fontId="2" fillId="6" borderId="0" xfId="0" applyNumberFormat="1" applyFont="1" applyFill="1" applyProtection="1">
      <protection locked="0"/>
    </xf>
    <xf numFmtId="1" fontId="8" fillId="0" borderId="16" xfId="0" applyNumberFormat="1" applyFont="1" applyBorder="1" applyAlignment="1">
      <alignment horizontal="center" vertical="center"/>
    </xf>
    <xf numFmtId="1" fontId="8" fillId="0" borderId="17" xfId="0" applyNumberFormat="1" applyFont="1" applyBorder="1" applyAlignment="1">
      <alignment horizontal="center" vertical="center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19" xfId="0" applyNumberFormat="1" applyFont="1" applyBorder="1"/>
    <xf numFmtId="1" fontId="8" fillId="0" borderId="20" xfId="0" applyNumberFormat="1" applyFont="1" applyBorder="1"/>
    <xf numFmtId="1" fontId="8" fillId="0" borderId="0" xfId="0" applyNumberFormat="1" applyFont="1"/>
    <xf numFmtId="1" fontId="8" fillId="7" borderId="21" xfId="0" applyNumberFormat="1" applyFont="1" applyFill="1" applyBorder="1" applyProtection="1">
      <protection locked="0"/>
    </xf>
    <xf numFmtId="1" fontId="8" fillId="7" borderId="22" xfId="0" applyNumberFormat="1" applyFont="1" applyFill="1" applyBorder="1" applyProtection="1">
      <protection locked="0"/>
    </xf>
    <xf numFmtId="1" fontId="8" fillId="7" borderId="23" xfId="0" applyNumberFormat="1" applyFont="1" applyFill="1" applyBorder="1" applyProtection="1">
      <protection locked="0"/>
    </xf>
    <xf numFmtId="1" fontId="8" fillId="7" borderId="24" xfId="0" applyNumberFormat="1" applyFont="1" applyFill="1" applyBorder="1" applyProtection="1">
      <protection locked="0"/>
    </xf>
    <xf numFmtId="1" fontId="8" fillId="7" borderId="25" xfId="0" applyNumberFormat="1" applyFont="1" applyFill="1" applyBorder="1" applyProtection="1">
      <protection locked="0"/>
    </xf>
    <xf numFmtId="1" fontId="8" fillId="7" borderId="26" xfId="0" applyNumberFormat="1" applyFont="1" applyFill="1" applyBorder="1" applyProtection="1">
      <protection locked="0"/>
    </xf>
    <xf numFmtId="1" fontId="8" fillId="7" borderId="27" xfId="0" applyNumberFormat="1" applyFont="1" applyFill="1" applyBorder="1" applyProtection="1">
      <protection locked="0"/>
    </xf>
    <xf numFmtId="1" fontId="8" fillId="4" borderId="0" xfId="0" applyNumberFormat="1" applyFont="1" applyFill="1" applyAlignment="1">
      <alignment vertical="top" wrapText="1"/>
    </xf>
    <xf numFmtId="1" fontId="2" fillId="5" borderId="0" xfId="0" applyNumberFormat="1" applyFont="1" applyFill="1"/>
    <xf numFmtId="1" fontId="2" fillId="6" borderId="0" xfId="0" applyNumberFormat="1" applyFont="1" applyFill="1"/>
    <xf numFmtId="1" fontId="8" fillId="7" borderId="28" xfId="0" applyNumberFormat="1" applyFont="1" applyFill="1" applyBorder="1" applyProtection="1">
      <protection locked="0"/>
    </xf>
    <xf numFmtId="1" fontId="8" fillId="7" borderId="29" xfId="0" applyNumberFormat="1" applyFont="1" applyFill="1" applyBorder="1" applyProtection="1">
      <protection locked="0"/>
    </xf>
    <xf numFmtId="1" fontId="8" fillId="7" borderId="30" xfId="0" applyNumberFormat="1" applyFont="1" applyFill="1" applyBorder="1" applyProtection="1">
      <protection locked="0"/>
    </xf>
    <xf numFmtId="1" fontId="8" fillId="7" borderId="31" xfId="0" applyNumberFormat="1" applyFont="1" applyFill="1" applyBorder="1" applyProtection="1">
      <protection locked="0"/>
    </xf>
    <xf numFmtId="1" fontId="8" fillId="7" borderId="32" xfId="0" applyNumberFormat="1" applyFont="1" applyFill="1" applyBorder="1" applyProtection="1">
      <protection locked="0"/>
    </xf>
    <xf numFmtId="1" fontId="8" fillId="7" borderId="33" xfId="0" applyNumberFormat="1" applyFont="1" applyFill="1" applyBorder="1" applyProtection="1">
      <protection locked="0"/>
    </xf>
    <xf numFmtId="1" fontId="8" fillId="0" borderId="34" xfId="0" applyNumberFormat="1" applyFont="1" applyBorder="1"/>
    <xf numFmtId="1" fontId="8" fillId="0" borderId="35" xfId="0" applyNumberFormat="1" applyFont="1" applyBorder="1"/>
    <xf numFmtId="1" fontId="8" fillId="0" borderId="12" xfId="0" applyNumberFormat="1" applyFont="1" applyBorder="1"/>
    <xf numFmtId="1" fontId="8" fillId="7" borderId="36" xfId="0" applyNumberFormat="1" applyFont="1" applyFill="1" applyBorder="1" applyProtection="1">
      <protection locked="0"/>
    </xf>
    <xf numFmtId="1" fontId="8" fillId="7" borderId="37" xfId="0" applyNumberFormat="1" applyFont="1" applyFill="1" applyBorder="1" applyProtection="1">
      <protection locked="0"/>
    </xf>
    <xf numFmtId="1" fontId="8" fillId="7" borderId="38" xfId="0" applyNumberFormat="1" applyFont="1" applyFill="1" applyBorder="1" applyProtection="1">
      <protection locked="0"/>
    </xf>
    <xf numFmtId="1" fontId="8" fillId="7" borderId="39" xfId="0" applyNumberFormat="1" applyFont="1" applyFill="1" applyBorder="1" applyProtection="1">
      <protection locked="0"/>
    </xf>
    <xf numFmtId="1" fontId="8" fillId="7" borderId="40" xfId="0" applyNumberFormat="1" applyFont="1" applyFill="1" applyBorder="1" applyProtection="1">
      <protection locked="0"/>
    </xf>
    <xf numFmtId="1" fontId="6" fillId="0" borderId="0" xfId="0" applyNumberFormat="1" applyFont="1"/>
    <xf numFmtId="1" fontId="7" fillId="3" borderId="0" xfId="0" applyNumberFormat="1" applyFont="1" applyFill="1" applyAlignment="1">
      <alignment horizontal="left" vertical="top"/>
    </xf>
    <xf numFmtId="1" fontId="7" fillId="3" borderId="7" xfId="0" applyNumberFormat="1" applyFont="1" applyFill="1" applyBorder="1" applyAlignment="1">
      <alignment vertical="top"/>
    </xf>
    <xf numFmtId="1" fontId="7" fillId="0" borderId="0" xfId="0" applyNumberFormat="1" applyFont="1"/>
    <xf numFmtId="1" fontId="8" fillId="0" borderId="16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8" fillId="0" borderId="42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23" xfId="0" applyNumberFormat="1" applyFont="1" applyBorder="1"/>
    <xf numFmtId="1" fontId="8" fillId="0" borderId="46" xfId="0" applyNumberFormat="1" applyFont="1" applyBorder="1"/>
    <xf numFmtId="1" fontId="8" fillId="0" borderId="47" xfId="0" applyNumberFormat="1" applyFont="1" applyBorder="1"/>
    <xf numFmtId="1" fontId="8" fillId="7" borderId="47" xfId="0" applyNumberFormat="1" applyFont="1" applyFill="1" applyBorder="1" applyProtection="1">
      <protection locked="0"/>
    </xf>
    <xf numFmtId="1" fontId="8" fillId="7" borderId="48" xfId="0" applyNumberFormat="1" applyFont="1" applyFill="1" applyBorder="1" applyProtection="1">
      <protection locked="0"/>
    </xf>
    <xf numFmtId="1" fontId="8" fillId="7" borderId="49" xfId="0" applyNumberFormat="1" applyFont="1" applyFill="1" applyBorder="1" applyProtection="1">
      <protection locked="0"/>
    </xf>
    <xf numFmtId="1" fontId="7" fillId="7" borderId="50" xfId="0" applyNumberFormat="1" applyFont="1" applyFill="1" applyBorder="1" applyProtection="1">
      <protection locked="0"/>
    </xf>
    <xf numFmtId="1" fontId="8" fillId="4" borderId="0" xfId="0" applyNumberFormat="1" applyFont="1" applyFill="1" applyAlignment="1">
      <alignment vertical="top"/>
    </xf>
    <xf numFmtId="1" fontId="8" fillId="0" borderId="51" xfId="0" applyNumberFormat="1" applyFont="1" applyBorder="1"/>
    <xf numFmtId="1" fontId="8" fillId="0" borderId="52" xfId="0" applyNumberFormat="1" applyFont="1" applyBorder="1"/>
    <xf numFmtId="1" fontId="8" fillId="0" borderId="53" xfId="0" applyNumberFormat="1" applyFont="1" applyBorder="1"/>
    <xf numFmtId="1" fontId="8" fillId="8" borderId="51" xfId="0" applyNumberFormat="1" applyFont="1" applyFill="1" applyBorder="1"/>
    <xf numFmtId="1" fontId="8" fillId="8" borderId="53" xfId="0" applyNumberFormat="1" applyFont="1" applyFill="1" applyBorder="1"/>
    <xf numFmtId="1" fontId="8" fillId="8" borderId="54" xfId="0" applyNumberFormat="1" applyFont="1" applyFill="1" applyBorder="1"/>
    <xf numFmtId="1" fontId="8" fillId="7" borderId="55" xfId="0" applyNumberFormat="1" applyFont="1" applyFill="1" applyBorder="1" applyProtection="1">
      <protection locked="0"/>
    </xf>
    <xf numFmtId="1" fontId="7" fillId="7" borderId="27" xfId="0" applyNumberFormat="1" applyFont="1" applyFill="1" applyBorder="1" applyProtection="1">
      <protection locked="0"/>
    </xf>
    <xf numFmtId="0" fontId="2" fillId="4" borderId="0" xfId="0" applyFont="1" applyFill="1"/>
    <xf numFmtId="0" fontId="2" fillId="4" borderId="0" xfId="0" applyFont="1" applyFill="1" applyProtection="1">
      <protection locked="0"/>
    </xf>
    <xf numFmtId="0" fontId="2" fillId="5" borderId="0" xfId="0" applyFont="1" applyFill="1" applyProtection="1">
      <protection locked="0"/>
    </xf>
    <xf numFmtId="1" fontId="8" fillId="0" borderId="28" xfId="0" applyNumberFormat="1" applyFont="1" applyBorder="1"/>
    <xf numFmtId="1" fontId="8" fillId="0" borderId="44" xfId="0" applyNumberFormat="1" applyFont="1" applyBorder="1"/>
    <xf numFmtId="1" fontId="8" fillId="0" borderId="29" xfId="0" applyNumberFormat="1" applyFont="1" applyBorder="1"/>
    <xf numFmtId="1" fontId="8" fillId="7" borderId="57" xfId="0" applyNumberFormat="1" applyFont="1" applyFill="1" applyBorder="1" applyProtection="1">
      <protection locked="0"/>
    </xf>
    <xf numFmtId="1" fontId="8" fillId="7" borderId="58" xfId="0" applyNumberFormat="1" applyFont="1" applyFill="1" applyBorder="1" applyProtection="1">
      <protection locked="0"/>
    </xf>
    <xf numFmtId="1" fontId="7" fillId="7" borderId="33" xfId="0" applyNumberFormat="1" applyFont="1" applyFill="1" applyBorder="1" applyProtection="1">
      <protection locked="0"/>
    </xf>
    <xf numFmtId="1" fontId="8" fillId="3" borderId="23" xfId="0" applyNumberFormat="1" applyFont="1" applyFill="1" applyBorder="1"/>
    <xf numFmtId="1" fontId="8" fillId="3" borderId="46" xfId="0" applyNumberFormat="1" applyFont="1" applyFill="1" applyBorder="1"/>
    <xf numFmtId="1" fontId="8" fillId="3" borderId="47" xfId="0" applyNumberFormat="1" applyFont="1" applyFill="1" applyBorder="1"/>
    <xf numFmtId="1" fontId="7" fillId="7" borderId="47" xfId="0" applyNumberFormat="1" applyFont="1" applyFill="1" applyBorder="1" applyProtection="1">
      <protection locked="0"/>
    </xf>
    <xf numFmtId="1" fontId="8" fillId="3" borderId="28" xfId="0" applyNumberFormat="1" applyFont="1" applyFill="1" applyBorder="1"/>
    <xf numFmtId="1" fontId="8" fillId="3" borderId="44" xfId="0" applyNumberFormat="1" applyFont="1" applyFill="1" applyBorder="1"/>
    <xf numFmtId="1" fontId="8" fillId="3" borderId="29" xfId="0" applyNumberFormat="1" applyFont="1" applyFill="1" applyBorder="1"/>
    <xf numFmtId="1" fontId="8" fillId="7" borderId="61" xfId="0" applyNumberFormat="1" applyFont="1" applyFill="1" applyBorder="1" applyProtection="1">
      <protection locked="0"/>
    </xf>
    <xf numFmtId="1" fontId="7" fillId="7" borderId="29" xfId="0" applyNumberFormat="1" applyFont="1" applyFill="1" applyBorder="1" applyProtection="1">
      <protection locked="0"/>
    </xf>
    <xf numFmtId="1" fontId="8" fillId="8" borderId="28" xfId="0" applyNumberFormat="1" applyFont="1" applyFill="1" applyBorder="1"/>
    <xf numFmtId="1" fontId="8" fillId="8" borderId="29" xfId="0" applyNumberFormat="1" applyFont="1" applyFill="1" applyBorder="1"/>
    <xf numFmtId="1" fontId="8" fillId="8" borderId="62" xfId="0" applyNumberFormat="1" applyFont="1" applyFill="1" applyBorder="1"/>
    <xf numFmtId="1" fontId="8" fillId="0" borderId="10" xfId="0" applyNumberFormat="1" applyFont="1" applyBorder="1"/>
    <xf numFmtId="1" fontId="8" fillId="7" borderId="19" xfId="0" applyNumberFormat="1" applyFont="1" applyFill="1" applyBorder="1" applyProtection="1">
      <protection locked="0"/>
    </xf>
    <xf numFmtId="1" fontId="8" fillId="7" borderId="10" xfId="0" applyNumberFormat="1" applyFont="1" applyFill="1" applyBorder="1" applyProtection="1">
      <protection locked="0"/>
    </xf>
    <xf numFmtId="1" fontId="8" fillId="7" borderId="34" xfId="0" applyNumberFormat="1" applyFont="1" applyFill="1" applyBorder="1" applyProtection="1">
      <protection locked="0"/>
    </xf>
    <xf numFmtId="1" fontId="8" fillId="7" borderId="0" xfId="0" applyNumberFormat="1" applyFont="1" applyFill="1" applyProtection="1">
      <protection locked="0"/>
    </xf>
    <xf numFmtId="1" fontId="8" fillId="7" borderId="63" xfId="0" applyNumberFormat="1" applyFont="1" applyFill="1" applyBorder="1" applyProtection="1">
      <protection locked="0"/>
    </xf>
    <xf numFmtId="1" fontId="8" fillId="0" borderId="16" xfId="0" applyNumberFormat="1" applyFont="1" applyBorder="1"/>
    <xf numFmtId="1" fontId="8" fillId="0" borderId="17" xfId="0" applyNumberFormat="1" applyFont="1" applyBorder="1"/>
    <xf numFmtId="1" fontId="8" fillId="0" borderId="14" xfId="0" applyNumberFormat="1" applyFont="1" applyBorder="1"/>
    <xf numFmtId="1" fontId="8" fillId="0" borderId="64" xfId="0" applyNumberFormat="1" applyFont="1" applyBorder="1"/>
    <xf numFmtId="1" fontId="6" fillId="3" borderId="0" xfId="0" applyNumberFormat="1" applyFont="1" applyFill="1"/>
    <xf numFmtId="1" fontId="7" fillId="3" borderId="0" xfId="0" applyNumberFormat="1" applyFont="1" applyFill="1" applyAlignment="1">
      <alignment horizontal="left"/>
    </xf>
    <xf numFmtId="1" fontId="7" fillId="3" borderId="0" xfId="0" applyNumberFormat="1" applyFont="1" applyFill="1"/>
    <xf numFmtId="1" fontId="5" fillId="3" borderId="0" xfId="0" applyNumberFormat="1" applyFont="1" applyFill="1"/>
    <xf numFmtId="1" fontId="5" fillId="3" borderId="7" xfId="0" applyNumberFormat="1" applyFont="1" applyFill="1" applyBorder="1"/>
    <xf numFmtId="1" fontId="7" fillId="0" borderId="7" xfId="0" applyNumberFormat="1" applyFont="1" applyBorder="1"/>
    <xf numFmtId="1" fontId="8" fillId="0" borderId="14" xfId="0" applyNumberFormat="1" applyFont="1" applyBorder="1" applyAlignment="1">
      <alignment horizontal="center" vertical="center"/>
    </xf>
    <xf numFmtId="1" fontId="8" fillId="0" borderId="7" xfId="0" applyNumberFormat="1" applyFont="1" applyBorder="1" applyAlignment="1">
      <alignment horizontal="center" vertical="center"/>
    </xf>
    <xf numFmtId="1" fontId="8" fillId="0" borderId="14" xfId="0" applyNumberFormat="1" applyFont="1" applyBorder="1" applyAlignment="1">
      <alignment horizontal="center"/>
    </xf>
    <xf numFmtId="1" fontId="8" fillId="0" borderId="8" xfId="0" applyNumberFormat="1" applyFont="1" applyBorder="1" applyAlignment="1">
      <alignment horizontal="center" vertical="center"/>
    </xf>
    <xf numFmtId="1" fontId="8" fillId="0" borderId="23" xfId="0" applyNumberFormat="1" applyFont="1" applyBorder="1" applyAlignment="1">
      <alignment horizontal="center" vertical="center" wrapText="1"/>
    </xf>
    <xf numFmtId="1" fontId="8" fillId="0" borderId="46" xfId="0" applyNumberFormat="1" applyFont="1" applyBorder="1" applyAlignment="1">
      <alignment horizontal="center" vertical="center" wrapText="1"/>
    </xf>
    <xf numFmtId="1" fontId="8" fillId="0" borderId="47" xfId="0" applyNumberFormat="1" applyFont="1" applyBorder="1" applyAlignment="1">
      <alignment horizontal="center" vertical="center" wrapText="1"/>
    </xf>
    <xf numFmtId="1" fontId="8" fillId="7" borderId="2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1" xfId="0" applyNumberFormat="1" applyFont="1" applyBorder="1" applyAlignment="1">
      <alignment horizontal="center" vertical="center" wrapText="1"/>
    </xf>
    <xf numFmtId="1" fontId="8" fillId="0" borderId="72" xfId="0" applyNumberFormat="1" applyFont="1" applyBorder="1" applyAlignment="1">
      <alignment horizontal="center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7" borderId="2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0" xfId="0" applyNumberFormat="1" applyFont="1" applyFill="1" applyBorder="1"/>
    <xf numFmtId="1" fontId="8" fillId="8" borderId="57" xfId="0" applyNumberFormat="1" applyFont="1" applyFill="1" applyBorder="1"/>
    <xf numFmtId="1" fontId="8" fillId="8" borderId="32" xfId="0" applyNumberFormat="1" applyFont="1" applyFill="1" applyBorder="1"/>
    <xf numFmtId="1" fontId="8" fillId="0" borderId="28" xfId="0" applyNumberFormat="1" applyFont="1" applyBorder="1" applyAlignment="1">
      <alignment horizontal="center" vertical="center" wrapText="1"/>
    </xf>
    <xf numFmtId="1" fontId="8" fillId="0" borderId="44" xfId="0" applyNumberFormat="1" applyFont="1" applyBorder="1" applyAlignment="1">
      <alignment horizontal="center" vertical="center" wrapText="1"/>
    </xf>
    <xf numFmtId="1" fontId="8" fillId="0" borderId="29" xfId="0" applyNumberFormat="1" applyFont="1" applyBorder="1" applyAlignment="1">
      <alignment horizontal="center" vertical="center" wrapText="1"/>
    </xf>
    <xf numFmtId="1" fontId="8" fillId="7" borderId="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51" xfId="0" applyNumberFormat="1" applyFont="1" applyBorder="1" applyAlignment="1">
      <alignment horizontal="center" vertical="center" wrapText="1"/>
    </xf>
    <xf numFmtId="1" fontId="8" fillId="0" borderId="52" xfId="0" applyNumberFormat="1" applyFont="1" applyBorder="1" applyAlignment="1">
      <alignment horizontal="center" vertical="center" wrapText="1"/>
    </xf>
    <xf numFmtId="1" fontId="8" fillId="0" borderId="53" xfId="0" applyNumberFormat="1" applyFont="1" applyBorder="1" applyAlignment="1">
      <alignment horizontal="center" vertical="center" wrapText="1"/>
    </xf>
    <xf numFmtId="1" fontId="8" fillId="7" borderId="3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7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7" xfId="0" applyNumberFormat="1" applyFont="1" applyFill="1" applyBorder="1"/>
    <xf numFmtId="1" fontId="8" fillId="7" borderId="53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16" xfId="0" applyNumberFormat="1" applyFont="1" applyFill="1" applyBorder="1"/>
    <xf numFmtId="1" fontId="8" fillId="8" borderId="14" xfId="0" applyNumberFormat="1" applyFont="1" applyFill="1" applyBorder="1"/>
    <xf numFmtId="1" fontId="8" fillId="0" borderId="74" xfId="0" applyNumberFormat="1" applyFont="1" applyBorder="1" applyAlignment="1">
      <alignment horizontal="center" vertical="center" wrapText="1"/>
    </xf>
    <xf numFmtId="1" fontId="8" fillId="0" borderId="64" xfId="0" applyNumberFormat="1" applyFont="1" applyBorder="1" applyAlignment="1">
      <alignment horizontal="center" vertical="center" wrapText="1"/>
    </xf>
    <xf numFmtId="1" fontId="8" fillId="4" borderId="0" xfId="0" applyNumberFormat="1" applyFont="1" applyFill="1" applyAlignment="1">
      <alignment vertical="center"/>
    </xf>
    <xf numFmtId="1" fontId="8" fillId="7" borderId="1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27" xfId="0" applyNumberFormat="1" applyFont="1" applyFill="1" applyBorder="1" applyAlignment="1">
      <alignment horizontal="center" vertical="center" wrapText="1"/>
    </xf>
    <xf numFmtId="1" fontId="8" fillId="3" borderId="21" xfId="0" applyNumberFormat="1" applyFont="1" applyFill="1" applyBorder="1" applyAlignment="1">
      <alignment horizontal="center" vertical="center" wrapText="1"/>
    </xf>
    <xf numFmtId="1" fontId="8" fillId="3" borderId="72" xfId="0" applyNumberFormat="1" applyFont="1" applyFill="1" applyBorder="1" applyAlignment="1">
      <alignment horizontal="center" vertical="center" wrapText="1"/>
    </xf>
    <xf numFmtId="1" fontId="8" fillId="7" borderId="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8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3" xfId="0" applyNumberFormat="1" applyFont="1" applyBorder="1" applyAlignment="1">
      <alignment horizontal="center" vertical="center" wrapText="1"/>
    </xf>
    <xf numFmtId="1" fontId="8" fillId="7" borderId="5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9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80" xfId="0" applyNumberFormat="1" applyFont="1" applyBorder="1" applyAlignment="1">
      <alignment horizontal="center" vertical="center" wrapText="1"/>
    </xf>
    <xf numFmtId="1" fontId="8" fillId="7" borderId="5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64" xfId="0" applyNumberFormat="1" applyFont="1" applyFill="1" applyBorder="1" applyAlignment="1">
      <alignment horizontal="center" vertical="center" wrapText="1"/>
    </xf>
    <xf numFmtId="1" fontId="8" fillId="3" borderId="16" xfId="0" applyNumberFormat="1" applyFont="1" applyFill="1" applyBorder="1" applyAlignment="1">
      <alignment horizontal="center" vertical="center" wrapText="1"/>
    </xf>
    <xf numFmtId="1" fontId="8" fillId="3" borderId="17" xfId="0" applyNumberFormat="1" applyFont="1" applyFill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75" xfId="0" applyNumberFormat="1" applyFont="1" applyBorder="1" applyAlignment="1">
      <alignment horizontal="center" vertical="center" wrapText="1"/>
    </xf>
    <xf numFmtId="1" fontId="8" fillId="0" borderId="76" xfId="0" applyNumberFormat="1" applyFont="1" applyBorder="1" applyAlignment="1">
      <alignment horizontal="center" vertical="center" wrapText="1"/>
    </xf>
    <xf numFmtId="1" fontId="8" fillId="0" borderId="77" xfId="0" applyNumberFormat="1" applyFont="1" applyBorder="1" applyAlignment="1">
      <alignment horizontal="center" vertical="center" wrapText="1"/>
    </xf>
    <xf numFmtId="0" fontId="4" fillId="9" borderId="23" xfId="0" applyFont="1" applyFill="1" applyBorder="1"/>
    <xf numFmtId="0" fontId="4" fillId="9" borderId="69" xfId="0" applyFont="1" applyFill="1" applyBorder="1"/>
    <xf numFmtId="0" fontId="4" fillId="9" borderId="70" xfId="0" applyFont="1" applyFill="1" applyBorder="1"/>
    <xf numFmtId="1" fontId="8" fillId="10" borderId="51" xfId="0" applyNumberFormat="1" applyFont="1" applyFill="1" applyBorder="1" applyAlignment="1" applyProtection="1">
      <alignment horizontal="center" vertical="center" wrapText="1"/>
    </xf>
    <xf numFmtId="1" fontId="8" fillId="10" borderId="73" xfId="0" applyNumberFormat="1" applyFont="1" applyFill="1" applyBorder="1" applyAlignment="1" applyProtection="1">
      <alignment horizontal="center" vertical="center" wrapText="1"/>
    </xf>
    <xf numFmtId="1" fontId="8" fillId="7" borderId="8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9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28" xfId="0" applyFont="1" applyFill="1" applyBorder="1"/>
    <xf numFmtId="0" fontId="4" fillId="9" borderId="30" xfId="0" applyFont="1" applyFill="1" applyBorder="1"/>
    <xf numFmtId="1" fontId="8" fillId="7" borderId="80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16" xfId="0" applyNumberFormat="1" applyFont="1" applyFill="1" applyBorder="1" applyAlignment="1">
      <alignment horizontal="center" vertical="center" wrapText="1"/>
    </xf>
    <xf numFmtId="1" fontId="8" fillId="10" borderId="14" xfId="0" applyNumberFormat="1" applyFont="1" applyFill="1" applyBorder="1" applyAlignment="1">
      <alignment horizontal="center" vertical="center" wrapText="1"/>
    </xf>
    <xf numFmtId="1" fontId="8" fillId="10" borderId="7" xfId="0" applyNumberFormat="1" applyFont="1" applyFill="1" applyBorder="1" applyAlignment="1">
      <alignment horizontal="center" vertical="center" wrapText="1"/>
    </xf>
    <xf numFmtId="1" fontId="7" fillId="3" borderId="0" xfId="0" applyNumberFormat="1" applyFont="1" applyFill="1" applyAlignment="1">
      <alignment horizontal="left" vertical="center" wrapText="1"/>
    </xf>
    <xf numFmtId="1" fontId="7" fillId="3" borderId="0" xfId="0" applyNumberFormat="1" applyFont="1" applyFill="1" applyAlignment="1">
      <alignment horizontal="right"/>
    </xf>
    <xf numFmtId="1" fontId="8" fillId="0" borderId="64" xfId="0" applyNumberFormat="1" applyFont="1" applyBorder="1" applyAlignment="1">
      <alignment horizontal="center" vertical="center"/>
    </xf>
    <xf numFmtId="1" fontId="8" fillId="7" borderId="6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7" xfId="0" applyNumberFormat="1" applyFont="1" applyFill="1" applyBorder="1" applyAlignment="1" applyProtection="1">
      <alignment horizontal="center" vertical="center" wrapText="1"/>
      <protection locked="0"/>
    </xf>
    <xf numFmtId="1" fontId="6" fillId="0" borderId="0" xfId="0" applyNumberFormat="1" applyFont="1" applyAlignment="1">
      <alignment horizontal="left"/>
    </xf>
    <xf numFmtId="1" fontId="7" fillId="0" borderId="0" xfId="0" applyNumberFormat="1" applyFont="1" applyAlignment="1">
      <alignment vertical="center"/>
    </xf>
    <xf numFmtId="1" fontId="7" fillId="4" borderId="0" xfId="0" applyNumberFormat="1" applyFont="1" applyFill="1"/>
    <xf numFmtId="1" fontId="8" fillId="0" borderId="75" xfId="0" applyNumberFormat="1" applyFont="1" applyBorder="1" applyAlignment="1">
      <alignment horizontal="center" vertical="center"/>
    </xf>
    <xf numFmtId="1" fontId="8" fillId="0" borderId="31" xfId="0" applyNumberFormat="1" applyFont="1" applyBorder="1"/>
    <xf numFmtId="1" fontId="8" fillId="0" borderId="40" xfId="0" applyNumberFormat="1" applyFont="1" applyBorder="1"/>
    <xf numFmtId="1" fontId="6" fillId="4" borderId="0" xfId="0" applyNumberFormat="1" applyFont="1" applyFill="1"/>
    <xf numFmtId="1" fontId="7" fillId="4" borderId="0" xfId="0" applyNumberFormat="1" applyFont="1" applyFill="1" applyAlignment="1">
      <alignment horizontal="left"/>
    </xf>
    <xf numFmtId="1" fontId="8" fillId="0" borderId="74" xfId="0" applyNumberFormat="1" applyFont="1" applyBorder="1" applyAlignment="1">
      <alignment horizontal="center" vertical="center"/>
    </xf>
    <xf numFmtId="1" fontId="8" fillId="0" borderId="50" xfId="0" applyNumberFormat="1" applyFont="1" applyBorder="1" applyAlignment="1" applyProtection="1">
      <alignment horizontal="right" wrapText="1"/>
    </xf>
    <xf numFmtId="1" fontId="8" fillId="7" borderId="90" xfId="0" applyNumberFormat="1" applyFont="1" applyFill="1" applyBorder="1" applyProtection="1">
      <protection locked="0"/>
    </xf>
    <xf numFmtId="1" fontId="8" fillId="7" borderId="46" xfId="0" applyNumberFormat="1" applyFont="1" applyFill="1" applyBorder="1" applyProtection="1">
      <protection locked="0"/>
    </xf>
    <xf numFmtId="1" fontId="8" fillId="7" borderId="70" xfId="0" applyNumberFormat="1" applyFont="1" applyFill="1" applyBorder="1" applyProtection="1">
      <protection locked="0"/>
    </xf>
    <xf numFmtId="1" fontId="8" fillId="7" borderId="50" xfId="0" applyNumberFormat="1" applyFont="1" applyFill="1" applyBorder="1" applyProtection="1">
      <protection locked="0"/>
    </xf>
    <xf numFmtId="1" fontId="8" fillId="0" borderId="29" xfId="0" applyNumberFormat="1" applyFont="1" applyBorder="1" applyAlignment="1" applyProtection="1">
      <alignment horizontal="right" wrapText="1"/>
    </xf>
    <xf numFmtId="1" fontId="8" fillId="7" borderId="62" xfId="0" applyNumberFormat="1" applyFont="1" applyFill="1" applyBorder="1" applyProtection="1">
      <protection locked="0"/>
    </xf>
    <xf numFmtId="1" fontId="8" fillId="7" borderId="72" xfId="0" applyNumberFormat="1" applyFont="1" applyFill="1" applyBorder="1" applyProtection="1">
      <protection locked="0"/>
    </xf>
    <xf numFmtId="1" fontId="8" fillId="10" borderId="28" xfId="0" applyNumberFormat="1" applyFont="1" applyFill="1" applyBorder="1" applyProtection="1"/>
    <xf numFmtId="1" fontId="8" fillId="10" borderId="72" xfId="0" applyNumberFormat="1" applyFont="1" applyFill="1" applyBorder="1" applyProtection="1"/>
    <xf numFmtId="1" fontId="8" fillId="0" borderId="33" xfId="0" applyNumberFormat="1" applyFont="1" applyBorder="1" applyAlignment="1" applyProtection="1">
      <alignment horizontal="right" wrapText="1"/>
    </xf>
    <xf numFmtId="1" fontId="8" fillId="3" borderId="33" xfId="0" applyNumberFormat="1" applyFont="1" applyFill="1" applyBorder="1" applyAlignment="1" applyProtection="1">
      <alignment horizontal="right" wrapText="1"/>
    </xf>
    <xf numFmtId="1" fontId="8" fillId="10" borderId="62" xfId="0" applyNumberFormat="1" applyFont="1" applyFill="1" applyBorder="1" applyProtection="1"/>
    <xf numFmtId="1" fontId="8" fillId="10" borderId="58" xfId="0" applyNumberFormat="1" applyFont="1" applyFill="1" applyBorder="1" applyProtection="1"/>
    <xf numFmtId="1" fontId="8" fillId="10" borderId="33" xfId="0" applyNumberFormat="1" applyFont="1" applyFill="1" applyBorder="1" applyProtection="1"/>
    <xf numFmtId="1" fontId="8" fillId="0" borderId="53" xfId="0" applyNumberFormat="1" applyFont="1" applyBorder="1" applyAlignment="1" applyProtection="1">
      <alignment horizontal="right" wrapText="1"/>
    </xf>
    <xf numFmtId="1" fontId="8" fillId="0" borderId="0" xfId="0" applyNumberFormat="1" applyFont="1" applyAlignment="1" applyProtection="1">
      <alignment horizontal="right"/>
    </xf>
    <xf numFmtId="1" fontId="8" fillId="10" borderId="44" xfId="0" applyNumberFormat="1" applyFont="1" applyFill="1" applyBorder="1" applyProtection="1"/>
    <xf numFmtId="1" fontId="8" fillId="10" borderId="28" xfId="0" applyNumberFormat="1" applyFont="1" applyFill="1" applyBorder="1"/>
    <xf numFmtId="1" fontId="8" fillId="10" borderId="29" xfId="0" applyNumberFormat="1" applyFont="1" applyFill="1" applyBorder="1" applyProtection="1"/>
    <xf numFmtId="1" fontId="8" fillId="8" borderId="44" xfId="0" applyNumberFormat="1" applyFont="1" applyFill="1" applyBorder="1"/>
    <xf numFmtId="1" fontId="8" fillId="10" borderId="44" xfId="0" applyNumberFormat="1" applyFont="1" applyFill="1" applyBorder="1"/>
    <xf numFmtId="1" fontId="8" fillId="7" borderId="79" xfId="0" applyNumberFormat="1" applyFont="1" applyFill="1" applyBorder="1" applyProtection="1">
      <protection locked="0"/>
    </xf>
    <xf numFmtId="1" fontId="8" fillId="7" borderId="51" xfId="0" applyNumberFormat="1" applyFont="1" applyFill="1" applyBorder="1" applyProtection="1">
      <protection locked="0"/>
    </xf>
    <xf numFmtId="1" fontId="8" fillId="7" borderId="52" xfId="0" applyNumberFormat="1" applyFont="1" applyFill="1" applyBorder="1" applyProtection="1">
      <protection locked="0"/>
    </xf>
    <xf numFmtId="1" fontId="8" fillId="7" borderId="54" xfId="0" applyNumberFormat="1" applyFont="1" applyFill="1" applyBorder="1" applyProtection="1">
      <protection locked="0"/>
    </xf>
    <xf numFmtId="1" fontId="8" fillId="7" borderId="91" xfId="0" applyNumberFormat="1" applyFont="1" applyFill="1" applyBorder="1" applyProtection="1">
      <protection locked="0"/>
    </xf>
    <xf numFmtId="1" fontId="8" fillId="7" borderId="53" xfId="0" applyNumberFormat="1" applyFont="1" applyFill="1" applyBorder="1" applyProtection="1">
      <protection locked="0"/>
    </xf>
    <xf numFmtId="1" fontId="8" fillId="7" borderId="80" xfId="0" applyNumberFormat="1" applyFont="1" applyFill="1" applyBorder="1" applyProtection="1">
      <protection locked="0"/>
    </xf>
    <xf numFmtId="1" fontId="8" fillId="0" borderId="14" xfId="0" applyNumberFormat="1" applyFont="1" applyBorder="1" applyAlignment="1">
      <alignment horizontal="right" wrapText="1"/>
    </xf>
    <xf numFmtId="1" fontId="8" fillId="0" borderId="16" xfId="0" applyNumberFormat="1" applyFont="1" applyBorder="1" applyAlignment="1">
      <alignment horizontal="right" wrapText="1"/>
    </xf>
    <xf numFmtId="1" fontId="8" fillId="0" borderId="14" xfId="0" applyNumberFormat="1" applyFont="1" applyBorder="1" applyAlignment="1">
      <alignment horizontal="right"/>
    </xf>
    <xf numFmtId="1" fontId="8" fillId="0" borderId="16" xfId="0" applyNumberFormat="1" applyFont="1" applyBorder="1" applyAlignment="1">
      <alignment horizontal="right"/>
    </xf>
    <xf numFmtId="1" fontId="8" fillId="0" borderId="17" xfId="0" applyNumberFormat="1" applyFont="1" applyBorder="1" applyAlignment="1">
      <alignment horizontal="right"/>
    </xf>
    <xf numFmtId="1" fontId="8" fillId="0" borderId="74" xfId="0" applyNumberFormat="1" applyFont="1" applyBorder="1" applyAlignment="1">
      <alignment horizontal="right"/>
    </xf>
    <xf numFmtId="1" fontId="8" fillId="0" borderId="8" xfId="0" applyNumberFormat="1" applyFont="1" applyBorder="1" applyAlignment="1">
      <alignment horizontal="right"/>
    </xf>
    <xf numFmtId="1" fontId="8" fillId="0" borderId="7" xfId="0" applyNumberFormat="1" applyFont="1" applyBorder="1" applyAlignment="1">
      <alignment horizontal="right"/>
    </xf>
    <xf numFmtId="1" fontId="8" fillId="0" borderId="92" xfId="0" applyNumberFormat="1" applyFont="1" applyBorder="1" applyAlignment="1">
      <alignment horizontal="right"/>
    </xf>
    <xf numFmtId="1" fontId="8" fillId="0" borderId="64" xfId="0" applyNumberFormat="1" applyFont="1" applyBorder="1" applyAlignment="1">
      <alignment horizontal="right"/>
    </xf>
    <xf numFmtId="1" fontId="8" fillId="0" borderId="9" xfId="0" applyNumberFormat="1" applyFont="1" applyBorder="1" applyAlignment="1">
      <alignment horizontal="center" vertical="center"/>
    </xf>
    <xf numFmtId="1" fontId="8" fillId="0" borderId="93" xfId="0" applyNumberFormat="1" applyFont="1" applyBorder="1" applyAlignment="1">
      <alignment horizontal="center" vertical="center"/>
    </xf>
    <xf numFmtId="1" fontId="8" fillId="0" borderId="47" xfId="0" applyNumberFormat="1" applyFont="1" applyBorder="1" applyAlignment="1">
      <alignment horizontal="right" wrapText="1"/>
    </xf>
    <xf numFmtId="1" fontId="8" fillId="7" borderId="94" xfId="0" applyNumberFormat="1" applyFont="1" applyFill="1" applyBorder="1" applyProtection="1">
      <protection locked="0"/>
    </xf>
    <xf numFmtId="1" fontId="8" fillId="0" borderId="29" xfId="0" applyNumberFormat="1" applyFont="1" applyBorder="1" applyAlignment="1">
      <alignment horizontal="right" wrapText="1"/>
    </xf>
    <xf numFmtId="1" fontId="8" fillId="7" borderId="95" xfId="0" applyNumberFormat="1" applyFont="1" applyFill="1" applyBorder="1" applyProtection="1">
      <protection locked="0"/>
    </xf>
    <xf numFmtId="1" fontId="8" fillId="3" borderId="29" xfId="0" applyNumberFormat="1" applyFont="1" applyFill="1" applyBorder="1" applyAlignment="1">
      <alignment horizontal="right" wrapText="1"/>
    </xf>
    <xf numFmtId="1" fontId="8" fillId="7" borderId="15" xfId="0" applyNumberFormat="1" applyFont="1" applyFill="1" applyBorder="1" applyProtection="1">
      <protection locked="0"/>
    </xf>
    <xf numFmtId="1" fontId="8" fillId="0" borderId="64" xfId="0" applyNumberFormat="1" applyFont="1" applyBorder="1" applyAlignment="1">
      <alignment horizontal="right" wrapText="1"/>
    </xf>
    <xf numFmtId="1" fontId="8" fillId="0" borderId="96" xfId="0" applyNumberFormat="1" applyFont="1" applyBorder="1" applyAlignment="1">
      <alignment horizontal="right"/>
    </xf>
    <xf numFmtId="1" fontId="8" fillId="3" borderId="64" xfId="0" applyNumberFormat="1" applyFont="1" applyFill="1" applyBorder="1" applyAlignment="1">
      <alignment horizontal="right"/>
    </xf>
    <xf numFmtId="1" fontId="8" fillId="3" borderId="50" xfId="0" applyNumberFormat="1" applyFont="1" applyFill="1" applyBorder="1" applyAlignment="1">
      <alignment horizontal="right" wrapText="1"/>
    </xf>
    <xf numFmtId="1" fontId="8" fillId="10" borderId="50" xfId="0" applyNumberFormat="1" applyFont="1" applyFill="1" applyBorder="1" applyAlignment="1" applyProtection="1">
      <alignment horizontal="right" wrapText="1"/>
    </xf>
    <xf numFmtId="1" fontId="8" fillId="3" borderId="50" xfId="0" applyNumberFormat="1" applyFont="1" applyFill="1" applyBorder="1" applyAlignment="1">
      <alignment horizontal="right"/>
    </xf>
    <xf numFmtId="1" fontId="8" fillId="8" borderId="23" xfId="0" applyNumberFormat="1" applyFont="1" applyFill="1" applyBorder="1" applyProtection="1"/>
    <xf numFmtId="1" fontId="8" fillId="8" borderId="69" xfId="0" applyNumberFormat="1" applyFont="1" applyFill="1" applyBorder="1" applyProtection="1"/>
    <xf numFmtId="1" fontId="8" fillId="10" borderId="23" xfId="0" applyNumberFormat="1" applyFont="1" applyFill="1" applyBorder="1" applyProtection="1"/>
    <xf numFmtId="1" fontId="8" fillId="7" borderId="69" xfId="0" applyNumberFormat="1" applyFont="1" applyFill="1" applyBorder="1" applyProtection="1">
      <protection locked="0"/>
    </xf>
    <xf numFmtId="1" fontId="8" fillId="10" borderId="50" xfId="0" applyNumberFormat="1" applyFont="1" applyFill="1" applyBorder="1" applyProtection="1"/>
    <xf numFmtId="1" fontId="8" fillId="10" borderId="70" xfId="0" applyNumberFormat="1" applyFont="1" applyFill="1" applyBorder="1" applyProtection="1"/>
    <xf numFmtId="1" fontId="8" fillId="3" borderId="33" xfId="0" applyNumberFormat="1" applyFont="1" applyFill="1" applyBorder="1" applyAlignment="1">
      <alignment horizontal="right" wrapText="1"/>
    </xf>
    <xf numFmtId="1" fontId="8" fillId="10" borderId="33" xfId="0" applyNumberFormat="1" applyFont="1" applyFill="1" applyBorder="1" applyAlignment="1" applyProtection="1">
      <alignment horizontal="right" wrapText="1"/>
    </xf>
    <xf numFmtId="1" fontId="8" fillId="3" borderId="33" xfId="0" applyNumberFormat="1" applyFont="1" applyFill="1" applyBorder="1" applyAlignment="1">
      <alignment horizontal="right"/>
    </xf>
    <xf numFmtId="1" fontId="8" fillId="8" borderId="19" xfId="0" applyNumberFormat="1" applyFont="1" applyFill="1" applyBorder="1" applyProtection="1"/>
    <xf numFmtId="1" fontId="8" fillId="8" borderId="86" xfId="0" applyNumberFormat="1" applyFont="1" applyFill="1" applyBorder="1" applyProtection="1"/>
    <xf numFmtId="1" fontId="8" fillId="10" borderId="21" xfId="0" applyNumberFormat="1" applyFont="1" applyFill="1" applyBorder="1" applyProtection="1"/>
    <xf numFmtId="1" fontId="8" fillId="10" borderId="27" xfId="0" applyNumberFormat="1" applyFont="1" applyFill="1" applyBorder="1" applyProtection="1"/>
    <xf numFmtId="1" fontId="8" fillId="10" borderId="90" xfId="0" applyNumberFormat="1" applyFont="1" applyFill="1" applyBorder="1" applyProtection="1"/>
    <xf numFmtId="1" fontId="8" fillId="3" borderId="40" xfId="0" applyNumberFormat="1" applyFont="1" applyFill="1" applyBorder="1" applyAlignment="1">
      <alignment horizontal="right" wrapText="1"/>
    </xf>
    <xf numFmtId="1" fontId="8" fillId="10" borderId="40" xfId="0" applyNumberFormat="1" applyFont="1" applyFill="1" applyBorder="1" applyAlignment="1" applyProtection="1">
      <alignment horizontal="right" wrapText="1"/>
    </xf>
    <xf numFmtId="1" fontId="8" fillId="3" borderId="40" xfId="0" applyNumberFormat="1" applyFont="1" applyFill="1" applyBorder="1" applyAlignment="1">
      <alignment horizontal="right"/>
    </xf>
    <xf numFmtId="1" fontId="8" fillId="8" borderId="36" xfId="0" applyNumberFormat="1" applyFont="1" applyFill="1" applyBorder="1" applyProtection="1"/>
    <xf numFmtId="1" fontId="8" fillId="8" borderId="38" xfId="0" applyNumberFormat="1" applyFont="1" applyFill="1" applyBorder="1" applyProtection="1"/>
    <xf numFmtId="1" fontId="8" fillId="10" borderId="34" xfId="0" applyNumberFormat="1" applyFont="1" applyFill="1" applyBorder="1" applyProtection="1"/>
    <xf numFmtId="1" fontId="8" fillId="7" borderId="13" xfId="0" applyNumberFormat="1" applyFont="1" applyFill="1" applyBorder="1" applyProtection="1">
      <protection locked="0"/>
    </xf>
    <xf numFmtId="1" fontId="8" fillId="7" borderId="66" xfId="0" applyNumberFormat="1" applyFont="1" applyFill="1" applyBorder="1" applyProtection="1">
      <protection locked="0"/>
    </xf>
    <xf numFmtId="1" fontId="8" fillId="7" borderId="97" xfId="0" applyNumberFormat="1" applyFont="1" applyFill="1" applyBorder="1" applyProtection="1">
      <protection locked="0"/>
    </xf>
    <xf numFmtId="1" fontId="8" fillId="10" borderId="18" xfId="0" applyNumberFormat="1" applyFont="1" applyFill="1" applyBorder="1" applyProtection="1"/>
    <xf numFmtId="1" fontId="8" fillId="10" borderId="98" xfId="0" applyNumberFormat="1" applyFont="1" applyFill="1" applyBorder="1" applyProtection="1"/>
    <xf numFmtId="1" fontId="8" fillId="0" borderId="64" xfId="0" applyNumberFormat="1" applyFont="1" applyBorder="1" applyAlignment="1">
      <alignment horizontal="left" vertical="center"/>
    </xf>
    <xf numFmtId="1" fontId="8" fillId="8" borderId="16" xfId="0" applyNumberFormat="1" applyFont="1" applyFill="1" applyBorder="1" applyProtection="1"/>
    <xf numFmtId="1" fontId="8" fillId="8" borderId="75" xfId="0" applyNumberFormat="1" applyFont="1" applyFill="1" applyBorder="1" applyProtection="1"/>
    <xf numFmtId="1" fontId="8" fillId="10" borderId="16" xfId="0" applyNumberFormat="1" applyFont="1" applyFill="1" applyBorder="1" applyProtection="1"/>
    <xf numFmtId="1" fontId="8" fillId="0" borderId="8" xfId="0" applyNumberFormat="1" applyFont="1" applyBorder="1"/>
    <xf numFmtId="1" fontId="8" fillId="0" borderId="75" xfId="0" applyNumberFormat="1" applyFont="1" applyBorder="1"/>
    <xf numFmtId="1" fontId="8" fillId="0" borderId="27" xfId="0" applyNumberFormat="1" applyFont="1" applyBorder="1" applyAlignment="1">
      <alignment horizontal="left" vertical="center"/>
    </xf>
    <xf numFmtId="1" fontId="8" fillId="3" borderId="27" xfId="0" applyNumberFormat="1" applyFont="1" applyFill="1" applyBorder="1" applyAlignment="1">
      <alignment horizontal="right" wrapText="1"/>
    </xf>
    <xf numFmtId="1" fontId="8" fillId="0" borderId="33" xfId="0" applyNumberFormat="1" applyFont="1" applyBorder="1" applyAlignment="1">
      <alignment horizontal="left" vertical="center"/>
    </xf>
    <xf numFmtId="1" fontId="8" fillId="8" borderId="28" xfId="0" applyNumberFormat="1" applyFont="1" applyFill="1" applyBorder="1" applyProtection="1"/>
    <xf numFmtId="1" fontId="8" fillId="8" borderId="30" xfId="0" applyNumberFormat="1" applyFont="1" applyFill="1" applyBorder="1" applyProtection="1"/>
    <xf numFmtId="1" fontId="8" fillId="10" borderId="80" xfId="0" applyNumberFormat="1" applyFont="1" applyFill="1" applyBorder="1" applyAlignment="1" applyProtection="1">
      <alignment horizontal="right" wrapText="1"/>
    </xf>
    <xf numFmtId="1" fontId="8" fillId="3" borderId="80" xfId="0" applyNumberFormat="1" applyFont="1" applyFill="1" applyBorder="1" applyAlignment="1">
      <alignment horizontal="right"/>
    </xf>
    <xf numFmtId="1" fontId="8" fillId="8" borderId="81" xfId="0" applyNumberFormat="1" applyFont="1" applyFill="1" applyBorder="1" applyProtection="1"/>
    <xf numFmtId="1" fontId="8" fillId="7" borderId="86" xfId="0" applyNumberFormat="1" applyFont="1" applyFill="1" applyBorder="1" applyProtection="1">
      <protection locked="0"/>
    </xf>
    <xf numFmtId="1" fontId="8" fillId="3" borderId="50" xfId="0" applyNumberFormat="1" applyFont="1" applyFill="1" applyBorder="1" applyAlignment="1">
      <alignment vertical="center"/>
    </xf>
    <xf numFmtId="1" fontId="8" fillId="10" borderId="49" xfId="0" applyNumberFormat="1" applyFont="1" applyFill="1" applyBorder="1" applyProtection="1"/>
    <xf numFmtId="1" fontId="8" fillId="10" borderId="55" xfId="0" applyNumberFormat="1" applyFont="1" applyFill="1" applyBorder="1" applyProtection="1"/>
    <xf numFmtId="1" fontId="8" fillId="3" borderId="27" xfId="0" applyNumberFormat="1" applyFont="1" applyFill="1" applyBorder="1" applyAlignment="1">
      <alignment vertical="center"/>
    </xf>
    <xf numFmtId="1" fontId="8" fillId="10" borderId="27" xfId="0" applyNumberFormat="1" applyFont="1" applyFill="1" applyBorder="1" applyAlignment="1" applyProtection="1">
      <alignment horizontal="right"/>
    </xf>
    <xf numFmtId="1" fontId="8" fillId="10" borderId="40" xfId="0" applyNumberFormat="1" applyFont="1" applyFill="1" applyBorder="1" applyAlignment="1" applyProtection="1">
      <alignment horizontal="right"/>
    </xf>
    <xf numFmtId="1" fontId="8" fillId="10" borderId="66" xfId="0" applyNumberFormat="1" applyFont="1" applyFill="1" applyBorder="1" applyProtection="1"/>
    <xf numFmtId="1" fontId="8" fillId="10" borderId="40" xfId="0" applyNumberFormat="1" applyFont="1" applyFill="1" applyBorder="1" applyProtection="1"/>
    <xf numFmtId="1" fontId="8" fillId="4" borderId="50" xfId="0" applyNumberFormat="1" applyFont="1" applyFill="1" applyBorder="1" applyAlignment="1">
      <alignment horizontal="left" vertical="center"/>
    </xf>
    <xf numFmtId="1" fontId="8" fillId="3" borderId="18" xfId="0" applyNumberFormat="1" applyFont="1" applyFill="1" applyBorder="1" applyAlignment="1">
      <alignment horizontal="right" wrapText="1"/>
    </xf>
    <xf numFmtId="1" fontId="8" fillId="3" borderId="18" xfId="0" applyNumberFormat="1" applyFont="1" applyFill="1" applyBorder="1" applyAlignment="1">
      <alignment horizontal="right"/>
    </xf>
    <xf numFmtId="1" fontId="8" fillId="4" borderId="34" xfId="0" applyNumberFormat="1" applyFont="1" applyFill="1" applyBorder="1" applyProtection="1"/>
    <xf numFmtId="1" fontId="8" fillId="4" borderId="13" xfId="0" applyNumberFormat="1" applyFont="1" applyFill="1" applyBorder="1" applyProtection="1"/>
    <xf numFmtId="1" fontId="8" fillId="4" borderId="12" xfId="0" applyNumberFormat="1" applyFont="1" applyFill="1" applyBorder="1" applyProtection="1"/>
    <xf numFmtId="1" fontId="8" fillId="4" borderId="99" xfId="0" applyNumberFormat="1" applyFont="1" applyFill="1" applyBorder="1" applyProtection="1"/>
    <xf numFmtId="1" fontId="8" fillId="4" borderId="68" xfId="0" applyNumberFormat="1" applyFont="1" applyFill="1" applyBorder="1" applyProtection="1"/>
    <xf numFmtId="1" fontId="8" fillId="4" borderId="18" xfId="0" applyNumberFormat="1" applyFont="1" applyFill="1" applyBorder="1" applyProtection="1"/>
    <xf numFmtId="1" fontId="8" fillId="7" borderId="71" xfId="0" applyNumberFormat="1" applyFont="1" applyFill="1" applyBorder="1" applyProtection="1">
      <protection locked="0"/>
    </xf>
    <xf numFmtId="1" fontId="8" fillId="7" borderId="78" xfId="0" applyNumberFormat="1" applyFont="1" applyFill="1" applyBorder="1" applyProtection="1">
      <protection locked="0"/>
    </xf>
    <xf numFmtId="1" fontId="8" fillId="4" borderId="27" xfId="0" applyNumberFormat="1" applyFont="1" applyFill="1" applyBorder="1" applyAlignment="1">
      <alignment horizontal="left" vertical="center" wrapText="1"/>
    </xf>
    <xf numFmtId="1" fontId="8" fillId="0" borderId="50" xfId="0" applyNumberFormat="1" applyFont="1" applyBorder="1" applyAlignment="1">
      <alignment horizontal="left" vertical="center"/>
    </xf>
    <xf numFmtId="1" fontId="8" fillId="10" borderId="22" xfId="0" applyNumberFormat="1" applyFont="1" applyFill="1" applyBorder="1" applyProtection="1"/>
    <xf numFmtId="1" fontId="8" fillId="0" borderId="40" xfId="0" applyNumberFormat="1" applyFont="1" applyBorder="1" applyAlignment="1">
      <alignment horizontal="left" vertical="center"/>
    </xf>
    <xf numFmtId="1" fontId="8" fillId="10" borderId="36" xfId="0" applyNumberFormat="1" applyFont="1" applyFill="1" applyBorder="1" applyProtection="1"/>
    <xf numFmtId="1" fontId="8" fillId="10" borderId="37" xfId="0" applyNumberFormat="1" applyFont="1" applyFill="1" applyBorder="1" applyProtection="1"/>
    <xf numFmtId="1" fontId="8" fillId="7" borderId="99" xfId="0" applyNumberFormat="1" applyFont="1" applyFill="1" applyBorder="1" applyProtection="1">
      <protection locked="0"/>
    </xf>
    <xf numFmtId="1" fontId="8" fillId="4" borderId="27" xfId="0" applyNumberFormat="1" applyFont="1" applyFill="1" applyBorder="1" applyAlignment="1">
      <alignment horizontal="left" vertical="center"/>
    </xf>
    <xf numFmtId="1" fontId="8" fillId="7" borderId="85" xfId="0" applyNumberFormat="1" applyFont="1" applyFill="1" applyBorder="1" applyProtection="1">
      <protection locked="0"/>
    </xf>
    <xf numFmtId="1" fontId="8" fillId="7" borderId="100" xfId="0" applyNumberFormat="1" applyFont="1" applyFill="1" applyBorder="1" applyProtection="1">
      <protection locked="0"/>
    </xf>
    <xf numFmtId="1" fontId="8" fillId="4" borderId="40" xfId="0" applyNumberFormat="1" applyFont="1" applyFill="1" applyBorder="1" applyAlignment="1">
      <alignment horizontal="left" vertical="center"/>
    </xf>
    <xf numFmtId="1" fontId="8" fillId="10" borderId="101" xfId="0" applyNumberFormat="1" applyFont="1" applyFill="1" applyBorder="1" applyProtection="1"/>
    <xf numFmtId="1" fontId="8" fillId="3" borderId="27" xfId="0" applyNumberFormat="1" applyFont="1" applyFill="1" applyBorder="1" applyAlignment="1">
      <alignment horizontal="right"/>
    </xf>
    <xf numFmtId="1" fontId="8" fillId="3" borderId="80" xfId="0" applyNumberFormat="1" applyFont="1" applyFill="1" applyBorder="1" applyAlignment="1">
      <alignment horizontal="right" wrapText="1"/>
    </xf>
    <xf numFmtId="1" fontId="8" fillId="10" borderId="13" xfId="0" applyNumberFormat="1" applyFont="1" applyFill="1" applyBorder="1" applyProtection="1"/>
    <xf numFmtId="1" fontId="8" fillId="3" borderId="64" xfId="0" applyNumberFormat="1" applyFont="1" applyFill="1" applyBorder="1" applyAlignment="1">
      <alignment horizontal="right" wrapText="1"/>
    </xf>
    <xf numFmtId="1" fontId="8" fillId="8" borderId="14" xfId="0" applyNumberFormat="1" applyFont="1" applyFill="1" applyBorder="1" applyProtection="1"/>
    <xf numFmtId="1" fontId="8" fillId="7" borderId="16" xfId="0" applyNumberFormat="1" applyFont="1" applyFill="1" applyBorder="1" applyProtection="1">
      <protection locked="0"/>
    </xf>
    <xf numFmtId="1" fontId="8" fillId="7" borderId="75" xfId="0" applyNumberFormat="1" applyFont="1" applyFill="1" applyBorder="1" applyProtection="1">
      <protection locked="0"/>
    </xf>
    <xf numFmtId="1" fontId="8" fillId="10" borderId="76" xfId="0" applyNumberFormat="1" applyFont="1" applyFill="1" applyBorder="1" applyProtection="1"/>
    <xf numFmtId="1" fontId="8" fillId="7" borderId="14" xfId="0" applyNumberFormat="1" applyFont="1" applyFill="1" applyBorder="1" applyProtection="1">
      <protection locked="0"/>
    </xf>
    <xf numFmtId="1" fontId="8" fillId="7" borderId="64" xfId="0" applyNumberFormat="1" applyFont="1" applyFill="1" applyBorder="1" applyProtection="1">
      <protection locked="0"/>
    </xf>
    <xf numFmtId="1" fontId="8" fillId="8" borderId="21" xfId="0" applyNumberFormat="1" applyFont="1" applyFill="1" applyBorder="1" applyProtection="1"/>
    <xf numFmtId="1" fontId="8" fillId="8" borderId="22" xfId="0" applyNumberFormat="1" applyFont="1" applyFill="1" applyBorder="1" applyProtection="1"/>
    <xf numFmtId="1" fontId="8" fillId="10" borderId="26" xfId="0" applyNumberFormat="1" applyFont="1" applyFill="1" applyBorder="1" applyProtection="1"/>
    <xf numFmtId="1" fontId="8" fillId="0" borderId="80" xfId="0" applyNumberFormat="1" applyFont="1" applyBorder="1" applyAlignment="1">
      <alignment horizontal="left" vertical="center"/>
    </xf>
    <xf numFmtId="1" fontId="8" fillId="8" borderId="51" xfId="0" applyNumberFormat="1" applyFont="1" applyFill="1" applyBorder="1" applyProtection="1"/>
    <xf numFmtId="1" fontId="8" fillId="8" borderId="10" xfId="0" applyNumberFormat="1" applyFont="1" applyFill="1" applyBorder="1" applyProtection="1"/>
    <xf numFmtId="1" fontId="8" fillId="10" borderId="39" xfId="0" applyNumberFormat="1" applyFont="1" applyFill="1" applyBorder="1" applyProtection="1"/>
    <xf numFmtId="1" fontId="8" fillId="8" borderId="47" xfId="0" applyNumberFormat="1" applyFont="1" applyFill="1" applyBorder="1" applyProtection="1"/>
    <xf numFmtId="1" fontId="8" fillId="8" borderId="13" xfId="0" applyNumberFormat="1" applyFont="1" applyFill="1" applyBorder="1" applyProtection="1"/>
    <xf numFmtId="1" fontId="8" fillId="0" borderId="50" xfId="0" applyNumberFormat="1" applyFont="1" applyBorder="1" applyAlignment="1">
      <alignment wrapText="1"/>
    </xf>
    <xf numFmtId="1" fontId="8" fillId="11" borderId="26" xfId="0" applyNumberFormat="1" applyFont="1" applyFill="1" applyBorder="1" applyProtection="1">
      <protection locked="0"/>
    </xf>
    <xf numFmtId="1" fontId="8" fillId="0" borderId="80" xfId="0" applyNumberFormat="1" applyFont="1" applyBorder="1" applyAlignment="1">
      <alignment wrapText="1"/>
    </xf>
    <xf numFmtId="1" fontId="8" fillId="10" borderId="19" xfId="0" applyNumberFormat="1" applyFont="1" applyFill="1" applyBorder="1" applyProtection="1"/>
    <xf numFmtId="1" fontId="8" fillId="10" borderId="10" xfId="0" applyNumberFormat="1" applyFont="1" applyFill="1" applyBorder="1" applyProtection="1"/>
    <xf numFmtId="1" fontId="8" fillId="11" borderId="100" xfId="0" applyNumberFormat="1" applyFont="1" applyFill="1" applyBorder="1" applyProtection="1">
      <protection locked="0"/>
    </xf>
    <xf numFmtId="1" fontId="8" fillId="0" borderId="40" xfId="0" applyNumberFormat="1" applyFont="1" applyBorder="1" applyAlignment="1">
      <alignment wrapText="1"/>
    </xf>
    <xf numFmtId="1" fontId="8" fillId="7" borderId="89" xfId="0" applyNumberFormat="1" applyFont="1" applyFill="1" applyBorder="1" applyProtection="1">
      <protection locked="0"/>
    </xf>
    <xf numFmtId="1" fontId="8" fillId="11" borderId="39" xfId="0" applyNumberFormat="1" applyFont="1" applyFill="1" applyBorder="1" applyProtection="1">
      <protection locked="0"/>
    </xf>
    <xf numFmtId="1" fontId="8" fillId="0" borderId="50" xfId="0" applyNumberFormat="1" applyFont="1" applyBorder="1" applyAlignment="1">
      <alignment vertical="center" wrapText="1"/>
    </xf>
    <xf numFmtId="1" fontId="8" fillId="7" borderId="56" xfId="0" applyNumberFormat="1" applyFont="1" applyFill="1" applyBorder="1" applyProtection="1">
      <protection locked="0"/>
    </xf>
    <xf numFmtId="1" fontId="8" fillId="8" borderId="50" xfId="0" applyNumberFormat="1" applyFont="1" applyFill="1" applyBorder="1" applyProtection="1"/>
    <xf numFmtId="1" fontId="8" fillId="0" borderId="40" xfId="0" applyNumberFormat="1" applyFont="1" applyBorder="1" applyAlignment="1">
      <alignment vertical="center" wrapText="1"/>
    </xf>
    <xf numFmtId="1" fontId="8" fillId="8" borderId="37" xfId="0" applyNumberFormat="1" applyFont="1" applyFill="1" applyBorder="1" applyProtection="1"/>
    <xf numFmtId="1" fontId="8" fillId="8" borderId="40" xfId="0" applyNumberFormat="1" applyFont="1" applyFill="1" applyBorder="1" applyProtection="1"/>
    <xf numFmtId="1" fontId="8" fillId="3" borderId="23" xfId="0" applyNumberFormat="1" applyFont="1" applyFill="1" applyBorder="1" applyAlignment="1" applyProtection="1">
      <alignment horizontal="right" wrapText="1"/>
    </xf>
    <xf numFmtId="1" fontId="8" fillId="0" borderId="46" xfId="0" applyNumberFormat="1" applyFont="1" applyBorder="1" applyAlignment="1" applyProtection="1">
      <alignment horizontal="right"/>
    </xf>
    <xf numFmtId="1" fontId="8" fillId="0" borderId="4" xfId="0" applyNumberFormat="1" applyFont="1" applyBorder="1" applyAlignment="1" applyProtection="1">
      <alignment horizontal="right"/>
    </xf>
    <xf numFmtId="1" fontId="8" fillId="8" borderId="23" xfId="0" applyNumberFormat="1" applyFont="1" applyFill="1" applyBorder="1"/>
    <xf numFmtId="1" fontId="8" fillId="8" borderId="47" xfId="0" applyNumberFormat="1" applyFont="1" applyFill="1" applyBorder="1"/>
    <xf numFmtId="1" fontId="8" fillId="8" borderId="71" xfId="0" applyNumberFormat="1" applyFont="1" applyFill="1" applyBorder="1"/>
    <xf numFmtId="1" fontId="8" fillId="0" borderId="50" xfId="0" applyNumberFormat="1" applyFont="1" applyBorder="1" applyProtection="1"/>
    <xf numFmtId="1" fontId="8" fillId="3" borderId="21" xfId="0" applyNumberFormat="1" applyFont="1" applyFill="1" applyBorder="1" applyAlignment="1" applyProtection="1">
      <alignment horizontal="right" wrapText="1"/>
    </xf>
    <xf numFmtId="1" fontId="8" fillId="0" borderId="44" xfId="0" applyNumberFormat="1" applyFont="1" applyBorder="1" applyAlignment="1" applyProtection="1">
      <alignment horizontal="right"/>
    </xf>
    <xf numFmtId="1" fontId="8" fillId="0" borderId="30" xfId="0" applyNumberFormat="1" applyFont="1" applyBorder="1" applyAlignment="1" applyProtection="1">
      <alignment horizontal="right"/>
    </xf>
    <xf numFmtId="1" fontId="8" fillId="8" borderId="21" xfId="0" applyNumberFormat="1" applyFont="1" applyFill="1" applyBorder="1"/>
    <xf numFmtId="1" fontId="8" fillId="8" borderId="22" xfId="0" applyNumberFormat="1" applyFont="1" applyFill="1" applyBorder="1"/>
    <xf numFmtId="1" fontId="8" fillId="0" borderId="33" xfId="0" applyNumberFormat="1" applyFont="1" applyBorder="1" applyProtection="1"/>
    <xf numFmtId="1" fontId="8" fillId="3" borderId="28" xfId="0" applyNumberFormat="1" applyFont="1" applyFill="1" applyBorder="1" applyAlignment="1" applyProtection="1">
      <alignment horizontal="right" wrapText="1"/>
    </xf>
    <xf numFmtId="1" fontId="8" fillId="0" borderId="22" xfId="0" applyNumberFormat="1" applyFont="1" applyBorder="1" applyAlignment="1" applyProtection="1">
      <alignment horizontal="right"/>
    </xf>
    <xf numFmtId="1" fontId="8" fillId="0" borderId="29" xfId="0" applyNumberFormat="1" applyFont="1" applyBorder="1" applyAlignment="1" applyProtection="1">
      <alignment horizontal="right"/>
    </xf>
    <xf numFmtId="1" fontId="8" fillId="10" borderId="36" xfId="0" applyNumberFormat="1" applyFont="1" applyFill="1" applyBorder="1" applyAlignment="1">
      <alignment horizontal="right" wrapText="1"/>
    </xf>
    <xf numFmtId="1" fontId="8" fillId="10" borderId="101" xfId="0" applyNumberFormat="1" applyFont="1" applyFill="1" applyBorder="1" applyAlignment="1">
      <alignment horizontal="right"/>
    </xf>
    <xf numFmtId="1" fontId="8" fillId="10" borderId="37" xfId="0" applyNumberFormat="1" applyFont="1" applyFill="1" applyBorder="1" applyAlignment="1">
      <alignment horizontal="right"/>
    </xf>
    <xf numFmtId="1" fontId="8" fillId="8" borderId="36" xfId="0" applyNumberFormat="1" applyFont="1" applyFill="1" applyBorder="1"/>
    <xf numFmtId="1" fontId="8" fillId="8" borderId="39" xfId="0" applyNumberFormat="1" applyFont="1" applyFill="1" applyBorder="1"/>
    <xf numFmtId="1" fontId="8" fillId="10" borderId="37" xfId="0" applyNumberFormat="1" applyFont="1" applyFill="1" applyBorder="1" applyProtection="1">
      <protection locked="0"/>
    </xf>
    <xf numFmtId="1" fontId="8" fillId="0" borderId="40" xfId="0" applyNumberFormat="1" applyFont="1" applyBorder="1" applyProtection="1"/>
    <xf numFmtId="1" fontId="5" fillId="3" borderId="12" xfId="0" applyNumberFormat="1" applyFont="1" applyFill="1" applyBorder="1" applyAlignment="1">
      <alignment horizontal="left"/>
    </xf>
    <xf numFmtId="1" fontId="7" fillId="0" borderId="102" xfId="0" applyNumberFormat="1" applyFont="1" applyBorder="1"/>
    <xf numFmtId="1" fontId="7" fillId="0" borderId="103" xfId="0" applyNumberFormat="1" applyFont="1" applyBorder="1"/>
    <xf numFmtId="1" fontId="7" fillId="0" borderId="104" xfId="0" applyNumberFormat="1" applyFont="1" applyBorder="1"/>
    <xf numFmtId="1" fontId="8" fillId="0" borderId="6" xfId="0" applyNumberFormat="1" applyFont="1" applyBorder="1" applyAlignment="1">
      <alignment horizontal="center" vertical="center"/>
    </xf>
    <xf numFmtId="1" fontId="8" fillId="0" borderId="105" xfId="0" applyNumberFormat="1" applyFont="1" applyBorder="1" applyAlignment="1">
      <alignment horizontal="center" vertical="center" wrapText="1"/>
    </xf>
    <xf numFmtId="1" fontId="8" fillId="0" borderId="56" xfId="0" applyNumberFormat="1" applyFont="1" applyBorder="1" applyAlignment="1">
      <alignment horizontal="right" wrapText="1"/>
    </xf>
    <xf numFmtId="1" fontId="8" fillId="0" borderId="41" xfId="0" applyNumberFormat="1" applyFont="1" applyBorder="1" applyAlignment="1">
      <alignment horizontal="right" wrapText="1"/>
    </xf>
    <xf numFmtId="1" fontId="8" fillId="7" borderId="41" xfId="0" applyNumberFormat="1" applyFont="1" applyFill="1" applyBorder="1" applyProtection="1">
      <protection locked="0"/>
    </xf>
    <xf numFmtId="1" fontId="8" fillId="0" borderId="80" xfId="0" applyNumberFormat="1" applyFont="1" applyBorder="1" applyAlignment="1">
      <alignment horizontal="right" wrapText="1"/>
    </xf>
    <xf numFmtId="1" fontId="8" fillId="0" borderId="18" xfId="0" applyNumberFormat="1" applyFont="1" applyBorder="1" applyAlignment="1">
      <alignment horizontal="right" wrapText="1"/>
    </xf>
    <xf numFmtId="1" fontId="8" fillId="7" borderId="107" xfId="0" applyNumberFormat="1" applyFont="1" applyFill="1" applyBorder="1" applyProtection="1">
      <protection locked="0"/>
    </xf>
    <xf numFmtId="1" fontId="8" fillId="7" borderId="108" xfId="0" applyNumberFormat="1" applyFont="1" applyFill="1" applyBorder="1" applyProtection="1">
      <protection locked="0"/>
    </xf>
    <xf numFmtId="1" fontId="2" fillId="4" borderId="104" xfId="0" applyNumberFormat="1" applyFont="1" applyFill="1" applyBorder="1"/>
    <xf numFmtId="1" fontId="2" fillId="0" borderId="104" xfId="0" applyNumberFormat="1" applyFont="1" applyBorder="1"/>
    <xf numFmtId="1" fontId="8" fillId="4" borderId="0" xfId="0" applyNumberFormat="1" applyFont="1" applyFill="1" applyAlignment="1">
      <alignment horizontal="left" wrapText="1"/>
    </xf>
    <xf numFmtId="1" fontId="8" fillId="4" borderId="0" xfId="0" applyNumberFormat="1" applyFont="1" applyFill="1" applyAlignment="1">
      <alignment wrapText="1"/>
    </xf>
    <xf numFmtId="1" fontId="8" fillId="4" borderId="12" xfId="0" applyNumberFormat="1" applyFont="1" applyFill="1" applyBorder="1" applyAlignment="1">
      <alignment wrapText="1"/>
    </xf>
    <xf numFmtId="1" fontId="8" fillId="0" borderId="12" xfId="0" applyNumberFormat="1" applyFont="1" applyBorder="1" applyAlignment="1">
      <alignment wrapText="1"/>
    </xf>
    <xf numFmtId="1" fontId="8" fillId="4" borderId="109" xfId="0" applyNumberFormat="1" applyFont="1" applyFill="1" applyBorder="1" applyAlignment="1">
      <alignment wrapText="1"/>
    </xf>
    <xf numFmtId="1" fontId="8" fillId="4" borderId="110" xfId="0" applyNumberFormat="1" applyFont="1" applyFill="1" applyBorder="1" applyAlignment="1">
      <alignment wrapText="1"/>
    </xf>
    <xf numFmtId="1" fontId="2" fillId="0" borderId="113" xfId="0" applyNumberFormat="1" applyFont="1" applyBorder="1"/>
    <xf numFmtId="1" fontId="2" fillId="0" borderId="0" xfId="0" applyNumberFormat="1" applyFont="1" applyProtection="1">
      <protection locked="0"/>
    </xf>
    <xf numFmtId="1" fontId="2" fillId="0" borderId="113" xfId="0" applyNumberFormat="1" applyFont="1" applyBorder="1" applyProtection="1">
      <protection locked="0"/>
    </xf>
    <xf numFmtId="1" fontId="2" fillId="4" borderId="104" xfId="0" applyNumberFormat="1" applyFont="1" applyFill="1" applyBorder="1" applyProtection="1">
      <protection locked="0"/>
    </xf>
    <xf numFmtId="1" fontId="8" fillId="3" borderId="42" xfId="0" applyNumberFormat="1" applyFont="1" applyFill="1" applyBorder="1" applyAlignment="1">
      <alignment horizontal="center" vertical="center" wrapText="1"/>
    </xf>
    <xf numFmtId="1" fontId="8" fillId="3" borderId="112" xfId="0" applyNumberFormat="1" applyFont="1" applyFill="1" applyBorder="1" applyAlignment="1">
      <alignment horizontal="center" vertical="center" wrapText="1"/>
    </xf>
    <xf numFmtId="1" fontId="8" fillId="3" borderId="23" xfId="0" applyNumberFormat="1" applyFont="1" applyFill="1" applyBorder="1" applyAlignment="1">
      <alignment horizontal="right" vertical="center" wrapText="1"/>
    </xf>
    <xf numFmtId="1" fontId="8" fillId="3" borderId="46" xfId="0" applyNumberFormat="1" applyFont="1" applyFill="1" applyBorder="1" applyAlignment="1">
      <alignment horizontal="right" vertical="center" wrapText="1"/>
    </xf>
    <xf numFmtId="1" fontId="8" fillId="0" borderId="47" xfId="0" applyNumberFormat="1" applyFont="1" applyBorder="1" applyAlignment="1">
      <alignment horizontal="right" vertical="center" wrapText="1"/>
    </xf>
    <xf numFmtId="1" fontId="8" fillId="7" borderId="23" xfId="0" applyNumberFormat="1" applyFont="1" applyFill="1" applyBorder="1" applyAlignment="1" applyProtection="1">
      <alignment wrapText="1"/>
      <protection locked="0"/>
    </xf>
    <xf numFmtId="1" fontId="8" fillId="7" borderId="69" xfId="0" applyNumberFormat="1" applyFont="1" applyFill="1" applyBorder="1" applyAlignment="1" applyProtection="1">
      <alignment wrapText="1"/>
      <protection locked="0"/>
    </xf>
    <xf numFmtId="1" fontId="8" fillId="7" borderId="118" xfId="0" applyNumberFormat="1" applyFont="1" applyFill="1" applyBorder="1" applyAlignment="1" applyProtection="1">
      <alignment wrapText="1"/>
      <protection locked="0"/>
    </xf>
    <xf numFmtId="1" fontId="8" fillId="7" borderId="46" xfId="0" applyNumberFormat="1" applyFont="1" applyFill="1" applyBorder="1" applyAlignment="1" applyProtection="1">
      <alignment wrapText="1"/>
      <protection locked="0"/>
    </xf>
    <xf numFmtId="1" fontId="8" fillId="3" borderId="119" xfId="0" applyNumberFormat="1" applyFont="1" applyFill="1" applyBorder="1" applyAlignment="1">
      <alignment horizontal="right" vertical="center" wrapText="1"/>
    </xf>
    <xf numFmtId="1" fontId="8" fillId="3" borderId="120" xfId="0" applyNumberFormat="1" applyFont="1" applyFill="1" applyBorder="1" applyAlignment="1">
      <alignment horizontal="right" vertical="center" wrapText="1"/>
    </xf>
    <xf numFmtId="1" fontId="8" fillId="0" borderId="37" xfId="0" applyNumberFormat="1" applyFont="1" applyBorder="1" applyAlignment="1">
      <alignment horizontal="right" vertical="center" wrapText="1"/>
    </xf>
    <xf numFmtId="1" fontId="8" fillId="7" borderId="119" xfId="0" applyNumberFormat="1" applyFont="1" applyFill="1" applyBorder="1" applyAlignment="1" applyProtection="1">
      <alignment wrapText="1"/>
      <protection locked="0"/>
    </xf>
    <xf numFmtId="1" fontId="8" fillId="7" borderId="121" xfId="0" applyNumberFormat="1" applyFont="1" applyFill="1" applyBorder="1" applyAlignment="1" applyProtection="1">
      <alignment wrapText="1"/>
      <protection locked="0"/>
    </xf>
    <xf numFmtId="1" fontId="8" fillId="7" borderId="108" xfId="0" applyNumberFormat="1" applyFont="1" applyFill="1" applyBorder="1" applyAlignment="1" applyProtection="1">
      <alignment wrapText="1"/>
      <protection locked="0"/>
    </xf>
    <xf numFmtId="1" fontId="8" fillId="7" borderId="122" xfId="0" applyNumberFormat="1" applyFont="1" applyFill="1" applyBorder="1" applyAlignment="1" applyProtection="1">
      <alignment wrapText="1"/>
      <protection locked="0"/>
    </xf>
    <xf numFmtId="1" fontId="8" fillId="7" borderId="123" xfId="0" applyNumberFormat="1" applyFont="1" applyFill="1" applyBorder="1" applyAlignment="1" applyProtection="1">
      <alignment wrapText="1"/>
      <protection locked="0"/>
    </xf>
    <xf numFmtId="1" fontId="8" fillId="7" borderId="120" xfId="0" applyNumberFormat="1" applyFont="1" applyFill="1" applyBorder="1" applyAlignment="1" applyProtection="1">
      <alignment wrapText="1"/>
      <protection locked="0"/>
    </xf>
    <xf numFmtId="1" fontId="8" fillId="7" borderId="37" xfId="0" applyNumberFormat="1" applyFont="1" applyFill="1" applyBorder="1" applyAlignment="1" applyProtection="1">
      <alignment wrapText="1"/>
      <protection locked="0"/>
    </xf>
    <xf numFmtId="1" fontId="8" fillId="3" borderId="21" xfId="0" applyNumberFormat="1" applyFont="1" applyFill="1" applyBorder="1" applyAlignment="1">
      <alignment horizontal="right" wrapText="1"/>
    </xf>
    <xf numFmtId="1" fontId="8" fillId="0" borderId="72" xfId="0" applyNumberFormat="1" applyFont="1" applyBorder="1" applyAlignment="1">
      <alignment horizontal="right" wrapText="1"/>
    </xf>
    <xf numFmtId="1" fontId="8" fillId="0" borderId="90" xfId="0" applyNumberFormat="1" applyFont="1" applyBorder="1" applyAlignment="1">
      <alignment horizontal="right" wrapText="1"/>
    </xf>
    <xf numFmtId="1" fontId="8" fillId="7" borderId="21" xfId="0" applyNumberFormat="1" applyFont="1" applyFill="1" applyBorder="1" applyAlignment="1" applyProtection="1">
      <alignment wrapText="1"/>
      <protection locked="0"/>
    </xf>
    <xf numFmtId="1" fontId="8" fillId="7" borderId="24" xfId="0" applyNumberFormat="1" applyFont="1" applyFill="1" applyBorder="1" applyAlignment="1" applyProtection="1">
      <alignment wrapText="1"/>
      <protection locked="0"/>
    </xf>
    <xf numFmtId="1" fontId="8" fillId="7" borderId="90" xfId="0" applyNumberFormat="1" applyFont="1" applyFill="1" applyBorder="1" applyAlignment="1" applyProtection="1">
      <alignment wrapText="1"/>
      <protection locked="0"/>
    </xf>
    <xf numFmtId="1" fontId="8" fillId="7" borderId="55" xfId="0" applyNumberFormat="1" applyFont="1" applyFill="1" applyBorder="1" applyAlignment="1" applyProtection="1">
      <alignment wrapText="1"/>
      <protection locked="0"/>
    </xf>
    <xf numFmtId="1" fontId="8" fillId="7" borderId="124" xfId="0" applyNumberFormat="1" applyFont="1" applyFill="1" applyBorder="1" applyAlignment="1" applyProtection="1">
      <alignment wrapText="1"/>
      <protection locked="0"/>
    </xf>
    <xf numFmtId="1" fontId="8" fillId="7" borderId="72" xfId="0" applyNumberFormat="1" applyFont="1" applyFill="1" applyBorder="1" applyAlignment="1" applyProtection="1">
      <alignment wrapText="1"/>
      <protection locked="0"/>
    </xf>
    <xf numFmtId="1" fontId="8" fillId="3" borderId="126" xfId="0" applyNumberFormat="1" applyFont="1" applyFill="1" applyBorder="1" applyAlignment="1">
      <alignment horizontal="right" wrapText="1"/>
    </xf>
    <xf numFmtId="1" fontId="8" fillId="0" borderId="127" xfId="0" applyNumberFormat="1" applyFont="1" applyBorder="1" applyAlignment="1">
      <alignment horizontal="right" wrapText="1"/>
    </xf>
    <xf numFmtId="1" fontId="8" fillId="0" borderId="128" xfId="0" applyNumberFormat="1" applyFont="1" applyBorder="1" applyAlignment="1">
      <alignment horizontal="right" wrapText="1"/>
    </xf>
    <xf numFmtId="1" fontId="8" fillId="7" borderId="126" xfId="0" applyNumberFormat="1" applyFont="1" applyFill="1" applyBorder="1" applyAlignment="1" applyProtection="1">
      <alignment wrapText="1"/>
      <protection locked="0"/>
    </xf>
    <xf numFmtId="1" fontId="8" fillId="7" borderId="129" xfId="0" applyNumberFormat="1" applyFont="1" applyFill="1" applyBorder="1" applyAlignment="1" applyProtection="1">
      <alignment wrapText="1"/>
      <protection locked="0"/>
    </xf>
    <xf numFmtId="1" fontId="8" fillId="7" borderId="128" xfId="0" applyNumberFormat="1" applyFont="1" applyFill="1" applyBorder="1" applyAlignment="1" applyProtection="1">
      <alignment wrapText="1"/>
      <protection locked="0"/>
    </xf>
    <xf numFmtId="1" fontId="8" fillId="7" borderId="130" xfId="0" applyNumberFormat="1" applyFont="1" applyFill="1" applyBorder="1" applyAlignment="1" applyProtection="1">
      <alignment wrapText="1"/>
      <protection locked="0"/>
    </xf>
    <xf numFmtId="1" fontId="8" fillId="7" borderId="131" xfId="0" applyNumberFormat="1" applyFont="1" applyFill="1" applyBorder="1" applyAlignment="1" applyProtection="1">
      <alignment wrapText="1"/>
      <protection locked="0"/>
    </xf>
    <xf numFmtId="1" fontId="8" fillId="7" borderId="127" xfId="0" applyNumberFormat="1" applyFont="1" applyFill="1" applyBorder="1" applyAlignment="1" applyProtection="1">
      <alignment wrapText="1"/>
      <protection locked="0"/>
    </xf>
    <xf numFmtId="1" fontId="8" fillId="10" borderId="127" xfId="0" applyNumberFormat="1" applyFont="1" applyFill="1" applyBorder="1" applyAlignment="1" applyProtection="1">
      <alignment wrapText="1"/>
    </xf>
    <xf numFmtId="1" fontId="8" fillId="7" borderId="51" xfId="0" applyNumberFormat="1" applyFont="1" applyFill="1" applyBorder="1" applyAlignment="1" applyProtection="1">
      <alignment wrapText="1"/>
      <protection locked="0"/>
    </xf>
    <xf numFmtId="1" fontId="8" fillId="7" borderId="81" xfId="0" applyNumberFormat="1" applyFont="1" applyFill="1" applyBorder="1" applyAlignment="1" applyProtection="1">
      <alignment wrapText="1"/>
      <protection locked="0"/>
    </xf>
    <xf numFmtId="1" fontId="8" fillId="7" borderId="54" xfId="0" applyNumberFormat="1" applyFont="1" applyFill="1" applyBorder="1" applyAlignment="1" applyProtection="1">
      <alignment wrapText="1"/>
      <protection locked="0"/>
    </xf>
    <xf numFmtId="1" fontId="8" fillId="7" borderId="91" xfId="0" applyNumberFormat="1" applyFont="1" applyFill="1" applyBorder="1" applyAlignment="1" applyProtection="1">
      <alignment wrapText="1"/>
      <protection locked="0"/>
    </xf>
    <xf numFmtId="1" fontId="8" fillId="7" borderId="134" xfId="0" applyNumberFormat="1" applyFont="1" applyFill="1" applyBorder="1" applyAlignment="1" applyProtection="1">
      <alignment wrapText="1"/>
      <protection locked="0"/>
    </xf>
    <xf numFmtId="1" fontId="8" fillId="7" borderId="52" xfId="0" applyNumberFormat="1" applyFont="1" applyFill="1" applyBorder="1" applyAlignment="1" applyProtection="1">
      <alignment wrapText="1"/>
      <protection locked="0"/>
    </xf>
    <xf numFmtId="1" fontId="8" fillId="10" borderId="52" xfId="0" applyNumberFormat="1" applyFont="1" applyFill="1" applyBorder="1" applyAlignment="1" applyProtection="1">
      <alignment wrapText="1"/>
    </xf>
    <xf numFmtId="1" fontId="8" fillId="3" borderId="119" xfId="0" applyNumberFormat="1" applyFont="1" applyFill="1" applyBorder="1" applyAlignment="1">
      <alignment horizontal="right" wrapText="1"/>
    </xf>
    <xf numFmtId="1" fontId="8" fillId="0" borderId="120" xfId="0" applyNumberFormat="1" applyFont="1" applyBorder="1" applyAlignment="1">
      <alignment horizontal="right" wrapText="1"/>
    </xf>
    <xf numFmtId="1" fontId="8" fillId="0" borderId="108" xfId="0" applyNumberFormat="1" applyFont="1" applyBorder="1" applyAlignment="1">
      <alignment horizontal="right" wrapText="1"/>
    </xf>
    <xf numFmtId="1" fontId="8" fillId="10" borderId="120" xfId="0" applyNumberFormat="1" applyFont="1" applyFill="1" applyBorder="1" applyAlignment="1" applyProtection="1">
      <alignment wrapText="1"/>
    </xf>
    <xf numFmtId="1" fontId="8" fillId="3" borderId="23" xfId="0" applyNumberFormat="1" applyFont="1" applyFill="1" applyBorder="1" applyAlignment="1">
      <alignment horizontal="right" wrapText="1"/>
    </xf>
    <xf numFmtId="1" fontId="8" fillId="0" borderId="46" xfId="0" applyNumberFormat="1" applyFont="1" applyBorder="1" applyAlignment="1">
      <alignment horizontal="right" wrapText="1"/>
    </xf>
    <xf numFmtId="1" fontId="8" fillId="0" borderId="70" xfId="0" applyNumberFormat="1" applyFont="1" applyBorder="1" applyAlignment="1">
      <alignment horizontal="right" wrapText="1"/>
    </xf>
    <xf numFmtId="1" fontId="8" fillId="10" borderId="117" xfId="0" applyNumberFormat="1" applyFont="1" applyFill="1" applyBorder="1" applyAlignment="1" applyProtection="1">
      <alignment wrapText="1"/>
    </xf>
    <xf numFmtId="1" fontId="8" fillId="8" borderId="46" xfId="0" applyNumberFormat="1" applyFont="1" applyFill="1" applyBorder="1" applyAlignment="1" applyProtection="1">
      <alignment wrapText="1"/>
    </xf>
    <xf numFmtId="1" fontId="8" fillId="8" borderId="127" xfId="0" applyNumberFormat="1" applyFont="1" applyFill="1" applyBorder="1" applyAlignment="1" applyProtection="1">
      <alignment wrapText="1"/>
    </xf>
    <xf numFmtId="1" fontId="8" fillId="3" borderId="51" xfId="0" applyNumberFormat="1" applyFont="1" applyFill="1" applyBorder="1" applyAlignment="1">
      <alignment horizontal="right" wrapText="1"/>
    </xf>
    <xf numFmtId="1" fontId="8" fillId="0" borderId="52" xfId="0" applyNumberFormat="1" applyFont="1" applyBorder="1" applyAlignment="1">
      <alignment horizontal="right" wrapText="1"/>
    </xf>
    <xf numFmtId="1" fontId="8" fillId="0" borderId="54" xfId="0" applyNumberFormat="1" applyFont="1" applyBorder="1" applyAlignment="1">
      <alignment horizontal="right" wrapText="1"/>
    </xf>
    <xf numFmtId="1" fontId="8" fillId="8" borderId="118" xfId="0" applyNumberFormat="1" applyFont="1" applyFill="1" applyBorder="1" applyAlignment="1" applyProtection="1">
      <alignment wrapText="1"/>
    </xf>
    <xf numFmtId="1" fontId="8" fillId="8" borderId="131" xfId="0" applyNumberFormat="1" applyFont="1" applyFill="1" applyBorder="1" applyAlignment="1" applyProtection="1">
      <alignment wrapText="1"/>
    </xf>
    <xf numFmtId="1" fontId="8" fillId="10" borderId="116" xfId="0" applyNumberFormat="1" applyFont="1" applyFill="1" applyBorder="1" applyAlignment="1" applyProtection="1">
      <alignment wrapText="1"/>
    </xf>
    <xf numFmtId="1" fontId="8" fillId="10" borderId="118" xfId="0" applyNumberFormat="1" applyFont="1" applyFill="1" applyBorder="1" applyAlignment="1" applyProtection="1">
      <alignment wrapText="1"/>
    </xf>
    <xf numFmtId="1" fontId="8" fillId="10" borderId="46" xfId="0" applyNumberFormat="1" applyFont="1" applyFill="1" applyBorder="1" applyAlignment="1" applyProtection="1">
      <alignment wrapText="1"/>
    </xf>
    <xf numFmtId="1" fontId="8" fillId="10" borderId="131" xfId="0" applyNumberFormat="1" applyFont="1" applyFill="1" applyBorder="1" applyAlignment="1" applyProtection="1">
      <alignment wrapText="1"/>
    </xf>
    <xf numFmtId="1" fontId="8" fillId="3" borderId="34" xfId="0" applyNumberFormat="1" applyFont="1" applyFill="1" applyBorder="1" applyAlignment="1">
      <alignment horizontal="right" wrapText="1"/>
    </xf>
    <xf numFmtId="1" fontId="8" fillId="0" borderId="117" xfId="0" applyNumberFormat="1" applyFont="1" applyBorder="1" applyAlignment="1">
      <alignment horizontal="right" wrapText="1"/>
    </xf>
    <xf numFmtId="1" fontId="8" fillId="0" borderId="98" xfId="0" applyNumberFormat="1" applyFont="1" applyBorder="1" applyAlignment="1">
      <alignment horizontal="right" wrapText="1"/>
    </xf>
    <xf numFmtId="1" fontId="8" fillId="8" borderId="23" xfId="0" applyNumberFormat="1" applyFont="1" applyFill="1" applyBorder="1" applyAlignment="1" applyProtection="1">
      <alignment wrapText="1"/>
    </xf>
    <xf numFmtId="1" fontId="8" fillId="8" borderId="69" xfId="0" applyNumberFormat="1" applyFont="1" applyFill="1" applyBorder="1" applyAlignment="1" applyProtection="1">
      <alignment wrapText="1"/>
    </xf>
    <xf numFmtId="1" fontId="8" fillId="8" borderId="70" xfId="0" applyNumberFormat="1" applyFont="1" applyFill="1" applyBorder="1" applyAlignment="1" applyProtection="1">
      <alignment wrapText="1"/>
    </xf>
    <xf numFmtId="1" fontId="8" fillId="10" borderId="90" xfId="0" applyNumberFormat="1" applyFont="1" applyFill="1" applyBorder="1" applyAlignment="1" applyProtection="1">
      <alignment wrapText="1"/>
    </xf>
    <xf numFmtId="1" fontId="8" fillId="10" borderId="24" xfId="0" applyNumberFormat="1" applyFont="1" applyFill="1" applyBorder="1" applyAlignment="1" applyProtection="1">
      <alignment wrapText="1"/>
    </xf>
    <xf numFmtId="1" fontId="8" fillId="0" borderId="137" xfId="1" applyNumberFormat="1" applyFont="1" applyFill="1" applyBorder="1" applyAlignment="1">
      <alignment horizontal="right" wrapText="1"/>
    </xf>
    <xf numFmtId="1" fontId="8" fillId="0" borderId="138" xfId="1" applyNumberFormat="1" applyFont="1" applyFill="1" applyBorder="1" applyAlignment="1">
      <alignment horizontal="right" wrapText="1"/>
    </xf>
    <xf numFmtId="1" fontId="8" fillId="8" borderId="126" xfId="0" applyNumberFormat="1" applyFont="1" applyFill="1" applyBorder="1" applyAlignment="1" applyProtection="1">
      <alignment wrapText="1"/>
    </xf>
    <xf numFmtId="1" fontId="8" fillId="8" borderId="129" xfId="0" applyNumberFormat="1" applyFont="1" applyFill="1" applyBorder="1" applyAlignment="1" applyProtection="1">
      <alignment wrapText="1"/>
    </xf>
    <xf numFmtId="1" fontId="8" fillId="8" borderId="128" xfId="0" applyNumberFormat="1" applyFont="1" applyFill="1" applyBorder="1" applyAlignment="1" applyProtection="1">
      <alignment wrapText="1"/>
    </xf>
    <xf numFmtId="1" fontId="8" fillId="10" borderId="128" xfId="0" applyNumberFormat="1" applyFont="1" applyFill="1" applyBorder="1" applyAlignment="1" applyProtection="1">
      <alignment wrapText="1"/>
    </xf>
    <xf numFmtId="1" fontId="8" fillId="10" borderId="129" xfId="0" applyNumberFormat="1" applyFont="1" applyFill="1" applyBorder="1" applyAlignment="1" applyProtection="1">
      <alignment wrapText="1"/>
    </xf>
    <xf numFmtId="1" fontId="8" fillId="8" borderId="51" xfId="0" applyNumberFormat="1" applyFont="1" applyFill="1" applyBorder="1" applyAlignment="1" applyProtection="1">
      <alignment wrapText="1"/>
    </xf>
    <xf numFmtId="1" fontId="8" fillId="8" borderId="81" xfId="0" applyNumberFormat="1" applyFont="1" applyFill="1" applyBorder="1" applyAlignment="1" applyProtection="1">
      <alignment wrapText="1"/>
    </xf>
    <xf numFmtId="1" fontId="8" fillId="8" borderId="54" xfId="0" applyNumberFormat="1" applyFont="1" applyFill="1" applyBorder="1" applyAlignment="1" applyProtection="1">
      <alignment wrapText="1"/>
    </xf>
    <xf numFmtId="1" fontId="8" fillId="10" borderId="126" xfId="0" applyNumberFormat="1" applyFont="1" applyFill="1" applyBorder="1" applyAlignment="1" applyProtection="1">
      <alignment wrapText="1"/>
    </xf>
    <xf numFmtId="1" fontId="8" fillId="0" borderId="139" xfId="1" applyNumberFormat="1" applyFont="1" applyFill="1" applyBorder="1" applyAlignment="1">
      <alignment horizontal="right" wrapText="1"/>
    </xf>
    <xf numFmtId="1" fontId="8" fillId="0" borderId="140" xfId="1" applyNumberFormat="1" applyFont="1" applyFill="1" applyBorder="1" applyAlignment="1">
      <alignment horizontal="right" wrapText="1"/>
    </xf>
    <xf numFmtId="1" fontId="8" fillId="8" borderId="119" xfId="0" applyNumberFormat="1" applyFont="1" applyFill="1" applyBorder="1" applyAlignment="1" applyProtection="1">
      <alignment wrapText="1"/>
    </xf>
    <xf numFmtId="1" fontId="8" fillId="8" borderId="121" xfId="0" applyNumberFormat="1" applyFont="1" applyFill="1" applyBorder="1" applyAlignment="1" applyProtection="1">
      <alignment wrapText="1"/>
    </xf>
    <xf numFmtId="1" fontId="8" fillId="8" borderId="108" xfId="0" applyNumberFormat="1" applyFont="1" applyFill="1" applyBorder="1" applyAlignment="1" applyProtection="1">
      <alignment wrapText="1"/>
    </xf>
    <xf numFmtId="1" fontId="8" fillId="0" borderId="141" xfId="1" applyNumberFormat="1" applyFont="1" applyFill="1" applyBorder="1" applyAlignment="1">
      <alignment horizontal="right" wrapText="1"/>
    </xf>
    <xf numFmtId="1" fontId="8" fillId="0" borderId="142" xfId="1" applyNumberFormat="1" applyFont="1" applyFill="1" applyBorder="1" applyAlignment="1">
      <alignment horizontal="right" wrapText="1"/>
    </xf>
    <xf numFmtId="1" fontId="8" fillId="8" borderId="21" xfId="0" applyNumberFormat="1" applyFont="1" applyFill="1" applyBorder="1" applyAlignment="1" applyProtection="1">
      <alignment wrapText="1"/>
    </xf>
    <xf numFmtId="1" fontId="8" fillId="8" borderId="24" xfId="0" applyNumberFormat="1" applyFont="1" applyFill="1" applyBorder="1" applyAlignment="1" applyProtection="1">
      <alignment wrapText="1"/>
    </xf>
    <xf numFmtId="1" fontId="8" fillId="8" borderId="90" xfId="0" applyNumberFormat="1" applyFont="1" applyFill="1" applyBorder="1" applyAlignment="1" applyProtection="1">
      <alignment wrapText="1"/>
    </xf>
    <xf numFmtId="1" fontId="8" fillId="7" borderId="35" xfId="0" applyNumberFormat="1" applyFont="1" applyFill="1" applyBorder="1" applyAlignment="1" applyProtection="1">
      <alignment wrapText="1"/>
      <protection locked="0"/>
    </xf>
    <xf numFmtId="1" fontId="8" fillId="10" borderId="35" xfId="0" applyNumberFormat="1" applyFont="1" applyFill="1" applyBorder="1" applyAlignment="1" applyProtection="1">
      <alignment wrapText="1"/>
    </xf>
    <xf numFmtId="1" fontId="8" fillId="7" borderId="97" xfId="0" applyNumberFormat="1" applyFont="1" applyFill="1" applyBorder="1" applyAlignment="1" applyProtection="1">
      <alignment wrapText="1"/>
      <protection locked="0"/>
    </xf>
    <xf numFmtId="1" fontId="8" fillId="10" borderId="21" xfId="0" applyNumberFormat="1" applyFont="1" applyFill="1" applyBorder="1" applyAlignment="1" applyProtection="1">
      <alignment wrapText="1"/>
    </xf>
    <xf numFmtId="1" fontId="8" fillId="0" borderId="144" xfId="1" applyNumberFormat="1" applyFont="1" applyFill="1" applyBorder="1" applyAlignment="1">
      <alignment horizontal="right" wrapText="1"/>
    </xf>
    <xf numFmtId="1" fontId="8" fillId="0" borderId="145" xfId="1" applyNumberFormat="1" applyFont="1" applyFill="1" applyBorder="1" applyAlignment="1">
      <alignment horizontal="right" wrapText="1"/>
    </xf>
    <xf numFmtId="1" fontId="8" fillId="10" borderId="34" xfId="0" applyNumberFormat="1" applyFont="1" applyFill="1" applyBorder="1" applyAlignment="1" applyProtection="1">
      <alignment wrapText="1"/>
    </xf>
    <xf numFmtId="1" fontId="8" fillId="10" borderId="135" xfId="0" applyNumberFormat="1" applyFont="1" applyFill="1" applyBorder="1" applyAlignment="1" applyProtection="1">
      <alignment wrapText="1"/>
    </xf>
    <xf numFmtId="1" fontId="8" fillId="10" borderId="98" xfId="0" applyNumberFormat="1" applyFont="1" applyFill="1" applyBorder="1" applyAlignment="1" applyProtection="1">
      <alignment wrapText="1"/>
    </xf>
    <xf numFmtId="1" fontId="8" fillId="0" borderId="146" xfId="0" applyNumberFormat="1" applyFont="1" applyBorder="1" applyAlignment="1">
      <alignment horizontal="right" wrapText="1"/>
    </xf>
    <xf numFmtId="1" fontId="8" fillId="0" borderId="147" xfId="2" applyNumberFormat="1" applyFont="1" applyFill="1" applyBorder="1" applyAlignment="1">
      <alignment horizontal="right" wrapText="1"/>
    </xf>
    <xf numFmtId="1" fontId="8" fillId="0" borderId="148" xfId="2" applyNumberFormat="1" applyFont="1" applyFill="1" applyBorder="1" applyAlignment="1">
      <alignment horizontal="right" wrapText="1"/>
    </xf>
    <xf numFmtId="1" fontId="8" fillId="0" borderId="19" xfId="0" applyNumberFormat="1" applyFont="1" applyBorder="1" applyAlignment="1">
      <alignment horizontal="right" wrapText="1"/>
    </xf>
    <xf numFmtId="1" fontId="8" fillId="0" borderId="149" xfId="2" applyNumberFormat="1" applyFont="1" applyFill="1" applyBorder="1" applyAlignment="1">
      <alignment horizontal="right" wrapText="1"/>
    </xf>
    <xf numFmtId="1" fontId="8" fillId="0" borderId="150" xfId="2" applyNumberFormat="1" applyFont="1" applyFill="1" applyBorder="1" applyAlignment="1">
      <alignment horizontal="right" wrapText="1"/>
    </xf>
    <xf numFmtId="1" fontId="8" fillId="10" borderId="149" xfId="2" applyNumberFormat="1" applyFont="1" applyFill="1" applyBorder="1" applyAlignment="1" applyProtection="1">
      <alignment wrapText="1"/>
    </xf>
    <xf numFmtId="1" fontId="8" fillId="10" borderId="20" xfId="2" applyNumberFormat="1" applyFont="1" applyFill="1" applyBorder="1" applyAlignment="1" applyProtection="1">
      <alignment wrapText="1"/>
    </xf>
    <xf numFmtId="1" fontId="8" fillId="0" borderId="153" xfId="0" applyNumberFormat="1" applyFont="1" applyBorder="1" applyAlignment="1">
      <alignment horizontal="right" wrapText="1"/>
    </xf>
    <xf numFmtId="1" fontId="8" fillId="0" borderId="154" xfId="2" applyNumberFormat="1" applyFont="1" applyFill="1" applyBorder="1" applyAlignment="1">
      <alignment horizontal="right" wrapText="1"/>
    </xf>
    <xf numFmtId="1" fontId="8" fillId="0" borderId="155" xfId="2" applyNumberFormat="1" applyFont="1" applyFill="1" applyBorder="1" applyAlignment="1">
      <alignment horizontal="right" wrapText="1"/>
    </xf>
    <xf numFmtId="1" fontId="8" fillId="7" borderId="156" xfId="0" applyNumberFormat="1" applyFont="1" applyFill="1" applyBorder="1" applyAlignment="1" applyProtection="1">
      <alignment wrapText="1"/>
      <protection locked="0"/>
    </xf>
    <xf numFmtId="1" fontId="8" fillId="7" borderId="157" xfId="0" applyNumberFormat="1" applyFont="1" applyFill="1" applyBorder="1" applyAlignment="1" applyProtection="1">
      <alignment wrapText="1"/>
      <protection locked="0"/>
    </xf>
    <xf numFmtId="1" fontId="8" fillId="10" borderId="154" xfId="2" applyNumberFormat="1" applyFont="1" applyFill="1" applyBorder="1" applyAlignment="1" applyProtection="1">
      <alignment wrapText="1"/>
    </xf>
    <xf numFmtId="1" fontId="8" fillId="10" borderId="158" xfId="2" applyNumberFormat="1" applyFont="1" applyFill="1" applyBorder="1" applyAlignment="1" applyProtection="1">
      <alignment wrapText="1"/>
    </xf>
    <xf numFmtId="1" fontId="8" fillId="7" borderId="159" xfId="0" applyNumberFormat="1" applyFont="1" applyFill="1" applyBorder="1" applyAlignment="1" applyProtection="1">
      <alignment wrapText="1"/>
      <protection locked="0"/>
    </xf>
    <xf numFmtId="1" fontId="8" fillId="3" borderId="72" xfId="0" applyNumberFormat="1" applyFont="1" applyFill="1" applyBorder="1" applyAlignment="1">
      <alignment horizontal="right" wrapText="1"/>
    </xf>
    <xf numFmtId="1" fontId="8" fillId="3" borderId="24" xfId="0" applyNumberFormat="1" applyFont="1" applyFill="1" applyBorder="1" applyAlignment="1">
      <alignment horizontal="right" wrapText="1"/>
    </xf>
    <xf numFmtId="1" fontId="8" fillId="3" borderId="90" xfId="0" applyNumberFormat="1" applyFont="1" applyFill="1" applyBorder="1" applyAlignment="1">
      <alignment horizontal="right" wrapText="1"/>
    </xf>
    <xf numFmtId="1" fontId="8" fillId="3" borderId="22" xfId="0" applyNumberFormat="1" applyFont="1" applyFill="1" applyBorder="1" applyAlignment="1">
      <alignment horizontal="right" wrapText="1"/>
    </xf>
    <xf numFmtId="1" fontId="8" fillId="3" borderId="26" xfId="0" applyNumberFormat="1" applyFont="1" applyFill="1" applyBorder="1" applyAlignment="1">
      <alignment horizontal="right" wrapText="1"/>
    </xf>
    <xf numFmtId="1" fontId="8" fillId="3" borderId="127" xfId="0" applyNumberFormat="1" applyFont="1" applyFill="1" applyBorder="1" applyAlignment="1">
      <alignment horizontal="right" wrapText="1"/>
    </xf>
    <xf numFmtId="1" fontId="8" fillId="3" borderId="129" xfId="0" applyNumberFormat="1" applyFont="1" applyFill="1" applyBorder="1" applyAlignment="1">
      <alignment horizontal="right" wrapText="1"/>
    </xf>
    <xf numFmtId="1" fontId="8" fillId="3" borderId="128" xfId="0" applyNumberFormat="1" applyFont="1" applyFill="1" applyBorder="1" applyAlignment="1">
      <alignment horizontal="right" wrapText="1"/>
    </xf>
    <xf numFmtId="1" fontId="8" fillId="3" borderId="133" xfId="0" applyNumberFormat="1" applyFont="1" applyFill="1" applyBorder="1" applyAlignment="1">
      <alignment horizontal="right" wrapText="1"/>
    </xf>
    <xf numFmtId="1" fontId="8" fillId="3" borderId="160" xfId="0" applyNumberFormat="1" applyFont="1" applyFill="1" applyBorder="1" applyAlignment="1">
      <alignment horizontal="right" wrapText="1"/>
    </xf>
    <xf numFmtId="1" fontId="8" fillId="10" borderId="128" xfId="0" applyNumberFormat="1" applyFont="1" applyFill="1" applyBorder="1" applyAlignment="1">
      <alignment horizontal="right" wrapText="1"/>
    </xf>
    <xf numFmtId="1" fontId="8" fillId="10" borderId="127" xfId="0" applyNumberFormat="1" applyFont="1" applyFill="1" applyBorder="1" applyAlignment="1">
      <alignment horizontal="right" wrapText="1"/>
    </xf>
    <xf numFmtId="1" fontId="8" fillId="3" borderId="120" xfId="0" applyNumberFormat="1" applyFont="1" applyFill="1" applyBorder="1" applyAlignment="1">
      <alignment horizontal="right" wrapText="1"/>
    </xf>
    <xf numFmtId="1" fontId="8" fillId="3" borderId="121" xfId="0" applyNumberFormat="1" applyFont="1" applyFill="1" applyBorder="1" applyAlignment="1">
      <alignment horizontal="right" wrapText="1"/>
    </xf>
    <xf numFmtId="1" fontId="8" fillId="3" borderId="98" xfId="0" applyNumberFormat="1" applyFont="1" applyFill="1" applyBorder="1" applyAlignment="1">
      <alignment horizontal="right" wrapText="1"/>
    </xf>
    <xf numFmtId="1" fontId="8" fillId="3" borderId="135" xfId="0" applyNumberFormat="1" applyFont="1" applyFill="1" applyBorder="1" applyAlignment="1">
      <alignment horizontal="right" wrapText="1"/>
    </xf>
    <xf numFmtId="1" fontId="8" fillId="3" borderId="13" xfId="0" applyNumberFormat="1" applyFont="1" applyFill="1" applyBorder="1" applyAlignment="1">
      <alignment horizontal="right" wrapText="1"/>
    </xf>
    <xf numFmtId="1" fontId="8" fillId="3" borderId="161" xfId="0" applyNumberFormat="1" applyFont="1" applyFill="1" applyBorder="1" applyAlignment="1">
      <alignment horizontal="right" wrapText="1"/>
    </xf>
    <xf numFmtId="1" fontId="8" fillId="3" borderId="117" xfId="0" applyNumberFormat="1" applyFont="1" applyFill="1" applyBorder="1" applyAlignment="1">
      <alignment horizontal="right" wrapText="1"/>
    </xf>
    <xf numFmtId="1" fontId="8" fillId="10" borderId="98" xfId="0" applyNumberFormat="1" applyFont="1" applyFill="1" applyBorder="1" applyAlignment="1">
      <alignment horizontal="right" wrapText="1"/>
    </xf>
    <xf numFmtId="1" fontId="8" fillId="10" borderId="117" xfId="0" applyNumberFormat="1" applyFont="1" applyFill="1" applyBorder="1" applyAlignment="1">
      <alignment horizontal="right" wrapText="1"/>
    </xf>
    <xf numFmtId="1" fontId="8" fillId="0" borderId="13" xfId="0" applyNumberFormat="1" applyFont="1" applyBorder="1" applyAlignment="1">
      <alignment horizontal="center" vertical="center"/>
    </xf>
    <xf numFmtId="1" fontId="8" fillId="0" borderId="18" xfId="0" applyNumberFormat="1" applyFont="1" applyBorder="1" applyAlignment="1">
      <alignment horizontal="center" vertical="center" wrapText="1"/>
    </xf>
    <xf numFmtId="1" fontId="8" fillId="7" borderId="167" xfId="0" applyNumberFormat="1" applyFont="1" applyFill="1" applyBorder="1" applyProtection="1">
      <protection locked="0"/>
    </xf>
    <xf numFmtId="1" fontId="8" fillId="4" borderId="41" xfId="0" applyNumberFormat="1" applyFont="1" applyFill="1" applyBorder="1" applyAlignment="1">
      <alignment vertical="center"/>
    </xf>
    <xf numFmtId="1" fontId="8" fillId="0" borderId="133" xfId="0" applyNumberFormat="1" applyFont="1" applyBorder="1" applyAlignment="1">
      <alignment horizontal="right" vertical="center" wrapText="1"/>
    </xf>
    <xf numFmtId="1" fontId="8" fillId="7" borderId="125" xfId="0" applyNumberFormat="1" applyFont="1" applyFill="1" applyBorder="1" applyProtection="1">
      <protection locked="0"/>
    </xf>
    <xf numFmtId="1" fontId="8" fillId="7" borderId="126" xfId="0" applyNumberFormat="1" applyFont="1" applyFill="1" applyBorder="1" applyProtection="1">
      <protection locked="0"/>
    </xf>
    <xf numFmtId="1" fontId="8" fillId="7" borderId="171" xfId="0" applyNumberFormat="1" applyFont="1" applyFill="1" applyBorder="1" applyProtection="1">
      <protection locked="0"/>
    </xf>
    <xf numFmtId="1" fontId="8" fillId="7" borderId="133" xfId="0" applyNumberFormat="1" applyFont="1" applyFill="1" applyBorder="1" applyProtection="1">
      <protection locked="0"/>
    </xf>
    <xf numFmtId="1" fontId="8" fillId="0" borderId="125" xfId="0" applyNumberFormat="1" applyFont="1" applyBorder="1" applyAlignment="1">
      <alignment horizontal="right" vertical="center" wrapText="1"/>
    </xf>
    <xf numFmtId="1" fontId="8" fillId="3" borderId="0" xfId="0" applyNumberFormat="1" applyFont="1" applyFill="1" applyAlignment="1">
      <alignment horizontal="right" vertical="center" wrapText="1"/>
    </xf>
    <xf numFmtId="1" fontId="8" fillId="7" borderId="172" xfId="0" applyNumberFormat="1" applyFont="1" applyFill="1" applyBorder="1" applyProtection="1">
      <protection locked="0"/>
    </xf>
    <xf numFmtId="1" fontId="8" fillId="7" borderId="119" xfId="0" applyNumberFormat="1" applyFont="1" applyFill="1" applyBorder="1" applyProtection="1">
      <protection locked="0"/>
    </xf>
    <xf numFmtId="1" fontId="6" fillId="4" borderId="0" xfId="0" applyNumberFormat="1" applyFont="1" applyFill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3" borderId="164" xfId="0" applyNumberFormat="1" applyFont="1" applyFill="1" applyBorder="1" applyAlignment="1">
      <alignment horizontal="center"/>
    </xf>
    <xf numFmtId="1" fontId="2" fillId="4" borderId="3" xfId="0" applyNumberFormat="1" applyFont="1" applyFill="1" applyBorder="1"/>
    <xf numFmtId="1" fontId="1" fillId="0" borderId="173" xfId="0" applyNumberFormat="1" applyFont="1" applyBorder="1" applyAlignment="1">
      <alignment vertical="center"/>
    </xf>
    <xf numFmtId="2" fontId="8" fillId="7" borderId="169" xfId="0" applyNumberFormat="1" applyFont="1" applyFill="1" applyBorder="1" applyProtection="1">
      <protection locked="0"/>
    </xf>
    <xf numFmtId="2" fontId="8" fillId="7" borderId="50" xfId="0" applyNumberFormat="1" applyFont="1" applyFill="1" applyBorder="1" applyProtection="1">
      <protection locked="0"/>
    </xf>
    <xf numFmtId="1" fontId="8" fillId="0" borderId="173" xfId="0" applyNumberFormat="1" applyFont="1" applyBorder="1" applyAlignment="1">
      <alignment vertical="center"/>
    </xf>
    <xf numFmtId="1" fontId="8" fillId="0" borderId="50" xfId="0" applyNumberFormat="1" applyFont="1" applyBorder="1"/>
    <xf numFmtId="1" fontId="8" fillId="8" borderId="169" xfId="0" applyNumberFormat="1" applyFont="1" applyFill="1" applyBorder="1"/>
    <xf numFmtId="1" fontId="8" fillId="8" borderId="50" xfId="0" applyNumberFormat="1" applyFont="1" applyFill="1" applyBorder="1"/>
    <xf numFmtId="1" fontId="8" fillId="7" borderId="169" xfId="0" applyNumberFormat="1" applyFont="1" applyFill="1" applyBorder="1" applyProtection="1">
      <protection locked="0"/>
    </xf>
    <xf numFmtId="1" fontId="8" fillId="0" borderId="125" xfId="0" applyNumberFormat="1" applyFont="1" applyBorder="1"/>
    <xf numFmtId="1" fontId="8" fillId="8" borderId="170" xfId="0" applyNumberFormat="1" applyFont="1" applyFill="1" applyBorder="1"/>
    <xf numFmtId="1" fontId="8" fillId="8" borderId="125" xfId="0" applyNumberFormat="1" applyFont="1" applyFill="1" applyBorder="1"/>
    <xf numFmtId="1" fontId="8" fillId="7" borderId="170" xfId="0" applyNumberFormat="1" applyFont="1" applyFill="1" applyBorder="1" applyProtection="1">
      <protection locked="0"/>
    </xf>
    <xf numFmtId="1" fontId="8" fillId="8" borderId="88" xfId="0" applyNumberFormat="1" applyFont="1" applyFill="1" applyBorder="1"/>
    <xf numFmtId="1" fontId="8" fillId="8" borderId="40" xfId="0" applyNumberFormat="1" applyFont="1" applyFill="1" applyBorder="1"/>
    <xf numFmtId="1" fontId="8" fillId="7" borderId="88" xfId="0" applyNumberFormat="1" applyFont="1" applyFill="1" applyBorder="1" applyProtection="1">
      <protection locked="0"/>
    </xf>
    <xf numFmtId="1" fontId="3" fillId="4" borderId="12" xfId="0" applyNumberFormat="1" applyFont="1" applyFill="1" applyBorder="1" applyAlignment="1">
      <alignment horizontal="left"/>
    </xf>
    <xf numFmtId="1" fontId="3" fillId="3" borderId="12" xfId="0" applyNumberFormat="1" applyFont="1" applyFill="1" applyBorder="1" applyAlignment="1">
      <alignment horizontal="left"/>
    </xf>
    <xf numFmtId="1" fontId="3" fillId="3" borderId="0" xfId="0" applyNumberFormat="1" applyFont="1" applyFill="1"/>
    <xf numFmtId="1" fontId="8" fillId="0" borderId="173" xfId="0" applyNumberFormat="1" applyFont="1" applyBorder="1" applyAlignment="1" applyProtection="1">
      <alignment horizontal="center" vertical="center" wrapText="1"/>
      <protection hidden="1"/>
    </xf>
    <xf numFmtId="1" fontId="2" fillId="14" borderId="0" xfId="0" applyNumberFormat="1" applyFont="1" applyFill="1"/>
    <xf numFmtId="1" fontId="2" fillId="14" borderId="0" xfId="0" applyNumberFormat="1" applyFont="1" applyFill="1" applyProtection="1">
      <protection locked="0"/>
    </xf>
    <xf numFmtId="1" fontId="8" fillId="7" borderId="129" xfId="0" applyNumberFormat="1" applyFont="1" applyFill="1" applyBorder="1" applyProtection="1">
      <protection locked="0"/>
    </xf>
    <xf numFmtId="1" fontId="8" fillId="7" borderId="132" xfId="0" applyNumberFormat="1" applyFont="1" applyFill="1" applyBorder="1" applyProtection="1">
      <protection locked="0"/>
    </xf>
    <xf numFmtId="1" fontId="8" fillId="7" borderId="160" xfId="0" applyNumberFormat="1" applyFont="1" applyFill="1" applyBorder="1" applyProtection="1">
      <protection locked="0"/>
    </xf>
    <xf numFmtId="1" fontId="8" fillId="7" borderId="121" xfId="0" applyNumberFormat="1" applyFont="1" applyFill="1" applyBorder="1" applyProtection="1">
      <protection locked="0"/>
    </xf>
    <xf numFmtId="1" fontId="8" fillId="7" borderId="175" xfId="0" applyNumberFormat="1" applyFont="1" applyFill="1" applyBorder="1" applyProtection="1">
      <protection locked="0"/>
    </xf>
    <xf numFmtId="1" fontId="8" fillId="0" borderId="126" xfId="0" applyNumberFormat="1" applyFont="1" applyBorder="1"/>
    <xf numFmtId="1" fontId="8" fillId="0" borderId="127" xfId="0" applyNumberFormat="1" applyFont="1" applyBorder="1"/>
    <xf numFmtId="1" fontId="8" fillId="0" borderId="133" xfId="0" applyNumberFormat="1" applyFont="1" applyBorder="1"/>
    <xf numFmtId="1" fontId="8" fillId="7" borderId="130" xfId="0" applyNumberFormat="1" applyFont="1" applyFill="1" applyBorder="1" applyProtection="1">
      <protection locked="0"/>
    </xf>
    <xf numFmtId="1" fontId="7" fillId="7" borderId="125" xfId="0" applyNumberFormat="1" applyFont="1" applyFill="1" applyBorder="1" applyProtection="1">
      <protection locked="0"/>
    </xf>
    <xf numFmtId="1" fontId="8" fillId="3" borderId="126" xfId="0" applyNumberFormat="1" applyFont="1" applyFill="1" applyBorder="1"/>
    <xf numFmtId="1" fontId="8" fillId="3" borderId="127" xfId="0" applyNumberFormat="1" applyFont="1" applyFill="1" applyBorder="1"/>
    <xf numFmtId="1" fontId="8" fillId="3" borderId="133" xfId="0" applyNumberFormat="1" applyFont="1" applyFill="1" applyBorder="1"/>
    <xf numFmtId="1" fontId="7" fillId="7" borderId="133" xfId="0" applyNumberFormat="1" applyFont="1" applyFill="1" applyBorder="1" applyProtection="1">
      <protection locked="0"/>
    </xf>
    <xf numFmtId="1" fontId="8" fillId="8" borderId="126" xfId="0" applyNumberFormat="1" applyFont="1" applyFill="1" applyBorder="1"/>
    <xf numFmtId="1" fontId="8" fillId="8" borderId="133" xfId="0" applyNumberFormat="1" applyFont="1" applyFill="1" applyBorder="1"/>
    <xf numFmtId="1" fontId="8" fillId="8" borderId="128" xfId="0" applyNumberFormat="1" applyFont="1" applyFill="1" applyBorder="1"/>
    <xf numFmtId="1" fontId="8" fillId="8" borderId="129" xfId="0" applyNumberFormat="1" applyFont="1" applyFill="1" applyBorder="1"/>
    <xf numFmtId="1" fontId="8" fillId="8" borderId="160" xfId="0" applyNumberFormat="1" applyFont="1" applyFill="1" applyBorder="1"/>
    <xf numFmtId="1" fontId="8" fillId="0" borderId="126" xfId="0" applyNumberFormat="1" applyFont="1" applyBorder="1" applyAlignment="1">
      <alignment horizontal="center" vertical="center" wrapText="1"/>
    </xf>
    <xf numFmtId="1" fontId="8" fillId="0" borderId="127" xfId="0" applyNumberFormat="1" applyFont="1" applyBorder="1" applyAlignment="1">
      <alignment horizontal="center" vertical="center" wrapText="1"/>
    </xf>
    <xf numFmtId="1" fontId="8" fillId="0" borderId="133" xfId="0" applyNumberFormat="1" applyFont="1" applyBorder="1" applyAlignment="1">
      <alignment horizontal="center" vertical="center" wrapText="1"/>
    </xf>
    <xf numFmtId="1" fontId="8" fillId="7" borderId="1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2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2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3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1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2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7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25" xfId="0" applyNumberFormat="1" applyFont="1" applyBorder="1" applyAlignment="1">
      <alignment horizontal="center" vertical="center" wrapText="1"/>
    </xf>
    <xf numFmtId="1" fontId="8" fillId="7" borderId="17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7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78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126" xfId="0" applyFont="1" applyFill="1" applyBorder="1"/>
    <xf numFmtId="0" fontId="4" fillId="9" borderId="129" xfId="0" applyFont="1" applyFill="1" applyBorder="1"/>
    <xf numFmtId="1" fontId="8" fillId="0" borderId="132" xfId="0" applyNumberFormat="1" applyFont="1" applyBorder="1"/>
    <xf numFmtId="1" fontId="8" fillId="0" borderId="133" xfId="0" applyNumberFormat="1" applyFont="1" applyBorder="1" applyAlignment="1" applyProtection="1">
      <alignment horizontal="right" wrapText="1"/>
    </xf>
    <xf numFmtId="1" fontId="8" fillId="7" borderId="128" xfId="0" applyNumberFormat="1" applyFont="1" applyFill="1" applyBorder="1" applyProtection="1">
      <protection locked="0"/>
    </xf>
    <xf numFmtId="1" fontId="8" fillId="7" borderId="127" xfId="0" applyNumberFormat="1" applyFont="1" applyFill="1" applyBorder="1" applyProtection="1">
      <protection locked="0"/>
    </xf>
    <xf numFmtId="1" fontId="8" fillId="10" borderId="126" xfId="0" applyNumberFormat="1" applyFont="1" applyFill="1" applyBorder="1" applyProtection="1"/>
    <xf numFmtId="1" fontId="8" fillId="0" borderId="125" xfId="0" applyNumberFormat="1" applyFont="1" applyBorder="1" applyAlignment="1" applyProtection="1">
      <alignment horizontal="right" wrapText="1"/>
    </xf>
    <xf numFmtId="1" fontId="8" fillId="3" borderId="125" xfId="0" applyNumberFormat="1" applyFont="1" applyFill="1" applyBorder="1" applyAlignment="1" applyProtection="1">
      <alignment horizontal="right" wrapText="1"/>
    </xf>
    <xf numFmtId="1" fontId="8" fillId="10" borderId="128" xfId="0" applyNumberFormat="1" applyFont="1" applyFill="1" applyBorder="1" applyProtection="1"/>
    <xf numFmtId="1" fontId="8" fillId="10" borderId="130" xfId="0" applyNumberFormat="1" applyFont="1" applyFill="1" applyBorder="1" applyProtection="1"/>
    <xf numFmtId="1" fontId="8" fillId="10" borderId="125" xfId="0" applyNumberFormat="1" applyFont="1" applyFill="1" applyBorder="1" applyProtection="1"/>
    <xf numFmtId="1" fontId="8" fillId="7" borderId="176" xfId="0" applyNumberFormat="1" applyFont="1" applyFill="1" applyBorder="1" applyProtection="1">
      <protection locked="0"/>
    </xf>
    <xf numFmtId="1" fontId="8" fillId="11" borderId="126" xfId="0" applyNumberFormat="1" applyFont="1" applyFill="1" applyBorder="1" applyProtection="1">
      <protection locked="0"/>
    </xf>
    <xf numFmtId="1" fontId="8" fillId="11" borderId="127" xfId="0" applyNumberFormat="1" applyFont="1" applyFill="1" applyBorder="1" applyProtection="1">
      <protection locked="0"/>
    </xf>
    <xf numFmtId="1" fontId="8" fillId="10" borderId="127" xfId="0" applyNumberFormat="1" applyFont="1" applyFill="1" applyBorder="1" applyProtection="1"/>
    <xf numFmtId="1" fontId="8" fillId="10" borderId="126" xfId="0" applyNumberFormat="1" applyFont="1" applyFill="1" applyBorder="1"/>
    <xf numFmtId="1" fontId="8" fillId="10" borderId="133" xfId="0" applyNumberFormat="1" applyFont="1" applyFill="1" applyBorder="1" applyProtection="1"/>
    <xf numFmtId="1" fontId="8" fillId="8" borderId="127" xfId="0" applyNumberFormat="1" applyFont="1" applyFill="1" applyBorder="1"/>
    <xf numFmtId="1" fontId="8" fillId="10" borderId="127" xfId="0" applyNumberFormat="1" applyFont="1" applyFill="1" applyBorder="1"/>
    <xf numFmtId="1" fontId="8" fillId="11" borderId="125" xfId="0" applyNumberFormat="1" applyFont="1" applyFill="1" applyBorder="1" applyProtection="1">
      <protection locked="0"/>
    </xf>
    <xf numFmtId="1" fontId="8" fillId="11" borderId="128" xfId="0" applyNumberFormat="1" applyFont="1" applyFill="1" applyBorder="1" applyProtection="1">
      <protection locked="0"/>
    </xf>
    <xf numFmtId="1" fontId="8" fillId="11" borderId="130" xfId="0" applyNumberFormat="1" applyFont="1" applyFill="1" applyBorder="1" applyProtection="1">
      <protection locked="0"/>
    </xf>
    <xf numFmtId="1" fontId="8" fillId="11" borderId="133" xfId="0" applyNumberFormat="1" applyFont="1" applyFill="1" applyBorder="1" applyProtection="1">
      <protection locked="0"/>
    </xf>
    <xf numFmtId="1" fontId="8" fillId="7" borderId="177" xfId="0" applyNumberFormat="1" applyFont="1" applyFill="1" applyBorder="1" applyProtection="1">
      <protection locked="0"/>
    </xf>
    <xf numFmtId="1" fontId="8" fillId="0" borderId="133" xfId="0" applyNumberFormat="1" applyFont="1" applyBorder="1" applyAlignment="1">
      <alignment horizontal="right" wrapText="1"/>
    </xf>
    <xf numFmtId="1" fontId="8" fillId="3" borderId="125" xfId="0" applyNumberFormat="1" applyFont="1" applyFill="1" applyBorder="1" applyAlignment="1">
      <alignment horizontal="right" wrapText="1"/>
    </xf>
    <xf numFmtId="1" fontId="8" fillId="10" borderId="125" xfId="0" applyNumberFormat="1" applyFont="1" applyFill="1" applyBorder="1" applyAlignment="1" applyProtection="1">
      <alignment horizontal="right" wrapText="1"/>
    </xf>
    <xf numFmtId="1" fontId="8" fillId="3" borderId="125" xfId="0" applyNumberFormat="1" applyFont="1" applyFill="1" applyBorder="1" applyAlignment="1">
      <alignment horizontal="right"/>
    </xf>
    <xf numFmtId="1" fontId="8" fillId="8" borderId="119" xfId="0" applyNumberFormat="1" applyFont="1" applyFill="1" applyBorder="1" applyProtection="1"/>
    <xf numFmtId="1" fontId="8" fillId="8" borderId="121" xfId="0" applyNumberFormat="1" applyFont="1" applyFill="1" applyBorder="1" applyProtection="1"/>
    <xf numFmtId="1" fontId="8" fillId="0" borderId="125" xfId="0" applyNumberFormat="1" applyFont="1" applyBorder="1" applyAlignment="1">
      <alignment horizontal="left" vertical="center"/>
    </xf>
    <xf numFmtId="1" fontId="8" fillId="8" borderId="126" xfId="0" applyNumberFormat="1" applyFont="1" applyFill="1" applyBorder="1" applyProtection="1"/>
    <xf numFmtId="1" fontId="8" fillId="8" borderId="129" xfId="0" applyNumberFormat="1" applyFont="1" applyFill="1" applyBorder="1" applyProtection="1"/>
    <xf numFmtId="1" fontId="8" fillId="10" borderId="119" xfId="0" applyNumberFormat="1" applyFont="1" applyFill="1" applyBorder="1" applyProtection="1"/>
    <xf numFmtId="1" fontId="8" fillId="10" borderId="120" xfId="0" applyNumberFormat="1" applyFont="1" applyFill="1" applyBorder="1" applyProtection="1"/>
    <xf numFmtId="1" fontId="8" fillId="10" borderId="175" xfId="0" applyNumberFormat="1" applyFont="1" applyFill="1" applyBorder="1" applyProtection="1"/>
    <xf numFmtId="1" fontId="8" fillId="11" borderId="175" xfId="0" applyNumberFormat="1" applyFont="1" applyFill="1" applyBorder="1" applyProtection="1">
      <protection locked="0"/>
    </xf>
    <xf numFmtId="1" fontId="8" fillId="0" borderId="127" xfId="0" applyNumberFormat="1" applyFont="1" applyBorder="1" applyAlignment="1" applyProtection="1">
      <alignment horizontal="right"/>
    </xf>
    <xf numFmtId="1" fontId="8" fillId="0" borderId="129" xfId="0" applyNumberFormat="1" applyFont="1" applyBorder="1" applyAlignment="1" applyProtection="1">
      <alignment horizontal="right"/>
    </xf>
    <xf numFmtId="1" fontId="8" fillId="0" borderId="125" xfId="0" applyNumberFormat="1" applyFont="1" applyBorder="1" applyProtection="1"/>
    <xf numFmtId="1" fontId="8" fillId="3" borderId="126" xfId="0" applyNumberFormat="1" applyFont="1" applyFill="1" applyBorder="1" applyAlignment="1" applyProtection="1">
      <alignment horizontal="right" wrapText="1"/>
    </xf>
    <xf numFmtId="1" fontId="8" fillId="0" borderId="133" xfId="0" applyNumberFormat="1" applyFont="1" applyBorder="1" applyAlignment="1" applyProtection="1">
      <alignment horizontal="right"/>
    </xf>
    <xf numFmtId="1" fontId="8" fillId="10" borderId="119" xfId="0" applyNumberFormat="1" applyFont="1" applyFill="1" applyBorder="1" applyAlignment="1">
      <alignment horizontal="right" wrapText="1"/>
    </xf>
    <xf numFmtId="1" fontId="8" fillId="10" borderId="120" xfId="0" applyNumberFormat="1" applyFont="1" applyFill="1" applyBorder="1" applyAlignment="1">
      <alignment horizontal="right"/>
    </xf>
    <xf numFmtId="1" fontId="8" fillId="8" borderId="119" xfId="0" applyNumberFormat="1" applyFont="1" applyFill="1" applyBorder="1"/>
    <xf numFmtId="1" fontId="8" fillId="8" borderId="175" xfId="0" applyNumberFormat="1" applyFont="1" applyFill="1" applyBorder="1"/>
    <xf numFmtId="1" fontId="8" fillId="0" borderId="35" xfId="0" applyNumberFormat="1" applyFont="1" applyBorder="1" applyAlignment="1">
      <alignment horizontal="right" wrapText="1"/>
    </xf>
    <xf numFmtId="1" fontId="2" fillId="4" borderId="179" xfId="0" applyNumberFormat="1" applyFont="1" applyFill="1" applyBorder="1"/>
    <xf numFmtId="1" fontId="2" fillId="0" borderId="179" xfId="0" applyNumberFormat="1" applyFont="1" applyBorder="1"/>
    <xf numFmtId="1" fontId="2" fillId="0" borderId="180" xfId="0" applyNumberFormat="1" applyFont="1" applyBorder="1"/>
    <xf numFmtId="1" fontId="2" fillId="0" borderId="180" xfId="0" applyNumberFormat="1" applyFont="1" applyBorder="1" applyProtection="1">
      <protection locked="0"/>
    </xf>
    <xf numFmtId="1" fontId="2" fillId="4" borderId="179" xfId="0" applyNumberFormat="1" applyFont="1" applyFill="1" applyBorder="1" applyProtection="1">
      <protection locked="0"/>
    </xf>
    <xf numFmtId="1" fontId="8" fillId="7" borderId="183" xfId="0" applyNumberFormat="1" applyFont="1" applyFill="1" applyBorder="1" applyAlignment="1" applyProtection="1">
      <alignment wrapText="1"/>
      <protection locked="0"/>
    </xf>
    <xf numFmtId="1" fontId="8" fillId="0" borderId="183" xfId="0" applyNumberFormat="1" applyFont="1" applyBorder="1" applyAlignment="1">
      <alignment horizontal="right" wrapText="1"/>
    </xf>
    <xf numFmtId="1" fontId="8" fillId="10" borderId="183" xfId="0" applyNumberFormat="1" applyFont="1" applyFill="1" applyBorder="1" applyAlignment="1" applyProtection="1">
      <alignment wrapText="1"/>
    </xf>
    <xf numFmtId="1" fontId="8" fillId="7" borderId="184" xfId="0" applyNumberFormat="1" applyFont="1" applyFill="1" applyBorder="1" applyAlignment="1" applyProtection="1">
      <alignment wrapText="1"/>
      <protection locked="0"/>
    </xf>
    <xf numFmtId="1" fontId="8" fillId="3" borderId="183" xfId="0" applyNumberFormat="1" applyFont="1" applyFill="1" applyBorder="1" applyAlignment="1">
      <alignment horizontal="right" wrapText="1"/>
    </xf>
    <xf numFmtId="1" fontId="8" fillId="3" borderId="185" xfId="0" applyNumberFormat="1" applyFont="1" applyFill="1" applyBorder="1" applyAlignment="1">
      <alignment horizontal="right" wrapText="1"/>
    </xf>
    <xf numFmtId="1" fontId="8" fillId="10" borderId="183" xfId="0" applyNumberFormat="1" applyFont="1" applyFill="1" applyBorder="1" applyAlignment="1">
      <alignment horizontal="right" wrapText="1"/>
    </xf>
    <xf numFmtId="1" fontId="8" fillId="7" borderId="189" xfId="0" applyNumberFormat="1" applyFont="1" applyFill="1" applyBorder="1" applyProtection="1">
      <protection locked="0"/>
    </xf>
    <xf numFmtId="1" fontId="3" fillId="4" borderId="187" xfId="0" applyNumberFormat="1" applyFont="1" applyFill="1" applyBorder="1" applyAlignment="1">
      <alignment horizontal="left"/>
    </xf>
    <xf numFmtId="1" fontId="3" fillId="3" borderId="187" xfId="0" applyNumberFormat="1" applyFont="1" applyFill="1" applyBorder="1" applyAlignment="1">
      <alignment horizontal="left"/>
    </xf>
    <xf numFmtId="1" fontId="8" fillId="7" borderId="18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18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189" xfId="0" applyNumberFormat="1" applyFont="1" applyFill="1" applyBorder="1" applyProtection="1"/>
    <xf numFmtId="1" fontId="8" fillId="7" borderId="185" xfId="0" applyNumberFormat="1" applyFont="1" applyFill="1" applyBorder="1" applyProtection="1">
      <protection locked="0"/>
    </xf>
    <xf numFmtId="1" fontId="8" fillId="7" borderId="184" xfId="0" applyNumberFormat="1" applyFont="1" applyFill="1" applyBorder="1" applyProtection="1">
      <protection locked="0"/>
    </xf>
    <xf numFmtId="1" fontId="8" fillId="10" borderId="182" xfId="0" applyNumberFormat="1" applyFont="1" applyFill="1" applyBorder="1" applyProtection="1"/>
    <xf numFmtId="1" fontId="8" fillId="10" borderId="183" xfId="0" applyNumberFormat="1" applyFont="1" applyFill="1" applyBorder="1" applyProtection="1"/>
    <xf numFmtId="1" fontId="8" fillId="10" borderId="184" xfId="0" applyNumberFormat="1" applyFont="1" applyFill="1" applyBorder="1" applyProtection="1"/>
    <xf numFmtId="1" fontId="8" fillId="3" borderId="182" xfId="0" applyNumberFormat="1" applyFont="1" applyFill="1" applyBorder="1" applyAlignment="1">
      <alignment horizontal="right" wrapText="1"/>
    </xf>
    <xf numFmtId="1" fontId="8" fillId="3" borderId="182" xfId="0" applyNumberFormat="1" applyFont="1" applyFill="1" applyBorder="1" applyAlignment="1">
      <alignment horizontal="right"/>
    </xf>
    <xf numFmtId="1" fontId="8" fillId="4" borderId="185" xfId="0" applyNumberFormat="1" applyFont="1" applyFill="1" applyBorder="1" applyProtection="1"/>
    <xf numFmtId="1" fontId="8" fillId="4" borderId="187" xfId="0" applyNumberFormat="1" applyFont="1" applyFill="1" applyBorder="1" applyProtection="1"/>
    <xf numFmtId="1" fontId="8" fillId="4" borderId="182" xfId="0" applyNumberFormat="1" applyFont="1" applyFill="1" applyBorder="1" applyProtection="1"/>
    <xf numFmtId="1" fontId="8" fillId="7" borderId="190" xfId="0" applyNumberFormat="1" applyFont="1" applyFill="1" applyBorder="1" applyProtection="1">
      <protection locked="0"/>
    </xf>
    <xf numFmtId="1" fontId="8" fillId="10" borderId="185" xfId="0" applyNumberFormat="1" applyFont="1" applyFill="1" applyBorder="1" applyProtection="1"/>
    <xf numFmtId="1" fontId="8" fillId="8" borderId="185" xfId="0" applyNumberFormat="1" applyFont="1" applyFill="1" applyBorder="1" applyProtection="1"/>
    <xf numFmtId="1" fontId="8" fillId="11" borderId="190" xfId="0" applyNumberFormat="1" applyFont="1" applyFill="1" applyBorder="1" applyProtection="1">
      <protection locked="0"/>
    </xf>
    <xf numFmtId="1" fontId="5" fillId="3" borderId="187" xfId="0" applyNumberFormat="1" applyFont="1" applyFill="1" applyBorder="1" applyAlignment="1">
      <alignment horizontal="left"/>
    </xf>
    <xf numFmtId="1" fontId="7" fillId="0" borderId="179" xfId="0" applyNumberFormat="1" applyFont="1" applyBorder="1"/>
    <xf numFmtId="1" fontId="8" fillId="0" borderId="182" xfId="0" applyNumberFormat="1" applyFont="1" applyBorder="1" applyAlignment="1">
      <alignment horizontal="right" wrapText="1"/>
    </xf>
    <xf numFmtId="1" fontId="8" fillId="4" borderId="187" xfId="0" applyNumberFormat="1" applyFont="1" applyFill="1" applyBorder="1" applyAlignment="1">
      <alignment wrapText="1"/>
    </xf>
    <xf numFmtId="1" fontId="8" fillId="0" borderId="187" xfId="0" applyNumberFormat="1" applyFont="1" applyBorder="1" applyAlignment="1">
      <alignment wrapText="1"/>
    </xf>
    <xf numFmtId="1" fontId="8" fillId="10" borderId="181" xfId="2" applyNumberFormat="1" applyFont="1" applyFill="1" applyBorder="1" applyAlignment="1" applyProtection="1">
      <alignment wrapText="1"/>
    </xf>
    <xf numFmtId="1" fontId="8" fillId="7" borderId="192" xfId="0" applyNumberFormat="1" applyFont="1" applyFill="1" applyBorder="1" applyProtection="1">
      <protection locked="0"/>
    </xf>
    <xf numFmtId="2" fontId="8" fillId="7" borderId="192" xfId="0" applyNumberFormat="1" applyFont="1" applyFill="1" applyBorder="1" applyProtection="1">
      <protection locked="0"/>
    </xf>
    <xf numFmtId="1" fontId="8" fillId="0" borderId="192" xfId="0" applyNumberFormat="1" applyFont="1" applyBorder="1"/>
    <xf numFmtId="1" fontId="8" fillId="8" borderId="192" xfId="0" applyNumberFormat="1" applyFont="1" applyFill="1" applyBorder="1"/>
    <xf numFmtId="1" fontId="8" fillId="0" borderId="181" xfId="0" applyNumberFormat="1" applyFont="1" applyBorder="1"/>
    <xf numFmtId="1" fontId="7" fillId="7" borderId="192" xfId="0" applyNumberFormat="1" applyFont="1" applyFill="1" applyBorder="1" applyProtection="1">
      <protection locked="0"/>
    </xf>
    <xf numFmtId="1" fontId="8" fillId="7" borderId="19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92" xfId="0" applyNumberFormat="1" applyFont="1" applyBorder="1" applyAlignment="1" applyProtection="1">
      <alignment horizontal="right" wrapText="1"/>
    </xf>
    <xf numFmtId="1" fontId="8" fillId="7" borderId="194" xfId="0" applyNumberFormat="1" applyFont="1" applyFill="1" applyBorder="1" applyProtection="1">
      <protection locked="0"/>
    </xf>
    <xf numFmtId="1" fontId="8" fillId="3" borderId="192" xfId="0" applyNumberFormat="1" applyFont="1" applyFill="1" applyBorder="1" applyAlignment="1">
      <alignment horizontal="right" wrapText="1"/>
    </xf>
    <xf numFmtId="1" fontId="8" fillId="10" borderId="192" xfId="0" applyNumberFormat="1" applyFont="1" applyFill="1" applyBorder="1" applyAlignment="1" applyProtection="1">
      <alignment horizontal="right" wrapText="1"/>
    </xf>
    <xf numFmtId="1" fontId="8" fillId="3" borderId="192" xfId="0" applyNumberFormat="1" applyFont="1" applyFill="1" applyBorder="1" applyAlignment="1">
      <alignment horizontal="right"/>
    </xf>
    <xf numFmtId="1" fontId="8" fillId="10" borderId="192" xfId="0" applyNumberFormat="1" applyFont="1" applyFill="1" applyBorder="1" applyProtection="1"/>
    <xf numFmtId="1" fontId="8" fillId="3" borderId="192" xfId="0" applyNumberFormat="1" applyFont="1" applyFill="1" applyBorder="1" applyAlignment="1">
      <alignment vertical="center"/>
    </xf>
    <xf numFmtId="1" fontId="8" fillId="4" borderId="192" xfId="0" applyNumberFormat="1" applyFont="1" applyFill="1" applyBorder="1" applyAlignment="1">
      <alignment horizontal="left" vertical="center"/>
    </xf>
    <xf numFmtId="1" fontId="8" fillId="0" borderId="192" xfId="0" applyNumberFormat="1" applyFont="1" applyBorder="1" applyAlignment="1">
      <alignment horizontal="left" vertical="center"/>
    </xf>
    <xf numFmtId="1" fontId="8" fillId="0" borderId="192" xfId="0" applyNumberFormat="1" applyFont="1" applyBorder="1" applyAlignment="1">
      <alignment wrapText="1"/>
    </xf>
    <xf numFmtId="1" fontId="8" fillId="0" borderId="192" xfId="0" applyNumberFormat="1" applyFont="1" applyBorder="1" applyAlignment="1">
      <alignment vertical="center" wrapText="1"/>
    </xf>
    <xf numFmtId="1" fontId="8" fillId="8" borderId="192" xfId="0" applyNumberFormat="1" applyFont="1" applyFill="1" applyBorder="1" applyProtection="1"/>
    <xf numFmtId="1" fontId="8" fillId="0" borderId="192" xfId="0" applyNumberFormat="1" applyFont="1" applyBorder="1" applyProtection="1"/>
    <xf numFmtId="1" fontId="8" fillId="7" borderId="196" xfId="0" applyNumberFormat="1" applyFont="1" applyFill="1" applyBorder="1" applyProtection="1">
      <protection locked="0"/>
    </xf>
    <xf numFmtId="1" fontId="8" fillId="7" borderId="197" xfId="0" applyNumberFormat="1" applyFont="1" applyFill="1" applyBorder="1" applyAlignment="1" applyProtection="1">
      <alignment horizontal="center" vertical="center" wrapText="1"/>
      <protection locked="0"/>
    </xf>
    <xf numFmtId="0" fontId="4" fillId="9" borderId="197" xfId="0" applyFont="1" applyFill="1" applyBorder="1"/>
    <xf numFmtId="1" fontId="8" fillId="7" borderId="197" xfId="0" applyNumberFormat="1" applyFont="1" applyFill="1" applyBorder="1" applyProtection="1">
      <protection locked="0"/>
    </xf>
    <xf numFmtId="1" fontId="8" fillId="10" borderId="197" xfId="0" applyNumberFormat="1" applyFont="1" applyFill="1" applyBorder="1" applyProtection="1"/>
    <xf numFmtId="1" fontId="8" fillId="10" borderId="196" xfId="0" applyNumberFormat="1" applyFont="1" applyFill="1" applyBorder="1" applyProtection="1"/>
    <xf numFmtId="1" fontId="8" fillId="7" borderId="195" xfId="0" applyNumberFormat="1" applyFont="1" applyFill="1" applyBorder="1" applyProtection="1">
      <protection locked="0"/>
    </xf>
    <xf numFmtId="1" fontId="8" fillId="0" borderId="195" xfId="0" applyNumberFormat="1" applyFont="1" applyBorder="1" applyAlignment="1">
      <alignment horizontal="right" wrapText="1"/>
    </xf>
    <xf numFmtId="1" fontId="8" fillId="7" borderId="197" xfId="0" applyNumberFormat="1" applyFont="1" applyFill="1" applyBorder="1" applyAlignment="1" applyProtection="1">
      <alignment wrapText="1"/>
      <protection locked="0"/>
    </xf>
    <xf numFmtId="1" fontId="8" fillId="7" borderId="196" xfId="0" applyNumberFormat="1" applyFont="1" applyFill="1" applyBorder="1" applyAlignment="1" applyProtection="1">
      <alignment wrapText="1"/>
      <protection locked="0"/>
    </xf>
    <xf numFmtId="1" fontId="8" fillId="0" borderId="197" xfId="0" applyNumberFormat="1" applyFont="1" applyBorder="1" applyAlignment="1">
      <alignment horizontal="right" wrapText="1"/>
    </xf>
    <xf numFmtId="1" fontId="8" fillId="8" borderId="197" xfId="0" applyNumberFormat="1" applyFont="1" applyFill="1" applyBorder="1" applyAlignment="1" applyProtection="1">
      <alignment wrapText="1"/>
    </xf>
    <xf numFmtId="1" fontId="8" fillId="3" borderId="198" xfId="0" applyNumberFormat="1" applyFont="1" applyFill="1" applyBorder="1" applyAlignment="1">
      <alignment horizontal="right" wrapText="1"/>
    </xf>
    <xf numFmtId="1" fontId="8" fillId="10" borderId="198" xfId="0" applyNumberFormat="1" applyFont="1" applyFill="1" applyBorder="1" applyAlignment="1" applyProtection="1">
      <alignment wrapText="1"/>
    </xf>
    <xf numFmtId="1" fontId="8" fillId="0" borderId="198" xfId="0" applyNumberFormat="1" applyFont="1" applyBorder="1"/>
    <xf numFmtId="1" fontId="8" fillId="7" borderId="198" xfId="0" applyNumberFormat="1" applyFont="1" applyFill="1" applyBorder="1" applyProtection="1">
      <protection locked="0"/>
    </xf>
    <xf numFmtId="1" fontId="8" fillId="10" borderId="198" xfId="0" applyNumberFormat="1" applyFont="1" applyFill="1" applyBorder="1" applyProtection="1"/>
    <xf numFmtId="1" fontId="8" fillId="4" borderId="198" xfId="0" applyNumberFormat="1" applyFont="1" applyFill="1" applyBorder="1" applyProtection="1"/>
    <xf numFmtId="1" fontId="8" fillId="7" borderId="198" xfId="0" applyNumberFormat="1" applyFont="1" applyFill="1" applyBorder="1" applyAlignment="1" applyProtection="1">
      <alignment wrapText="1"/>
      <protection locked="0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0" xfId="0" applyNumberFormat="1" applyFont="1"/>
    <xf numFmtId="1" fontId="2" fillId="0" borderId="0" xfId="0" applyNumberFormat="1" applyFont="1"/>
    <xf numFmtId="1" fontId="8" fillId="0" borderId="22" xfId="0" applyNumberFormat="1" applyFont="1" applyBorder="1" applyAlignment="1">
      <alignment horizontal="center" vertical="center" wrapText="1"/>
    </xf>
    <xf numFmtId="0" fontId="4" fillId="0" borderId="2" xfId="0" applyFont="1" applyBorder="1"/>
    <xf numFmtId="1" fontId="8" fillId="0" borderId="185" xfId="0" applyNumberFormat="1" applyFont="1" applyBorder="1" applyAlignment="1">
      <alignment horizontal="center" vertical="center"/>
    </xf>
    <xf numFmtId="1" fontId="8" fillId="0" borderId="185" xfId="0" applyNumberFormat="1" applyFont="1" applyBorder="1" applyAlignment="1">
      <alignment horizontal="center" vertical="center" wrapText="1"/>
    </xf>
    <xf numFmtId="1" fontId="8" fillId="0" borderId="187" xfId="0" applyNumberFormat="1" applyFont="1" applyBorder="1"/>
    <xf numFmtId="1" fontId="8" fillId="0" borderId="182" xfId="0" applyNumberFormat="1" applyFont="1" applyBorder="1" applyAlignment="1">
      <alignment horizontal="center" vertical="center" wrapText="1"/>
    </xf>
    <xf numFmtId="1" fontId="8" fillId="7" borderId="20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00" xfId="0" applyNumberFormat="1" applyFont="1" applyBorder="1" applyAlignment="1">
      <alignment horizontal="center" vertical="center"/>
    </xf>
    <xf numFmtId="1" fontId="8" fillId="0" borderId="203" xfId="0" applyNumberFormat="1" applyFont="1" applyBorder="1" applyAlignment="1">
      <alignment horizontal="center" vertical="center"/>
    </xf>
    <xf numFmtId="1" fontId="8" fillId="0" borderId="203" xfId="0" applyNumberFormat="1" applyFont="1" applyBorder="1" applyAlignment="1">
      <alignment horizontal="center" vertical="center" wrapText="1"/>
    </xf>
    <xf numFmtId="1" fontId="8" fillId="7" borderId="205" xfId="0" applyNumberFormat="1" applyFont="1" applyFill="1" applyBorder="1" applyProtection="1">
      <protection locked="0"/>
    </xf>
    <xf numFmtId="1" fontId="8" fillId="0" borderId="203" xfId="0" applyNumberFormat="1" applyFont="1" applyBorder="1"/>
    <xf numFmtId="1" fontId="8" fillId="0" borderId="206" xfId="0" applyNumberFormat="1" applyFont="1" applyBorder="1" applyAlignment="1">
      <alignment horizontal="center" vertical="center" wrapText="1"/>
    </xf>
    <xf numFmtId="1" fontId="8" fillId="7" borderId="20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08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203" xfId="0" applyNumberFormat="1" applyFont="1" applyFill="1" applyBorder="1" applyAlignment="1">
      <alignment horizontal="center" vertical="center" wrapText="1"/>
    </xf>
    <xf numFmtId="1" fontId="8" fillId="0" borderId="207" xfId="0" applyNumberFormat="1" applyFont="1" applyBorder="1" applyAlignment="1">
      <alignment horizontal="center" vertical="center" wrapText="1"/>
    </xf>
    <xf numFmtId="1" fontId="8" fillId="0" borderId="208" xfId="0" applyNumberFormat="1" applyFont="1" applyBorder="1" applyAlignment="1">
      <alignment horizontal="center" vertical="center" wrapText="1"/>
    </xf>
    <xf numFmtId="1" fontId="8" fillId="0" borderId="207" xfId="0" applyNumberFormat="1" applyFont="1" applyBorder="1" applyAlignment="1">
      <alignment horizontal="center" vertical="center"/>
    </xf>
    <xf numFmtId="1" fontId="8" fillId="0" borderId="206" xfId="0" applyNumberFormat="1" applyFont="1" applyBorder="1" applyAlignment="1">
      <alignment horizontal="center" vertical="center"/>
    </xf>
    <xf numFmtId="1" fontId="8" fillId="0" borderId="203" xfId="0" applyNumberFormat="1" applyFont="1" applyBorder="1" applyAlignment="1">
      <alignment horizontal="right"/>
    </xf>
    <xf numFmtId="1" fontId="8" fillId="0" borderId="206" xfId="0" applyNumberFormat="1" applyFont="1" applyBorder="1" applyAlignment="1">
      <alignment horizontal="right"/>
    </xf>
    <xf numFmtId="1" fontId="8" fillId="0" borderId="209" xfId="0" applyNumberFormat="1" applyFont="1" applyBorder="1" applyAlignment="1">
      <alignment horizontal="right"/>
    </xf>
    <xf numFmtId="1" fontId="8" fillId="0" borderId="202" xfId="0" applyNumberFormat="1" applyFont="1" applyBorder="1" applyAlignment="1">
      <alignment horizontal="center" vertical="center"/>
    </xf>
    <xf numFmtId="1" fontId="8" fillId="0" borderId="210" xfId="0" applyNumberFormat="1" applyFont="1" applyBorder="1" applyAlignment="1">
      <alignment horizontal="right"/>
    </xf>
    <xf numFmtId="1" fontId="8" fillId="8" borderId="207" xfId="0" applyNumberFormat="1" applyFont="1" applyFill="1" applyBorder="1" applyProtection="1"/>
    <xf numFmtId="1" fontId="8" fillId="0" borderId="207" xfId="0" applyNumberFormat="1" applyFont="1" applyBorder="1"/>
    <xf numFmtId="1" fontId="8" fillId="7" borderId="207" xfId="0" applyNumberFormat="1" applyFont="1" applyFill="1" applyBorder="1" applyProtection="1">
      <protection locked="0"/>
    </xf>
    <xf numFmtId="1" fontId="8" fillId="10" borderId="208" xfId="0" applyNumberFormat="1" applyFont="1" applyFill="1" applyBorder="1" applyProtection="1"/>
    <xf numFmtId="1" fontId="8" fillId="3" borderId="204" xfId="0" applyNumberFormat="1" applyFont="1" applyFill="1" applyBorder="1" applyAlignment="1">
      <alignment horizontal="center" vertical="center" wrapText="1"/>
    </xf>
    <xf numFmtId="1" fontId="8" fillId="7" borderId="216" xfId="0" applyNumberFormat="1" applyFont="1" applyFill="1" applyBorder="1" applyAlignment="1" applyProtection="1">
      <alignment wrapText="1"/>
      <protection locked="0"/>
    </xf>
    <xf numFmtId="1" fontId="8" fillId="0" borderId="220" xfId="0" applyNumberFormat="1" applyFont="1" applyBorder="1" applyAlignment="1">
      <alignment horizontal="center" vertical="center" wrapText="1"/>
    </xf>
    <xf numFmtId="1" fontId="8" fillId="0" borderId="221" xfId="0" applyNumberFormat="1" applyFont="1" applyBorder="1" applyAlignment="1">
      <alignment horizontal="center" vertical="center" wrapText="1"/>
    </xf>
    <xf numFmtId="1" fontId="8" fillId="0" borderId="218" xfId="0" applyNumberFormat="1" applyFont="1" applyBorder="1" applyAlignment="1">
      <alignment horizontal="right" vertical="center" wrapText="1"/>
    </xf>
    <xf numFmtId="2" fontId="8" fillId="7" borderId="223" xfId="0" applyNumberFormat="1" applyFont="1" applyFill="1" applyBorder="1" applyProtection="1">
      <protection locked="0"/>
    </xf>
    <xf numFmtId="1" fontId="8" fillId="8" borderId="223" xfId="0" applyNumberFormat="1" applyFont="1" applyFill="1" applyBorder="1"/>
    <xf numFmtId="1" fontId="8" fillId="7" borderId="223" xfId="0" applyNumberFormat="1" applyFont="1" applyFill="1" applyBorder="1" applyProtection="1">
      <protection locked="0"/>
    </xf>
    <xf numFmtId="1" fontId="8" fillId="0" borderId="229" xfId="0" applyNumberFormat="1" applyFont="1" applyBorder="1" applyAlignment="1">
      <alignment horizontal="center" vertical="center"/>
    </xf>
    <xf numFmtId="1" fontId="8" fillId="0" borderId="225" xfId="0" applyNumberFormat="1" applyFont="1" applyBorder="1" applyAlignment="1">
      <alignment horizontal="center" vertical="center" wrapText="1"/>
    </xf>
    <xf numFmtId="1" fontId="8" fillId="0" borderId="213" xfId="0" applyNumberFormat="1" applyFont="1" applyBorder="1"/>
    <xf numFmtId="1" fontId="8" fillId="0" borderId="227" xfId="0" applyNumberFormat="1" applyFont="1" applyBorder="1"/>
    <xf numFmtId="1" fontId="7" fillId="3" borderId="226" xfId="0" applyNumberFormat="1" applyFont="1" applyFill="1" applyBorder="1" applyAlignment="1">
      <alignment vertical="top"/>
    </xf>
    <xf numFmtId="1" fontId="8" fillId="0" borderId="229" xfId="0" applyNumberFormat="1" applyFont="1" applyBorder="1" applyAlignment="1">
      <alignment horizontal="center" vertical="center" wrapText="1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219" xfId="0" applyNumberFormat="1" applyFont="1" applyBorder="1" applyAlignment="1">
      <alignment horizontal="center" vertical="center" wrapText="1"/>
    </xf>
    <xf numFmtId="1" fontId="8" fillId="0" borderId="218" xfId="0" applyNumberFormat="1" applyFont="1" applyBorder="1"/>
    <xf numFmtId="1" fontId="8" fillId="7" borderId="218" xfId="0" applyNumberFormat="1" applyFont="1" applyFill="1" applyBorder="1" applyProtection="1">
      <protection locked="0"/>
    </xf>
    <xf numFmtId="1" fontId="8" fillId="3" borderId="218" xfId="0" applyNumberFormat="1" applyFont="1" applyFill="1" applyBorder="1"/>
    <xf numFmtId="1" fontId="7" fillId="7" borderId="218" xfId="0" applyNumberFormat="1" applyFont="1" applyFill="1" applyBorder="1" applyProtection="1">
      <protection locked="0"/>
    </xf>
    <xf numFmtId="1" fontId="8" fillId="7" borderId="213" xfId="0" applyNumberFormat="1" applyFont="1" applyFill="1" applyBorder="1" applyProtection="1">
      <protection locked="0"/>
    </xf>
    <xf numFmtId="1" fontId="8" fillId="0" borderId="229" xfId="0" applyNumberFormat="1" applyFont="1" applyBorder="1"/>
    <xf numFmtId="1" fontId="8" fillId="0" borderId="225" xfId="0" applyNumberFormat="1" applyFont="1" applyBorder="1"/>
    <xf numFmtId="1" fontId="8" fillId="0" borderId="224" xfId="0" applyNumberFormat="1" applyFont="1" applyBorder="1"/>
    <xf numFmtId="1" fontId="5" fillId="3" borderId="226" xfId="0" applyNumberFormat="1" applyFont="1" applyFill="1" applyBorder="1"/>
    <xf numFmtId="1" fontId="7" fillId="0" borderId="226" xfId="0" applyNumberFormat="1" applyFont="1" applyBorder="1"/>
    <xf numFmtId="1" fontId="8" fillId="0" borderId="225" xfId="0" applyNumberFormat="1" applyFont="1" applyBorder="1" applyAlignment="1">
      <alignment horizontal="center" vertical="center"/>
    </xf>
    <xf numFmtId="1" fontId="8" fillId="0" borderId="226" xfId="0" applyNumberFormat="1" applyFont="1" applyBorder="1" applyAlignment="1">
      <alignment horizontal="center" vertical="center"/>
    </xf>
    <xf numFmtId="1" fontId="8" fillId="0" borderId="225" xfId="0" applyNumberFormat="1" applyFont="1" applyBorder="1" applyAlignment="1">
      <alignment horizontal="center"/>
    </xf>
    <xf numFmtId="1" fontId="8" fillId="0" borderId="221" xfId="0" applyNumberFormat="1" applyFont="1" applyBorder="1" applyAlignment="1">
      <alignment horizontal="center" vertical="center"/>
    </xf>
    <xf numFmtId="1" fontId="8" fillId="0" borderId="218" xfId="0" applyNumberFormat="1" applyFont="1" applyBorder="1" applyAlignment="1">
      <alignment horizontal="center" vertical="center" wrapText="1"/>
    </xf>
    <xf numFmtId="1" fontId="8" fillId="7" borderId="22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18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229" xfId="0" applyNumberFormat="1" applyFont="1" applyFill="1" applyBorder="1"/>
    <xf numFmtId="1" fontId="8" fillId="8" borderId="225" xfId="0" applyNumberFormat="1" applyFont="1" applyFill="1" applyBorder="1"/>
    <xf numFmtId="1" fontId="8" fillId="0" borderId="224" xfId="0" applyNumberFormat="1" applyFont="1" applyBorder="1" applyAlignment="1">
      <alignment horizontal="center" vertical="center" wrapText="1"/>
    </xf>
    <xf numFmtId="1" fontId="8" fillId="7" borderId="22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3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25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224" xfId="0" applyNumberFormat="1" applyFont="1" applyFill="1" applyBorder="1" applyAlignment="1">
      <alignment horizontal="center" vertical="center" wrapText="1"/>
    </xf>
    <xf numFmtId="1" fontId="8" fillId="3" borderId="229" xfId="0" applyNumberFormat="1" applyFont="1" applyFill="1" applyBorder="1" applyAlignment="1">
      <alignment horizontal="center" vertical="center" wrapText="1"/>
    </xf>
    <xf numFmtId="1" fontId="8" fillId="0" borderId="226" xfId="0" applyNumberFormat="1" applyFont="1" applyBorder="1" applyAlignment="1">
      <alignment horizontal="center" vertical="center" wrapText="1"/>
    </xf>
    <xf numFmtId="1" fontId="8" fillId="0" borderId="231" xfId="0" applyNumberFormat="1" applyFont="1" applyBorder="1" applyAlignment="1">
      <alignment horizontal="center" vertical="center" wrapText="1"/>
    </xf>
    <xf numFmtId="1" fontId="8" fillId="7" borderId="232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229" xfId="0" applyNumberFormat="1" applyFont="1" applyFill="1" applyBorder="1" applyAlignment="1">
      <alignment horizontal="center" vertical="center" wrapText="1"/>
    </xf>
    <xf numFmtId="1" fontId="8" fillId="10" borderId="225" xfId="0" applyNumberFormat="1" applyFont="1" applyFill="1" applyBorder="1" applyAlignment="1">
      <alignment horizontal="center" vertical="center" wrapText="1"/>
    </xf>
    <xf numFmtId="1" fontId="8" fillId="10" borderId="226" xfId="0" applyNumberFormat="1" applyFont="1" applyFill="1" applyBorder="1" applyAlignment="1">
      <alignment horizontal="center" vertical="center" wrapText="1"/>
    </xf>
    <xf numFmtId="1" fontId="8" fillId="0" borderId="224" xfId="0" applyNumberFormat="1" applyFont="1" applyBorder="1" applyAlignment="1">
      <alignment horizontal="center" vertical="center"/>
    </xf>
    <xf numFmtId="1" fontId="8" fillId="7" borderId="2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1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25" xfId="0" applyNumberFormat="1" applyFont="1" applyBorder="1" applyAlignment="1">
      <alignment horizontal="right" wrapText="1"/>
    </xf>
    <xf numFmtId="1" fontId="8" fillId="0" borderId="229" xfId="0" applyNumberFormat="1" applyFont="1" applyBorder="1" applyAlignment="1">
      <alignment horizontal="right" wrapText="1"/>
    </xf>
    <xf numFmtId="1" fontId="8" fillId="0" borderId="225" xfId="0" applyNumberFormat="1" applyFont="1" applyBorder="1" applyAlignment="1">
      <alignment horizontal="right"/>
    </xf>
    <xf numFmtId="1" fontId="8" fillId="0" borderId="229" xfId="0" applyNumberFormat="1" applyFont="1" applyBorder="1" applyAlignment="1">
      <alignment horizontal="right"/>
    </xf>
    <xf numFmtId="1" fontId="8" fillId="0" borderId="221" xfId="0" applyNumberFormat="1" applyFont="1" applyBorder="1" applyAlignment="1">
      <alignment horizontal="right"/>
    </xf>
    <xf numFmtId="1" fontId="8" fillId="0" borderId="226" xfId="0" applyNumberFormat="1" applyFont="1" applyBorder="1" applyAlignment="1">
      <alignment horizontal="right"/>
    </xf>
    <xf numFmtId="1" fontId="8" fillId="0" borderId="224" xfId="0" applyNumberFormat="1" applyFont="1" applyBorder="1" applyAlignment="1">
      <alignment horizontal="right"/>
    </xf>
    <xf numFmtId="1" fontId="8" fillId="0" borderId="218" xfId="0" applyNumberFormat="1" applyFont="1" applyBorder="1" applyAlignment="1">
      <alignment horizontal="right" wrapText="1"/>
    </xf>
    <xf numFmtId="1" fontId="8" fillId="0" borderId="224" xfId="0" applyNumberFormat="1" applyFont="1" applyBorder="1" applyAlignment="1">
      <alignment horizontal="right" wrapText="1"/>
    </xf>
    <xf numFmtId="1" fontId="8" fillId="3" borderId="224" xfId="0" applyNumberFormat="1" applyFont="1" applyFill="1" applyBorder="1" applyAlignment="1">
      <alignment horizontal="right"/>
    </xf>
    <xf numFmtId="1" fontId="8" fillId="10" borderId="213" xfId="0" applyNumberFormat="1" applyFont="1" applyFill="1" applyBorder="1" applyProtection="1"/>
    <xf numFmtId="1" fontId="8" fillId="7" borderId="228" xfId="0" applyNumberFormat="1" applyFont="1" applyFill="1" applyBorder="1" applyProtection="1">
      <protection locked="0"/>
    </xf>
    <xf numFmtId="1" fontId="8" fillId="7" borderId="215" xfId="0" applyNumberFormat="1" applyFont="1" applyFill="1" applyBorder="1" applyProtection="1">
      <protection locked="0"/>
    </xf>
    <xf numFmtId="1" fontId="8" fillId="10" borderId="217" xfId="0" applyNumberFormat="1" applyFont="1" applyFill="1" applyBorder="1" applyProtection="1"/>
    <xf numFmtId="1" fontId="8" fillId="10" borderId="214" xfId="0" applyNumberFormat="1" applyFont="1" applyFill="1" applyBorder="1" applyProtection="1"/>
    <xf numFmtId="1" fontId="8" fillId="0" borderId="224" xfId="0" applyNumberFormat="1" applyFont="1" applyBorder="1" applyAlignment="1">
      <alignment horizontal="left" vertical="center"/>
    </xf>
    <xf numFmtId="1" fontId="8" fillId="8" borderId="229" xfId="0" applyNumberFormat="1" applyFont="1" applyFill="1" applyBorder="1" applyProtection="1"/>
    <xf numFmtId="1" fontId="8" fillId="10" borderId="229" xfId="0" applyNumberFormat="1" applyFont="1" applyFill="1" applyBorder="1" applyProtection="1"/>
    <xf numFmtId="1" fontId="8" fillId="0" borderId="221" xfId="0" applyNumberFormat="1" applyFont="1" applyBorder="1"/>
    <xf numFmtId="1" fontId="8" fillId="10" borderId="215" xfId="0" applyNumberFormat="1" applyFont="1" applyFill="1" applyBorder="1" applyProtection="1"/>
    <xf numFmtId="1" fontId="8" fillId="3" borderId="217" xfId="0" applyNumberFormat="1" applyFont="1" applyFill="1" applyBorder="1" applyAlignment="1">
      <alignment horizontal="right" wrapText="1"/>
    </xf>
    <xf numFmtId="1" fontId="8" fillId="3" borderId="217" xfId="0" applyNumberFormat="1" applyFont="1" applyFill="1" applyBorder="1" applyAlignment="1">
      <alignment horizontal="right"/>
    </xf>
    <xf numFmtId="1" fontId="8" fillId="4" borderId="213" xfId="0" applyNumberFormat="1" applyFont="1" applyFill="1" applyBorder="1" applyProtection="1"/>
    <xf numFmtId="1" fontId="8" fillId="4" borderId="228" xfId="0" applyNumberFormat="1" applyFont="1" applyFill="1" applyBorder="1" applyProtection="1"/>
    <xf numFmtId="1" fontId="8" fillId="4" borderId="227" xfId="0" applyNumberFormat="1" applyFont="1" applyFill="1" applyBorder="1" applyProtection="1"/>
    <xf numFmtId="1" fontId="8" fillId="4" borderId="230" xfId="0" applyNumberFormat="1" applyFont="1" applyFill="1" applyBorder="1" applyProtection="1"/>
    <xf numFmtId="1" fontId="8" fillId="4" borderId="217" xfId="0" applyNumberFormat="1" applyFont="1" applyFill="1" applyBorder="1" applyProtection="1"/>
    <xf numFmtId="1" fontId="8" fillId="10" borderId="228" xfId="0" applyNumberFormat="1" applyFont="1" applyFill="1" applyBorder="1" applyProtection="1"/>
    <xf numFmtId="1" fontId="8" fillId="3" borderId="224" xfId="0" applyNumberFormat="1" applyFont="1" applyFill="1" applyBorder="1" applyAlignment="1">
      <alignment horizontal="right" wrapText="1"/>
    </xf>
    <xf numFmtId="1" fontId="8" fillId="8" borderId="225" xfId="0" applyNumberFormat="1" applyFont="1" applyFill="1" applyBorder="1" applyProtection="1"/>
    <xf numFmtId="1" fontId="8" fillId="7" borderId="229" xfId="0" applyNumberFormat="1" applyFont="1" applyFill="1" applyBorder="1" applyProtection="1">
      <protection locked="0"/>
    </xf>
    <xf numFmtId="1" fontId="8" fillId="7" borderId="225" xfId="0" applyNumberFormat="1" applyFont="1" applyFill="1" applyBorder="1" applyProtection="1">
      <protection locked="0"/>
    </xf>
    <xf numFmtId="1" fontId="8" fillId="7" borderId="224" xfId="0" applyNumberFormat="1" applyFont="1" applyFill="1" applyBorder="1" applyProtection="1">
      <protection locked="0"/>
    </xf>
    <xf numFmtId="1" fontId="8" fillId="8" borderId="218" xfId="0" applyNumberFormat="1" applyFont="1" applyFill="1" applyBorder="1" applyProtection="1"/>
    <xf numFmtId="1" fontId="8" fillId="8" borderId="228" xfId="0" applyNumberFormat="1" applyFont="1" applyFill="1" applyBorder="1" applyProtection="1"/>
    <xf numFmtId="1" fontId="8" fillId="8" borderId="218" xfId="0" applyNumberFormat="1" applyFont="1" applyFill="1" applyBorder="1"/>
    <xf numFmtId="1" fontId="5" fillId="3" borderId="227" xfId="0" applyNumberFormat="1" applyFont="1" applyFill="1" applyBorder="1" applyAlignment="1">
      <alignment horizontal="left"/>
    </xf>
    <xf numFmtId="1" fontId="7" fillId="0" borderId="233" xfId="0" applyNumberFormat="1" applyFont="1" applyBorder="1"/>
    <xf numFmtId="1" fontId="8" fillId="0" borderId="220" xfId="0" applyNumberFormat="1" applyFont="1" applyBorder="1" applyAlignment="1">
      <alignment horizontal="center" vertical="center"/>
    </xf>
    <xf numFmtId="1" fontId="8" fillId="0" borderId="217" xfId="0" applyNumberFormat="1" applyFont="1" applyBorder="1" applyAlignment="1">
      <alignment horizontal="right" wrapText="1"/>
    </xf>
    <xf numFmtId="1" fontId="8" fillId="4" borderId="227" xfId="0" applyNumberFormat="1" applyFont="1" applyFill="1" applyBorder="1" applyAlignment="1">
      <alignment wrapText="1"/>
    </xf>
    <xf numFmtId="1" fontId="8" fillId="0" borderId="227" xfId="0" applyNumberFormat="1" applyFont="1" applyBorder="1" applyAlignment="1">
      <alignment wrapText="1"/>
    </xf>
    <xf numFmtId="1" fontId="8" fillId="3" borderId="234" xfId="0" applyNumberFormat="1" applyFont="1" applyFill="1" applyBorder="1" applyAlignment="1">
      <alignment horizontal="center" vertical="center" wrapText="1"/>
    </xf>
    <xf numFmtId="1" fontId="8" fillId="7" borderId="223" xfId="0" applyNumberFormat="1" applyFont="1" applyFill="1" applyBorder="1" applyAlignment="1" applyProtection="1">
      <alignment wrapText="1"/>
      <protection locked="0"/>
    </xf>
    <xf numFmtId="1" fontId="8" fillId="7" borderId="218" xfId="0" applyNumberFormat="1" applyFont="1" applyFill="1" applyBorder="1" applyAlignment="1" applyProtection="1">
      <alignment wrapText="1"/>
      <protection locked="0"/>
    </xf>
    <xf numFmtId="1" fontId="8" fillId="10" borderId="216" xfId="0" applyNumberFormat="1" applyFont="1" applyFill="1" applyBorder="1" applyAlignment="1" applyProtection="1">
      <alignment wrapText="1"/>
    </xf>
    <xf numFmtId="1" fontId="8" fillId="0" borderId="235" xfId="1" applyNumberFormat="1" applyFont="1" applyFill="1" applyBorder="1" applyAlignment="1">
      <alignment horizontal="right" wrapText="1"/>
    </xf>
    <xf numFmtId="1" fontId="8" fillId="0" borderId="236" xfId="1" applyNumberFormat="1" applyFont="1" applyFill="1" applyBorder="1" applyAlignment="1">
      <alignment horizontal="right" wrapText="1"/>
    </xf>
    <xf numFmtId="1" fontId="8" fillId="0" borderId="237" xfId="1" applyNumberFormat="1" applyFont="1" applyFill="1" applyBorder="1" applyAlignment="1">
      <alignment horizontal="right" wrapText="1"/>
    </xf>
    <xf numFmtId="1" fontId="8" fillId="0" borderId="238" xfId="1" applyNumberFormat="1" applyFont="1" applyFill="1" applyBorder="1" applyAlignment="1">
      <alignment horizontal="right" wrapText="1"/>
    </xf>
    <xf numFmtId="1" fontId="8" fillId="0" borderId="239" xfId="1" applyNumberFormat="1" applyFont="1" applyFill="1" applyBorder="1" applyAlignment="1">
      <alignment horizontal="right" wrapText="1"/>
    </xf>
    <xf numFmtId="1" fontId="8" fillId="0" borderId="240" xfId="1" applyNumberFormat="1" applyFont="1" applyFill="1" applyBorder="1" applyAlignment="1">
      <alignment horizontal="right" wrapText="1"/>
    </xf>
    <xf numFmtId="1" fontId="8" fillId="7" borderId="241" xfId="0" applyNumberFormat="1" applyFont="1" applyFill="1" applyBorder="1" applyAlignment="1" applyProtection="1">
      <alignment wrapText="1"/>
      <protection locked="0"/>
    </xf>
    <xf numFmtId="1" fontId="8" fillId="10" borderId="241" xfId="0" applyNumberFormat="1" applyFont="1" applyFill="1" applyBorder="1" applyAlignment="1" applyProtection="1">
      <alignment wrapText="1"/>
    </xf>
    <xf numFmtId="1" fontId="8" fillId="7" borderId="242" xfId="0" applyNumberFormat="1" applyFont="1" applyFill="1" applyBorder="1" applyAlignment="1" applyProtection="1">
      <alignment wrapText="1"/>
      <protection locked="0"/>
    </xf>
    <xf numFmtId="1" fontId="8" fillId="0" borderId="244" xfId="1" applyNumberFormat="1" applyFont="1" applyFill="1" applyBorder="1" applyAlignment="1">
      <alignment horizontal="right" wrapText="1"/>
    </xf>
    <xf numFmtId="1" fontId="8" fillId="0" borderId="245" xfId="1" applyNumberFormat="1" applyFont="1" applyFill="1" applyBorder="1" applyAlignment="1">
      <alignment horizontal="right" wrapText="1"/>
    </xf>
    <xf numFmtId="1" fontId="8" fillId="0" borderId="241" xfId="0" applyNumberFormat="1" applyFont="1" applyBorder="1" applyAlignment="1">
      <alignment horizontal="right" wrapText="1"/>
    </xf>
    <xf numFmtId="1" fontId="8" fillId="10" borderId="242" xfId="0" applyNumberFormat="1" applyFont="1" applyFill="1" applyBorder="1" applyAlignment="1" applyProtection="1">
      <alignment wrapText="1"/>
    </xf>
    <xf numFmtId="1" fontId="8" fillId="0" borderId="246" xfId="0" applyNumberFormat="1" applyFont="1" applyBorder="1" applyAlignment="1">
      <alignment horizontal="right" wrapText="1"/>
    </xf>
    <xf numFmtId="1" fontId="8" fillId="0" borderId="247" xfId="2" applyNumberFormat="1" applyFont="1" applyFill="1" applyBorder="1" applyAlignment="1">
      <alignment horizontal="right" wrapText="1"/>
    </xf>
    <xf numFmtId="1" fontId="8" fillId="0" borderId="248" xfId="2" applyNumberFormat="1" applyFont="1" applyFill="1" applyBorder="1" applyAlignment="1">
      <alignment horizontal="right" wrapText="1"/>
    </xf>
    <xf numFmtId="1" fontId="8" fillId="2" borderId="249" xfId="2" applyNumberFormat="1" applyFont="1" applyBorder="1" applyAlignment="1" applyProtection="1">
      <alignment wrapText="1"/>
      <protection locked="0"/>
    </xf>
    <xf numFmtId="1" fontId="8" fillId="2" borderId="250" xfId="2" applyNumberFormat="1" applyFont="1" applyBorder="1" applyAlignment="1" applyProtection="1">
      <alignment wrapText="1"/>
      <protection locked="0"/>
    </xf>
    <xf numFmtId="1" fontId="8" fillId="2" borderId="251" xfId="2" applyNumberFormat="1" applyFont="1" applyBorder="1" applyAlignment="1" applyProtection="1">
      <alignment wrapText="1"/>
      <protection locked="0"/>
    </xf>
    <xf numFmtId="1" fontId="8" fillId="2" borderId="252" xfId="2" applyNumberFormat="1" applyFont="1" applyBorder="1" applyAlignment="1" applyProtection="1">
      <alignment wrapText="1"/>
      <protection locked="0"/>
    </xf>
    <xf numFmtId="1" fontId="8" fillId="2" borderId="253" xfId="2" applyNumberFormat="1" applyFont="1" applyBorder="1" applyAlignment="1" applyProtection="1">
      <alignment wrapText="1"/>
      <protection locked="0"/>
    </xf>
    <xf numFmtId="1" fontId="8" fillId="2" borderId="247" xfId="2" applyNumberFormat="1" applyFont="1" applyBorder="1" applyAlignment="1" applyProtection="1">
      <alignment wrapText="1"/>
      <protection locked="0"/>
    </xf>
    <xf numFmtId="1" fontId="8" fillId="2" borderId="254" xfId="2" applyNumberFormat="1" applyFont="1" applyBorder="1" applyAlignment="1" applyProtection="1">
      <alignment wrapText="1"/>
      <protection locked="0"/>
    </xf>
    <xf numFmtId="1" fontId="8" fillId="0" borderId="235" xfId="2" applyNumberFormat="1" applyFont="1" applyFill="1" applyBorder="1" applyAlignment="1">
      <alignment horizontal="right" wrapText="1"/>
    </xf>
    <xf numFmtId="1" fontId="8" fillId="0" borderId="255" xfId="2" applyNumberFormat="1" applyFont="1" applyFill="1" applyBorder="1" applyAlignment="1">
      <alignment horizontal="right" wrapText="1"/>
    </xf>
    <xf numFmtId="1" fontId="8" fillId="2" borderId="256" xfId="2" applyNumberFormat="1" applyFont="1" applyBorder="1" applyAlignment="1" applyProtection="1">
      <alignment wrapText="1"/>
      <protection locked="0"/>
    </xf>
    <xf numFmtId="1" fontId="8" fillId="2" borderId="257" xfId="2" applyNumberFormat="1" applyFont="1" applyBorder="1" applyAlignment="1" applyProtection="1">
      <alignment wrapText="1"/>
      <protection locked="0"/>
    </xf>
    <xf numFmtId="1" fontId="8" fillId="2" borderId="258" xfId="2" applyNumberFormat="1" applyFont="1" applyBorder="1" applyAlignment="1" applyProtection="1">
      <alignment wrapText="1"/>
      <protection locked="0"/>
    </xf>
    <xf numFmtId="1" fontId="8" fillId="2" borderId="259" xfId="2" applyNumberFormat="1" applyFont="1" applyBorder="1" applyAlignment="1" applyProtection="1">
      <alignment wrapText="1"/>
      <protection locked="0"/>
    </xf>
    <xf numFmtId="1" fontId="8" fillId="2" borderId="260" xfId="2" applyNumberFormat="1" applyFont="1" applyBorder="1" applyAlignment="1" applyProtection="1">
      <alignment wrapText="1"/>
      <protection locked="0"/>
    </xf>
    <xf numFmtId="1" fontId="8" fillId="2" borderId="235" xfId="2" applyNumberFormat="1" applyFont="1" applyBorder="1" applyAlignment="1" applyProtection="1">
      <alignment wrapText="1"/>
      <protection locked="0"/>
    </xf>
    <xf numFmtId="1" fontId="8" fillId="10" borderId="235" xfId="2" applyNumberFormat="1" applyFont="1" applyFill="1" applyBorder="1" applyAlignment="1" applyProtection="1">
      <alignment wrapText="1"/>
    </xf>
    <xf numFmtId="1" fontId="8" fillId="2" borderId="261" xfId="2" applyNumberFormat="1" applyFont="1" applyBorder="1" applyAlignment="1" applyProtection="1">
      <alignment wrapText="1"/>
      <protection locked="0"/>
    </xf>
    <xf numFmtId="1" fontId="8" fillId="2" borderId="262" xfId="2" applyNumberFormat="1" applyFont="1" applyBorder="1" applyAlignment="1" applyProtection="1">
      <alignment wrapText="1"/>
      <protection locked="0"/>
    </xf>
    <xf numFmtId="1" fontId="8" fillId="2" borderId="263" xfId="2" applyNumberFormat="1" applyFont="1" applyBorder="1" applyAlignment="1" applyProtection="1">
      <alignment wrapText="1"/>
      <protection locked="0"/>
    </xf>
    <xf numFmtId="1" fontId="8" fillId="2" borderId="264" xfId="2" applyNumberFormat="1" applyFont="1" applyBorder="1" applyAlignment="1" applyProtection="1">
      <alignment wrapText="1"/>
      <protection locked="0"/>
    </xf>
    <xf numFmtId="1" fontId="8" fillId="7" borderId="265" xfId="0" applyNumberFormat="1" applyFont="1" applyFill="1" applyBorder="1" applyAlignment="1" applyProtection="1">
      <alignment wrapText="1"/>
      <protection locked="0"/>
    </xf>
    <xf numFmtId="1" fontId="8" fillId="7" borderId="244" xfId="0" applyNumberFormat="1" applyFont="1" applyFill="1" applyBorder="1" applyAlignment="1" applyProtection="1">
      <alignment wrapText="1"/>
      <protection locked="0"/>
    </xf>
    <xf numFmtId="1" fontId="8" fillId="7" borderId="266" xfId="0" applyNumberFormat="1" applyFont="1" applyFill="1" applyBorder="1" applyAlignment="1" applyProtection="1">
      <alignment wrapText="1"/>
      <protection locked="0"/>
    </xf>
    <xf numFmtId="1" fontId="8" fillId="0" borderId="267" xfId="2" applyNumberFormat="1" applyFont="1" applyFill="1" applyBorder="1" applyAlignment="1">
      <alignment horizontal="right" wrapText="1"/>
    </xf>
    <xf numFmtId="1" fontId="8" fillId="0" borderId="268" xfId="2" applyNumberFormat="1" applyFont="1" applyFill="1" applyBorder="1" applyAlignment="1">
      <alignment horizontal="right" wrapText="1"/>
    </xf>
    <xf numFmtId="1" fontId="8" fillId="2" borderId="269" xfId="2" applyNumberFormat="1" applyFont="1" applyBorder="1" applyAlignment="1" applyProtection="1">
      <alignment wrapText="1"/>
      <protection locked="0"/>
    </xf>
    <xf numFmtId="1" fontId="8" fillId="2" borderId="270" xfId="2" applyNumberFormat="1" applyFont="1" applyBorder="1" applyAlignment="1" applyProtection="1">
      <alignment wrapText="1"/>
      <protection locked="0"/>
    </xf>
    <xf numFmtId="1" fontId="8" fillId="2" borderId="271" xfId="2" applyNumberFormat="1" applyFont="1" applyBorder="1" applyAlignment="1" applyProtection="1">
      <alignment wrapText="1"/>
      <protection locked="0"/>
    </xf>
    <xf numFmtId="1" fontId="8" fillId="2" borderId="272" xfId="2" applyNumberFormat="1" applyFont="1" applyBorder="1" applyAlignment="1" applyProtection="1">
      <alignment wrapText="1"/>
      <protection locked="0"/>
    </xf>
    <xf numFmtId="1" fontId="8" fillId="10" borderId="267" xfId="2" applyNumberFormat="1" applyFont="1" applyFill="1" applyBorder="1" applyAlignment="1" applyProtection="1">
      <alignment wrapText="1"/>
    </xf>
    <xf numFmtId="1" fontId="8" fillId="3" borderId="242" xfId="0" applyNumberFormat="1" applyFont="1" applyFill="1" applyBorder="1" applyAlignment="1">
      <alignment horizontal="right" wrapText="1"/>
    </xf>
    <xf numFmtId="1" fontId="8" fillId="3" borderId="273" xfId="0" applyNumberFormat="1" applyFont="1" applyFill="1" applyBorder="1" applyAlignment="1">
      <alignment horizontal="right" wrapText="1"/>
    </xf>
    <xf numFmtId="1" fontId="8" fillId="3" borderId="241" xfId="0" applyNumberFormat="1" applyFont="1" applyFill="1" applyBorder="1" applyAlignment="1">
      <alignment horizontal="right" wrapText="1"/>
    </xf>
    <xf numFmtId="1" fontId="8" fillId="10" borderId="241" xfId="0" applyNumberFormat="1" applyFont="1" applyFill="1" applyBorder="1" applyAlignment="1">
      <alignment horizontal="right" wrapText="1"/>
    </xf>
    <xf numFmtId="1" fontId="8" fillId="7" borderId="278" xfId="0" applyNumberFormat="1" applyFont="1" applyFill="1" applyBorder="1" applyProtection="1">
      <protection locked="0"/>
    </xf>
    <xf numFmtId="1" fontId="6" fillId="3" borderId="276" xfId="0" applyNumberFormat="1" applyFont="1" applyFill="1" applyBorder="1" applyAlignment="1">
      <alignment horizontal="center"/>
    </xf>
    <xf numFmtId="1" fontId="1" fillId="0" borderId="279" xfId="0" applyNumberFormat="1" applyFont="1" applyBorder="1" applyAlignment="1">
      <alignment vertical="center"/>
    </xf>
    <xf numFmtId="1" fontId="8" fillId="0" borderId="279" xfId="0" applyNumberFormat="1" applyFont="1" applyBorder="1" applyAlignment="1">
      <alignment vertical="center"/>
    </xf>
    <xf numFmtId="1" fontId="8" fillId="0" borderId="279" xfId="0" applyNumberFormat="1" applyFont="1" applyBorder="1" applyAlignment="1" applyProtection="1">
      <alignment horizontal="center" vertical="center" wrapText="1"/>
      <protection hidden="1"/>
    </xf>
    <xf numFmtId="1" fontId="8" fillId="0" borderId="280" xfId="0" applyNumberFormat="1" applyFont="1" applyBorder="1" applyAlignment="1">
      <alignment horizontal="center" vertical="center" wrapText="1"/>
    </xf>
    <xf numFmtId="1" fontId="8" fillId="0" borderId="275" xfId="0" applyNumberFormat="1" applyFont="1" applyBorder="1" applyAlignment="1">
      <alignment horizontal="center" vertical="center" wrapText="1"/>
    </xf>
    <xf numFmtId="1" fontId="8" fillId="0" borderId="277" xfId="0" applyNumberFormat="1" applyFont="1" applyBorder="1" applyAlignment="1">
      <alignment horizontal="center" vertical="center" wrapText="1"/>
    </xf>
    <xf numFmtId="1" fontId="8" fillId="0" borderId="241" xfId="0" applyNumberFormat="1" applyFont="1" applyBorder="1"/>
    <xf numFmtId="1" fontId="7" fillId="3" borderId="276" xfId="0" applyNumberFormat="1" applyFont="1" applyFill="1" applyBorder="1" applyAlignment="1">
      <alignment vertical="top"/>
    </xf>
    <xf numFmtId="1" fontId="8" fillId="0" borderId="246" xfId="0" applyNumberFormat="1" applyFont="1" applyBorder="1" applyAlignment="1">
      <alignment horizontal="center" vertical="center" wrapText="1"/>
    </xf>
    <xf numFmtId="1" fontId="8" fillId="0" borderId="280" xfId="0" applyNumberFormat="1" applyFont="1" applyBorder="1"/>
    <xf numFmtId="1" fontId="5" fillId="3" borderId="276" xfId="0" applyNumberFormat="1" applyFont="1" applyFill="1" applyBorder="1"/>
    <xf numFmtId="1" fontId="7" fillId="0" borderId="276" xfId="0" applyNumberFormat="1" applyFont="1" applyBorder="1"/>
    <xf numFmtId="1" fontId="8" fillId="0" borderId="280" xfId="0" applyNumberFormat="1" applyFont="1" applyBorder="1" applyAlignment="1">
      <alignment horizontal="center" vertical="center"/>
    </xf>
    <xf numFmtId="1" fontId="8" fillId="0" borderId="276" xfId="0" applyNumberFormat="1" applyFont="1" applyBorder="1" applyAlignment="1">
      <alignment horizontal="center" vertical="center"/>
    </xf>
    <xf numFmtId="1" fontId="8" fillId="0" borderId="280" xfId="0" applyNumberFormat="1" applyFont="1" applyBorder="1" applyAlignment="1">
      <alignment horizontal="center"/>
    </xf>
    <xf numFmtId="1" fontId="8" fillId="0" borderId="277" xfId="0" applyNumberFormat="1" applyFont="1" applyBorder="1" applyAlignment="1">
      <alignment horizontal="center" vertical="center"/>
    </xf>
    <xf numFmtId="1" fontId="8" fillId="8" borderId="280" xfId="0" applyNumberFormat="1" applyFont="1" applyFill="1" applyBorder="1"/>
    <xf numFmtId="1" fontId="8" fillId="0" borderId="282" xfId="0" applyNumberFormat="1" applyFont="1" applyBorder="1" applyAlignment="1">
      <alignment horizontal="center" vertical="center" wrapText="1"/>
    </xf>
    <xf numFmtId="1" fontId="8" fillId="7" borderId="2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80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276" xfId="0" applyNumberFormat="1" applyFont="1" applyBorder="1" applyAlignment="1">
      <alignment horizontal="center" vertical="center" wrapText="1"/>
    </xf>
    <xf numFmtId="1" fontId="8" fillId="7" borderId="28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243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280" xfId="0" applyNumberFormat="1" applyFont="1" applyFill="1" applyBorder="1" applyAlignment="1">
      <alignment horizontal="center" vertical="center" wrapText="1"/>
    </xf>
    <xf numFmtId="1" fontId="8" fillId="10" borderId="276" xfId="0" applyNumberFormat="1" applyFont="1" applyFill="1" applyBorder="1" applyAlignment="1">
      <alignment horizontal="center" vertical="center" wrapText="1"/>
    </xf>
    <xf numFmtId="1" fontId="8" fillId="0" borderId="282" xfId="0" applyNumberFormat="1" applyFont="1" applyBorder="1" applyAlignment="1">
      <alignment horizontal="center" vertical="center"/>
    </xf>
    <xf numFmtId="1" fontId="8" fillId="0" borderId="280" xfId="0" applyNumberFormat="1" applyFont="1" applyBorder="1" applyAlignment="1">
      <alignment horizontal="right" wrapText="1"/>
    </xf>
    <xf numFmtId="1" fontId="8" fillId="0" borderId="280" xfId="0" applyNumberFormat="1" applyFont="1" applyBorder="1" applyAlignment="1">
      <alignment horizontal="right"/>
    </xf>
    <xf numFmtId="1" fontId="8" fillId="0" borderId="282" xfId="0" applyNumberFormat="1" applyFont="1" applyBorder="1" applyAlignment="1">
      <alignment horizontal="right"/>
    </xf>
    <xf numFmtId="1" fontId="8" fillId="0" borderId="277" xfId="0" applyNumberFormat="1" applyFont="1" applyBorder="1" applyAlignment="1">
      <alignment horizontal="right"/>
    </xf>
    <xf numFmtId="1" fontId="8" fillId="0" borderId="276" xfId="0" applyNumberFormat="1" applyFont="1" applyBorder="1" applyAlignment="1">
      <alignment horizontal="right"/>
    </xf>
    <xf numFmtId="1" fontId="8" fillId="0" borderId="243" xfId="0" applyNumberFormat="1" applyFont="1" applyBorder="1" applyAlignment="1">
      <alignment horizontal="center" vertical="center"/>
    </xf>
    <xf numFmtId="1" fontId="8" fillId="0" borderId="278" xfId="0" applyNumberFormat="1" applyFont="1" applyBorder="1" applyAlignment="1">
      <alignment horizontal="center" vertical="center"/>
    </xf>
    <xf numFmtId="1" fontId="8" fillId="7" borderId="242" xfId="0" applyNumberFormat="1" applyFont="1" applyFill="1" applyBorder="1" applyProtection="1">
      <protection locked="0"/>
    </xf>
    <xf numFmtId="1" fontId="8" fillId="0" borderId="277" xfId="0" applyNumberFormat="1" applyFont="1" applyBorder="1"/>
    <xf numFmtId="1" fontId="8" fillId="4" borderId="273" xfId="0" applyNumberFormat="1" applyFont="1" applyFill="1" applyBorder="1" applyProtection="1"/>
    <xf numFmtId="1" fontId="8" fillId="7" borderId="273" xfId="0" applyNumberFormat="1" applyFont="1" applyFill="1" applyBorder="1" applyProtection="1">
      <protection locked="0"/>
    </xf>
    <xf numFmtId="1" fontId="8" fillId="8" borderId="280" xfId="0" applyNumberFormat="1" applyFont="1" applyFill="1" applyBorder="1" applyProtection="1"/>
    <xf numFmtId="1" fontId="8" fillId="7" borderId="280" xfId="0" applyNumberFormat="1" applyFont="1" applyFill="1" applyBorder="1" applyProtection="1">
      <protection locked="0"/>
    </xf>
    <xf numFmtId="1" fontId="8" fillId="0" borderId="275" xfId="0" applyNumberFormat="1" applyFont="1" applyBorder="1" applyAlignment="1">
      <alignment horizontal="center" vertical="center"/>
    </xf>
    <xf numFmtId="1" fontId="8" fillId="3" borderId="246" xfId="0" applyNumberFormat="1" applyFont="1" applyFill="1" applyBorder="1" applyAlignment="1">
      <alignment horizontal="center" vertical="center" wrapText="1"/>
    </xf>
    <xf numFmtId="1" fontId="8" fillId="3" borderId="254" xfId="0" applyNumberFormat="1" applyFont="1" applyFill="1" applyBorder="1" applyAlignment="1">
      <alignment horizontal="center" vertical="center" wrapText="1"/>
    </xf>
    <xf numFmtId="1" fontId="8" fillId="0" borderId="285" xfId="2" applyNumberFormat="1" applyFont="1" applyFill="1" applyBorder="1" applyAlignment="1">
      <alignment horizontal="right" wrapText="1"/>
    </xf>
    <xf numFmtId="1" fontId="8" fillId="0" borderId="286" xfId="2" applyNumberFormat="1" applyFont="1" applyFill="1" applyBorder="1" applyAlignment="1">
      <alignment horizontal="right" wrapText="1"/>
    </xf>
    <xf numFmtId="1" fontId="8" fillId="2" borderId="287" xfId="2" applyNumberFormat="1" applyFont="1" applyBorder="1" applyAlignment="1" applyProtection="1">
      <alignment wrapText="1"/>
      <protection locked="0"/>
    </xf>
    <xf numFmtId="1" fontId="8" fillId="2" borderId="288" xfId="2" applyNumberFormat="1" applyFont="1" applyBorder="1" applyAlignment="1" applyProtection="1">
      <alignment wrapText="1"/>
      <protection locked="0"/>
    </xf>
    <xf numFmtId="1" fontId="8" fillId="2" borderId="289" xfId="2" applyNumberFormat="1" applyFont="1" applyBorder="1" applyAlignment="1" applyProtection="1">
      <alignment wrapText="1"/>
      <protection locked="0"/>
    </xf>
    <xf numFmtId="1" fontId="8" fillId="2" borderId="290" xfId="2" applyNumberFormat="1" applyFont="1" applyBorder="1" applyAlignment="1" applyProtection="1">
      <alignment wrapText="1"/>
      <protection locked="0"/>
    </xf>
    <xf numFmtId="1" fontId="8" fillId="2" borderId="291" xfId="2" applyNumberFormat="1" applyFont="1" applyBorder="1" applyAlignment="1" applyProtection="1">
      <alignment wrapText="1"/>
      <protection locked="0"/>
    </xf>
    <xf numFmtId="1" fontId="8" fillId="2" borderId="285" xfId="2" applyNumberFormat="1" applyFont="1" applyBorder="1" applyAlignment="1" applyProtection="1">
      <alignment wrapText="1"/>
      <protection locked="0"/>
    </xf>
    <xf numFmtId="1" fontId="8" fillId="0" borderId="292" xfId="2" applyNumberFormat="1" applyFont="1" applyFill="1" applyBorder="1" applyAlignment="1">
      <alignment horizontal="right" wrapText="1"/>
    </xf>
    <xf numFmtId="1" fontId="8" fillId="0" borderId="293" xfId="2" applyNumberFormat="1" applyFont="1" applyFill="1" applyBorder="1" applyAlignment="1">
      <alignment horizontal="right" wrapText="1"/>
    </xf>
    <xf numFmtId="1" fontId="8" fillId="2" borderId="294" xfId="2" applyNumberFormat="1" applyFont="1" applyBorder="1" applyAlignment="1" applyProtection="1">
      <alignment wrapText="1"/>
      <protection locked="0"/>
    </xf>
    <xf numFmtId="1" fontId="8" fillId="2" borderId="295" xfId="2" applyNumberFormat="1" applyFont="1" applyBorder="1" applyAlignment="1" applyProtection="1">
      <alignment wrapText="1"/>
      <protection locked="0"/>
    </xf>
    <xf numFmtId="1" fontId="8" fillId="2" borderId="296" xfId="2" applyNumberFormat="1" applyFont="1" applyBorder="1" applyAlignment="1" applyProtection="1">
      <alignment wrapText="1"/>
      <protection locked="0"/>
    </xf>
    <xf numFmtId="1" fontId="8" fillId="2" borderId="297" xfId="2" applyNumberFormat="1" applyFont="1" applyBorder="1" applyAlignment="1" applyProtection="1">
      <alignment wrapText="1"/>
      <protection locked="0"/>
    </xf>
    <xf numFmtId="1" fontId="8" fillId="2" borderId="298" xfId="2" applyNumberFormat="1" applyFont="1" applyBorder="1" applyAlignment="1" applyProtection="1">
      <alignment wrapText="1"/>
      <protection locked="0"/>
    </xf>
    <xf numFmtId="1" fontId="8" fillId="2" borderId="292" xfId="2" applyNumberFormat="1" applyFont="1" applyBorder="1" applyAlignment="1" applyProtection="1">
      <alignment wrapText="1"/>
      <protection locked="0"/>
    </xf>
    <xf numFmtId="1" fontId="8" fillId="10" borderId="292" xfId="2" applyNumberFormat="1" applyFont="1" applyFill="1" applyBorder="1" applyAlignment="1" applyProtection="1">
      <alignment wrapText="1"/>
    </xf>
    <xf numFmtId="1" fontId="8" fillId="2" borderId="299" xfId="2" applyNumberFormat="1" applyFont="1" applyBorder="1" applyAlignment="1" applyProtection="1">
      <alignment wrapText="1"/>
      <protection locked="0"/>
    </xf>
    <xf numFmtId="1" fontId="8" fillId="2" borderId="300" xfId="2" applyNumberFormat="1" applyFont="1" applyBorder="1" applyAlignment="1" applyProtection="1">
      <alignment wrapText="1"/>
      <protection locked="0"/>
    </xf>
    <xf numFmtId="1" fontId="8" fillId="2" borderId="301" xfId="2" applyNumberFormat="1" applyFont="1" applyBorder="1" applyAlignment="1" applyProtection="1">
      <alignment wrapText="1"/>
      <protection locked="0"/>
    </xf>
    <xf numFmtId="1" fontId="8" fillId="2" borderId="302" xfId="2" applyNumberFormat="1" applyFont="1" applyBorder="1" applyAlignment="1" applyProtection="1">
      <alignment wrapText="1"/>
      <protection locked="0"/>
    </xf>
    <xf numFmtId="1" fontId="8" fillId="7" borderId="303" xfId="0" applyNumberFormat="1" applyFont="1" applyFill="1" applyBorder="1" applyAlignment="1" applyProtection="1">
      <alignment wrapText="1"/>
      <protection locked="0"/>
    </xf>
    <xf numFmtId="1" fontId="8" fillId="7" borderId="304" xfId="0" applyNumberFormat="1" applyFont="1" applyFill="1" applyBorder="1" applyAlignment="1" applyProtection="1">
      <alignment wrapText="1"/>
      <protection locked="0"/>
    </xf>
    <xf numFmtId="1" fontId="8" fillId="7" borderId="305" xfId="0" applyNumberFormat="1" applyFont="1" applyFill="1" applyBorder="1" applyAlignment="1" applyProtection="1">
      <alignment wrapText="1"/>
      <protection locked="0"/>
    </xf>
    <xf numFmtId="1" fontId="8" fillId="0" borderId="306" xfId="2" applyNumberFormat="1" applyFont="1" applyFill="1" applyBorder="1" applyAlignment="1">
      <alignment horizontal="right" wrapText="1"/>
    </xf>
    <xf numFmtId="1" fontId="8" fillId="0" borderId="307" xfId="2" applyNumberFormat="1" applyFont="1" applyFill="1" applyBorder="1" applyAlignment="1">
      <alignment horizontal="right" wrapText="1"/>
    </xf>
    <xf numFmtId="1" fontId="8" fillId="2" borderId="308" xfId="2" applyNumberFormat="1" applyFont="1" applyBorder="1" applyAlignment="1" applyProtection="1">
      <alignment wrapText="1"/>
      <protection locked="0"/>
    </xf>
    <xf numFmtId="1" fontId="8" fillId="2" borderId="309" xfId="2" applyNumberFormat="1" applyFont="1" applyBorder="1" applyAlignment="1" applyProtection="1">
      <alignment wrapText="1"/>
      <protection locked="0"/>
    </xf>
    <xf numFmtId="1" fontId="8" fillId="2" borderId="310" xfId="2" applyNumberFormat="1" applyFont="1" applyBorder="1" applyAlignment="1" applyProtection="1">
      <alignment wrapText="1"/>
      <protection locked="0"/>
    </xf>
    <xf numFmtId="1" fontId="8" fillId="2" borderId="311" xfId="2" applyNumberFormat="1" applyFont="1" applyBorder="1" applyAlignment="1" applyProtection="1">
      <alignment wrapText="1"/>
      <protection locked="0"/>
    </xf>
    <xf numFmtId="1" fontId="8" fillId="10" borderId="306" xfId="2" applyNumberFormat="1" applyFont="1" applyFill="1" applyBorder="1" applyAlignment="1" applyProtection="1">
      <alignment wrapText="1"/>
    </xf>
    <xf numFmtId="1" fontId="8" fillId="0" borderId="320" xfId="0" applyNumberFormat="1" applyFont="1" applyBorder="1" applyAlignment="1">
      <alignment horizontal="right" vertical="center" wrapText="1"/>
    </xf>
    <xf numFmtId="1" fontId="8" fillId="7" borderId="317" xfId="0" applyNumberFormat="1" applyFont="1" applyFill="1" applyBorder="1" applyProtection="1">
      <protection locked="0"/>
    </xf>
    <xf numFmtId="1" fontId="6" fillId="3" borderId="314" xfId="0" applyNumberFormat="1" applyFont="1" applyFill="1" applyBorder="1" applyAlignment="1">
      <alignment horizontal="center"/>
    </xf>
    <xf numFmtId="1" fontId="1" fillId="0" borderId="321" xfId="0" applyNumberFormat="1" applyFont="1" applyBorder="1" applyAlignment="1">
      <alignment vertical="center"/>
    </xf>
    <xf numFmtId="2" fontId="8" fillId="7" borderId="319" xfId="0" applyNumberFormat="1" applyFont="1" applyFill="1" applyBorder="1" applyProtection="1">
      <protection locked="0"/>
    </xf>
    <xf numFmtId="1" fontId="8" fillId="0" borderId="321" xfId="0" applyNumberFormat="1" applyFont="1" applyBorder="1" applyAlignment="1">
      <alignment vertical="center"/>
    </xf>
    <xf numFmtId="1" fontId="8" fillId="8" borderId="319" xfId="0" applyNumberFormat="1" applyFont="1" applyFill="1" applyBorder="1"/>
    <xf numFmtId="1" fontId="8" fillId="7" borderId="319" xfId="0" applyNumberFormat="1" applyFont="1" applyFill="1" applyBorder="1" applyProtection="1">
      <protection locked="0"/>
    </xf>
    <xf numFmtId="1" fontId="8" fillId="0" borderId="321" xfId="0" applyNumberFormat="1" applyFont="1" applyBorder="1" applyAlignment="1" applyProtection="1">
      <alignment horizontal="center" vertical="center" wrapText="1"/>
      <protection hidden="1"/>
    </xf>
    <xf numFmtId="1" fontId="8" fillId="0" borderId="323" xfId="0" applyNumberFormat="1" applyFont="1" applyBorder="1" applyAlignment="1">
      <alignment horizontal="center" vertical="center"/>
    </xf>
    <xf numFmtId="1" fontId="8" fillId="0" borderId="323" xfId="0" applyNumberFormat="1" applyFont="1" applyBorder="1" applyAlignment="1">
      <alignment horizontal="center" vertical="center" wrapText="1"/>
    </xf>
    <xf numFmtId="1" fontId="8" fillId="7" borderId="324" xfId="0" applyNumberFormat="1" applyFont="1" applyFill="1" applyBorder="1" applyProtection="1">
      <protection locked="0"/>
    </xf>
    <xf numFmtId="1" fontId="8" fillId="0" borderId="323" xfId="0" applyNumberFormat="1" applyFont="1" applyBorder="1"/>
    <xf numFmtId="1" fontId="8" fillId="7" borderId="32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2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27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323" xfId="0" applyNumberFormat="1" applyFont="1" applyFill="1" applyBorder="1" applyAlignment="1">
      <alignment horizontal="center" vertical="center" wrapText="1"/>
    </xf>
    <xf numFmtId="1" fontId="8" fillId="0" borderId="326" xfId="0" applyNumberFormat="1" applyFont="1" applyBorder="1" applyAlignment="1">
      <alignment horizontal="center" vertical="center" wrapText="1"/>
    </xf>
    <xf numFmtId="1" fontId="8" fillId="0" borderId="327" xfId="0" applyNumberFormat="1" applyFont="1" applyBorder="1" applyAlignment="1">
      <alignment horizontal="center" vertical="center" wrapText="1"/>
    </xf>
    <xf numFmtId="0" fontId="4" fillId="9" borderId="325" xfId="0" applyFont="1" applyFill="1" applyBorder="1"/>
    <xf numFmtId="1" fontId="8" fillId="7" borderId="328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26" xfId="0" applyNumberFormat="1" applyFont="1" applyBorder="1" applyAlignment="1">
      <alignment horizontal="center" vertical="center"/>
    </xf>
    <xf numFmtId="1" fontId="8" fillId="7" borderId="325" xfId="0" applyNumberFormat="1" applyFont="1" applyFill="1" applyBorder="1" applyProtection="1">
      <protection locked="0"/>
    </xf>
    <xf numFmtId="1" fontId="8" fillId="0" borderId="323" xfId="0" applyNumberFormat="1" applyFont="1" applyBorder="1" applyAlignment="1">
      <alignment horizontal="right"/>
    </xf>
    <xf numFmtId="1" fontId="8" fillId="0" borderId="329" xfId="0" applyNumberFormat="1" applyFont="1" applyBorder="1" applyAlignment="1">
      <alignment horizontal="right"/>
    </xf>
    <xf numFmtId="1" fontId="8" fillId="10" borderId="325" xfId="0" applyNumberFormat="1" applyFont="1" applyFill="1" applyBorder="1" applyProtection="1"/>
    <xf numFmtId="1" fontId="8" fillId="8" borderId="326" xfId="0" applyNumberFormat="1" applyFont="1" applyFill="1" applyBorder="1" applyProtection="1"/>
    <xf numFmtId="1" fontId="8" fillId="0" borderId="326" xfId="0" applyNumberFormat="1" applyFont="1" applyBorder="1"/>
    <xf numFmtId="1" fontId="8" fillId="10" borderId="324" xfId="0" applyNumberFormat="1" applyFont="1" applyFill="1" applyBorder="1" applyProtection="1"/>
    <xf numFmtId="1" fontId="8" fillId="7" borderId="326" xfId="0" applyNumberFormat="1" applyFont="1" applyFill="1" applyBorder="1" applyProtection="1">
      <protection locked="0"/>
    </xf>
    <xf numFmtId="1" fontId="8" fillId="10" borderId="327" xfId="0" applyNumberFormat="1" applyFont="1" applyFill="1" applyBorder="1" applyProtection="1"/>
    <xf numFmtId="1" fontId="8" fillId="7" borderId="325" xfId="0" applyNumberFormat="1" applyFont="1" applyFill="1" applyBorder="1" applyAlignment="1" applyProtection="1">
      <alignment wrapText="1"/>
      <protection locked="0"/>
    </xf>
    <xf numFmtId="1" fontId="8" fillId="7" borderId="324" xfId="0" applyNumberFormat="1" applyFont="1" applyFill="1" applyBorder="1" applyAlignment="1" applyProtection="1">
      <alignment wrapText="1"/>
      <protection locked="0"/>
    </xf>
    <xf numFmtId="1" fontId="8" fillId="0" borderId="325" xfId="0" applyNumberFormat="1" applyFont="1" applyBorder="1" applyAlignment="1">
      <alignment horizontal="right" wrapText="1"/>
    </xf>
    <xf numFmtId="1" fontId="8" fillId="8" borderId="325" xfId="0" applyNumberFormat="1" applyFont="1" applyFill="1" applyBorder="1" applyAlignment="1" applyProtection="1">
      <alignment wrapText="1"/>
    </xf>
    <xf numFmtId="1" fontId="8" fillId="0" borderId="334" xfId="0" applyNumberFormat="1" applyFont="1" applyBorder="1"/>
    <xf numFmtId="1" fontId="8" fillId="0" borderId="335" xfId="0" applyNumberFormat="1" applyFont="1" applyBorder="1"/>
    <xf numFmtId="1" fontId="8" fillId="0" borderId="336" xfId="0" applyNumberFormat="1" applyFont="1" applyBorder="1" applyAlignment="1">
      <alignment horizontal="center" vertical="center" wrapText="1"/>
    </xf>
    <xf numFmtId="1" fontId="8" fillId="0" borderId="338" xfId="0" applyNumberFormat="1" applyFont="1" applyBorder="1" applyAlignment="1">
      <alignment horizontal="center" vertical="center" wrapText="1"/>
    </xf>
    <xf numFmtId="1" fontId="8" fillId="0" borderId="338" xfId="0" applyNumberFormat="1" applyFont="1" applyBorder="1" applyAlignment="1">
      <alignment horizontal="center" vertical="center"/>
    </xf>
    <xf numFmtId="1" fontId="8" fillId="0" borderId="338" xfId="0" applyNumberFormat="1" applyFont="1" applyBorder="1" applyAlignment="1">
      <alignment horizontal="right"/>
    </xf>
    <xf numFmtId="1" fontId="8" fillId="0" borderId="332" xfId="0" applyNumberFormat="1" applyFont="1" applyBorder="1" applyAlignment="1">
      <alignment horizontal="center" vertical="center"/>
    </xf>
    <xf numFmtId="1" fontId="8" fillId="0" borderId="339" xfId="0" applyNumberFormat="1" applyFont="1" applyBorder="1" applyAlignment="1">
      <alignment horizontal="right"/>
    </xf>
    <xf numFmtId="1" fontId="8" fillId="7" borderId="340" xfId="0" applyNumberFormat="1" applyFont="1" applyFill="1" applyBorder="1" applyProtection="1">
      <protection locked="0"/>
    </xf>
    <xf numFmtId="1" fontId="8" fillId="4" borderId="341" xfId="0" applyNumberFormat="1" applyFont="1" applyFill="1" applyBorder="1" applyProtection="1"/>
    <xf numFmtId="1" fontId="8" fillId="7" borderId="341" xfId="0" applyNumberFormat="1" applyFont="1" applyFill="1" applyBorder="1" applyProtection="1">
      <protection locked="0"/>
    </xf>
    <xf numFmtId="1" fontId="8" fillId="7" borderId="333" xfId="0" applyNumberFormat="1" applyFont="1" applyFill="1" applyBorder="1" applyProtection="1">
      <protection locked="0"/>
    </xf>
    <xf numFmtId="1" fontId="8" fillId="0" borderId="333" xfId="0" applyNumberFormat="1" applyFont="1" applyBorder="1" applyAlignment="1">
      <alignment horizontal="right" wrapText="1"/>
    </xf>
    <xf numFmtId="1" fontId="8" fillId="3" borderId="336" xfId="0" applyNumberFormat="1" applyFont="1" applyFill="1" applyBorder="1" applyAlignment="1">
      <alignment horizontal="center" vertical="center" wrapText="1"/>
    </xf>
    <xf numFmtId="1" fontId="8" fillId="0" borderId="336" xfId="0" applyNumberFormat="1" applyFont="1" applyBorder="1" applyAlignment="1">
      <alignment horizontal="right" wrapText="1"/>
    </xf>
    <xf numFmtId="1" fontId="8" fillId="0" borderId="343" xfId="0" applyNumberFormat="1" applyFont="1" applyBorder="1" applyAlignment="1">
      <alignment horizontal="right" vertical="center" wrapText="1"/>
    </xf>
    <xf numFmtId="1" fontId="8" fillId="7" borderId="348" xfId="0" applyNumberFormat="1" applyFont="1" applyFill="1" applyBorder="1" applyProtection="1">
      <protection locked="0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0" xfId="0" applyNumberFormat="1" applyFont="1"/>
    <xf numFmtId="1" fontId="2" fillId="0" borderId="0" xfId="0" applyNumberFormat="1" applyFont="1"/>
    <xf numFmtId="1" fontId="8" fillId="0" borderId="22" xfId="0" applyNumberFormat="1" applyFont="1" applyBorder="1" applyAlignment="1">
      <alignment horizontal="center" vertical="center" wrapText="1"/>
    </xf>
    <xf numFmtId="0" fontId="4" fillId="0" borderId="2" xfId="0" applyFont="1" applyBorder="1"/>
    <xf numFmtId="1" fontId="8" fillId="0" borderId="345" xfId="0" applyNumberFormat="1" applyFont="1" applyBorder="1" applyAlignment="1">
      <alignment horizontal="center" vertical="center" wrapText="1"/>
    </xf>
    <xf numFmtId="1" fontId="8" fillId="0" borderId="346" xfId="0" applyNumberFormat="1" applyFont="1" applyBorder="1" applyAlignment="1">
      <alignment horizontal="center" vertical="center" wrapText="1"/>
    </xf>
    <xf numFmtId="1" fontId="8" fillId="0" borderId="347" xfId="0" applyNumberFormat="1" applyFont="1" applyBorder="1" applyAlignment="1">
      <alignment horizontal="center" vertical="center" wrapText="1"/>
    </xf>
    <xf numFmtId="0" fontId="4" fillId="0" borderId="2" xfId="0" applyFont="1" applyBorder="1"/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0" xfId="0" applyNumberFormat="1" applyFont="1"/>
    <xf numFmtId="1" fontId="8" fillId="0" borderId="22" xfId="0" applyNumberFormat="1" applyFont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2" fillId="0" borderId="0" xfId="0" applyNumberFormat="1" applyFont="1"/>
    <xf numFmtId="1" fontId="8" fillId="0" borderId="43" xfId="0" applyNumberFormat="1" applyFont="1" applyBorder="1" applyAlignment="1">
      <alignment horizontal="center" vertical="center" wrapText="1"/>
    </xf>
    <xf numFmtId="1" fontId="8" fillId="0" borderId="354" xfId="0" applyNumberFormat="1" applyFont="1" applyBorder="1" applyAlignment="1">
      <alignment horizontal="center" vertical="center"/>
    </xf>
    <xf numFmtId="1" fontId="8" fillId="0" borderId="350" xfId="0" applyNumberFormat="1" applyFont="1" applyBorder="1" applyAlignment="1">
      <alignment horizontal="center" vertical="center" wrapText="1"/>
    </xf>
    <xf numFmtId="1" fontId="8" fillId="0" borderId="356" xfId="0" applyNumberFormat="1" applyFont="1" applyBorder="1"/>
    <xf numFmtId="1" fontId="8" fillId="0" borderId="352" xfId="0" applyNumberFormat="1" applyFont="1" applyBorder="1"/>
    <xf numFmtId="1" fontId="7" fillId="3" borderId="346" xfId="0" applyNumberFormat="1" applyFont="1" applyFill="1" applyBorder="1" applyAlignment="1">
      <alignment vertical="top"/>
    </xf>
    <xf numFmtId="1" fontId="8" fillId="0" borderId="354" xfId="0" applyNumberFormat="1" applyFont="1" applyBorder="1" applyAlignment="1">
      <alignment horizontal="center" vertical="center" wrapText="1"/>
    </xf>
    <xf numFmtId="1" fontId="8" fillId="0" borderId="353" xfId="0" applyNumberFormat="1" applyFont="1" applyBorder="1" applyAlignment="1">
      <alignment horizontal="center" vertical="center" wrapText="1"/>
    </xf>
    <xf numFmtId="1" fontId="8" fillId="0" borderId="343" xfId="0" applyNumberFormat="1" applyFont="1" applyBorder="1"/>
    <xf numFmtId="1" fontId="8" fillId="7" borderId="343" xfId="0" applyNumberFormat="1" applyFont="1" applyFill="1" applyBorder="1" applyProtection="1">
      <protection locked="0"/>
    </xf>
    <xf numFmtId="1" fontId="8" fillId="3" borderId="343" xfId="0" applyNumberFormat="1" applyFont="1" applyFill="1" applyBorder="1"/>
    <xf numFmtId="1" fontId="7" fillId="7" borderId="343" xfId="0" applyNumberFormat="1" applyFont="1" applyFill="1" applyBorder="1" applyProtection="1">
      <protection locked="0"/>
    </xf>
    <xf numFmtId="1" fontId="8" fillId="7" borderId="356" xfId="0" applyNumberFormat="1" applyFont="1" applyFill="1" applyBorder="1" applyProtection="1">
      <protection locked="0"/>
    </xf>
    <xf numFmtId="1" fontId="8" fillId="0" borderId="354" xfId="0" applyNumberFormat="1" applyFont="1" applyBorder="1"/>
    <xf numFmtId="1" fontId="8" fillId="0" borderId="350" xfId="0" applyNumberFormat="1" applyFont="1" applyBorder="1"/>
    <xf numFmtId="1" fontId="8" fillId="0" borderId="349" xfId="0" applyNumberFormat="1" applyFont="1" applyBorder="1"/>
    <xf numFmtId="1" fontId="5" fillId="3" borderId="346" xfId="0" applyNumberFormat="1" applyFont="1" applyFill="1" applyBorder="1"/>
    <xf numFmtId="1" fontId="7" fillId="0" borderId="346" xfId="0" applyNumberFormat="1" applyFont="1" applyBorder="1"/>
    <xf numFmtId="1" fontId="8" fillId="0" borderId="350" xfId="0" applyNumberFormat="1" applyFont="1" applyBorder="1" applyAlignment="1">
      <alignment horizontal="center" vertical="center"/>
    </xf>
    <xf numFmtId="1" fontId="8" fillId="0" borderId="346" xfId="0" applyNumberFormat="1" applyFont="1" applyBorder="1" applyAlignment="1">
      <alignment horizontal="center" vertical="center"/>
    </xf>
    <xf numFmtId="1" fontId="8" fillId="0" borderId="350" xfId="0" applyNumberFormat="1" applyFont="1" applyBorder="1" applyAlignment="1">
      <alignment horizontal="center"/>
    </xf>
    <xf numFmtId="1" fontId="8" fillId="0" borderId="347" xfId="0" applyNumberFormat="1" applyFont="1" applyBorder="1" applyAlignment="1">
      <alignment horizontal="center" vertical="center"/>
    </xf>
    <xf numFmtId="1" fontId="8" fillId="0" borderId="343" xfId="0" applyNumberFormat="1" applyFont="1" applyBorder="1" applyAlignment="1">
      <alignment horizontal="center" vertical="center" wrapText="1"/>
    </xf>
    <xf numFmtId="1" fontId="8" fillId="7" borderId="34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43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354" xfId="0" applyNumberFormat="1" applyFont="1" applyFill="1" applyBorder="1"/>
    <xf numFmtId="1" fontId="8" fillId="8" borderId="350" xfId="0" applyNumberFormat="1" applyFont="1" applyFill="1" applyBorder="1"/>
    <xf numFmtId="1" fontId="8" fillId="0" borderId="349" xfId="0" applyNumberFormat="1" applyFont="1" applyBorder="1" applyAlignment="1">
      <alignment horizontal="center" vertical="center" wrapText="1"/>
    </xf>
    <xf numFmtId="1" fontId="8" fillId="7" borderId="3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0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349" xfId="0" applyNumberFormat="1" applyFont="1" applyFill="1" applyBorder="1" applyAlignment="1">
      <alignment horizontal="center" vertical="center" wrapText="1"/>
    </xf>
    <xf numFmtId="1" fontId="8" fillId="3" borderId="354" xfId="0" applyNumberFormat="1" applyFont="1" applyFill="1" applyBorder="1" applyAlignment="1">
      <alignment horizontal="center" vertical="center" wrapText="1"/>
    </xf>
    <xf numFmtId="1" fontId="8" fillId="0" borderId="359" xfId="0" applyNumberFormat="1" applyFont="1" applyBorder="1" applyAlignment="1">
      <alignment horizontal="center" vertical="center" wrapText="1"/>
    </xf>
    <xf numFmtId="1" fontId="8" fillId="7" borderId="331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354" xfId="0" applyNumberFormat="1" applyFont="1" applyFill="1" applyBorder="1" applyAlignment="1">
      <alignment horizontal="center" vertical="center" wrapText="1"/>
    </xf>
    <xf numFmtId="1" fontId="8" fillId="10" borderId="350" xfId="0" applyNumberFormat="1" applyFont="1" applyFill="1" applyBorder="1" applyAlignment="1">
      <alignment horizontal="center" vertical="center" wrapText="1"/>
    </xf>
    <xf numFmtId="1" fontId="8" fillId="10" borderId="346" xfId="0" applyNumberFormat="1" applyFont="1" applyFill="1" applyBorder="1" applyAlignment="1">
      <alignment horizontal="center" vertical="center" wrapText="1"/>
    </xf>
    <xf numFmtId="1" fontId="8" fillId="0" borderId="349" xfId="0" applyNumberFormat="1" applyFont="1" applyBorder="1" applyAlignment="1">
      <alignment horizontal="center" vertical="center"/>
    </xf>
    <xf numFmtId="1" fontId="8" fillId="7" borderId="34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355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350" xfId="0" applyNumberFormat="1" applyFont="1" applyBorder="1" applyAlignment="1">
      <alignment horizontal="right" wrapText="1"/>
    </xf>
    <xf numFmtId="1" fontId="8" fillId="0" borderId="354" xfId="0" applyNumberFormat="1" applyFont="1" applyBorder="1" applyAlignment="1">
      <alignment horizontal="right" wrapText="1"/>
    </xf>
    <xf numFmtId="1" fontId="8" fillId="0" borderId="350" xfId="0" applyNumberFormat="1" applyFont="1" applyBorder="1" applyAlignment="1">
      <alignment horizontal="right"/>
    </xf>
    <xf numFmtId="1" fontId="8" fillId="0" borderId="354" xfId="0" applyNumberFormat="1" applyFont="1" applyBorder="1" applyAlignment="1">
      <alignment horizontal="right"/>
    </xf>
    <xf numFmtId="1" fontId="8" fillId="0" borderId="347" xfId="0" applyNumberFormat="1" applyFont="1" applyBorder="1" applyAlignment="1">
      <alignment horizontal="right"/>
    </xf>
    <xf numFmtId="1" fontId="8" fillId="0" borderId="346" xfId="0" applyNumberFormat="1" applyFont="1" applyBorder="1" applyAlignment="1">
      <alignment horizontal="right"/>
    </xf>
    <xf numFmtId="1" fontId="8" fillId="0" borderId="349" xfId="0" applyNumberFormat="1" applyFont="1" applyBorder="1" applyAlignment="1">
      <alignment horizontal="right"/>
    </xf>
    <xf numFmtId="1" fontId="8" fillId="0" borderId="331" xfId="0" applyNumberFormat="1" applyFont="1" applyBorder="1" applyAlignment="1">
      <alignment horizontal="center" vertical="center"/>
    </xf>
    <xf numFmtId="1" fontId="8" fillId="0" borderId="343" xfId="0" applyNumberFormat="1" applyFont="1" applyBorder="1" applyAlignment="1">
      <alignment horizontal="right" wrapText="1"/>
    </xf>
    <xf numFmtId="1" fontId="8" fillId="0" borderId="349" xfId="0" applyNumberFormat="1" applyFont="1" applyBorder="1" applyAlignment="1">
      <alignment horizontal="right" wrapText="1"/>
    </xf>
    <xf numFmtId="1" fontId="8" fillId="3" borderId="349" xfId="0" applyNumberFormat="1" applyFont="1" applyFill="1" applyBorder="1" applyAlignment="1">
      <alignment horizontal="right"/>
    </xf>
    <xf numFmtId="1" fontId="8" fillId="10" borderId="356" xfId="0" applyNumberFormat="1" applyFont="1" applyFill="1" applyBorder="1" applyProtection="1"/>
    <xf numFmtId="1" fontId="8" fillId="7" borderId="353" xfId="0" applyNumberFormat="1" applyFont="1" applyFill="1" applyBorder="1" applyProtection="1">
      <protection locked="0"/>
    </xf>
    <xf numFmtId="1" fontId="8" fillId="7" borderId="357" xfId="0" applyNumberFormat="1" applyFont="1" applyFill="1" applyBorder="1" applyProtection="1">
      <protection locked="0"/>
    </xf>
    <xf numFmtId="1" fontId="8" fillId="10" borderId="355" xfId="0" applyNumberFormat="1" applyFont="1" applyFill="1" applyBorder="1" applyProtection="1"/>
    <xf numFmtId="1" fontId="8" fillId="10" borderId="360" xfId="0" applyNumberFormat="1" applyFont="1" applyFill="1" applyBorder="1" applyProtection="1"/>
    <xf numFmtId="1" fontId="8" fillId="0" borderId="349" xfId="0" applyNumberFormat="1" applyFont="1" applyBorder="1" applyAlignment="1">
      <alignment horizontal="left" vertical="center"/>
    </xf>
    <xf numFmtId="1" fontId="8" fillId="8" borderId="354" xfId="0" applyNumberFormat="1" applyFont="1" applyFill="1" applyBorder="1" applyProtection="1"/>
    <xf numFmtId="1" fontId="8" fillId="10" borderId="354" xfId="0" applyNumberFormat="1" applyFont="1" applyFill="1" applyBorder="1" applyProtection="1"/>
    <xf numFmtId="1" fontId="8" fillId="0" borderId="347" xfId="0" applyNumberFormat="1" applyFont="1" applyBorder="1"/>
    <xf numFmtId="1" fontId="8" fillId="10" borderId="357" xfId="0" applyNumberFormat="1" applyFont="1" applyFill="1" applyBorder="1" applyProtection="1"/>
    <xf numFmtId="1" fontId="8" fillId="3" borderId="355" xfId="0" applyNumberFormat="1" applyFont="1" applyFill="1" applyBorder="1" applyAlignment="1">
      <alignment horizontal="right" wrapText="1"/>
    </xf>
    <xf numFmtId="1" fontId="8" fillId="3" borderId="355" xfId="0" applyNumberFormat="1" applyFont="1" applyFill="1" applyBorder="1" applyAlignment="1">
      <alignment horizontal="right"/>
    </xf>
    <xf numFmtId="1" fontId="8" fillId="4" borderId="356" xfId="0" applyNumberFormat="1" applyFont="1" applyFill="1" applyBorder="1" applyProtection="1"/>
    <xf numFmtId="1" fontId="8" fillId="4" borderId="353" xfId="0" applyNumberFormat="1" applyFont="1" applyFill="1" applyBorder="1" applyProtection="1"/>
    <xf numFmtId="1" fontId="8" fillId="4" borderId="352" xfId="0" applyNumberFormat="1" applyFont="1" applyFill="1" applyBorder="1" applyProtection="1"/>
    <xf numFmtId="1" fontId="8" fillId="4" borderId="358" xfId="0" applyNumberFormat="1" applyFont="1" applyFill="1" applyBorder="1" applyProtection="1"/>
    <xf numFmtId="1" fontId="8" fillId="4" borderId="355" xfId="0" applyNumberFormat="1" applyFont="1" applyFill="1" applyBorder="1" applyProtection="1"/>
    <xf numFmtId="1" fontId="8" fillId="10" borderId="353" xfId="0" applyNumberFormat="1" applyFont="1" applyFill="1" applyBorder="1" applyProtection="1"/>
    <xf numFmtId="1" fontId="8" fillId="3" borderId="349" xfId="0" applyNumberFormat="1" applyFont="1" applyFill="1" applyBorder="1" applyAlignment="1">
      <alignment horizontal="right" wrapText="1"/>
    </xf>
    <xf numFmtId="1" fontId="8" fillId="8" borderId="350" xfId="0" applyNumberFormat="1" applyFont="1" applyFill="1" applyBorder="1" applyProtection="1"/>
    <xf numFmtId="1" fontId="8" fillId="7" borderId="354" xfId="0" applyNumberFormat="1" applyFont="1" applyFill="1" applyBorder="1" applyProtection="1">
      <protection locked="0"/>
    </xf>
    <xf numFmtId="1" fontId="8" fillId="7" borderId="350" xfId="0" applyNumberFormat="1" applyFont="1" applyFill="1" applyBorder="1" applyProtection="1">
      <protection locked="0"/>
    </xf>
    <xf numFmtId="1" fontId="8" fillId="7" borderId="349" xfId="0" applyNumberFormat="1" applyFont="1" applyFill="1" applyBorder="1" applyProtection="1">
      <protection locked="0"/>
    </xf>
    <xf numFmtId="1" fontId="8" fillId="8" borderId="343" xfId="0" applyNumberFormat="1" applyFont="1" applyFill="1" applyBorder="1" applyProtection="1"/>
    <xf numFmtId="1" fontId="8" fillId="8" borderId="353" xfId="0" applyNumberFormat="1" applyFont="1" applyFill="1" applyBorder="1" applyProtection="1"/>
    <xf numFmtId="1" fontId="8" fillId="8" borderId="343" xfId="0" applyNumberFormat="1" applyFont="1" applyFill="1" applyBorder="1"/>
    <xf numFmtId="1" fontId="5" fillId="3" borderId="352" xfId="0" applyNumberFormat="1" applyFont="1" applyFill="1" applyBorder="1" applyAlignment="1">
      <alignment horizontal="left"/>
    </xf>
    <xf numFmtId="1" fontId="7" fillId="0" borderId="361" xfId="0" applyNumberFormat="1" applyFont="1" applyBorder="1"/>
    <xf numFmtId="1" fontId="8" fillId="0" borderId="345" xfId="0" applyNumberFormat="1" applyFont="1" applyBorder="1" applyAlignment="1">
      <alignment horizontal="center" vertical="center"/>
    </xf>
    <xf numFmtId="1" fontId="8" fillId="0" borderId="355" xfId="0" applyNumberFormat="1" applyFont="1" applyBorder="1" applyAlignment="1">
      <alignment horizontal="right" wrapText="1"/>
    </xf>
    <xf numFmtId="1" fontId="8" fillId="4" borderId="352" xfId="0" applyNumberFormat="1" applyFont="1" applyFill="1" applyBorder="1" applyAlignment="1">
      <alignment wrapText="1"/>
    </xf>
    <xf numFmtId="1" fontId="8" fillId="0" borderId="352" xfId="0" applyNumberFormat="1" applyFont="1" applyBorder="1" applyAlignment="1">
      <alignment wrapText="1"/>
    </xf>
    <xf numFmtId="1" fontId="8" fillId="3" borderId="344" xfId="0" applyNumberFormat="1" applyFont="1" applyFill="1" applyBorder="1" applyAlignment="1">
      <alignment horizontal="center" vertical="center" wrapText="1"/>
    </xf>
    <xf numFmtId="1" fontId="8" fillId="7" borderId="348" xfId="0" applyNumberFormat="1" applyFont="1" applyFill="1" applyBorder="1" applyAlignment="1" applyProtection="1">
      <alignment wrapText="1"/>
      <protection locked="0"/>
    </xf>
    <xf numFmtId="1" fontId="8" fillId="7" borderId="343" xfId="0" applyNumberFormat="1" applyFont="1" applyFill="1" applyBorder="1" applyAlignment="1" applyProtection="1">
      <alignment wrapText="1"/>
      <protection locked="0"/>
    </xf>
    <xf numFmtId="1" fontId="8" fillId="7" borderId="362" xfId="0" applyNumberFormat="1" applyFont="1" applyFill="1" applyBorder="1" applyAlignment="1" applyProtection="1">
      <alignment wrapText="1"/>
      <protection locked="0"/>
    </xf>
    <xf numFmtId="1" fontId="8" fillId="7" borderId="363" xfId="0" applyNumberFormat="1" applyFont="1" applyFill="1" applyBorder="1" applyAlignment="1" applyProtection="1">
      <alignment wrapText="1"/>
      <protection locked="0"/>
    </xf>
    <xf numFmtId="1" fontId="8" fillId="10" borderId="363" xfId="0" applyNumberFormat="1" applyFont="1" applyFill="1" applyBorder="1" applyAlignment="1" applyProtection="1">
      <alignment wrapText="1"/>
    </xf>
    <xf numFmtId="1" fontId="8" fillId="7" borderId="360" xfId="0" applyNumberFormat="1" applyFont="1" applyFill="1" applyBorder="1" applyAlignment="1" applyProtection="1">
      <alignment wrapText="1"/>
      <protection locked="0"/>
    </xf>
    <xf numFmtId="1" fontId="8" fillId="7" borderId="364" xfId="0" applyNumberFormat="1" applyFont="1" applyFill="1" applyBorder="1" applyAlignment="1" applyProtection="1">
      <alignment wrapText="1"/>
      <protection locked="0"/>
    </xf>
    <xf numFmtId="1" fontId="8" fillId="10" borderId="362" xfId="0" applyNumberFormat="1" applyFont="1" applyFill="1" applyBorder="1" applyAlignment="1" applyProtection="1">
      <alignment wrapText="1"/>
    </xf>
    <xf numFmtId="1" fontId="8" fillId="3" borderId="356" xfId="0" applyNumberFormat="1" applyFont="1" applyFill="1" applyBorder="1" applyAlignment="1">
      <alignment horizontal="right" wrapText="1"/>
    </xf>
    <xf numFmtId="1" fontId="8" fillId="0" borderId="363" xfId="0" applyNumberFormat="1" applyFont="1" applyBorder="1" applyAlignment="1">
      <alignment horizontal="right" wrapText="1"/>
    </xf>
    <xf numFmtId="1" fontId="8" fillId="0" borderId="360" xfId="0" applyNumberFormat="1" applyFont="1" applyBorder="1" applyAlignment="1">
      <alignment horizontal="right" wrapText="1"/>
    </xf>
    <xf numFmtId="1" fontId="8" fillId="7" borderId="356" xfId="0" applyNumberFormat="1" applyFont="1" applyFill="1" applyBorder="1" applyAlignment="1" applyProtection="1">
      <alignment wrapText="1"/>
      <protection locked="0"/>
    </xf>
    <xf numFmtId="1" fontId="8" fillId="7" borderId="357" xfId="0" applyNumberFormat="1" applyFont="1" applyFill="1" applyBorder="1" applyAlignment="1" applyProtection="1">
      <alignment wrapText="1"/>
      <protection locked="0"/>
    </xf>
    <xf numFmtId="1" fontId="8" fillId="0" borderId="365" xfId="1" applyNumberFormat="1" applyFont="1" applyFill="1" applyBorder="1" applyAlignment="1">
      <alignment horizontal="right" wrapText="1"/>
    </xf>
    <xf numFmtId="1" fontId="8" fillId="0" borderId="366" xfId="1" applyNumberFormat="1" applyFont="1" applyFill="1" applyBorder="1" applyAlignment="1">
      <alignment horizontal="right" wrapText="1"/>
    </xf>
    <xf numFmtId="1" fontId="8" fillId="0" borderId="367" xfId="1" applyNumberFormat="1" applyFont="1" applyFill="1" applyBorder="1" applyAlignment="1">
      <alignment horizontal="right" wrapText="1"/>
    </xf>
    <xf numFmtId="1" fontId="8" fillId="0" borderId="368" xfId="1" applyNumberFormat="1" applyFont="1" applyFill="1" applyBorder="1" applyAlignment="1">
      <alignment horizontal="right" wrapText="1"/>
    </xf>
    <xf numFmtId="1" fontId="8" fillId="0" borderId="369" xfId="1" applyNumberFormat="1" applyFont="1" applyFill="1" applyBorder="1" applyAlignment="1">
      <alignment horizontal="right" wrapText="1"/>
    </xf>
    <xf numFmtId="1" fontId="8" fillId="0" borderId="370" xfId="1" applyNumberFormat="1" applyFont="1" applyFill="1" applyBorder="1" applyAlignment="1">
      <alignment horizontal="right" wrapText="1"/>
    </xf>
    <xf numFmtId="1" fontId="8" fillId="0" borderId="371" xfId="1" applyNumberFormat="1" applyFont="1" applyFill="1" applyBorder="1" applyAlignment="1">
      <alignment horizontal="right" wrapText="1"/>
    </xf>
    <xf numFmtId="1" fontId="8" fillId="0" borderId="372" xfId="1" applyNumberFormat="1" applyFont="1" applyFill="1" applyBorder="1" applyAlignment="1">
      <alignment horizontal="right" wrapText="1"/>
    </xf>
    <xf numFmtId="1" fontId="8" fillId="10" borderId="356" xfId="0" applyNumberFormat="1" applyFont="1" applyFill="1" applyBorder="1" applyAlignment="1" applyProtection="1">
      <alignment wrapText="1"/>
    </xf>
    <xf numFmtId="1" fontId="8" fillId="10" borderId="364" xfId="0" applyNumberFormat="1" applyFont="1" applyFill="1" applyBorder="1" applyAlignment="1" applyProtection="1">
      <alignment wrapText="1"/>
    </xf>
    <xf numFmtId="1" fontId="8" fillId="10" borderId="360" xfId="0" applyNumberFormat="1" applyFont="1" applyFill="1" applyBorder="1" applyAlignment="1" applyProtection="1">
      <alignment wrapText="1"/>
    </xf>
    <xf numFmtId="1" fontId="8" fillId="0" borderId="374" xfId="2" applyNumberFormat="1" applyFont="1" applyFill="1" applyBorder="1" applyAlignment="1">
      <alignment horizontal="right" wrapText="1"/>
    </xf>
    <xf numFmtId="1" fontId="8" fillId="0" borderId="375" xfId="2" applyNumberFormat="1" applyFont="1" applyFill="1" applyBorder="1" applyAlignment="1">
      <alignment horizontal="right" wrapText="1"/>
    </xf>
    <xf numFmtId="1" fontId="8" fillId="2" borderId="376" xfId="2" applyNumberFormat="1" applyFont="1" applyBorder="1" applyAlignment="1" applyProtection="1">
      <alignment wrapText="1"/>
      <protection locked="0"/>
    </xf>
    <xf numFmtId="1" fontId="8" fillId="2" borderId="377" xfId="2" applyNumberFormat="1" applyFont="1" applyBorder="1" applyAlignment="1" applyProtection="1">
      <alignment wrapText="1"/>
      <protection locked="0"/>
    </xf>
    <xf numFmtId="1" fontId="8" fillId="2" borderId="378" xfId="2" applyNumberFormat="1" applyFont="1" applyBorder="1" applyAlignment="1" applyProtection="1">
      <alignment wrapText="1"/>
      <protection locked="0"/>
    </xf>
    <xf numFmtId="1" fontId="8" fillId="2" borderId="379" xfId="2" applyNumberFormat="1" applyFont="1" applyBorder="1" applyAlignment="1" applyProtection="1">
      <alignment wrapText="1"/>
      <protection locked="0"/>
    </xf>
    <xf numFmtId="1" fontId="8" fillId="2" borderId="380" xfId="2" applyNumberFormat="1" applyFont="1" applyBorder="1" applyAlignment="1" applyProtection="1">
      <alignment wrapText="1"/>
      <protection locked="0"/>
    </xf>
    <xf numFmtId="1" fontId="8" fillId="2" borderId="374" xfId="2" applyNumberFormat="1" applyFont="1" applyBorder="1" applyAlignment="1" applyProtection="1">
      <alignment wrapText="1"/>
      <protection locked="0"/>
    </xf>
    <xf numFmtId="1" fontId="8" fillId="2" borderId="381" xfId="2" applyNumberFormat="1" applyFont="1" applyBorder="1" applyAlignment="1" applyProtection="1">
      <alignment wrapText="1"/>
      <protection locked="0"/>
    </xf>
    <xf numFmtId="1" fontId="8" fillId="0" borderId="382" xfId="2" applyNumberFormat="1" applyFont="1" applyFill="1" applyBorder="1" applyAlignment="1">
      <alignment horizontal="right" wrapText="1"/>
    </xf>
    <xf numFmtId="1" fontId="8" fillId="0" borderId="383" xfId="2" applyNumberFormat="1" applyFont="1" applyFill="1" applyBorder="1" applyAlignment="1">
      <alignment horizontal="right" wrapText="1"/>
    </xf>
    <xf numFmtId="1" fontId="8" fillId="2" borderId="384" xfId="2" applyNumberFormat="1" applyFont="1" applyBorder="1" applyAlignment="1" applyProtection="1">
      <alignment wrapText="1"/>
      <protection locked="0"/>
    </xf>
    <xf numFmtId="1" fontId="8" fillId="2" borderId="385" xfId="2" applyNumberFormat="1" applyFont="1" applyBorder="1" applyAlignment="1" applyProtection="1">
      <alignment wrapText="1"/>
      <protection locked="0"/>
    </xf>
    <xf numFmtId="1" fontId="8" fillId="2" borderId="386" xfId="2" applyNumberFormat="1" applyFont="1" applyBorder="1" applyAlignment="1" applyProtection="1">
      <alignment wrapText="1"/>
      <protection locked="0"/>
    </xf>
    <xf numFmtId="1" fontId="8" fillId="2" borderId="387" xfId="2" applyNumberFormat="1" applyFont="1" applyBorder="1" applyAlignment="1" applyProtection="1">
      <alignment wrapText="1"/>
      <protection locked="0"/>
    </xf>
    <xf numFmtId="1" fontId="8" fillId="2" borderId="388" xfId="2" applyNumberFormat="1" applyFont="1" applyBorder="1" applyAlignment="1" applyProtection="1">
      <alignment wrapText="1"/>
      <protection locked="0"/>
    </xf>
    <xf numFmtId="1" fontId="8" fillId="2" borderId="382" xfId="2" applyNumberFormat="1" applyFont="1" applyBorder="1" applyAlignment="1" applyProtection="1">
      <alignment wrapText="1"/>
      <protection locked="0"/>
    </xf>
    <xf numFmtId="1" fontId="8" fillId="10" borderId="382" xfId="2" applyNumberFormat="1" applyFont="1" applyFill="1" applyBorder="1" applyAlignment="1" applyProtection="1">
      <alignment wrapText="1"/>
    </xf>
    <xf numFmtId="1" fontId="8" fillId="2" borderId="389" xfId="2" applyNumberFormat="1" applyFont="1" applyBorder="1" applyAlignment="1" applyProtection="1">
      <alignment wrapText="1"/>
      <protection locked="0"/>
    </xf>
    <xf numFmtId="1" fontId="8" fillId="2" borderId="390" xfId="2" applyNumberFormat="1" applyFont="1" applyBorder="1" applyAlignment="1" applyProtection="1">
      <alignment wrapText="1"/>
      <protection locked="0"/>
    </xf>
    <xf numFmtId="1" fontId="8" fillId="2" borderId="391" xfId="2" applyNumberFormat="1" applyFont="1" applyBorder="1" applyAlignment="1" applyProtection="1">
      <alignment wrapText="1"/>
      <protection locked="0"/>
    </xf>
    <xf numFmtId="1" fontId="8" fillId="2" borderId="392" xfId="2" applyNumberFormat="1" applyFont="1" applyBorder="1" applyAlignment="1" applyProtection="1">
      <alignment wrapText="1"/>
      <protection locked="0"/>
    </xf>
    <xf numFmtId="1" fontId="8" fillId="7" borderId="393" xfId="0" applyNumberFormat="1" applyFont="1" applyFill="1" applyBorder="1" applyAlignment="1" applyProtection="1">
      <alignment wrapText="1"/>
      <protection locked="0"/>
    </xf>
    <xf numFmtId="1" fontId="8" fillId="7" borderId="394" xfId="0" applyNumberFormat="1" applyFont="1" applyFill="1" applyBorder="1" applyAlignment="1" applyProtection="1">
      <alignment wrapText="1"/>
      <protection locked="0"/>
    </xf>
    <xf numFmtId="1" fontId="8" fillId="7" borderId="395" xfId="0" applyNumberFormat="1" applyFont="1" applyFill="1" applyBorder="1" applyAlignment="1" applyProtection="1">
      <alignment wrapText="1"/>
      <protection locked="0"/>
    </xf>
    <xf numFmtId="1" fontId="8" fillId="0" borderId="396" xfId="2" applyNumberFormat="1" applyFont="1" applyFill="1" applyBorder="1" applyAlignment="1">
      <alignment horizontal="right" wrapText="1"/>
    </xf>
    <xf numFmtId="1" fontId="8" fillId="0" borderId="397" xfId="2" applyNumberFormat="1" applyFont="1" applyFill="1" applyBorder="1" applyAlignment="1">
      <alignment horizontal="right" wrapText="1"/>
    </xf>
    <xf numFmtId="1" fontId="8" fillId="2" borderId="398" xfId="2" applyNumberFormat="1" applyFont="1" applyBorder="1" applyAlignment="1" applyProtection="1">
      <alignment wrapText="1"/>
      <protection locked="0"/>
    </xf>
    <xf numFmtId="1" fontId="8" fillId="2" borderId="399" xfId="2" applyNumberFormat="1" applyFont="1" applyBorder="1" applyAlignment="1" applyProtection="1">
      <alignment wrapText="1"/>
      <protection locked="0"/>
    </xf>
    <xf numFmtId="1" fontId="8" fillId="2" borderId="400" xfId="2" applyNumberFormat="1" applyFont="1" applyBorder="1" applyAlignment="1" applyProtection="1">
      <alignment wrapText="1"/>
      <protection locked="0"/>
    </xf>
    <xf numFmtId="1" fontId="8" fillId="2" borderId="401" xfId="2" applyNumberFormat="1" applyFont="1" applyBorder="1" applyAlignment="1" applyProtection="1">
      <alignment wrapText="1"/>
      <protection locked="0"/>
    </xf>
    <xf numFmtId="1" fontId="8" fillId="10" borderId="396" xfId="2" applyNumberFormat="1" applyFont="1" applyFill="1" applyBorder="1" applyAlignment="1" applyProtection="1">
      <alignment wrapText="1"/>
    </xf>
    <xf numFmtId="1" fontId="8" fillId="3" borderId="360" xfId="0" applyNumberFormat="1" applyFont="1" applyFill="1" applyBorder="1" applyAlignment="1">
      <alignment horizontal="right" wrapText="1"/>
    </xf>
    <xf numFmtId="1" fontId="8" fillId="3" borderId="364" xfId="0" applyNumberFormat="1" applyFont="1" applyFill="1" applyBorder="1" applyAlignment="1">
      <alignment horizontal="right" wrapText="1"/>
    </xf>
    <xf numFmtId="1" fontId="8" fillId="3" borderId="353" xfId="0" applyNumberFormat="1" applyFont="1" applyFill="1" applyBorder="1" applyAlignment="1">
      <alignment horizontal="right" wrapText="1"/>
    </xf>
    <xf numFmtId="1" fontId="8" fillId="3" borderId="402" xfId="0" applyNumberFormat="1" applyFont="1" applyFill="1" applyBorder="1" applyAlignment="1">
      <alignment horizontal="right" wrapText="1"/>
    </xf>
    <xf numFmtId="1" fontId="8" fillId="3" borderId="363" xfId="0" applyNumberFormat="1" applyFont="1" applyFill="1" applyBorder="1" applyAlignment="1">
      <alignment horizontal="right" wrapText="1"/>
    </xf>
    <xf numFmtId="1" fontId="8" fillId="10" borderId="360" xfId="0" applyNumberFormat="1" applyFont="1" applyFill="1" applyBorder="1" applyAlignment="1">
      <alignment horizontal="right" wrapText="1"/>
    </xf>
    <xf numFmtId="1" fontId="8" fillId="10" borderId="363" xfId="0" applyNumberFormat="1" applyFont="1" applyFill="1" applyBorder="1" applyAlignment="1">
      <alignment horizontal="right" wrapText="1"/>
    </xf>
    <xf numFmtId="1" fontId="8" fillId="0" borderId="353" xfId="0" applyNumberFormat="1" applyFont="1" applyBorder="1" applyAlignment="1">
      <alignment horizontal="center" vertical="center"/>
    </xf>
    <xf numFmtId="1" fontId="8" fillId="0" borderId="355" xfId="0" applyNumberFormat="1" applyFont="1" applyBorder="1" applyAlignment="1">
      <alignment horizontal="center" vertical="center" wrapText="1"/>
    </xf>
    <xf numFmtId="1" fontId="8" fillId="0" borderId="412" xfId="0" applyNumberFormat="1" applyFont="1" applyBorder="1" applyAlignment="1">
      <alignment horizontal="right" vertical="center" wrapText="1"/>
    </xf>
    <xf numFmtId="1" fontId="8" fillId="7" borderId="408" xfId="0" applyNumberFormat="1" applyFont="1" applyFill="1" applyBorder="1" applyProtection="1">
      <protection locked="0"/>
    </xf>
    <xf numFmtId="1" fontId="6" fillId="3" borderId="405" xfId="0" applyNumberFormat="1" applyFont="1" applyFill="1" applyBorder="1" applyAlignment="1">
      <alignment horizontal="center"/>
    </xf>
    <xf numFmtId="1" fontId="1" fillId="0" borderId="413" xfId="0" applyNumberFormat="1" applyFont="1" applyBorder="1" applyAlignment="1">
      <alignment vertical="center"/>
    </xf>
    <xf numFmtId="2" fontId="8" fillId="7" borderId="411" xfId="0" applyNumberFormat="1" applyFont="1" applyFill="1" applyBorder="1" applyProtection="1">
      <protection locked="0"/>
    </xf>
    <xf numFmtId="1" fontId="8" fillId="0" borderId="413" xfId="0" applyNumberFormat="1" applyFont="1" applyBorder="1" applyAlignment="1">
      <alignment vertical="center"/>
    </xf>
    <xf numFmtId="1" fontId="8" fillId="8" borderId="411" xfId="0" applyNumberFormat="1" applyFont="1" applyFill="1" applyBorder="1"/>
    <xf numFmtId="1" fontId="8" fillId="7" borderId="411" xfId="0" applyNumberFormat="1" applyFont="1" applyFill="1" applyBorder="1" applyProtection="1">
      <protection locked="0"/>
    </xf>
    <xf numFmtId="1" fontId="3" fillId="4" borderId="335" xfId="0" applyNumberFormat="1" applyFont="1" applyFill="1" applyBorder="1" applyAlignment="1">
      <alignment horizontal="left"/>
    </xf>
    <xf numFmtId="1" fontId="3" fillId="3" borderId="335" xfId="0" applyNumberFormat="1" applyFont="1" applyFill="1" applyBorder="1" applyAlignment="1">
      <alignment horizontal="left"/>
    </xf>
    <xf numFmtId="1" fontId="8" fillId="0" borderId="413" xfId="0" applyNumberFormat="1" applyFont="1" applyBorder="1" applyAlignment="1" applyProtection="1">
      <alignment horizontal="center" vertical="center" wrapText="1"/>
      <protection hidden="1"/>
    </xf>
    <xf numFmtId="1" fontId="8" fillId="0" borderId="415" xfId="0" applyNumberFormat="1" applyFont="1" applyBorder="1" applyAlignment="1">
      <alignment horizontal="center" vertical="center"/>
    </xf>
    <xf numFmtId="1" fontId="8" fillId="0" borderId="416" xfId="0" applyNumberFormat="1" applyFont="1" applyBorder="1" applyAlignment="1">
      <alignment horizontal="center" vertical="center"/>
    </xf>
    <xf numFmtId="1" fontId="8" fillId="0" borderId="414" xfId="0" applyNumberFormat="1" applyFont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center" vertical="center" wrapText="1"/>
    </xf>
    <xf numFmtId="1" fontId="8" fillId="0" borderId="406" xfId="0" applyNumberFormat="1" applyFont="1" applyBorder="1" applyAlignment="1">
      <alignment horizontal="center" vertical="center" wrapText="1"/>
    </xf>
    <xf numFmtId="1" fontId="8" fillId="0" borderId="363" xfId="0" applyNumberFormat="1" applyFont="1" applyBorder="1"/>
    <xf numFmtId="1" fontId="7" fillId="3" borderId="405" xfId="0" applyNumberFormat="1" applyFont="1" applyFill="1" applyBorder="1" applyAlignment="1">
      <alignment vertical="top"/>
    </xf>
    <xf numFmtId="1" fontId="8" fillId="0" borderId="415" xfId="0" applyNumberFormat="1" applyFont="1" applyBorder="1" applyAlignment="1">
      <alignment horizontal="center" vertical="center" wrapText="1"/>
    </xf>
    <xf numFmtId="1" fontId="8" fillId="0" borderId="416" xfId="0" applyNumberFormat="1" applyFont="1" applyBorder="1" applyAlignment="1">
      <alignment horizontal="center" vertical="center" wrapText="1"/>
    </xf>
    <xf numFmtId="1" fontId="8" fillId="0" borderId="417" xfId="0" applyNumberFormat="1" applyFont="1" applyBorder="1" applyAlignment="1">
      <alignment horizontal="center" vertical="center" wrapText="1"/>
    </xf>
    <xf numFmtId="1" fontId="8" fillId="0" borderId="412" xfId="0" applyNumberFormat="1" applyFont="1" applyBorder="1"/>
    <xf numFmtId="1" fontId="8" fillId="7" borderId="412" xfId="0" applyNumberFormat="1" applyFont="1" applyFill="1" applyBorder="1" applyProtection="1">
      <protection locked="0"/>
    </xf>
    <xf numFmtId="1" fontId="8" fillId="7" borderId="418" xfId="0" applyNumberFormat="1" applyFont="1" applyFill="1" applyBorder="1" applyProtection="1">
      <protection locked="0"/>
    </xf>
    <xf numFmtId="1" fontId="8" fillId="3" borderId="412" xfId="0" applyNumberFormat="1" applyFont="1" applyFill="1" applyBorder="1"/>
    <xf numFmtId="1" fontId="7" fillId="7" borderId="412" xfId="0" applyNumberFormat="1" applyFont="1" applyFill="1" applyBorder="1" applyProtection="1">
      <protection locked="0"/>
    </xf>
    <xf numFmtId="1" fontId="8" fillId="0" borderId="415" xfId="0" applyNumberFormat="1" applyFont="1" applyBorder="1"/>
    <xf numFmtId="1" fontId="8" fillId="0" borderId="416" xfId="0" applyNumberFormat="1" applyFont="1" applyBorder="1"/>
    <xf numFmtId="1" fontId="8" fillId="0" borderId="414" xfId="0" applyNumberFormat="1" applyFont="1" applyBorder="1"/>
    <xf numFmtId="1" fontId="8" fillId="0" borderId="413" xfId="0" applyNumberFormat="1" applyFont="1" applyBorder="1"/>
    <xf numFmtId="1" fontId="5" fillId="3" borderId="405" xfId="0" applyNumberFormat="1" applyFont="1" applyFill="1" applyBorder="1"/>
    <xf numFmtId="1" fontId="7" fillId="0" borderId="405" xfId="0" applyNumberFormat="1" applyFont="1" applyBorder="1"/>
    <xf numFmtId="1" fontId="8" fillId="0" borderId="414" xfId="0" applyNumberFormat="1" applyFont="1" applyBorder="1" applyAlignment="1">
      <alignment horizontal="center" vertical="center"/>
    </xf>
    <xf numFmtId="1" fontId="8" fillId="0" borderId="405" xfId="0" applyNumberFormat="1" applyFont="1" applyBorder="1" applyAlignment="1">
      <alignment horizontal="center" vertical="center"/>
    </xf>
    <xf numFmtId="1" fontId="8" fillId="0" borderId="414" xfId="0" applyNumberFormat="1" applyFont="1" applyBorder="1" applyAlignment="1">
      <alignment horizontal="center"/>
    </xf>
    <xf numFmtId="1" fontId="8" fillId="0" borderId="406" xfId="0" applyNumberFormat="1" applyFont="1" applyBorder="1" applyAlignment="1">
      <alignment horizontal="center" vertical="center"/>
    </xf>
    <xf numFmtId="1" fontId="8" fillId="0" borderId="412" xfId="0" applyNumberFormat="1" applyFont="1" applyBorder="1" applyAlignment="1">
      <alignment horizontal="center" vertical="center" wrapText="1"/>
    </xf>
    <xf numFmtId="1" fontId="8" fillId="7" borderId="42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415" xfId="0" applyNumberFormat="1" applyFont="1" applyFill="1" applyBorder="1"/>
    <xf numFmtId="1" fontId="8" fillId="8" borderId="414" xfId="0" applyNumberFormat="1" applyFont="1" applyFill="1" applyBorder="1"/>
    <xf numFmtId="1" fontId="8" fillId="0" borderId="421" xfId="0" applyNumberFormat="1" applyFont="1" applyBorder="1" applyAlignment="1">
      <alignment horizontal="center" vertical="center" wrapText="1"/>
    </xf>
    <xf numFmtId="1" fontId="8" fillId="0" borderId="413" xfId="0" applyNumberFormat="1" applyFont="1" applyBorder="1" applyAlignment="1">
      <alignment horizontal="center" vertical="center" wrapText="1"/>
    </xf>
    <xf numFmtId="1" fontId="8" fillId="7" borderId="41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0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2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14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413" xfId="0" applyNumberFormat="1" applyFont="1" applyFill="1" applyBorder="1" applyAlignment="1">
      <alignment horizontal="center" vertical="center" wrapText="1"/>
    </xf>
    <xf numFmtId="1" fontId="8" fillId="3" borderId="415" xfId="0" applyNumberFormat="1" applyFont="1" applyFill="1" applyBorder="1" applyAlignment="1">
      <alignment horizontal="center" vertical="center" wrapText="1"/>
    </xf>
    <xf numFmtId="1" fontId="8" fillId="3" borderId="416" xfId="0" applyNumberFormat="1" applyFont="1" applyFill="1" applyBorder="1" applyAlignment="1">
      <alignment horizontal="center" vertical="center" wrapText="1"/>
    </xf>
    <xf numFmtId="1" fontId="8" fillId="0" borderId="405" xfId="0" applyNumberFormat="1" applyFont="1" applyBorder="1" applyAlignment="1">
      <alignment horizontal="center" vertical="center" wrapText="1"/>
    </xf>
    <xf numFmtId="1" fontId="8" fillId="0" borderId="422" xfId="0" applyNumberFormat="1" applyFont="1" applyBorder="1" applyAlignment="1">
      <alignment horizontal="center" vertical="center" wrapText="1"/>
    </xf>
    <xf numFmtId="1" fontId="8" fillId="0" borderId="423" xfId="0" applyNumberFormat="1" applyFont="1" applyBorder="1" applyAlignment="1">
      <alignment horizontal="center" vertical="center" wrapText="1"/>
    </xf>
    <xf numFmtId="1" fontId="8" fillId="0" borderId="424" xfId="0" applyNumberFormat="1" applyFont="1" applyBorder="1" applyAlignment="1">
      <alignment horizontal="center" vertical="center" wrapText="1"/>
    </xf>
    <xf numFmtId="0" fontId="4" fillId="9" borderId="420" xfId="0" applyFont="1" applyFill="1" applyBorder="1"/>
    <xf numFmtId="1" fontId="8" fillId="7" borderId="42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07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415" xfId="0" applyNumberFormat="1" applyFont="1" applyFill="1" applyBorder="1" applyAlignment="1">
      <alignment horizontal="center" vertical="center" wrapText="1"/>
    </xf>
    <xf numFmtId="1" fontId="8" fillId="10" borderId="414" xfId="0" applyNumberFormat="1" applyFont="1" applyFill="1" applyBorder="1" applyAlignment="1">
      <alignment horizontal="center" vertical="center" wrapText="1"/>
    </xf>
    <xf numFmtId="1" fontId="8" fillId="10" borderId="405" xfId="0" applyNumberFormat="1" applyFont="1" applyFill="1" applyBorder="1" applyAlignment="1">
      <alignment horizontal="center" vertical="center" wrapText="1"/>
    </xf>
    <xf numFmtId="1" fontId="8" fillId="0" borderId="413" xfId="0" applyNumberFormat="1" applyFont="1" applyBorder="1" applyAlignment="1">
      <alignment horizontal="center" vertical="center"/>
    </xf>
    <xf numFmtId="1" fontId="8" fillId="7" borderId="413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22" xfId="0" applyNumberFormat="1" applyFont="1" applyBorder="1" applyAlignment="1">
      <alignment horizontal="center" vertical="center"/>
    </xf>
    <xf numFmtId="1" fontId="8" fillId="0" borderId="421" xfId="0" applyNumberFormat="1" applyFont="1" applyBorder="1" applyAlignment="1">
      <alignment horizontal="center" vertical="center"/>
    </xf>
    <xf numFmtId="1" fontId="8" fillId="7" borderId="420" xfId="0" applyNumberFormat="1" applyFont="1" applyFill="1" applyBorder="1" applyProtection="1">
      <protection locked="0"/>
    </xf>
    <xf numFmtId="1" fontId="8" fillId="0" borderId="414" xfId="0" applyNumberFormat="1" applyFont="1" applyBorder="1" applyAlignment="1">
      <alignment horizontal="right" wrapText="1"/>
    </xf>
    <xf numFmtId="1" fontId="8" fillId="0" borderId="415" xfId="0" applyNumberFormat="1" applyFont="1" applyBorder="1" applyAlignment="1">
      <alignment horizontal="right" wrapText="1"/>
    </xf>
    <xf numFmtId="1" fontId="8" fillId="0" borderId="414" xfId="0" applyNumberFormat="1" applyFont="1" applyBorder="1" applyAlignment="1">
      <alignment horizontal="right"/>
    </xf>
    <xf numFmtId="1" fontId="8" fillId="0" borderId="415" xfId="0" applyNumberFormat="1" applyFont="1" applyBorder="1" applyAlignment="1">
      <alignment horizontal="right"/>
    </xf>
    <xf numFmtId="1" fontId="8" fillId="0" borderId="416" xfId="0" applyNumberFormat="1" applyFont="1" applyBorder="1" applyAlignment="1">
      <alignment horizontal="right"/>
    </xf>
    <xf numFmtId="1" fontId="8" fillId="0" borderId="421" xfId="0" applyNumberFormat="1" applyFont="1" applyBorder="1" applyAlignment="1">
      <alignment horizontal="right"/>
    </xf>
    <xf numFmtId="1" fontId="8" fillId="0" borderId="406" xfId="0" applyNumberFormat="1" applyFont="1" applyBorder="1" applyAlignment="1">
      <alignment horizontal="right"/>
    </xf>
    <xf numFmtId="1" fontId="8" fillId="0" borderId="405" xfId="0" applyNumberFormat="1" applyFont="1" applyBorder="1" applyAlignment="1">
      <alignment horizontal="right"/>
    </xf>
    <xf numFmtId="1" fontId="8" fillId="0" borderId="426" xfId="0" applyNumberFormat="1" applyFont="1" applyBorder="1" applyAlignment="1">
      <alignment horizontal="right"/>
    </xf>
    <xf numFmtId="1" fontId="8" fillId="0" borderId="413" xfId="0" applyNumberFormat="1" applyFont="1" applyBorder="1" applyAlignment="1">
      <alignment horizontal="right"/>
    </xf>
    <xf numFmtId="1" fontId="8" fillId="0" borderId="407" xfId="0" applyNumberFormat="1" applyFont="1" applyBorder="1" applyAlignment="1">
      <alignment horizontal="center" vertical="center"/>
    </xf>
    <xf numFmtId="1" fontId="8" fillId="0" borderId="408" xfId="0" applyNumberFormat="1" applyFont="1" applyBorder="1" applyAlignment="1">
      <alignment horizontal="center" vertical="center"/>
    </xf>
    <xf numFmtId="1" fontId="8" fillId="0" borderId="412" xfId="0" applyNumberFormat="1" applyFont="1" applyBorder="1" applyAlignment="1">
      <alignment horizontal="right" wrapText="1"/>
    </xf>
    <xf numFmtId="1" fontId="8" fillId="0" borderId="413" xfId="0" applyNumberFormat="1" applyFont="1" applyBorder="1" applyAlignment="1">
      <alignment horizontal="right" wrapText="1"/>
    </xf>
    <xf numFmtId="1" fontId="8" fillId="0" borderId="427" xfId="0" applyNumberFormat="1" applyFont="1" applyBorder="1" applyAlignment="1">
      <alignment horizontal="right"/>
    </xf>
    <xf numFmtId="1" fontId="8" fillId="3" borderId="413" xfId="0" applyNumberFormat="1" applyFont="1" applyFill="1" applyBorder="1" applyAlignment="1">
      <alignment horizontal="right"/>
    </xf>
    <xf numFmtId="1" fontId="8" fillId="10" borderId="420" xfId="0" applyNumberFormat="1" applyFont="1" applyFill="1" applyBorder="1" applyProtection="1"/>
    <xf numFmtId="1" fontId="8" fillId="7" borderId="364" xfId="0" applyNumberFormat="1" applyFont="1" applyFill="1" applyBorder="1" applyProtection="1">
      <protection locked="0"/>
    </xf>
    <xf numFmtId="1" fontId="8" fillId="0" borderId="413" xfId="0" applyNumberFormat="1" applyFont="1" applyBorder="1" applyAlignment="1">
      <alignment horizontal="left" vertical="center"/>
    </xf>
    <xf numFmtId="1" fontId="8" fillId="8" borderId="415" xfId="0" applyNumberFormat="1" applyFont="1" applyFill="1" applyBorder="1" applyProtection="1"/>
    <xf numFmtId="1" fontId="8" fillId="8" borderId="422" xfId="0" applyNumberFormat="1" applyFont="1" applyFill="1" applyBorder="1" applyProtection="1"/>
    <xf numFmtId="1" fontId="8" fillId="10" borderId="415" xfId="0" applyNumberFormat="1" applyFont="1" applyFill="1" applyBorder="1" applyProtection="1"/>
    <xf numFmtId="1" fontId="8" fillId="0" borderId="406" xfId="0" applyNumberFormat="1" applyFont="1" applyBorder="1"/>
    <xf numFmtId="1" fontId="8" fillId="0" borderId="422" xfId="0" applyNumberFormat="1" applyFont="1" applyBorder="1"/>
    <xf numFmtId="1" fontId="8" fillId="10" borderId="418" xfId="0" applyNumberFormat="1" applyFont="1" applyFill="1" applyBorder="1" applyProtection="1"/>
    <xf numFmtId="1" fontId="8" fillId="4" borderId="335" xfId="0" applyNumberFormat="1" applyFont="1" applyFill="1" applyBorder="1" applyProtection="1"/>
    <xf numFmtId="1" fontId="8" fillId="4" borderId="402" xfId="0" applyNumberFormat="1" applyFont="1" applyFill="1" applyBorder="1" applyProtection="1"/>
    <xf numFmtId="1" fontId="8" fillId="7" borderId="402" xfId="0" applyNumberFormat="1" applyFont="1" applyFill="1" applyBorder="1" applyProtection="1">
      <protection locked="0"/>
    </xf>
    <xf numFmtId="1" fontId="8" fillId="3" borderId="413" xfId="0" applyNumberFormat="1" applyFont="1" applyFill="1" applyBorder="1" applyAlignment="1">
      <alignment horizontal="right" wrapText="1"/>
    </xf>
    <xf numFmtId="1" fontId="8" fillId="8" borderId="414" xfId="0" applyNumberFormat="1" applyFont="1" applyFill="1" applyBorder="1" applyProtection="1"/>
    <xf numFmtId="1" fontId="8" fillId="7" borderId="415" xfId="0" applyNumberFormat="1" applyFont="1" applyFill="1" applyBorder="1" applyProtection="1">
      <protection locked="0"/>
    </xf>
    <xf numFmtId="1" fontId="8" fillId="7" borderId="422" xfId="0" applyNumberFormat="1" applyFont="1" applyFill="1" applyBorder="1" applyProtection="1">
      <protection locked="0"/>
    </xf>
    <xf numFmtId="1" fontId="8" fillId="10" borderId="423" xfId="0" applyNumberFormat="1" applyFont="1" applyFill="1" applyBorder="1" applyProtection="1"/>
    <xf numFmtId="1" fontId="8" fillId="7" borderId="414" xfId="0" applyNumberFormat="1" applyFont="1" applyFill="1" applyBorder="1" applyProtection="1">
      <protection locked="0"/>
    </xf>
    <xf numFmtId="1" fontId="8" fillId="7" borderId="413" xfId="0" applyNumberFormat="1" applyFont="1" applyFill="1" applyBorder="1" applyProtection="1">
      <protection locked="0"/>
    </xf>
    <xf numFmtId="1" fontId="8" fillId="8" borderId="412" xfId="0" applyNumberFormat="1" applyFont="1" applyFill="1" applyBorder="1" applyProtection="1"/>
    <xf numFmtId="1" fontId="8" fillId="7" borderId="410" xfId="0" applyNumberFormat="1" applyFont="1" applyFill="1" applyBorder="1" applyProtection="1">
      <protection locked="0"/>
    </xf>
    <xf numFmtId="1" fontId="8" fillId="8" borderId="412" xfId="0" applyNumberFormat="1" applyFont="1" applyFill="1" applyBorder="1"/>
    <xf numFmtId="1" fontId="5" fillId="3" borderId="335" xfId="0" applyNumberFormat="1" applyFont="1" applyFill="1" applyBorder="1" applyAlignment="1">
      <alignment horizontal="left"/>
    </xf>
    <xf numFmtId="1" fontId="8" fillId="0" borderId="404" xfId="0" applyNumberFormat="1" applyFont="1" applyBorder="1" applyAlignment="1">
      <alignment horizontal="center" vertical="center"/>
    </xf>
    <xf numFmtId="1" fontId="8" fillId="0" borderId="410" xfId="0" applyNumberFormat="1" applyFont="1" applyBorder="1" applyAlignment="1">
      <alignment horizontal="right" wrapText="1"/>
    </xf>
    <xf numFmtId="1" fontId="8" fillId="4" borderId="335" xfId="0" applyNumberFormat="1" applyFont="1" applyFill="1" applyBorder="1" applyAlignment="1">
      <alignment wrapText="1"/>
    </xf>
    <xf numFmtId="1" fontId="8" fillId="0" borderId="335" xfId="0" applyNumberFormat="1" applyFont="1" applyBorder="1" applyAlignment="1">
      <alignment wrapText="1"/>
    </xf>
    <xf numFmtId="1" fontId="8" fillId="3" borderId="417" xfId="0" applyNumberFormat="1" applyFont="1" applyFill="1" applyBorder="1" applyAlignment="1">
      <alignment horizontal="center" vertical="center" wrapText="1"/>
    </xf>
    <xf numFmtId="1" fontId="8" fillId="3" borderId="429" xfId="0" applyNumberFormat="1" applyFont="1" applyFill="1" applyBorder="1" applyAlignment="1">
      <alignment horizontal="center" vertical="center" wrapText="1"/>
    </xf>
    <xf numFmtId="1" fontId="8" fillId="7" borderId="420" xfId="0" applyNumberFormat="1" applyFont="1" applyFill="1" applyBorder="1" applyAlignment="1" applyProtection="1">
      <alignment wrapText="1"/>
      <protection locked="0"/>
    </xf>
    <xf numFmtId="1" fontId="8" fillId="7" borderId="418" xfId="0" applyNumberFormat="1" applyFont="1" applyFill="1" applyBorder="1" applyAlignment="1" applyProtection="1">
      <alignment wrapText="1"/>
      <protection locked="0"/>
    </xf>
    <xf numFmtId="1" fontId="8" fillId="7" borderId="411" xfId="0" applyNumberFormat="1" applyFont="1" applyFill="1" applyBorder="1" applyAlignment="1" applyProtection="1">
      <alignment wrapText="1"/>
      <protection locked="0"/>
    </xf>
    <xf numFmtId="1" fontId="8" fillId="7" borderId="412" xfId="0" applyNumberFormat="1" applyFont="1" applyFill="1" applyBorder="1" applyAlignment="1" applyProtection="1">
      <alignment wrapText="1"/>
      <protection locked="0"/>
    </xf>
    <xf numFmtId="1" fontId="8" fillId="0" borderId="420" xfId="0" applyNumberFormat="1" applyFont="1" applyBorder="1" applyAlignment="1">
      <alignment horizontal="right" wrapText="1"/>
    </xf>
    <xf numFmtId="1" fontId="8" fillId="8" borderId="420" xfId="0" applyNumberFormat="1" applyFont="1" applyFill="1" applyBorder="1" applyAlignment="1" applyProtection="1">
      <alignment wrapText="1"/>
    </xf>
    <xf numFmtId="1" fontId="8" fillId="0" borderId="430" xfId="1" applyNumberFormat="1" applyFont="1" applyFill="1" applyBorder="1" applyAlignment="1">
      <alignment horizontal="right" wrapText="1"/>
    </xf>
    <xf numFmtId="1" fontId="8" fillId="0" borderId="431" xfId="1" applyNumberFormat="1" applyFont="1" applyFill="1" applyBorder="1" applyAlignment="1">
      <alignment horizontal="right" wrapText="1"/>
    </xf>
    <xf numFmtId="1" fontId="8" fillId="0" borderId="432" xfId="1" applyNumberFormat="1" applyFont="1" applyFill="1" applyBorder="1" applyAlignment="1">
      <alignment horizontal="right" wrapText="1"/>
    </xf>
    <xf numFmtId="1" fontId="8" fillId="0" borderId="433" xfId="1" applyNumberFormat="1" applyFont="1" applyFill="1" applyBorder="1" applyAlignment="1">
      <alignment horizontal="right" wrapText="1"/>
    </xf>
    <xf numFmtId="1" fontId="8" fillId="0" borderId="435" xfId="1" applyNumberFormat="1" applyFont="1" applyFill="1" applyBorder="1" applyAlignment="1">
      <alignment horizontal="right" wrapText="1"/>
    </xf>
    <xf numFmtId="1" fontId="8" fillId="0" borderId="436" xfId="1" applyNumberFormat="1" applyFont="1" applyFill="1" applyBorder="1" applyAlignment="1">
      <alignment horizontal="right" wrapText="1"/>
    </xf>
    <xf numFmtId="1" fontId="8" fillId="3" borderId="437" xfId="0" applyNumberFormat="1" applyFont="1" applyFill="1" applyBorder="1" applyAlignment="1">
      <alignment horizontal="right" wrapText="1"/>
    </xf>
    <xf numFmtId="1" fontId="8" fillId="0" borderId="334" xfId="0" applyNumberFormat="1" applyFont="1" applyBorder="1" applyAlignment="1">
      <alignment horizontal="right" wrapText="1"/>
    </xf>
    <xf numFmtId="1" fontId="8" fillId="0" borderId="438" xfId="0" applyNumberFormat="1" applyFont="1" applyBorder="1" applyAlignment="1">
      <alignment horizontal="right" wrapText="1"/>
    </xf>
    <xf numFmtId="1" fontId="8" fillId="10" borderId="437" xfId="0" applyNumberFormat="1" applyFont="1" applyFill="1" applyBorder="1" applyAlignment="1" applyProtection="1">
      <alignment wrapText="1"/>
    </xf>
    <xf numFmtId="1" fontId="8" fillId="10" borderId="340" xfId="0" applyNumberFormat="1" applyFont="1" applyFill="1" applyBorder="1" applyAlignment="1" applyProtection="1">
      <alignment wrapText="1"/>
    </xf>
    <xf numFmtId="1" fontId="8" fillId="10" borderId="438" xfId="0" applyNumberFormat="1" applyFont="1" applyFill="1" applyBorder="1" applyAlignment="1" applyProtection="1">
      <alignment wrapText="1"/>
    </xf>
    <xf numFmtId="1" fontId="8" fillId="7" borderId="438" xfId="0" applyNumberFormat="1" applyFont="1" applyFill="1" applyBorder="1" applyAlignment="1" applyProtection="1">
      <alignment wrapText="1"/>
      <protection locked="0"/>
    </xf>
    <xf numFmtId="1" fontId="8" fillId="7" borderId="340" xfId="0" applyNumberFormat="1" applyFont="1" applyFill="1" applyBorder="1" applyAlignment="1" applyProtection="1">
      <alignment wrapText="1"/>
      <protection locked="0"/>
    </xf>
    <xf numFmtId="1" fontId="8" fillId="7" borderId="439" xfId="0" applyNumberFormat="1" applyFont="1" applyFill="1" applyBorder="1" applyAlignment="1" applyProtection="1">
      <alignment wrapText="1"/>
      <protection locked="0"/>
    </xf>
    <xf numFmtId="1" fontId="8" fillId="7" borderId="440" xfId="0" applyNumberFormat="1" applyFont="1" applyFill="1" applyBorder="1" applyAlignment="1" applyProtection="1">
      <alignment wrapText="1"/>
      <protection locked="0"/>
    </xf>
    <xf numFmtId="1" fontId="8" fillId="7" borderId="334" xfId="0" applyNumberFormat="1" applyFont="1" applyFill="1" applyBorder="1" applyAlignment="1" applyProtection="1">
      <alignment wrapText="1"/>
      <protection locked="0"/>
    </xf>
    <xf numFmtId="1" fontId="8" fillId="10" borderId="334" xfId="0" applyNumberFormat="1" applyFont="1" applyFill="1" applyBorder="1" applyAlignment="1" applyProtection="1">
      <alignment wrapText="1"/>
    </xf>
    <xf numFmtId="1" fontId="8" fillId="0" borderId="443" xfId="0" applyNumberFormat="1" applyFont="1" applyBorder="1" applyAlignment="1">
      <alignment horizontal="right" wrapText="1"/>
    </xf>
    <xf numFmtId="1" fontId="8" fillId="0" borderId="444" xfId="2" applyNumberFormat="1" applyFont="1" applyFill="1" applyBorder="1" applyAlignment="1">
      <alignment horizontal="right" wrapText="1"/>
    </xf>
    <xf numFmtId="1" fontId="8" fillId="0" borderId="445" xfId="2" applyNumberFormat="1" applyFont="1" applyFill="1" applyBorder="1" applyAlignment="1">
      <alignment horizontal="right" wrapText="1"/>
    </xf>
    <xf numFmtId="1" fontId="8" fillId="2" borderId="446" xfId="2" applyNumberFormat="1" applyFont="1" applyBorder="1" applyAlignment="1" applyProtection="1">
      <alignment wrapText="1"/>
      <protection locked="0"/>
    </xf>
    <xf numFmtId="1" fontId="8" fillId="2" borderId="447" xfId="2" applyNumberFormat="1" applyFont="1" applyBorder="1" applyAlignment="1" applyProtection="1">
      <alignment wrapText="1"/>
      <protection locked="0"/>
    </xf>
    <xf numFmtId="1" fontId="8" fillId="2" borderId="448" xfId="2" applyNumberFormat="1" applyFont="1" applyBorder="1" applyAlignment="1" applyProtection="1">
      <alignment wrapText="1"/>
      <protection locked="0"/>
    </xf>
    <xf numFmtId="1" fontId="8" fillId="2" borderId="449" xfId="2" applyNumberFormat="1" applyFont="1" applyBorder="1" applyAlignment="1" applyProtection="1">
      <alignment wrapText="1"/>
      <protection locked="0"/>
    </xf>
    <xf numFmtId="1" fontId="8" fillId="2" borderId="450" xfId="2" applyNumberFormat="1" applyFont="1" applyBorder="1" applyAlignment="1" applyProtection="1">
      <alignment wrapText="1"/>
      <protection locked="0"/>
    </xf>
    <xf numFmtId="1" fontId="8" fillId="2" borderId="444" xfId="2" applyNumberFormat="1" applyFont="1" applyBorder="1" applyAlignment="1" applyProtection="1">
      <alignment wrapText="1"/>
      <protection locked="0"/>
    </xf>
    <xf numFmtId="1" fontId="8" fillId="2" borderId="451" xfId="2" applyNumberFormat="1" applyFont="1" applyBorder="1" applyAlignment="1" applyProtection="1">
      <alignment wrapText="1"/>
      <protection locked="0"/>
    </xf>
    <xf numFmtId="1" fontId="8" fillId="0" borderId="452" xfId="2" applyNumberFormat="1" applyFont="1" applyFill="1" applyBorder="1" applyAlignment="1">
      <alignment horizontal="right" wrapText="1"/>
    </xf>
    <xf numFmtId="1" fontId="8" fillId="0" borderId="453" xfId="2" applyNumberFormat="1" applyFont="1" applyFill="1" applyBorder="1" applyAlignment="1">
      <alignment horizontal="right" wrapText="1"/>
    </xf>
    <xf numFmtId="1" fontId="8" fillId="2" borderId="454" xfId="2" applyNumberFormat="1" applyFont="1" applyBorder="1" applyAlignment="1" applyProtection="1">
      <alignment wrapText="1"/>
      <protection locked="0"/>
    </xf>
    <xf numFmtId="1" fontId="8" fillId="2" borderId="455" xfId="2" applyNumberFormat="1" applyFont="1" applyBorder="1" applyAlignment="1" applyProtection="1">
      <alignment wrapText="1"/>
      <protection locked="0"/>
    </xf>
    <xf numFmtId="1" fontId="8" fillId="2" borderId="456" xfId="2" applyNumberFormat="1" applyFont="1" applyBorder="1" applyAlignment="1" applyProtection="1">
      <alignment wrapText="1"/>
      <protection locked="0"/>
    </xf>
    <xf numFmtId="1" fontId="8" fillId="2" borderId="457" xfId="2" applyNumberFormat="1" applyFont="1" applyBorder="1" applyAlignment="1" applyProtection="1">
      <alignment wrapText="1"/>
      <protection locked="0"/>
    </xf>
    <xf numFmtId="1" fontId="8" fillId="2" borderId="458" xfId="2" applyNumberFormat="1" applyFont="1" applyBorder="1" applyAlignment="1" applyProtection="1">
      <alignment wrapText="1"/>
      <protection locked="0"/>
    </xf>
    <xf numFmtId="1" fontId="8" fillId="2" borderId="452" xfId="2" applyNumberFormat="1" applyFont="1" applyBorder="1" applyAlignment="1" applyProtection="1">
      <alignment wrapText="1"/>
      <protection locked="0"/>
    </xf>
    <xf numFmtId="1" fontId="8" fillId="10" borderId="452" xfId="2" applyNumberFormat="1" applyFont="1" applyFill="1" applyBorder="1" applyAlignment="1" applyProtection="1">
      <alignment wrapText="1"/>
    </xf>
    <xf numFmtId="1" fontId="8" fillId="2" borderId="459" xfId="2" applyNumberFormat="1" applyFont="1" applyBorder="1" applyAlignment="1" applyProtection="1">
      <alignment wrapText="1"/>
      <protection locked="0"/>
    </xf>
    <xf numFmtId="1" fontId="8" fillId="2" borderId="460" xfId="2" applyNumberFormat="1" applyFont="1" applyBorder="1" applyAlignment="1" applyProtection="1">
      <alignment wrapText="1"/>
      <protection locked="0"/>
    </xf>
    <xf numFmtId="1" fontId="8" fillId="2" borderId="461" xfId="2" applyNumberFormat="1" applyFont="1" applyBorder="1" applyAlignment="1" applyProtection="1">
      <alignment wrapText="1"/>
      <protection locked="0"/>
    </xf>
    <xf numFmtId="1" fontId="8" fillId="2" borderId="462" xfId="2" applyNumberFormat="1" applyFont="1" applyBorder="1" applyAlignment="1" applyProtection="1">
      <alignment wrapText="1"/>
      <protection locked="0"/>
    </xf>
    <xf numFmtId="1" fontId="8" fillId="7" borderId="463" xfId="0" applyNumberFormat="1" applyFont="1" applyFill="1" applyBorder="1" applyAlignment="1" applyProtection="1">
      <alignment wrapText="1"/>
      <protection locked="0"/>
    </xf>
    <xf numFmtId="1" fontId="8" fillId="7" borderId="464" xfId="0" applyNumberFormat="1" applyFont="1" applyFill="1" applyBorder="1" applyAlignment="1" applyProtection="1">
      <alignment wrapText="1"/>
      <protection locked="0"/>
    </xf>
    <xf numFmtId="1" fontId="8" fillId="7" borderId="465" xfId="0" applyNumberFormat="1" applyFont="1" applyFill="1" applyBorder="1" applyAlignment="1" applyProtection="1">
      <alignment wrapText="1"/>
      <protection locked="0"/>
    </xf>
    <xf numFmtId="1" fontId="8" fillId="0" borderId="466" xfId="2" applyNumberFormat="1" applyFont="1" applyFill="1" applyBorder="1" applyAlignment="1">
      <alignment horizontal="right" wrapText="1"/>
    </xf>
    <xf numFmtId="1" fontId="8" fillId="0" borderId="467" xfId="2" applyNumberFormat="1" applyFont="1" applyFill="1" applyBorder="1" applyAlignment="1">
      <alignment horizontal="right" wrapText="1"/>
    </xf>
    <xf numFmtId="1" fontId="8" fillId="2" borderId="468" xfId="2" applyNumberFormat="1" applyFont="1" applyBorder="1" applyAlignment="1" applyProtection="1">
      <alignment wrapText="1"/>
      <protection locked="0"/>
    </xf>
    <xf numFmtId="1" fontId="8" fillId="2" borderId="469" xfId="2" applyNumberFormat="1" applyFont="1" applyBorder="1" applyAlignment="1" applyProtection="1">
      <alignment wrapText="1"/>
      <protection locked="0"/>
    </xf>
    <xf numFmtId="1" fontId="8" fillId="2" borderId="470" xfId="2" applyNumberFormat="1" applyFont="1" applyBorder="1" applyAlignment="1" applyProtection="1">
      <alignment wrapText="1"/>
      <protection locked="0"/>
    </xf>
    <xf numFmtId="1" fontId="8" fillId="2" borderId="471" xfId="2" applyNumberFormat="1" applyFont="1" applyBorder="1" applyAlignment="1" applyProtection="1">
      <alignment wrapText="1"/>
      <protection locked="0"/>
    </xf>
    <xf numFmtId="1" fontId="8" fillId="10" borderId="466" xfId="2" applyNumberFormat="1" applyFont="1" applyFill="1" applyBorder="1" applyAlignment="1" applyProtection="1">
      <alignment wrapText="1"/>
    </xf>
    <xf numFmtId="1" fontId="8" fillId="3" borderId="438" xfId="0" applyNumberFormat="1" applyFont="1" applyFill="1" applyBorder="1" applyAlignment="1">
      <alignment horizontal="right" wrapText="1"/>
    </xf>
    <xf numFmtId="1" fontId="8" fillId="3" borderId="340" xfId="0" applyNumberFormat="1" applyFont="1" applyFill="1" applyBorder="1" applyAlignment="1">
      <alignment horizontal="right" wrapText="1"/>
    </xf>
    <xf numFmtId="1" fontId="8" fillId="3" borderId="341" xfId="0" applyNumberFormat="1" applyFont="1" applyFill="1" applyBorder="1" applyAlignment="1">
      <alignment horizontal="right" wrapText="1"/>
    </xf>
    <xf numFmtId="1" fontId="8" fillId="3" borderId="334" xfId="0" applyNumberFormat="1" applyFont="1" applyFill="1" applyBorder="1" applyAlignment="1">
      <alignment horizontal="right" wrapText="1"/>
    </xf>
    <xf numFmtId="1" fontId="8" fillId="10" borderId="438" xfId="0" applyNumberFormat="1" applyFont="1" applyFill="1" applyBorder="1" applyAlignment="1">
      <alignment horizontal="right" wrapText="1"/>
    </xf>
    <xf numFmtId="1" fontId="8" fillId="10" borderId="334" xfId="0" applyNumberFormat="1" applyFont="1" applyFill="1" applyBorder="1" applyAlignment="1">
      <alignment horizontal="right" wrapText="1"/>
    </xf>
    <xf numFmtId="1" fontId="8" fillId="0" borderId="441" xfId="0" applyNumberFormat="1" applyFont="1" applyBorder="1" applyAlignment="1">
      <alignment horizontal="center" vertical="center" wrapText="1"/>
    </xf>
    <xf numFmtId="1" fontId="8" fillId="0" borderId="442" xfId="0" applyNumberFormat="1" applyFont="1" applyBorder="1" applyAlignment="1">
      <alignment horizontal="right" vertical="center" wrapText="1"/>
    </xf>
    <xf numFmtId="1" fontId="8" fillId="7" borderId="478" xfId="0" applyNumberFormat="1" applyFont="1" applyFill="1" applyBorder="1" applyProtection="1">
      <protection locked="0"/>
    </xf>
    <xf numFmtId="1" fontId="6" fillId="3" borderId="474" xfId="0" applyNumberFormat="1" applyFont="1" applyFill="1" applyBorder="1" applyAlignment="1">
      <alignment horizontal="center"/>
    </xf>
    <xf numFmtId="1" fontId="1" fillId="0" borderId="481" xfId="0" applyNumberFormat="1" applyFont="1" applyBorder="1" applyAlignment="1">
      <alignment vertical="center"/>
    </xf>
    <xf numFmtId="2" fontId="8" fillId="7" borderId="480" xfId="0" applyNumberFormat="1" applyFont="1" applyFill="1" applyBorder="1" applyProtection="1">
      <protection locked="0"/>
    </xf>
    <xf numFmtId="1" fontId="8" fillId="0" borderId="481" xfId="0" applyNumberFormat="1" applyFont="1" applyBorder="1" applyAlignment="1">
      <alignment vertical="center"/>
    </xf>
    <xf numFmtId="1" fontId="8" fillId="8" borderId="480" xfId="0" applyNumberFormat="1" applyFont="1" applyFill="1" applyBorder="1"/>
    <xf numFmtId="1" fontId="8" fillId="7" borderId="480" xfId="0" applyNumberFormat="1" applyFont="1" applyFill="1" applyBorder="1" applyProtection="1">
      <protection locked="0"/>
    </xf>
    <xf numFmtId="1" fontId="8" fillId="0" borderId="481" xfId="0" applyNumberFormat="1" applyFont="1" applyBorder="1" applyAlignment="1" applyProtection="1">
      <alignment horizontal="center" vertical="center" wrapText="1"/>
      <protection hidden="1"/>
    </xf>
    <xf numFmtId="1" fontId="8" fillId="0" borderId="483" xfId="0" applyNumberFormat="1" applyFont="1" applyBorder="1" applyAlignment="1">
      <alignment horizontal="center" vertical="center"/>
    </xf>
    <xf numFmtId="1" fontId="8" fillId="0" borderId="484" xfId="0" applyNumberFormat="1" applyFont="1" applyBorder="1" applyAlignment="1">
      <alignment horizontal="center" vertical="center"/>
    </xf>
    <xf numFmtId="1" fontId="8" fillId="0" borderId="485" xfId="0" applyNumberFormat="1" applyFont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0" borderId="487" xfId="0" applyNumberFormat="1" applyFont="1" applyBorder="1" applyAlignment="1">
      <alignment horizontal="center" vertical="center" wrapText="1"/>
    </xf>
    <xf numFmtId="1" fontId="8" fillId="0" borderId="437" xfId="0" applyNumberFormat="1" applyFont="1" applyBorder="1"/>
    <xf numFmtId="1" fontId="7" fillId="3" borderId="474" xfId="0" applyNumberFormat="1" applyFont="1" applyFill="1" applyBorder="1" applyAlignment="1">
      <alignment vertical="top"/>
    </xf>
    <xf numFmtId="1" fontId="8" fillId="0" borderId="483" xfId="0" applyNumberFormat="1" applyFont="1" applyBorder="1" applyAlignment="1">
      <alignment horizontal="center" vertical="center" wrapText="1"/>
    </xf>
    <xf numFmtId="1" fontId="8" fillId="0" borderId="484" xfId="0" applyNumberFormat="1" applyFont="1" applyBorder="1" applyAlignment="1">
      <alignment horizontal="center" vertical="center" wrapText="1"/>
    </xf>
    <xf numFmtId="1" fontId="8" fillId="0" borderId="488" xfId="0" applyNumberFormat="1" applyFont="1" applyBorder="1" applyAlignment="1">
      <alignment horizontal="center" vertical="center" wrapText="1"/>
    </xf>
    <xf numFmtId="1" fontId="8" fillId="0" borderId="442" xfId="0" applyNumberFormat="1" applyFont="1" applyBorder="1"/>
    <xf numFmtId="1" fontId="8" fillId="7" borderId="442" xfId="0" applyNumberFormat="1" applyFont="1" applyFill="1" applyBorder="1" applyProtection="1">
      <protection locked="0"/>
    </xf>
    <xf numFmtId="1" fontId="8" fillId="3" borderId="442" xfId="0" applyNumberFormat="1" applyFont="1" applyFill="1" applyBorder="1"/>
    <xf numFmtId="1" fontId="7" fillId="7" borderId="442" xfId="0" applyNumberFormat="1" applyFont="1" applyFill="1" applyBorder="1" applyProtection="1">
      <protection locked="0"/>
    </xf>
    <xf numFmtId="1" fontId="8" fillId="7" borderId="437" xfId="0" applyNumberFormat="1" applyFont="1" applyFill="1" applyBorder="1" applyProtection="1">
      <protection locked="0"/>
    </xf>
    <xf numFmtId="1" fontId="8" fillId="0" borderId="483" xfId="0" applyNumberFormat="1" applyFont="1" applyBorder="1"/>
    <xf numFmtId="1" fontId="8" fillId="0" borderId="484" xfId="0" applyNumberFormat="1" applyFont="1" applyBorder="1"/>
    <xf numFmtId="1" fontId="8" fillId="0" borderId="485" xfId="0" applyNumberFormat="1" applyFont="1" applyBorder="1"/>
    <xf numFmtId="1" fontId="8" fillId="0" borderId="489" xfId="0" applyNumberFormat="1" applyFont="1" applyBorder="1"/>
    <xf numFmtId="1" fontId="5" fillId="3" borderId="474" xfId="0" applyNumberFormat="1" applyFont="1" applyFill="1" applyBorder="1"/>
    <xf numFmtId="1" fontId="7" fillId="0" borderId="474" xfId="0" applyNumberFormat="1" applyFont="1" applyBorder="1"/>
    <xf numFmtId="1" fontId="8" fillId="0" borderId="485" xfId="0" applyNumberFormat="1" applyFont="1" applyBorder="1" applyAlignment="1">
      <alignment horizontal="center" vertical="center"/>
    </xf>
    <xf numFmtId="1" fontId="8" fillId="0" borderId="474" xfId="0" applyNumberFormat="1" applyFont="1" applyBorder="1" applyAlignment="1">
      <alignment horizontal="center" vertical="center"/>
    </xf>
    <xf numFmtId="1" fontId="8" fillId="0" borderId="485" xfId="0" applyNumberFormat="1" applyFont="1" applyBorder="1" applyAlignment="1">
      <alignment horizontal="center"/>
    </xf>
    <xf numFmtId="1" fontId="8" fillId="0" borderId="487" xfId="0" applyNumberFormat="1" applyFont="1" applyBorder="1" applyAlignment="1">
      <alignment horizontal="center" vertical="center"/>
    </xf>
    <xf numFmtId="1" fontId="8" fillId="0" borderId="442" xfId="0" applyNumberFormat="1" applyFont="1" applyBorder="1" applyAlignment="1">
      <alignment horizontal="center" vertical="center" wrapText="1"/>
    </xf>
    <xf numFmtId="1" fontId="8" fillId="7" borderId="48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42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483" xfId="0" applyNumberFormat="1" applyFont="1" applyFill="1" applyBorder="1"/>
    <xf numFmtId="1" fontId="8" fillId="8" borderId="485" xfId="0" applyNumberFormat="1" applyFont="1" applyFill="1" applyBorder="1"/>
    <xf numFmtId="1" fontId="8" fillId="0" borderId="492" xfId="0" applyNumberFormat="1" applyFont="1" applyBorder="1" applyAlignment="1">
      <alignment horizontal="center" vertical="center" wrapText="1"/>
    </xf>
    <xf numFmtId="1" fontId="8" fillId="0" borderId="489" xfId="0" applyNumberFormat="1" applyFont="1" applyBorder="1" applyAlignment="1">
      <alignment horizontal="center" vertical="center" wrapText="1"/>
    </xf>
    <xf numFmtId="1" fontId="8" fillId="7" borderId="48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9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7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9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9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85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489" xfId="0" applyNumberFormat="1" applyFont="1" applyFill="1" applyBorder="1" applyAlignment="1">
      <alignment horizontal="center" vertical="center" wrapText="1"/>
    </xf>
    <xf numFmtId="1" fontId="8" fillId="3" borderId="483" xfId="0" applyNumberFormat="1" applyFont="1" applyFill="1" applyBorder="1" applyAlignment="1">
      <alignment horizontal="center" vertical="center" wrapText="1"/>
    </xf>
    <xf numFmtId="1" fontId="8" fillId="3" borderId="484" xfId="0" applyNumberFormat="1" applyFont="1" applyFill="1" applyBorder="1" applyAlignment="1">
      <alignment horizontal="center" vertical="center" wrapText="1"/>
    </xf>
    <xf numFmtId="1" fontId="8" fillId="0" borderId="474" xfId="0" applyNumberFormat="1" applyFont="1" applyBorder="1" applyAlignment="1">
      <alignment horizontal="center" vertical="center" wrapText="1"/>
    </xf>
    <xf numFmtId="1" fontId="8" fillId="0" borderId="493" xfId="0" applyNumberFormat="1" applyFont="1" applyBorder="1" applyAlignment="1">
      <alignment horizontal="center" vertical="center" wrapText="1"/>
    </xf>
    <xf numFmtId="1" fontId="8" fillId="0" borderId="494" xfId="0" applyNumberFormat="1" applyFont="1" applyBorder="1" applyAlignment="1">
      <alignment horizontal="center" vertical="center" wrapText="1"/>
    </xf>
    <xf numFmtId="1" fontId="8" fillId="0" borderId="495" xfId="0" applyNumberFormat="1" applyFont="1" applyBorder="1" applyAlignment="1">
      <alignment horizontal="center" vertical="center" wrapText="1"/>
    </xf>
    <xf numFmtId="1" fontId="8" fillId="7" borderId="49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76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483" xfId="0" applyNumberFormat="1" applyFont="1" applyFill="1" applyBorder="1" applyAlignment="1">
      <alignment horizontal="center" vertical="center" wrapText="1"/>
    </xf>
    <xf numFmtId="1" fontId="8" fillId="10" borderId="485" xfId="0" applyNumberFormat="1" applyFont="1" applyFill="1" applyBorder="1" applyAlignment="1">
      <alignment horizontal="center" vertical="center" wrapText="1"/>
    </xf>
    <xf numFmtId="1" fontId="8" fillId="10" borderId="474" xfId="0" applyNumberFormat="1" applyFont="1" applyFill="1" applyBorder="1" applyAlignment="1">
      <alignment horizontal="center" vertical="center" wrapText="1"/>
    </xf>
    <xf numFmtId="1" fontId="8" fillId="0" borderId="489" xfId="0" applyNumberFormat="1" applyFont="1" applyBorder="1" applyAlignment="1">
      <alignment horizontal="center" vertical="center"/>
    </xf>
    <xf numFmtId="1" fontId="8" fillId="7" borderId="48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44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493" xfId="0" applyNumberFormat="1" applyFont="1" applyBorder="1" applyAlignment="1">
      <alignment horizontal="center" vertical="center"/>
    </xf>
    <xf numFmtId="1" fontId="8" fillId="0" borderId="492" xfId="0" applyNumberFormat="1" applyFont="1" applyBorder="1" applyAlignment="1">
      <alignment horizontal="center" vertical="center"/>
    </xf>
    <xf numFmtId="1" fontId="8" fillId="0" borderId="485" xfId="0" applyNumberFormat="1" applyFont="1" applyBorder="1" applyAlignment="1">
      <alignment horizontal="right" wrapText="1"/>
    </xf>
    <xf numFmtId="1" fontId="8" fillId="0" borderId="483" xfId="0" applyNumberFormat="1" applyFont="1" applyBorder="1" applyAlignment="1">
      <alignment horizontal="right" wrapText="1"/>
    </xf>
    <xf numFmtId="1" fontId="8" fillId="0" borderId="485" xfId="0" applyNumberFormat="1" applyFont="1" applyBorder="1" applyAlignment="1">
      <alignment horizontal="right"/>
    </xf>
    <xf numFmtId="1" fontId="8" fillId="0" borderId="483" xfId="0" applyNumberFormat="1" applyFont="1" applyBorder="1" applyAlignment="1">
      <alignment horizontal="right"/>
    </xf>
    <xf numFmtId="1" fontId="8" fillId="0" borderId="484" xfId="0" applyNumberFormat="1" applyFont="1" applyBorder="1" applyAlignment="1">
      <alignment horizontal="right"/>
    </xf>
    <xf numFmtId="1" fontId="8" fillId="0" borderId="492" xfId="0" applyNumberFormat="1" applyFont="1" applyBorder="1" applyAlignment="1">
      <alignment horizontal="right"/>
    </xf>
    <xf numFmtId="1" fontId="8" fillId="0" borderId="487" xfId="0" applyNumberFormat="1" applyFont="1" applyBorder="1" applyAlignment="1">
      <alignment horizontal="right"/>
    </xf>
    <xf numFmtId="1" fontId="8" fillId="0" borderId="474" xfId="0" applyNumberFormat="1" applyFont="1" applyBorder="1" applyAlignment="1">
      <alignment horizontal="right"/>
    </xf>
    <xf numFmtId="1" fontId="8" fillId="0" borderId="497" xfId="0" applyNumberFormat="1" applyFont="1" applyBorder="1" applyAlignment="1">
      <alignment horizontal="right"/>
    </xf>
    <xf numFmtId="1" fontId="8" fillId="0" borderId="489" xfId="0" applyNumberFormat="1" applyFont="1" applyBorder="1" applyAlignment="1">
      <alignment horizontal="right"/>
    </xf>
    <xf numFmtId="1" fontId="8" fillId="0" borderId="476" xfId="0" applyNumberFormat="1" applyFont="1" applyBorder="1" applyAlignment="1">
      <alignment horizontal="center" vertical="center"/>
    </xf>
    <xf numFmtId="1" fontId="8" fillId="0" borderId="478" xfId="0" applyNumberFormat="1" applyFont="1" applyBorder="1" applyAlignment="1">
      <alignment horizontal="center" vertical="center"/>
    </xf>
    <xf numFmtId="1" fontId="8" fillId="0" borderId="442" xfId="0" applyNumberFormat="1" applyFont="1" applyBorder="1" applyAlignment="1">
      <alignment horizontal="right" wrapText="1"/>
    </xf>
    <xf numFmtId="1" fontId="8" fillId="0" borderId="489" xfId="0" applyNumberFormat="1" applyFont="1" applyBorder="1" applyAlignment="1">
      <alignment horizontal="right" wrapText="1"/>
    </xf>
    <xf numFmtId="1" fontId="8" fillId="0" borderId="498" xfId="0" applyNumberFormat="1" applyFont="1" applyBorder="1" applyAlignment="1">
      <alignment horizontal="right"/>
    </xf>
    <xf numFmtId="1" fontId="8" fillId="3" borderId="489" xfId="0" applyNumberFormat="1" applyFont="1" applyFill="1" applyBorder="1" applyAlignment="1">
      <alignment horizontal="right"/>
    </xf>
    <xf numFmtId="1" fontId="8" fillId="10" borderId="437" xfId="0" applyNumberFormat="1" applyFont="1" applyFill="1" applyBorder="1" applyProtection="1"/>
    <xf numFmtId="1" fontId="8" fillId="10" borderId="441" xfId="0" applyNumberFormat="1" applyFont="1" applyFill="1" applyBorder="1" applyProtection="1"/>
    <xf numFmtId="1" fontId="8" fillId="0" borderId="489" xfId="0" applyNumberFormat="1" applyFont="1" applyBorder="1" applyAlignment="1">
      <alignment horizontal="left" vertical="center"/>
    </xf>
    <xf numFmtId="1" fontId="8" fillId="8" borderId="483" xfId="0" applyNumberFormat="1" applyFont="1" applyFill="1" applyBorder="1" applyProtection="1"/>
    <xf numFmtId="1" fontId="8" fillId="8" borderId="493" xfId="0" applyNumberFormat="1" applyFont="1" applyFill="1" applyBorder="1" applyProtection="1"/>
    <xf numFmtId="1" fontId="8" fillId="10" borderId="483" xfId="0" applyNumberFormat="1" applyFont="1" applyFill="1" applyBorder="1" applyProtection="1"/>
    <xf numFmtId="1" fontId="8" fillId="0" borderId="487" xfId="0" applyNumberFormat="1" applyFont="1" applyBorder="1"/>
    <xf numFmtId="1" fontId="8" fillId="0" borderId="493" xfId="0" applyNumberFormat="1" applyFont="1" applyBorder="1"/>
    <xf numFmtId="1" fontId="8" fillId="3" borderId="441" xfId="0" applyNumberFormat="1" applyFont="1" applyFill="1" applyBorder="1" applyAlignment="1">
      <alignment horizontal="right" wrapText="1"/>
    </xf>
    <xf numFmtId="1" fontId="8" fillId="3" borderId="441" xfId="0" applyNumberFormat="1" applyFont="1" applyFill="1" applyBorder="1" applyAlignment="1">
      <alignment horizontal="right"/>
    </xf>
    <xf numFmtId="1" fontId="8" fillId="4" borderId="437" xfId="0" applyNumberFormat="1" applyFont="1" applyFill="1" applyBorder="1" applyProtection="1"/>
    <xf numFmtId="1" fontId="8" fillId="4" borderId="491" xfId="0" applyNumberFormat="1" applyFont="1" applyFill="1" applyBorder="1" applyProtection="1"/>
    <xf numFmtId="1" fontId="8" fillId="4" borderId="441" xfId="0" applyNumberFormat="1" applyFont="1" applyFill="1" applyBorder="1" applyProtection="1"/>
    <xf numFmtId="1" fontId="8" fillId="3" borderId="489" xfId="0" applyNumberFormat="1" applyFont="1" applyFill="1" applyBorder="1" applyAlignment="1">
      <alignment horizontal="right" wrapText="1"/>
    </xf>
    <xf numFmtId="1" fontId="8" fillId="8" borderId="485" xfId="0" applyNumberFormat="1" applyFont="1" applyFill="1" applyBorder="1" applyProtection="1"/>
    <xf numFmtId="1" fontId="8" fillId="7" borderId="483" xfId="0" applyNumberFormat="1" applyFont="1" applyFill="1" applyBorder="1" applyProtection="1">
      <protection locked="0"/>
    </xf>
    <xf numFmtId="1" fontId="8" fillId="7" borderId="493" xfId="0" applyNumberFormat="1" applyFont="1" applyFill="1" applyBorder="1" applyProtection="1">
      <protection locked="0"/>
    </xf>
    <xf numFmtId="1" fontId="8" fillId="10" borderId="494" xfId="0" applyNumberFormat="1" applyFont="1" applyFill="1" applyBorder="1" applyProtection="1"/>
    <xf numFmtId="1" fontId="8" fillId="7" borderId="485" xfId="0" applyNumberFormat="1" applyFont="1" applyFill="1" applyBorder="1" applyProtection="1">
      <protection locked="0"/>
    </xf>
    <xf numFmtId="1" fontId="8" fillId="7" borderId="489" xfId="0" applyNumberFormat="1" applyFont="1" applyFill="1" applyBorder="1" applyProtection="1">
      <protection locked="0"/>
    </xf>
    <xf numFmtId="1" fontId="8" fillId="8" borderId="442" xfId="0" applyNumberFormat="1" applyFont="1" applyFill="1" applyBorder="1" applyProtection="1"/>
    <xf numFmtId="1" fontId="8" fillId="8" borderId="442" xfId="0" applyNumberFormat="1" applyFont="1" applyFill="1" applyBorder="1"/>
    <xf numFmtId="1" fontId="7" fillId="0" borderId="499" xfId="0" applyNumberFormat="1" applyFont="1" applyBorder="1"/>
    <xf numFmtId="1" fontId="8" fillId="0" borderId="486" xfId="0" applyNumberFormat="1" applyFont="1" applyBorder="1" applyAlignment="1">
      <alignment horizontal="center" vertical="center"/>
    </xf>
    <xf numFmtId="1" fontId="8" fillId="0" borderId="441" xfId="0" applyNumberFormat="1" applyFont="1" applyBorder="1" applyAlignment="1">
      <alignment horizontal="right" wrapText="1"/>
    </xf>
    <xf numFmtId="1" fontId="8" fillId="3" borderId="488" xfId="0" applyNumberFormat="1" applyFont="1" applyFill="1" applyBorder="1" applyAlignment="1">
      <alignment horizontal="center" vertical="center" wrapText="1"/>
    </xf>
    <xf numFmtId="1" fontId="8" fillId="3" borderId="451" xfId="0" applyNumberFormat="1" applyFont="1" applyFill="1" applyBorder="1" applyAlignment="1">
      <alignment horizontal="center" vertical="center" wrapText="1"/>
    </xf>
    <xf numFmtId="1" fontId="8" fillId="7" borderId="480" xfId="0" applyNumberFormat="1" applyFont="1" applyFill="1" applyBorder="1" applyAlignment="1" applyProtection="1">
      <alignment wrapText="1"/>
      <protection locked="0"/>
    </xf>
    <xf numFmtId="1" fontId="8" fillId="7" borderId="442" xfId="0" applyNumberFormat="1" applyFont="1" applyFill="1" applyBorder="1" applyAlignment="1" applyProtection="1">
      <alignment wrapText="1"/>
      <protection locked="0"/>
    </xf>
    <xf numFmtId="1" fontId="8" fillId="10" borderId="440" xfId="0" applyNumberFormat="1" applyFont="1" applyFill="1" applyBorder="1" applyAlignment="1" applyProtection="1">
      <alignment wrapText="1"/>
    </xf>
    <xf numFmtId="1" fontId="8" fillId="7" borderId="437" xfId="0" applyNumberFormat="1" applyFont="1" applyFill="1" applyBorder="1" applyAlignment="1" applyProtection="1">
      <alignment wrapText="1"/>
      <protection locked="0"/>
    </xf>
    <xf numFmtId="1" fontId="8" fillId="0" borderId="501" xfId="1" applyNumberFormat="1" applyFont="1" applyFill="1" applyBorder="1" applyAlignment="1">
      <alignment horizontal="right" wrapText="1"/>
    </xf>
    <xf numFmtId="1" fontId="8" fillId="0" borderId="502" xfId="1" applyNumberFormat="1" applyFont="1" applyFill="1" applyBorder="1" applyAlignment="1">
      <alignment horizontal="right" wrapText="1"/>
    </xf>
    <xf numFmtId="1" fontId="8" fillId="0" borderId="503" xfId="1" applyNumberFormat="1" applyFont="1" applyFill="1" applyBorder="1" applyAlignment="1">
      <alignment horizontal="right" wrapText="1"/>
    </xf>
    <xf numFmtId="1" fontId="8" fillId="0" borderId="504" xfId="1" applyNumberFormat="1" applyFont="1" applyFill="1" applyBorder="1" applyAlignment="1">
      <alignment horizontal="right" wrapText="1"/>
    </xf>
    <xf numFmtId="1" fontId="8" fillId="0" borderId="506" xfId="1" applyNumberFormat="1" applyFont="1" applyFill="1" applyBorder="1" applyAlignment="1">
      <alignment horizontal="right" wrapText="1"/>
    </xf>
    <xf numFmtId="1" fontId="8" fillId="0" borderId="507" xfId="1" applyNumberFormat="1" applyFont="1" applyFill="1" applyBorder="1" applyAlignment="1">
      <alignment horizontal="right" wrapText="1"/>
    </xf>
    <xf numFmtId="1" fontId="8" fillId="7" borderId="508" xfId="0" applyNumberFormat="1" applyFont="1" applyFill="1" applyBorder="1" applyAlignment="1" applyProtection="1">
      <alignment wrapText="1"/>
      <protection locked="0"/>
    </xf>
    <xf numFmtId="1" fontId="8" fillId="10" borderId="508" xfId="0" applyNumberFormat="1" applyFont="1" applyFill="1" applyBorder="1" applyAlignment="1" applyProtection="1">
      <alignment wrapText="1"/>
    </xf>
    <xf numFmtId="1" fontId="8" fillId="7" borderId="509" xfId="0" applyNumberFormat="1" applyFont="1" applyFill="1" applyBorder="1" applyAlignment="1" applyProtection="1">
      <alignment wrapText="1"/>
      <protection locked="0"/>
    </xf>
    <xf numFmtId="1" fontId="8" fillId="0" borderId="510" xfId="1" applyNumberFormat="1" applyFont="1" applyFill="1" applyBorder="1" applyAlignment="1">
      <alignment horizontal="right" wrapText="1"/>
    </xf>
    <xf numFmtId="1" fontId="8" fillId="0" borderId="511" xfId="1" applyNumberFormat="1" applyFont="1" applyFill="1" applyBorder="1" applyAlignment="1">
      <alignment horizontal="right" wrapText="1"/>
    </xf>
    <xf numFmtId="1" fontId="8" fillId="0" borderId="508" xfId="0" applyNumberFormat="1" applyFont="1" applyBorder="1" applyAlignment="1">
      <alignment horizontal="right" wrapText="1"/>
    </xf>
    <xf numFmtId="1" fontId="8" fillId="10" borderId="509" xfId="0" applyNumberFormat="1" applyFont="1" applyFill="1" applyBorder="1" applyAlignment="1" applyProtection="1">
      <alignment wrapText="1"/>
    </xf>
    <xf numFmtId="1" fontId="8" fillId="0" borderId="512" xfId="0" applyNumberFormat="1" applyFont="1" applyBorder="1" applyAlignment="1">
      <alignment horizontal="right" wrapText="1"/>
    </xf>
    <xf numFmtId="1" fontId="8" fillId="0" borderId="513" xfId="2" applyNumberFormat="1" applyFont="1" applyFill="1" applyBorder="1" applyAlignment="1">
      <alignment horizontal="right" wrapText="1"/>
    </xf>
    <xf numFmtId="1" fontId="8" fillId="0" borderId="514" xfId="2" applyNumberFormat="1" applyFont="1" applyFill="1" applyBorder="1" applyAlignment="1">
      <alignment horizontal="right" wrapText="1"/>
    </xf>
    <xf numFmtId="1" fontId="8" fillId="2" borderId="515" xfId="2" applyNumberFormat="1" applyFont="1" applyBorder="1" applyAlignment="1" applyProtection="1">
      <alignment wrapText="1"/>
      <protection locked="0"/>
    </xf>
    <xf numFmtId="1" fontId="8" fillId="2" borderId="516" xfId="2" applyNumberFormat="1" applyFont="1" applyBorder="1" applyAlignment="1" applyProtection="1">
      <alignment wrapText="1"/>
      <protection locked="0"/>
    </xf>
    <xf numFmtId="1" fontId="8" fillId="2" borderId="517" xfId="2" applyNumberFormat="1" applyFont="1" applyBorder="1" applyAlignment="1" applyProtection="1">
      <alignment wrapText="1"/>
      <protection locked="0"/>
    </xf>
    <xf numFmtId="1" fontId="8" fillId="2" borderId="518" xfId="2" applyNumberFormat="1" applyFont="1" applyBorder="1" applyAlignment="1" applyProtection="1">
      <alignment wrapText="1"/>
      <protection locked="0"/>
    </xf>
    <xf numFmtId="1" fontId="8" fillId="2" borderId="519" xfId="2" applyNumberFormat="1" applyFont="1" applyBorder="1" applyAlignment="1" applyProtection="1">
      <alignment wrapText="1"/>
      <protection locked="0"/>
    </xf>
    <xf numFmtId="1" fontId="8" fillId="2" borderId="513" xfId="2" applyNumberFormat="1" applyFont="1" applyBorder="1" applyAlignment="1" applyProtection="1">
      <alignment wrapText="1"/>
      <protection locked="0"/>
    </xf>
    <xf numFmtId="1" fontId="8" fillId="2" borderId="520" xfId="2" applyNumberFormat="1" applyFont="1" applyBorder="1" applyAlignment="1" applyProtection="1">
      <alignment wrapText="1"/>
      <protection locked="0"/>
    </xf>
    <xf numFmtId="1" fontId="8" fillId="0" borderId="521" xfId="2" applyNumberFormat="1" applyFont="1" applyFill="1" applyBorder="1" applyAlignment="1">
      <alignment horizontal="right" wrapText="1"/>
    </xf>
    <xf numFmtId="1" fontId="8" fillId="0" borderId="522" xfId="2" applyNumberFormat="1" applyFont="1" applyFill="1" applyBorder="1" applyAlignment="1">
      <alignment horizontal="right" wrapText="1"/>
    </xf>
    <xf numFmtId="1" fontId="8" fillId="2" borderId="523" xfId="2" applyNumberFormat="1" applyFont="1" applyBorder="1" applyAlignment="1" applyProtection="1">
      <alignment wrapText="1"/>
      <protection locked="0"/>
    </xf>
    <xf numFmtId="1" fontId="8" fillId="2" borderId="524" xfId="2" applyNumberFormat="1" applyFont="1" applyBorder="1" applyAlignment="1" applyProtection="1">
      <alignment wrapText="1"/>
      <protection locked="0"/>
    </xf>
    <xf numFmtId="1" fontId="8" fillId="2" borderId="525" xfId="2" applyNumberFormat="1" applyFont="1" applyBorder="1" applyAlignment="1" applyProtection="1">
      <alignment wrapText="1"/>
      <protection locked="0"/>
    </xf>
    <xf numFmtId="1" fontId="8" fillId="2" borderId="526" xfId="2" applyNumberFormat="1" applyFont="1" applyBorder="1" applyAlignment="1" applyProtection="1">
      <alignment wrapText="1"/>
      <protection locked="0"/>
    </xf>
    <xf numFmtId="1" fontId="8" fillId="2" borderId="527" xfId="2" applyNumberFormat="1" applyFont="1" applyBorder="1" applyAlignment="1" applyProtection="1">
      <alignment wrapText="1"/>
      <protection locked="0"/>
    </xf>
    <xf numFmtId="1" fontId="8" fillId="2" borderId="521" xfId="2" applyNumberFormat="1" applyFont="1" applyBorder="1" applyAlignment="1" applyProtection="1">
      <alignment wrapText="1"/>
      <protection locked="0"/>
    </xf>
    <xf numFmtId="1" fontId="8" fillId="10" borderId="521" xfId="2" applyNumberFormat="1" applyFont="1" applyFill="1" applyBorder="1" applyAlignment="1" applyProtection="1">
      <alignment wrapText="1"/>
    </xf>
    <xf numFmtId="1" fontId="8" fillId="2" borderId="528" xfId="2" applyNumberFormat="1" applyFont="1" applyBorder="1" applyAlignment="1" applyProtection="1">
      <alignment wrapText="1"/>
      <protection locked="0"/>
    </xf>
    <xf numFmtId="1" fontId="8" fillId="2" borderId="529" xfId="2" applyNumberFormat="1" applyFont="1" applyBorder="1" applyAlignment="1" applyProtection="1">
      <alignment wrapText="1"/>
      <protection locked="0"/>
    </xf>
    <xf numFmtId="1" fontId="8" fillId="2" borderId="530" xfId="2" applyNumberFormat="1" applyFont="1" applyBorder="1" applyAlignment="1" applyProtection="1">
      <alignment wrapText="1"/>
      <protection locked="0"/>
    </xf>
    <xf numFmtId="1" fontId="8" fillId="2" borderId="531" xfId="2" applyNumberFormat="1" applyFont="1" applyBorder="1" applyAlignment="1" applyProtection="1">
      <alignment wrapText="1"/>
      <protection locked="0"/>
    </xf>
    <xf numFmtId="1" fontId="8" fillId="7" borderId="532" xfId="0" applyNumberFormat="1" applyFont="1" applyFill="1" applyBorder="1" applyAlignment="1" applyProtection="1">
      <alignment wrapText="1"/>
      <protection locked="0"/>
    </xf>
    <xf numFmtId="1" fontId="8" fillId="7" borderId="533" xfId="0" applyNumberFormat="1" applyFont="1" applyFill="1" applyBorder="1" applyAlignment="1" applyProtection="1">
      <alignment wrapText="1"/>
      <protection locked="0"/>
    </xf>
    <xf numFmtId="1" fontId="8" fillId="7" borderId="534" xfId="0" applyNumberFormat="1" applyFont="1" applyFill="1" applyBorder="1" applyAlignment="1" applyProtection="1">
      <alignment wrapText="1"/>
      <protection locked="0"/>
    </xf>
    <xf numFmtId="1" fontId="8" fillId="0" borderId="535" xfId="2" applyNumberFormat="1" applyFont="1" applyFill="1" applyBorder="1" applyAlignment="1">
      <alignment horizontal="right" wrapText="1"/>
    </xf>
    <xf numFmtId="1" fontId="8" fillId="0" borderId="536" xfId="2" applyNumberFormat="1" applyFont="1" applyFill="1" applyBorder="1" applyAlignment="1">
      <alignment horizontal="right" wrapText="1"/>
    </xf>
    <xf numFmtId="1" fontId="8" fillId="2" borderId="537" xfId="2" applyNumberFormat="1" applyFont="1" applyBorder="1" applyAlignment="1" applyProtection="1">
      <alignment wrapText="1"/>
      <protection locked="0"/>
    </xf>
    <xf numFmtId="1" fontId="8" fillId="2" borderId="538" xfId="2" applyNumberFormat="1" applyFont="1" applyBorder="1" applyAlignment="1" applyProtection="1">
      <alignment wrapText="1"/>
      <protection locked="0"/>
    </xf>
    <xf numFmtId="1" fontId="8" fillId="2" borderId="539" xfId="2" applyNumberFormat="1" applyFont="1" applyBorder="1" applyAlignment="1" applyProtection="1">
      <alignment wrapText="1"/>
      <protection locked="0"/>
    </xf>
    <xf numFmtId="1" fontId="8" fillId="2" borderId="540" xfId="2" applyNumberFormat="1" applyFont="1" applyBorder="1" applyAlignment="1" applyProtection="1">
      <alignment wrapText="1"/>
      <protection locked="0"/>
    </xf>
    <xf numFmtId="1" fontId="8" fillId="10" borderId="535" xfId="2" applyNumberFormat="1" applyFont="1" applyFill="1" applyBorder="1" applyAlignment="1" applyProtection="1">
      <alignment wrapText="1"/>
    </xf>
    <xf numFmtId="1" fontId="8" fillId="3" borderId="509" xfId="0" applyNumberFormat="1" applyFont="1" applyFill="1" applyBorder="1" applyAlignment="1">
      <alignment horizontal="right" wrapText="1"/>
    </xf>
    <xf numFmtId="1" fontId="8" fillId="3" borderId="541" xfId="0" applyNumberFormat="1" applyFont="1" applyFill="1" applyBorder="1" applyAlignment="1">
      <alignment horizontal="right" wrapText="1"/>
    </xf>
    <xf numFmtId="1" fontId="8" fillId="3" borderId="508" xfId="0" applyNumberFormat="1" applyFont="1" applyFill="1" applyBorder="1" applyAlignment="1">
      <alignment horizontal="right" wrapText="1"/>
    </xf>
    <xf numFmtId="1" fontId="8" fillId="10" borderId="508" xfId="0" applyNumberFormat="1" applyFont="1" applyFill="1" applyBorder="1" applyAlignment="1">
      <alignment horizontal="right" wrapText="1"/>
    </xf>
    <xf numFmtId="1" fontId="8" fillId="7" borderId="547" xfId="0" applyNumberFormat="1" applyFont="1" applyFill="1" applyBorder="1" applyProtection="1">
      <protection locked="0"/>
    </xf>
    <xf numFmtId="1" fontId="6" fillId="3" borderId="544" xfId="0" applyNumberFormat="1" applyFont="1" applyFill="1" applyBorder="1" applyAlignment="1">
      <alignment horizontal="center"/>
    </xf>
    <xf numFmtId="1" fontId="1" fillId="0" borderId="549" xfId="0" applyNumberFormat="1" applyFont="1" applyBorder="1" applyAlignment="1">
      <alignment vertical="center"/>
    </xf>
    <xf numFmtId="2" fontId="8" fillId="7" borderId="548" xfId="0" applyNumberFormat="1" applyFont="1" applyFill="1" applyBorder="1" applyProtection="1">
      <protection locked="0"/>
    </xf>
    <xf numFmtId="1" fontId="8" fillId="0" borderId="549" xfId="0" applyNumberFormat="1" applyFont="1" applyBorder="1" applyAlignment="1">
      <alignment vertical="center"/>
    </xf>
    <xf numFmtId="1" fontId="8" fillId="8" borderId="548" xfId="0" applyNumberFormat="1" applyFont="1" applyFill="1" applyBorder="1"/>
    <xf numFmtId="1" fontId="8" fillId="7" borderId="548" xfId="0" applyNumberFormat="1" applyFont="1" applyFill="1" applyBorder="1" applyProtection="1">
      <protection locked="0"/>
    </xf>
    <xf numFmtId="1" fontId="8" fillId="0" borderId="549" xfId="0" applyNumberFormat="1" applyFont="1" applyBorder="1" applyAlignment="1" applyProtection="1">
      <alignment horizontal="center" vertical="center" wrapText="1"/>
      <protection hidden="1"/>
    </xf>
    <xf numFmtId="1" fontId="8" fillId="0" borderId="551" xfId="0" applyNumberFormat="1" applyFont="1" applyBorder="1" applyAlignment="1">
      <alignment horizontal="center" vertical="center"/>
    </xf>
    <xf numFmtId="1" fontId="8" fillId="0" borderId="552" xfId="0" applyNumberFormat="1" applyFont="1" applyBorder="1" applyAlignment="1">
      <alignment horizontal="center" vertical="center"/>
    </xf>
    <xf numFmtId="1" fontId="8" fillId="0" borderId="553" xfId="0" applyNumberFormat="1" applyFont="1" applyBorder="1" applyAlignment="1">
      <alignment horizontal="center" vertical="center" wrapText="1"/>
    </xf>
    <xf numFmtId="1" fontId="8" fillId="0" borderId="554" xfId="0" applyNumberFormat="1" applyFont="1" applyBorder="1" applyAlignment="1">
      <alignment horizontal="center" vertical="center" wrapText="1"/>
    </xf>
    <xf numFmtId="1" fontId="8" fillId="0" borderId="555" xfId="0" applyNumberFormat="1" applyFont="1" applyBorder="1" applyAlignment="1">
      <alignment horizontal="center" vertical="center" wrapText="1"/>
    </xf>
    <xf numFmtId="1" fontId="8" fillId="0" borderId="508" xfId="0" applyNumberFormat="1" applyFont="1" applyBorder="1"/>
    <xf numFmtId="1" fontId="7" fillId="3" borderId="544" xfId="0" applyNumberFormat="1" applyFont="1" applyFill="1" applyBorder="1" applyAlignment="1">
      <alignment vertical="top"/>
    </xf>
    <xf numFmtId="1" fontId="8" fillId="0" borderId="551" xfId="0" applyNumberFormat="1" applyFont="1" applyBorder="1" applyAlignment="1">
      <alignment horizontal="center" vertical="center" wrapText="1"/>
    </xf>
    <xf numFmtId="1" fontId="8" fillId="0" borderId="552" xfId="0" applyNumberFormat="1" applyFont="1" applyBorder="1" applyAlignment="1">
      <alignment horizontal="center" vertical="center" wrapText="1"/>
    </xf>
    <xf numFmtId="1" fontId="8" fillId="0" borderId="550" xfId="0" applyNumberFormat="1" applyFont="1" applyBorder="1" applyAlignment="1">
      <alignment horizontal="center" vertical="center" wrapText="1"/>
    </xf>
    <xf numFmtId="1" fontId="8" fillId="0" borderId="556" xfId="0" applyNumberFormat="1" applyFont="1" applyBorder="1" applyAlignment="1">
      <alignment horizontal="center" vertical="center" wrapText="1"/>
    </xf>
    <xf numFmtId="1" fontId="8" fillId="0" borderId="551" xfId="0" applyNumberFormat="1" applyFont="1" applyBorder="1"/>
    <xf numFmtId="1" fontId="8" fillId="0" borderId="552" xfId="0" applyNumberFormat="1" applyFont="1" applyBorder="1"/>
    <xf numFmtId="1" fontId="8" fillId="0" borderId="550" xfId="0" applyNumberFormat="1" applyFont="1" applyBorder="1"/>
    <xf numFmtId="1" fontId="8" fillId="0" borderId="557" xfId="0" applyNumberFormat="1" applyFont="1" applyBorder="1"/>
    <xf numFmtId="1" fontId="5" fillId="3" borderId="544" xfId="0" applyNumberFormat="1" applyFont="1" applyFill="1" applyBorder="1"/>
    <xf numFmtId="1" fontId="7" fillId="0" borderId="544" xfId="0" applyNumberFormat="1" applyFont="1" applyBorder="1"/>
    <xf numFmtId="1" fontId="8" fillId="0" borderId="550" xfId="0" applyNumberFormat="1" applyFont="1" applyBorder="1" applyAlignment="1">
      <alignment horizontal="center" vertical="center"/>
    </xf>
    <xf numFmtId="1" fontId="8" fillId="0" borderId="544" xfId="0" applyNumberFormat="1" applyFont="1" applyBorder="1" applyAlignment="1">
      <alignment horizontal="center" vertical="center"/>
    </xf>
    <xf numFmtId="1" fontId="8" fillId="0" borderId="550" xfId="0" applyNumberFormat="1" applyFont="1" applyBorder="1" applyAlignment="1">
      <alignment horizontal="center"/>
    </xf>
    <xf numFmtId="1" fontId="8" fillId="0" borderId="545" xfId="0" applyNumberFormat="1" applyFont="1" applyBorder="1" applyAlignment="1">
      <alignment horizontal="center" vertical="center"/>
    </xf>
    <xf numFmtId="1" fontId="8" fillId="7" borderId="548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551" xfId="0" applyNumberFormat="1" applyFont="1" applyFill="1" applyBorder="1"/>
    <xf numFmtId="1" fontId="8" fillId="8" borderId="550" xfId="0" applyNumberFormat="1" applyFont="1" applyFill="1" applyBorder="1"/>
    <xf numFmtId="1" fontId="8" fillId="0" borderId="559" xfId="0" applyNumberFormat="1" applyFont="1" applyBorder="1" applyAlignment="1">
      <alignment horizontal="center" vertical="center" wrapText="1"/>
    </xf>
    <xf numFmtId="1" fontId="8" fillId="0" borderId="557" xfId="0" applyNumberFormat="1" applyFont="1" applyBorder="1" applyAlignment="1">
      <alignment horizontal="center" vertical="center" wrapText="1"/>
    </xf>
    <xf numFmtId="1" fontId="8" fillId="7" borderId="55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6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4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6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6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50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557" xfId="0" applyNumberFormat="1" applyFont="1" applyFill="1" applyBorder="1" applyAlignment="1">
      <alignment horizontal="center" vertical="center" wrapText="1"/>
    </xf>
    <xf numFmtId="1" fontId="8" fillId="3" borderId="551" xfId="0" applyNumberFormat="1" applyFont="1" applyFill="1" applyBorder="1" applyAlignment="1">
      <alignment horizontal="center" vertical="center" wrapText="1"/>
    </xf>
    <xf numFmtId="1" fontId="8" fillId="3" borderId="552" xfId="0" applyNumberFormat="1" applyFont="1" applyFill="1" applyBorder="1" applyAlignment="1">
      <alignment horizontal="center" vertical="center" wrapText="1"/>
    </xf>
    <xf numFmtId="1" fontId="8" fillId="0" borderId="544" xfId="0" applyNumberFormat="1" applyFont="1" applyBorder="1" applyAlignment="1">
      <alignment horizontal="center" vertical="center" wrapText="1"/>
    </xf>
    <xf numFmtId="1" fontId="8" fillId="0" borderId="560" xfId="0" applyNumberFormat="1" applyFont="1" applyBorder="1" applyAlignment="1">
      <alignment horizontal="center" vertical="center" wrapText="1"/>
    </xf>
    <xf numFmtId="1" fontId="8" fillId="0" borderId="561" xfId="0" applyNumberFormat="1" applyFont="1" applyBorder="1" applyAlignment="1">
      <alignment horizontal="center" vertical="center" wrapText="1"/>
    </xf>
    <xf numFmtId="1" fontId="8" fillId="0" borderId="562" xfId="0" applyNumberFormat="1" applyFont="1" applyBorder="1" applyAlignment="1">
      <alignment horizontal="center" vertical="center" wrapText="1"/>
    </xf>
    <xf numFmtId="1" fontId="8" fillId="7" borderId="56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46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551" xfId="0" applyNumberFormat="1" applyFont="1" applyFill="1" applyBorder="1" applyAlignment="1">
      <alignment horizontal="center" vertical="center" wrapText="1"/>
    </xf>
    <xf numFmtId="1" fontId="8" fillId="10" borderId="550" xfId="0" applyNumberFormat="1" applyFont="1" applyFill="1" applyBorder="1" applyAlignment="1">
      <alignment horizontal="center" vertical="center" wrapText="1"/>
    </xf>
    <xf numFmtId="1" fontId="8" fillId="10" borderId="544" xfId="0" applyNumberFormat="1" applyFont="1" applyFill="1" applyBorder="1" applyAlignment="1">
      <alignment horizontal="center" vertical="center" wrapText="1"/>
    </xf>
    <xf numFmtId="1" fontId="8" fillId="0" borderId="557" xfId="0" applyNumberFormat="1" applyFont="1" applyBorder="1" applyAlignment="1">
      <alignment horizontal="center" vertical="center"/>
    </xf>
    <xf numFmtId="1" fontId="8" fillId="7" borderId="557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560" xfId="0" applyNumberFormat="1" applyFont="1" applyBorder="1" applyAlignment="1">
      <alignment horizontal="center" vertical="center"/>
    </xf>
    <xf numFmtId="1" fontId="8" fillId="0" borderId="559" xfId="0" applyNumberFormat="1" applyFont="1" applyBorder="1" applyAlignment="1">
      <alignment horizontal="center" vertical="center"/>
    </xf>
    <xf numFmtId="1" fontId="8" fillId="0" borderId="555" xfId="0" applyNumberFormat="1" applyFont="1" applyBorder="1" applyAlignment="1">
      <alignment horizontal="center" vertical="center"/>
    </xf>
    <xf numFmtId="1" fontId="8" fillId="0" borderId="550" xfId="0" applyNumberFormat="1" applyFont="1" applyBorder="1" applyAlignment="1">
      <alignment horizontal="right" wrapText="1"/>
    </xf>
    <xf numFmtId="1" fontId="8" fillId="0" borderId="551" xfId="0" applyNumberFormat="1" applyFont="1" applyBorder="1" applyAlignment="1">
      <alignment horizontal="right" wrapText="1"/>
    </xf>
    <xf numFmtId="1" fontId="8" fillId="0" borderId="550" xfId="0" applyNumberFormat="1" applyFont="1" applyBorder="1" applyAlignment="1">
      <alignment horizontal="right"/>
    </xf>
    <xf numFmtId="1" fontId="8" fillId="0" borderId="551" xfId="0" applyNumberFormat="1" applyFont="1" applyBorder="1" applyAlignment="1">
      <alignment horizontal="right"/>
    </xf>
    <xf numFmtId="1" fontId="8" fillId="0" borderId="552" xfId="0" applyNumberFormat="1" applyFont="1" applyBorder="1" applyAlignment="1">
      <alignment horizontal="right"/>
    </xf>
    <xf numFmtId="1" fontId="8" fillId="0" borderId="559" xfId="0" applyNumberFormat="1" applyFont="1" applyBorder="1" applyAlignment="1">
      <alignment horizontal="right"/>
    </xf>
    <xf numFmtId="1" fontId="8" fillId="0" borderId="555" xfId="0" applyNumberFormat="1" applyFont="1" applyBorder="1" applyAlignment="1">
      <alignment horizontal="right"/>
    </xf>
    <xf numFmtId="1" fontId="8" fillId="0" borderId="544" xfId="0" applyNumberFormat="1" applyFont="1" applyBorder="1" applyAlignment="1">
      <alignment horizontal="right"/>
    </xf>
    <xf numFmtId="1" fontId="8" fillId="0" borderId="564" xfId="0" applyNumberFormat="1" applyFont="1" applyBorder="1" applyAlignment="1">
      <alignment horizontal="right"/>
    </xf>
    <xf numFmtId="1" fontId="8" fillId="0" borderId="557" xfId="0" applyNumberFormat="1" applyFont="1" applyBorder="1" applyAlignment="1">
      <alignment horizontal="right"/>
    </xf>
    <xf numFmtId="1" fontId="8" fillId="0" borderId="546" xfId="0" applyNumberFormat="1" applyFont="1" applyBorder="1" applyAlignment="1">
      <alignment horizontal="center" vertical="center"/>
    </xf>
    <xf numFmtId="1" fontId="8" fillId="0" borderId="547" xfId="0" applyNumberFormat="1" applyFont="1" applyBorder="1" applyAlignment="1">
      <alignment horizontal="center" vertical="center"/>
    </xf>
    <xf numFmtId="1" fontId="8" fillId="0" borderId="557" xfId="0" applyNumberFormat="1" applyFont="1" applyBorder="1" applyAlignment="1">
      <alignment horizontal="right" wrapText="1"/>
    </xf>
    <xf numFmtId="1" fontId="8" fillId="0" borderId="565" xfId="0" applyNumberFormat="1" applyFont="1" applyBorder="1" applyAlignment="1">
      <alignment horizontal="right"/>
    </xf>
    <xf numFmtId="1" fontId="8" fillId="3" borderId="557" xfId="0" applyNumberFormat="1" applyFont="1" applyFill="1" applyBorder="1" applyAlignment="1">
      <alignment horizontal="right"/>
    </xf>
    <xf numFmtId="1" fontId="8" fillId="7" borderId="509" xfId="0" applyNumberFormat="1" applyFont="1" applyFill="1" applyBorder="1" applyProtection="1">
      <protection locked="0"/>
    </xf>
    <xf numFmtId="1" fontId="8" fillId="0" borderId="557" xfId="0" applyNumberFormat="1" applyFont="1" applyBorder="1" applyAlignment="1">
      <alignment horizontal="left" vertical="center"/>
    </xf>
    <xf numFmtId="1" fontId="8" fillId="8" borderId="551" xfId="0" applyNumberFormat="1" applyFont="1" applyFill="1" applyBorder="1" applyProtection="1"/>
    <xf numFmtId="1" fontId="8" fillId="8" borderId="560" xfId="0" applyNumberFormat="1" applyFont="1" applyFill="1" applyBorder="1" applyProtection="1"/>
    <xf numFmtId="1" fontId="8" fillId="10" borderId="551" xfId="0" applyNumberFormat="1" applyFont="1" applyFill="1" applyBorder="1" applyProtection="1"/>
    <xf numFmtId="1" fontId="8" fillId="0" borderId="555" xfId="0" applyNumberFormat="1" applyFont="1" applyBorder="1"/>
    <xf numFmtId="1" fontId="8" fillId="0" borderId="560" xfId="0" applyNumberFormat="1" applyFont="1" applyBorder="1"/>
    <xf numFmtId="1" fontId="8" fillId="4" borderId="541" xfId="0" applyNumberFormat="1" applyFont="1" applyFill="1" applyBorder="1" applyProtection="1"/>
    <xf numFmtId="1" fontId="8" fillId="7" borderId="541" xfId="0" applyNumberFormat="1" applyFont="1" applyFill="1" applyBorder="1" applyProtection="1">
      <protection locked="0"/>
    </xf>
    <xf numFmtId="1" fontId="8" fillId="3" borderId="557" xfId="0" applyNumberFormat="1" applyFont="1" applyFill="1" applyBorder="1" applyAlignment="1">
      <alignment horizontal="right" wrapText="1"/>
    </xf>
    <xf numFmtId="1" fontId="8" fillId="8" borderId="550" xfId="0" applyNumberFormat="1" applyFont="1" applyFill="1" applyBorder="1" applyProtection="1"/>
    <xf numFmtId="1" fontId="8" fillId="7" borderId="551" xfId="0" applyNumberFormat="1" applyFont="1" applyFill="1" applyBorder="1" applyProtection="1">
      <protection locked="0"/>
    </xf>
    <xf numFmtId="1" fontId="8" fillId="7" borderId="560" xfId="0" applyNumberFormat="1" applyFont="1" applyFill="1" applyBorder="1" applyProtection="1">
      <protection locked="0"/>
    </xf>
    <xf numFmtId="1" fontId="8" fillId="10" borderId="561" xfId="0" applyNumberFormat="1" applyFont="1" applyFill="1" applyBorder="1" applyProtection="1"/>
    <xf numFmtId="1" fontId="8" fillId="7" borderId="550" xfId="0" applyNumberFormat="1" applyFont="1" applyFill="1" applyBorder="1" applyProtection="1">
      <protection locked="0"/>
    </xf>
    <xf numFmtId="1" fontId="8" fillId="7" borderId="557" xfId="0" applyNumberFormat="1" applyFont="1" applyFill="1" applyBorder="1" applyProtection="1">
      <protection locked="0"/>
    </xf>
    <xf numFmtId="1" fontId="8" fillId="0" borderId="554" xfId="0" applyNumberFormat="1" applyFont="1" applyBorder="1" applyAlignment="1">
      <alignment horizontal="center" vertical="center"/>
    </xf>
    <xf numFmtId="1" fontId="8" fillId="3" borderId="556" xfId="0" applyNumberFormat="1" applyFont="1" applyFill="1" applyBorder="1" applyAlignment="1">
      <alignment horizontal="center" vertical="center" wrapText="1"/>
    </xf>
    <xf numFmtId="1" fontId="8" fillId="3" borderId="520" xfId="0" applyNumberFormat="1" applyFont="1" applyFill="1" applyBorder="1" applyAlignment="1">
      <alignment horizontal="center" vertical="center" wrapText="1"/>
    </xf>
    <xf numFmtId="1" fontId="8" fillId="7" borderId="548" xfId="0" applyNumberFormat="1" applyFont="1" applyFill="1" applyBorder="1" applyAlignment="1" applyProtection="1">
      <alignment wrapText="1"/>
      <protection locked="0"/>
    </xf>
    <xf numFmtId="1" fontId="8" fillId="0" borderId="567" xfId="1" applyNumberFormat="1" applyFont="1" applyFill="1" applyBorder="1" applyAlignment="1">
      <alignment horizontal="right" wrapText="1"/>
    </xf>
    <xf numFmtId="1" fontId="8" fillId="0" borderId="568" xfId="1" applyNumberFormat="1" applyFont="1" applyFill="1" applyBorder="1" applyAlignment="1">
      <alignment horizontal="right" wrapText="1"/>
    </xf>
    <xf numFmtId="1" fontId="8" fillId="0" borderId="569" xfId="1" applyNumberFormat="1" applyFont="1" applyFill="1" applyBorder="1" applyAlignment="1">
      <alignment horizontal="right" wrapText="1"/>
    </xf>
    <xf numFmtId="1" fontId="8" fillId="0" borderId="570" xfId="1" applyNumberFormat="1" applyFont="1" applyFill="1" applyBorder="1" applyAlignment="1">
      <alignment horizontal="right" wrapText="1"/>
    </xf>
    <xf numFmtId="1" fontId="8" fillId="0" borderId="571" xfId="1" applyNumberFormat="1" applyFont="1" applyFill="1" applyBorder="1" applyAlignment="1">
      <alignment horizontal="right" wrapText="1"/>
    </xf>
    <xf numFmtId="1" fontId="8" fillId="0" borderId="572" xfId="1" applyNumberFormat="1" applyFont="1" applyFill="1" applyBorder="1" applyAlignment="1">
      <alignment horizontal="right" wrapText="1"/>
    </xf>
    <xf numFmtId="1" fontId="8" fillId="0" borderId="556" xfId="0" applyNumberFormat="1" applyFont="1" applyBorder="1" applyAlignment="1">
      <alignment horizontal="right" wrapText="1"/>
    </xf>
    <xf numFmtId="1" fontId="8" fillId="0" borderId="574" xfId="2" applyNumberFormat="1" applyFont="1" applyFill="1" applyBorder="1" applyAlignment="1">
      <alignment horizontal="right" wrapText="1"/>
    </xf>
    <xf numFmtId="1" fontId="8" fillId="0" borderId="575" xfId="2" applyNumberFormat="1" applyFont="1" applyFill="1" applyBorder="1" applyAlignment="1">
      <alignment horizontal="right" wrapText="1"/>
    </xf>
    <xf numFmtId="1" fontId="8" fillId="2" borderId="576" xfId="2" applyNumberFormat="1" applyFont="1" applyBorder="1" applyAlignment="1" applyProtection="1">
      <alignment wrapText="1"/>
      <protection locked="0"/>
    </xf>
    <xf numFmtId="1" fontId="8" fillId="2" borderId="577" xfId="2" applyNumberFormat="1" applyFont="1" applyBorder="1" applyAlignment="1" applyProtection="1">
      <alignment wrapText="1"/>
      <protection locked="0"/>
    </xf>
    <xf numFmtId="1" fontId="8" fillId="2" borderId="578" xfId="2" applyNumberFormat="1" applyFont="1" applyBorder="1" applyAlignment="1" applyProtection="1">
      <alignment wrapText="1"/>
      <protection locked="0"/>
    </xf>
    <xf numFmtId="1" fontId="8" fillId="2" borderId="579" xfId="2" applyNumberFormat="1" applyFont="1" applyBorder="1" applyAlignment="1" applyProtection="1">
      <alignment wrapText="1"/>
      <protection locked="0"/>
    </xf>
    <xf numFmtId="1" fontId="8" fillId="2" borderId="580" xfId="2" applyNumberFormat="1" applyFont="1" applyBorder="1" applyAlignment="1" applyProtection="1">
      <alignment wrapText="1"/>
      <protection locked="0"/>
    </xf>
    <xf numFmtId="1" fontId="8" fillId="2" borderId="574" xfId="2" applyNumberFormat="1" applyFont="1" applyBorder="1" applyAlignment="1" applyProtection="1">
      <alignment wrapText="1"/>
      <protection locked="0"/>
    </xf>
    <xf numFmtId="1" fontId="8" fillId="2" borderId="581" xfId="2" applyNumberFormat="1" applyFont="1" applyBorder="1" applyAlignment="1" applyProtection="1">
      <alignment wrapText="1"/>
      <protection locked="0"/>
    </xf>
    <xf numFmtId="1" fontId="8" fillId="0" borderId="567" xfId="2" applyNumberFormat="1" applyFont="1" applyFill="1" applyBorder="1" applyAlignment="1">
      <alignment horizontal="right" wrapText="1"/>
    </xf>
    <xf numFmtId="1" fontId="8" fillId="0" borderId="582" xfId="2" applyNumberFormat="1" applyFont="1" applyFill="1" applyBorder="1" applyAlignment="1">
      <alignment horizontal="right" wrapText="1"/>
    </xf>
    <xf numFmtId="1" fontId="8" fillId="2" borderId="583" xfId="2" applyNumberFormat="1" applyFont="1" applyBorder="1" applyAlignment="1" applyProtection="1">
      <alignment wrapText="1"/>
      <protection locked="0"/>
    </xf>
    <xf numFmtId="1" fontId="8" fillId="2" borderId="584" xfId="2" applyNumberFormat="1" applyFont="1" applyBorder="1" applyAlignment="1" applyProtection="1">
      <alignment wrapText="1"/>
      <protection locked="0"/>
    </xf>
    <xf numFmtId="1" fontId="8" fillId="2" borderId="585" xfId="2" applyNumberFormat="1" applyFont="1" applyBorder="1" applyAlignment="1" applyProtection="1">
      <alignment wrapText="1"/>
      <protection locked="0"/>
    </xf>
    <xf numFmtId="1" fontId="8" fillId="2" borderId="586" xfId="2" applyNumberFormat="1" applyFont="1" applyBorder="1" applyAlignment="1" applyProtection="1">
      <alignment wrapText="1"/>
      <protection locked="0"/>
    </xf>
    <xf numFmtId="1" fontId="8" fillId="2" borderId="587" xfId="2" applyNumberFormat="1" applyFont="1" applyBorder="1" applyAlignment="1" applyProtection="1">
      <alignment wrapText="1"/>
      <protection locked="0"/>
    </xf>
    <xf numFmtId="1" fontId="8" fillId="2" borderId="567" xfId="2" applyNumberFormat="1" applyFont="1" applyBorder="1" applyAlignment="1" applyProtection="1">
      <alignment wrapText="1"/>
      <protection locked="0"/>
    </xf>
    <xf numFmtId="1" fontId="8" fillId="10" borderId="567" xfId="2" applyNumberFormat="1" applyFont="1" applyFill="1" applyBorder="1" applyAlignment="1" applyProtection="1">
      <alignment wrapText="1"/>
    </xf>
    <xf numFmtId="1" fontId="8" fillId="2" borderId="588" xfId="2" applyNumberFormat="1" applyFont="1" applyBorder="1" applyAlignment="1" applyProtection="1">
      <alignment wrapText="1"/>
      <protection locked="0"/>
    </xf>
    <xf numFmtId="1" fontId="8" fillId="2" borderId="589" xfId="2" applyNumberFormat="1" applyFont="1" applyBorder="1" applyAlignment="1" applyProtection="1">
      <alignment wrapText="1"/>
      <protection locked="0"/>
    </xf>
    <xf numFmtId="1" fontId="8" fillId="2" borderId="590" xfId="2" applyNumberFormat="1" applyFont="1" applyBorder="1" applyAlignment="1" applyProtection="1">
      <alignment wrapText="1"/>
      <protection locked="0"/>
    </xf>
    <xf numFmtId="1" fontId="8" fillId="2" borderId="591" xfId="2" applyNumberFormat="1" applyFont="1" applyBorder="1" applyAlignment="1" applyProtection="1">
      <alignment wrapText="1"/>
      <protection locked="0"/>
    </xf>
    <xf numFmtId="1" fontId="8" fillId="7" borderId="592" xfId="0" applyNumberFormat="1" applyFont="1" applyFill="1" applyBorder="1" applyAlignment="1" applyProtection="1">
      <alignment wrapText="1"/>
      <protection locked="0"/>
    </xf>
    <xf numFmtId="1" fontId="8" fillId="7" borderId="571" xfId="0" applyNumberFormat="1" applyFont="1" applyFill="1" applyBorder="1" applyAlignment="1" applyProtection="1">
      <alignment wrapText="1"/>
      <protection locked="0"/>
    </xf>
    <xf numFmtId="1" fontId="8" fillId="7" borderId="593" xfId="0" applyNumberFormat="1" applyFont="1" applyFill="1" applyBorder="1" applyAlignment="1" applyProtection="1">
      <alignment wrapText="1"/>
      <protection locked="0"/>
    </xf>
    <xf numFmtId="1" fontId="8" fillId="0" borderId="594" xfId="2" applyNumberFormat="1" applyFont="1" applyFill="1" applyBorder="1" applyAlignment="1">
      <alignment horizontal="right" wrapText="1"/>
    </xf>
    <xf numFmtId="1" fontId="8" fillId="0" borderId="595" xfId="2" applyNumberFormat="1" applyFont="1" applyFill="1" applyBorder="1" applyAlignment="1">
      <alignment horizontal="right" wrapText="1"/>
    </xf>
    <xf numFmtId="1" fontId="8" fillId="2" borderId="596" xfId="2" applyNumberFormat="1" applyFont="1" applyBorder="1" applyAlignment="1" applyProtection="1">
      <alignment wrapText="1"/>
      <protection locked="0"/>
    </xf>
    <xf numFmtId="1" fontId="8" fillId="2" borderId="597" xfId="2" applyNumberFormat="1" applyFont="1" applyBorder="1" applyAlignment="1" applyProtection="1">
      <alignment wrapText="1"/>
      <protection locked="0"/>
    </xf>
    <xf numFmtId="1" fontId="8" fillId="2" borderId="598" xfId="2" applyNumberFormat="1" applyFont="1" applyBorder="1" applyAlignment="1" applyProtection="1">
      <alignment wrapText="1"/>
      <protection locked="0"/>
    </xf>
    <xf numFmtId="1" fontId="8" fillId="2" borderId="599" xfId="2" applyNumberFormat="1" applyFont="1" applyBorder="1" applyAlignment="1" applyProtection="1">
      <alignment wrapText="1"/>
      <protection locked="0"/>
    </xf>
    <xf numFmtId="1" fontId="8" fillId="10" borderId="594" xfId="2" applyNumberFormat="1" applyFont="1" applyFill="1" applyBorder="1" applyAlignment="1" applyProtection="1">
      <alignment wrapText="1"/>
    </xf>
    <xf numFmtId="1" fontId="8" fillId="7" borderId="604" xfId="0" applyNumberFormat="1" applyFont="1" applyFill="1" applyBorder="1" applyProtection="1">
      <protection locked="0"/>
    </xf>
    <xf numFmtId="1" fontId="6" fillId="3" borderId="602" xfId="0" applyNumberFormat="1" applyFont="1" applyFill="1" applyBorder="1" applyAlignment="1">
      <alignment horizontal="center"/>
    </xf>
    <xf numFmtId="1" fontId="1" fillId="0" borderId="606" xfId="0" applyNumberFormat="1" applyFont="1" applyBorder="1" applyAlignment="1">
      <alignment vertical="center"/>
    </xf>
    <xf numFmtId="2" fontId="8" fillId="7" borderId="605" xfId="0" applyNumberFormat="1" applyFont="1" applyFill="1" applyBorder="1" applyProtection="1">
      <protection locked="0"/>
    </xf>
    <xf numFmtId="1" fontId="8" fillId="0" borderId="606" xfId="0" applyNumberFormat="1" applyFont="1" applyBorder="1" applyAlignment="1">
      <alignment vertical="center"/>
    </xf>
    <xf numFmtId="1" fontId="8" fillId="8" borderId="605" xfId="0" applyNumberFormat="1" applyFont="1" applyFill="1" applyBorder="1"/>
    <xf numFmtId="1" fontId="8" fillId="7" borderId="605" xfId="0" applyNumberFormat="1" applyFont="1" applyFill="1" applyBorder="1" applyProtection="1">
      <protection locked="0"/>
    </xf>
    <xf numFmtId="1" fontId="8" fillId="0" borderId="606" xfId="0" applyNumberFormat="1" applyFont="1" applyBorder="1" applyAlignment="1" applyProtection="1">
      <alignment horizontal="center" vertical="center" wrapText="1"/>
      <protection hidden="1"/>
    </xf>
    <xf numFmtId="1" fontId="8" fillId="0" borderId="608" xfId="0" applyNumberFormat="1" applyFont="1" applyBorder="1" applyAlignment="1">
      <alignment horizontal="center" vertical="center"/>
    </xf>
    <xf numFmtId="1" fontId="8" fillId="0" borderId="609" xfId="0" applyNumberFormat="1" applyFont="1" applyBorder="1" applyAlignment="1">
      <alignment horizontal="center" vertical="center"/>
    </xf>
    <xf numFmtId="1" fontId="8" fillId="0" borderId="610" xfId="0" applyNumberFormat="1" applyFont="1" applyBorder="1" applyAlignment="1">
      <alignment horizontal="center" vertical="center" wrapText="1"/>
    </xf>
    <xf numFmtId="1" fontId="8" fillId="0" borderId="611" xfId="0" applyNumberFormat="1" applyFont="1" applyBorder="1" applyAlignment="1">
      <alignment horizontal="center" vertical="center" wrapText="1"/>
    </xf>
    <xf numFmtId="1" fontId="8" fillId="0" borderId="612" xfId="0" applyNumberFormat="1" applyFont="1" applyBorder="1" applyAlignment="1">
      <alignment horizontal="center" vertical="center" wrapText="1"/>
    </xf>
    <xf numFmtId="1" fontId="7" fillId="3" borderId="602" xfId="0" applyNumberFormat="1" applyFont="1" applyFill="1" applyBorder="1" applyAlignment="1">
      <alignment vertical="top"/>
    </xf>
    <xf numFmtId="1" fontId="8" fillId="0" borderId="608" xfId="0" applyNumberFormat="1" applyFont="1" applyBorder="1" applyAlignment="1">
      <alignment horizontal="center" vertical="center" wrapText="1"/>
    </xf>
    <xf numFmtId="1" fontId="8" fillId="0" borderId="609" xfId="0" applyNumberFormat="1" applyFont="1" applyBorder="1" applyAlignment="1">
      <alignment horizontal="center" vertical="center" wrapText="1"/>
    </xf>
    <xf numFmtId="1" fontId="8" fillId="0" borderId="613" xfId="0" applyNumberFormat="1" applyFont="1" applyBorder="1" applyAlignment="1">
      <alignment horizontal="center" vertical="center" wrapText="1"/>
    </xf>
    <xf numFmtId="1" fontId="8" fillId="0" borderId="608" xfId="0" applyNumberFormat="1" applyFont="1" applyBorder="1"/>
    <xf numFmtId="1" fontId="8" fillId="0" borderId="609" xfId="0" applyNumberFormat="1" applyFont="1" applyBorder="1"/>
    <xf numFmtId="1" fontId="8" fillId="0" borderId="610" xfId="0" applyNumberFormat="1" applyFont="1" applyBorder="1"/>
    <xf numFmtId="1" fontId="8" fillId="0" borderId="614" xfId="0" applyNumberFormat="1" applyFont="1" applyBorder="1"/>
    <xf numFmtId="1" fontId="5" fillId="3" borderId="602" xfId="0" applyNumberFormat="1" applyFont="1" applyFill="1" applyBorder="1"/>
    <xf numFmtId="1" fontId="7" fillId="0" borderId="602" xfId="0" applyNumberFormat="1" applyFont="1" applyBorder="1"/>
    <xf numFmtId="1" fontId="8" fillId="0" borderId="610" xfId="0" applyNumberFormat="1" applyFont="1" applyBorder="1" applyAlignment="1">
      <alignment horizontal="center" vertical="center"/>
    </xf>
    <xf numFmtId="1" fontId="8" fillId="0" borderId="602" xfId="0" applyNumberFormat="1" applyFont="1" applyBorder="1" applyAlignment="1">
      <alignment horizontal="center" vertical="center"/>
    </xf>
    <xf numFmtId="1" fontId="8" fillId="0" borderId="610" xfId="0" applyNumberFormat="1" applyFont="1" applyBorder="1" applyAlignment="1">
      <alignment horizontal="center"/>
    </xf>
    <xf numFmtId="1" fontId="8" fillId="0" borderId="612" xfId="0" applyNumberFormat="1" applyFont="1" applyBorder="1" applyAlignment="1">
      <alignment horizontal="center" vertical="center"/>
    </xf>
    <xf numFmtId="1" fontId="8" fillId="7" borderId="605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608" xfId="0" applyNumberFormat="1" applyFont="1" applyFill="1" applyBorder="1"/>
    <xf numFmtId="1" fontId="8" fillId="8" borderId="610" xfId="0" applyNumberFormat="1" applyFont="1" applyFill="1" applyBorder="1"/>
    <xf numFmtId="1" fontId="8" fillId="0" borderId="616" xfId="0" applyNumberFormat="1" applyFont="1" applyBorder="1" applyAlignment="1">
      <alignment horizontal="center" vertical="center" wrapText="1"/>
    </xf>
    <xf numFmtId="1" fontId="8" fillId="0" borderId="614" xfId="0" applyNumberFormat="1" applyFont="1" applyBorder="1" applyAlignment="1">
      <alignment horizontal="center" vertical="center" wrapText="1"/>
    </xf>
    <xf numFmtId="1" fontId="8" fillId="7" borderId="60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0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10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614" xfId="0" applyNumberFormat="1" applyFont="1" applyFill="1" applyBorder="1" applyAlignment="1">
      <alignment horizontal="center" vertical="center" wrapText="1"/>
    </xf>
    <xf numFmtId="1" fontId="8" fillId="3" borderId="608" xfId="0" applyNumberFormat="1" applyFont="1" applyFill="1" applyBorder="1" applyAlignment="1">
      <alignment horizontal="center" vertical="center" wrapText="1"/>
    </xf>
    <xf numFmtId="1" fontId="8" fillId="3" borderId="609" xfId="0" applyNumberFormat="1" applyFont="1" applyFill="1" applyBorder="1" applyAlignment="1">
      <alignment horizontal="center" vertical="center" wrapText="1"/>
    </xf>
    <xf numFmtId="1" fontId="8" fillId="0" borderId="602" xfId="0" applyNumberFormat="1" applyFont="1" applyBorder="1" applyAlignment="1">
      <alignment horizontal="center" vertical="center" wrapText="1"/>
    </xf>
    <xf numFmtId="1" fontId="8" fillId="0" borderId="617" xfId="0" applyNumberFormat="1" applyFont="1" applyBorder="1" applyAlignment="1">
      <alignment horizontal="center" vertical="center" wrapText="1"/>
    </xf>
    <xf numFmtId="1" fontId="8" fillId="0" borderId="618" xfId="0" applyNumberFormat="1" applyFont="1" applyBorder="1" applyAlignment="1">
      <alignment horizontal="center" vertical="center" wrapText="1"/>
    </xf>
    <xf numFmtId="1" fontId="8" fillId="0" borderId="619" xfId="0" applyNumberFormat="1" applyFont="1" applyBorder="1" applyAlignment="1">
      <alignment horizontal="center" vertical="center" wrapText="1"/>
    </xf>
    <xf numFmtId="1" fontId="8" fillId="7" borderId="62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573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608" xfId="0" applyNumberFormat="1" applyFont="1" applyFill="1" applyBorder="1" applyAlignment="1">
      <alignment horizontal="center" vertical="center" wrapText="1"/>
    </xf>
    <xf numFmtId="1" fontId="8" fillId="10" borderId="610" xfId="0" applyNumberFormat="1" applyFont="1" applyFill="1" applyBorder="1" applyAlignment="1">
      <alignment horizontal="center" vertical="center" wrapText="1"/>
    </xf>
    <xf numFmtId="1" fontId="8" fillId="10" borderId="602" xfId="0" applyNumberFormat="1" applyFont="1" applyFill="1" applyBorder="1" applyAlignment="1">
      <alignment horizontal="center" vertical="center" wrapText="1"/>
    </xf>
    <xf numFmtId="1" fontId="8" fillId="0" borderId="614" xfId="0" applyNumberFormat="1" applyFont="1" applyBorder="1" applyAlignment="1">
      <alignment horizontal="center" vertical="center"/>
    </xf>
    <xf numFmtId="1" fontId="8" fillId="7" borderId="614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17" xfId="0" applyNumberFormat="1" applyFont="1" applyBorder="1" applyAlignment="1">
      <alignment horizontal="center" vertical="center"/>
    </xf>
    <xf numFmtId="1" fontId="8" fillId="0" borderId="616" xfId="0" applyNumberFormat="1" applyFont="1" applyBorder="1" applyAlignment="1">
      <alignment horizontal="center" vertical="center"/>
    </xf>
    <xf numFmtId="1" fontId="8" fillId="0" borderId="610" xfId="0" applyNumberFormat="1" applyFont="1" applyBorder="1" applyAlignment="1">
      <alignment horizontal="right" wrapText="1"/>
    </xf>
    <xf numFmtId="1" fontId="8" fillId="0" borderId="608" xfId="0" applyNumberFormat="1" applyFont="1" applyBorder="1" applyAlignment="1">
      <alignment horizontal="right" wrapText="1"/>
    </xf>
    <xf numFmtId="1" fontId="8" fillId="0" borderId="610" xfId="0" applyNumberFormat="1" applyFont="1" applyBorder="1" applyAlignment="1">
      <alignment horizontal="right"/>
    </xf>
    <xf numFmtId="1" fontId="8" fillId="0" borderId="608" xfId="0" applyNumberFormat="1" applyFont="1" applyBorder="1" applyAlignment="1">
      <alignment horizontal="right"/>
    </xf>
    <xf numFmtId="1" fontId="8" fillId="0" borderId="609" xfId="0" applyNumberFormat="1" applyFont="1" applyBorder="1" applyAlignment="1">
      <alignment horizontal="right"/>
    </xf>
    <xf numFmtId="1" fontId="8" fillId="0" borderId="616" xfId="0" applyNumberFormat="1" applyFont="1" applyBorder="1" applyAlignment="1">
      <alignment horizontal="right"/>
    </xf>
    <xf numFmtId="1" fontId="8" fillId="0" borderId="612" xfId="0" applyNumberFormat="1" applyFont="1" applyBorder="1" applyAlignment="1">
      <alignment horizontal="right"/>
    </xf>
    <xf numFmtId="1" fontId="8" fillId="0" borderId="602" xfId="0" applyNumberFormat="1" applyFont="1" applyBorder="1" applyAlignment="1">
      <alignment horizontal="right"/>
    </xf>
    <xf numFmtId="1" fontId="8" fillId="0" borderId="621" xfId="0" applyNumberFormat="1" applyFont="1" applyBorder="1" applyAlignment="1">
      <alignment horizontal="right"/>
    </xf>
    <xf numFmtId="1" fontId="8" fillId="0" borderId="614" xfId="0" applyNumberFormat="1" applyFont="1" applyBorder="1" applyAlignment="1">
      <alignment horizontal="right"/>
    </xf>
    <xf numFmtId="1" fontId="8" fillId="0" borderId="573" xfId="0" applyNumberFormat="1" applyFont="1" applyBorder="1" applyAlignment="1">
      <alignment horizontal="center" vertical="center"/>
    </xf>
    <xf numFmtId="1" fontId="8" fillId="0" borderId="604" xfId="0" applyNumberFormat="1" applyFont="1" applyBorder="1" applyAlignment="1">
      <alignment horizontal="center" vertical="center"/>
    </xf>
    <xf numFmtId="1" fontId="8" fillId="0" borderId="614" xfId="0" applyNumberFormat="1" applyFont="1" applyBorder="1" applyAlignment="1">
      <alignment horizontal="right" wrapText="1"/>
    </xf>
    <xf numFmtId="1" fontId="8" fillId="0" borderId="622" xfId="0" applyNumberFormat="1" applyFont="1" applyBorder="1" applyAlignment="1">
      <alignment horizontal="right"/>
    </xf>
    <xf numFmtId="1" fontId="8" fillId="3" borderId="614" xfId="0" applyNumberFormat="1" applyFont="1" applyFill="1" applyBorder="1" applyAlignment="1">
      <alignment horizontal="right"/>
    </xf>
    <xf numFmtId="1" fontId="8" fillId="0" borderId="614" xfId="0" applyNumberFormat="1" applyFont="1" applyBorder="1" applyAlignment="1">
      <alignment horizontal="left" vertical="center"/>
    </xf>
    <xf numFmtId="1" fontId="8" fillId="8" borderId="608" xfId="0" applyNumberFormat="1" applyFont="1" applyFill="1" applyBorder="1" applyProtection="1"/>
    <xf numFmtId="1" fontId="8" fillId="8" borderId="617" xfId="0" applyNumberFormat="1" applyFont="1" applyFill="1" applyBorder="1" applyProtection="1"/>
    <xf numFmtId="1" fontId="8" fillId="10" borderId="608" xfId="0" applyNumberFormat="1" applyFont="1" applyFill="1" applyBorder="1" applyProtection="1"/>
    <xf numFmtId="1" fontId="8" fillId="0" borderId="612" xfId="0" applyNumberFormat="1" applyFont="1" applyBorder="1"/>
    <xf numFmtId="1" fontId="8" fillId="0" borderId="617" xfId="0" applyNumberFormat="1" applyFont="1" applyBorder="1"/>
    <xf numFmtId="1" fontId="8" fillId="3" borderId="614" xfId="0" applyNumberFormat="1" applyFont="1" applyFill="1" applyBorder="1" applyAlignment="1">
      <alignment horizontal="right" wrapText="1"/>
    </xf>
    <xf numFmtId="1" fontId="8" fillId="8" borderId="610" xfId="0" applyNumberFormat="1" applyFont="1" applyFill="1" applyBorder="1" applyProtection="1"/>
    <xf numFmtId="1" fontId="8" fillId="7" borderId="608" xfId="0" applyNumberFormat="1" applyFont="1" applyFill="1" applyBorder="1" applyProtection="1">
      <protection locked="0"/>
    </xf>
    <xf numFmtId="1" fontId="8" fillId="7" borderId="617" xfId="0" applyNumberFormat="1" applyFont="1" applyFill="1" applyBorder="1" applyProtection="1">
      <protection locked="0"/>
    </xf>
    <xf numFmtId="1" fontId="8" fillId="10" borderId="618" xfId="0" applyNumberFormat="1" applyFont="1" applyFill="1" applyBorder="1" applyProtection="1"/>
    <xf numFmtId="1" fontId="8" fillId="7" borderId="610" xfId="0" applyNumberFormat="1" applyFont="1" applyFill="1" applyBorder="1" applyProtection="1">
      <protection locked="0"/>
    </xf>
    <xf numFmtId="1" fontId="8" fillId="7" borderId="614" xfId="0" applyNumberFormat="1" applyFont="1" applyFill="1" applyBorder="1" applyProtection="1">
      <protection locked="0"/>
    </xf>
    <xf numFmtId="1" fontId="8" fillId="0" borderId="611" xfId="0" applyNumberFormat="1" applyFont="1" applyBorder="1" applyAlignment="1">
      <alignment horizontal="center" vertical="center"/>
    </xf>
    <xf numFmtId="1" fontId="8" fillId="3" borderId="613" xfId="0" applyNumberFormat="1" applyFont="1" applyFill="1" applyBorder="1" applyAlignment="1">
      <alignment horizontal="center" vertical="center" wrapText="1"/>
    </xf>
    <xf numFmtId="1" fontId="8" fillId="3" borderId="581" xfId="0" applyNumberFormat="1" applyFont="1" applyFill="1" applyBorder="1" applyAlignment="1">
      <alignment horizontal="center" vertical="center" wrapText="1"/>
    </xf>
    <xf numFmtId="1" fontId="8" fillId="7" borderId="605" xfId="0" applyNumberFormat="1" applyFont="1" applyFill="1" applyBorder="1" applyAlignment="1" applyProtection="1">
      <alignment wrapText="1"/>
      <protection locked="0"/>
    </xf>
    <xf numFmtId="1" fontId="8" fillId="3" borderId="624" xfId="0" applyNumberFormat="1" applyFont="1" applyFill="1" applyBorder="1" applyAlignment="1">
      <alignment horizontal="right" wrapText="1"/>
    </xf>
    <xf numFmtId="1" fontId="8" fillId="0" borderId="625" xfId="0" applyNumberFormat="1" applyFont="1" applyBorder="1" applyAlignment="1">
      <alignment horizontal="right" wrapText="1"/>
    </xf>
    <xf numFmtId="1" fontId="8" fillId="10" borderId="624" xfId="0" applyNumberFormat="1" applyFont="1" applyFill="1" applyBorder="1" applyAlignment="1" applyProtection="1">
      <alignment wrapText="1"/>
    </xf>
    <xf numFmtId="1" fontId="8" fillId="10" borderId="625" xfId="0" applyNumberFormat="1" applyFont="1" applyFill="1" applyBorder="1" applyAlignment="1" applyProtection="1">
      <alignment wrapText="1"/>
    </xf>
    <xf numFmtId="1" fontId="8" fillId="7" borderId="625" xfId="0" applyNumberFormat="1" applyFont="1" applyFill="1" applyBorder="1" applyAlignment="1" applyProtection="1">
      <alignment wrapText="1"/>
      <protection locked="0"/>
    </xf>
    <xf numFmtId="1" fontId="8" fillId="7" borderId="626" xfId="0" applyNumberFormat="1" applyFont="1" applyFill="1" applyBorder="1" applyAlignment="1" applyProtection="1">
      <alignment wrapText="1"/>
      <protection locked="0"/>
    </xf>
    <xf numFmtId="1" fontId="8" fillId="7" borderId="627" xfId="0" applyNumberFormat="1" applyFont="1" applyFill="1" applyBorder="1" applyAlignment="1" applyProtection="1">
      <alignment wrapText="1"/>
      <protection locked="0"/>
    </xf>
    <xf numFmtId="1" fontId="8" fillId="0" borderId="607" xfId="0" applyNumberFormat="1" applyFont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center" vertical="center" wrapText="1"/>
    </xf>
    <xf numFmtId="1" fontId="8" fillId="0" borderId="603" xfId="0" applyNumberFormat="1" applyFont="1" applyBorder="1" applyAlignment="1">
      <alignment horizontal="center" vertical="center" wrapText="1"/>
    </xf>
    <xf numFmtId="1" fontId="8" fillId="0" borderId="624" xfId="0" applyNumberFormat="1" applyFont="1" applyBorder="1"/>
    <xf numFmtId="1" fontId="8" fillId="7" borderId="624" xfId="0" applyNumberFormat="1" applyFont="1" applyFill="1" applyBorder="1" applyProtection="1">
      <protection locked="0"/>
    </xf>
    <xf numFmtId="1" fontId="8" fillId="0" borderId="607" xfId="0" applyNumberFormat="1" applyFont="1" applyBorder="1"/>
    <xf numFmtId="1" fontId="8" fillId="0" borderId="607" xfId="0" applyNumberFormat="1" applyFont="1" applyBorder="1" applyAlignment="1">
      <alignment horizontal="center" vertical="center"/>
    </xf>
    <xf numFmtId="1" fontId="8" fillId="0" borderId="607" xfId="0" applyNumberFormat="1" applyFont="1" applyBorder="1" applyAlignment="1">
      <alignment horizontal="center"/>
    </xf>
    <xf numFmtId="1" fontId="8" fillId="0" borderId="603" xfId="0" applyNumberFormat="1" applyFont="1" applyBorder="1" applyAlignment="1">
      <alignment horizontal="center" vertical="center"/>
    </xf>
    <xf numFmtId="1" fontId="8" fillId="8" borderId="607" xfId="0" applyNumberFormat="1" applyFont="1" applyFill="1" applyBorder="1"/>
    <xf numFmtId="1" fontId="8" fillId="0" borderId="631" xfId="0" applyNumberFormat="1" applyFont="1" applyBorder="1" applyAlignment="1">
      <alignment horizontal="center" vertical="center" wrapText="1"/>
    </xf>
    <xf numFmtId="1" fontId="8" fillId="7" borderId="607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607" xfId="0" applyNumberFormat="1" applyFont="1" applyFill="1" applyBorder="1" applyAlignment="1">
      <alignment horizontal="center" vertical="center" wrapText="1"/>
    </xf>
    <xf numFmtId="1" fontId="8" fillId="0" borderId="631" xfId="0" applyNumberFormat="1" applyFont="1" applyBorder="1" applyAlignment="1">
      <alignment horizontal="center" vertical="center"/>
    </xf>
    <xf numFmtId="1" fontId="8" fillId="0" borderId="607" xfId="0" applyNumberFormat="1" applyFont="1" applyBorder="1" applyAlignment="1">
      <alignment horizontal="right" wrapText="1"/>
    </xf>
    <xf numFmtId="1" fontId="8" fillId="0" borderId="607" xfId="0" applyNumberFormat="1" applyFont="1" applyBorder="1" applyAlignment="1">
      <alignment horizontal="right"/>
    </xf>
    <xf numFmtId="1" fontId="8" fillId="0" borderId="631" xfId="0" applyNumberFormat="1" applyFont="1" applyBorder="1" applyAlignment="1">
      <alignment horizontal="right"/>
    </xf>
    <xf numFmtId="1" fontId="8" fillId="0" borderId="603" xfId="0" applyNumberFormat="1" applyFont="1" applyBorder="1" applyAlignment="1">
      <alignment horizontal="right"/>
    </xf>
    <xf numFmtId="1" fontId="8" fillId="10" borderId="624" xfId="0" applyNumberFormat="1" applyFont="1" applyFill="1" applyBorder="1" applyProtection="1"/>
    <xf numFmtId="1" fontId="8" fillId="0" borderId="603" xfId="0" applyNumberFormat="1" applyFont="1" applyBorder="1"/>
    <xf numFmtId="1" fontId="8" fillId="4" borderId="624" xfId="0" applyNumberFormat="1" applyFont="1" applyFill="1" applyBorder="1" applyProtection="1"/>
    <xf numFmtId="1" fontId="8" fillId="4" borderId="630" xfId="0" applyNumberFormat="1" applyFont="1" applyFill="1" applyBorder="1" applyProtection="1"/>
    <xf numFmtId="1" fontId="8" fillId="8" borderId="607" xfId="0" applyNumberFormat="1" applyFont="1" applyFill="1" applyBorder="1" applyProtection="1"/>
    <xf numFmtId="1" fontId="8" fillId="7" borderId="607" xfId="0" applyNumberFormat="1" applyFont="1" applyFill="1" applyBorder="1" applyProtection="1">
      <protection locked="0"/>
    </xf>
    <xf numFmtId="1" fontId="7" fillId="0" borderId="632" xfId="0" applyNumberFormat="1" applyFont="1" applyBorder="1"/>
    <xf numFmtId="1" fontId="8" fillId="0" borderId="601" xfId="0" applyNumberFormat="1" applyFont="1" applyBorder="1" applyAlignment="1">
      <alignment horizontal="center" vertical="center"/>
    </xf>
    <xf numFmtId="1" fontId="8" fillId="7" borderId="633" xfId="0" applyNumberFormat="1" applyFont="1" applyFill="1" applyBorder="1" applyAlignment="1" applyProtection="1">
      <alignment wrapText="1"/>
      <protection locked="0"/>
    </xf>
    <xf numFmtId="1" fontId="8" fillId="10" borderId="633" xfId="0" applyNumberFormat="1" applyFont="1" applyFill="1" applyBorder="1" applyAlignment="1" applyProtection="1">
      <alignment wrapText="1"/>
    </xf>
    <xf numFmtId="1" fontId="8" fillId="7" borderId="634" xfId="0" applyNumberFormat="1" applyFont="1" applyFill="1" applyBorder="1" applyAlignment="1" applyProtection="1">
      <alignment wrapText="1"/>
      <protection locked="0"/>
    </xf>
    <xf numFmtId="1" fontId="8" fillId="10" borderId="627" xfId="0" applyNumberFormat="1" applyFont="1" applyFill="1" applyBorder="1" applyAlignment="1" applyProtection="1">
      <alignment wrapText="1"/>
    </xf>
    <xf numFmtId="1" fontId="8" fillId="0" borderId="633" xfId="0" applyNumberFormat="1" applyFont="1" applyBorder="1" applyAlignment="1">
      <alignment horizontal="right" wrapText="1"/>
    </xf>
    <xf numFmtId="1" fontId="8" fillId="7" borderId="624" xfId="0" applyNumberFormat="1" applyFont="1" applyFill="1" applyBorder="1" applyAlignment="1" applyProtection="1">
      <alignment wrapText="1"/>
      <protection locked="0"/>
    </xf>
    <xf numFmtId="1" fontId="8" fillId="0" borderId="635" xfId="1" applyNumberFormat="1" applyFont="1" applyFill="1" applyBorder="1" applyAlignment="1">
      <alignment horizontal="right" wrapText="1"/>
    </xf>
    <xf numFmtId="1" fontId="8" fillId="0" borderId="636" xfId="1" applyNumberFormat="1" applyFont="1" applyFill="1" applyBorder="1" applyAlignment="1">
      <alignment horizontal="right" wrapText="1"/>
    </xf>
    <xf numFmtId="1" fontId="8" fillId="10" borderId="634" xfId="0" applyNumberFormat="1" applyFont="1" applyFill="1" applyBorder="1" applyAlignment="1" applyProtection="1">
      <alignment wrapText="1"/>
    </xf>
    <xf numFmtId="1" fontId="8" fillId="0" borderId="613" xfId="0" applyNumberFormat="1" applyFont="1" applyBorder="1" applyAlignment="1">
      <alignment horizontal="right" wrapText="1"/>
    </xf>
    <xf numFmtId="1" fontId="8" fillId="0" borderId="637" xfId="2" applyNumberFormat="1" applyFont="1" applyFill="1" applyBorder="1" applyAlignment="1">
      <alignment horizontal="right" wrapText="1"/>
    </xf>
    <xf numFmtId="1" fontId="8" fillId="0" borderId="638" xfId="2" applyNumberFormat="1" applyFont="1" applyFill="1" applyBorder="1" applyAlignment="1">
      <alignment horizontal="right" wrapText="1"/>
    </xf>
    <xf numFmtId="1" fontId="8" fillId="2" borderId="639" xfId="2" applyNumberFormat="1" applyFont="1" applyBorder="1" applyAlignment="1" applyProtection="1">
      <alignment wrapText="1"/>
      <protection locked="0"/>
    </xf>
    <xf numFmtId="1" fontId="8" fillId="2" borderId="640" xfId="2" applyNumberFormat="1" applyFont="1" applyBorder="1" applyAlignment="1" applyProtection="1">
      <alignment wrapText="1"/>
      <protection locked="0"/>
    </xf>
    <xf numFmtId="1" fontId="8" fillId="2" borderId="641" xfId="2" applyNumberFormat="1" applyFont="1" applyBorder="1" applyAlignment="1" applyProtection="1">
      <alignment wrapText="1"/>
      <protection locked="0"/>
    </xf>
    <xf numFmtId="1" fontId="8" fillId="2" borderId="642" xfId="2" applyNumberFormat="1" applyFont="1" applyBorder="1" applyAlignment="1" applyProtection="1">
      <alignment wrapText="1"/>
      <protection locked="0"/>
    </xf>
    <xf numFmtId="1" fontId="8" fillId="2" borderId="643" xfId="2" applyNumberFormat="1" applyFont="1" applyBorder="1" applyAlignment="1" applyProtection="1">
      <alignment wrapText="1"/>
      <protection locked="0"/>
    </xf>
    <xf numFmtId="1" fontId="8" fillId="2" borderId="637" xfId="2" applyNumberFormat="1" applyFont="1" applyBorder="1" applyAlignment="1" applyProtection="1">
      <alignment wrapText="1"/>
      <protection locked="0"/>
    </xf>
    <xf numFmtId="1" fontId="8" fillId="0" borderId="644" xfId="2" applyNumberFormat="1" applyFont="1" applyFill="1" applyBorder="1" applyAlignment="1">
      <alignment horizontal="right" wrapText="1"/>
    </xf>
    <xf numFmtId="1" fontId="8" fillId="0" borderId="645" xfId="2" applyNumberFormat="1" applyFont="1" applyFill="1" applyBorder="1" applyAlignment="1">
      <alignment horizontal="right" wrapText="1"/>
    </xf>
    <xf numFmtId="1" fontId="8" fillId="2" borderId="646" xfId="2" applyNumberFormat="1" applyFont="1" applyBorder="1" applyAlignment="1" applyProtection="1">
      <alignment wrapText="1"/>
      <protection locked="0"/>
    </xf>
    <xf numFmtId="1" fontId="8" fillId="2" borderId="647" xfId="2" applyNumberFormat="1" applyFont="1" applyBorder="1" applyAlignment="1" applyProtection="1">
      <alignment wrapText="1"/>
      <protection locked="0"/>
    </xf>
    <xf numFmtId="1" fontId="8" fillId="2" borderId="648" xfId="2" applyNumberFormat="1" applyFont="1" applyBorder="1" applyAlignment="1" applyProtection="1">
      <alignment wrapText="1"/>
      <protection locked="0"/>
    </xf>
    <xf numFmtId="1" fontId="8" fillId="2" borderId="649" xfId="2" applyNumberFormat="1" applyFont="1" applyBorder="1" applyAlignment="1" applyProtection="1">
      <alignment wrapText="1"/>
      <protection locked="0"/>
    </xf>
    <xf numFmtId="1" fontId="8" fillId="2" borderId="650" xfId="2" applyNumberFormat="1" applyFont="1" applyBorder="1" applyAlignment="1" applyProtection="1">
      <alignment wrapText="1"/>
      <protection locked="0"/>
    </xf>
    <xf numFmtId="1" fontId="8" fillId="2" borderId="644" xfId="2" applyNumberFormat="1" applyFont="1" applyBorder="1" applyAlignment="1" applyProtection="1">
      <alignment wrapText="1"/>
      <protection locked="0"/>
    </xf>
    <xf numFmtId="1" fontId="8" fillId="10" borderId="644" xfId="2" applyNumberFormat="1" applyFont="1" applyFill="1" applyBorder="1" applyAlignment="1" applyProtection="1">
      <alignment wrapText="1"/>
    </xf>
    <xf numFmtId="1" fontId="8" fillId="2" borderId="651" xfId="2" applyNumberFormat="1" applyFont="1" applyBorder="1" applyAlignment="1" applyProtection="1">
      <alignment wrapText="1"/>
      <protection locked="0"/>
    </xf>
    <xf numFmtId="1" fontId="8" fillId="2" borderId="652" xfId="2" applyNumberFormat="1" applyFont="1" applyBorder="1" applyAlignment="1" applyProtection="1">
      <alignment wrapText="1"/>
      <protection locked="0"/>
    </xf>
    <xf numFmtId="1" fontId="8" fillId="2" borderId="653" xfId="2" applyNumberFormat="1" applyFont="1" applyBorder="1" applyAlignment="1" applyProtection="1">
      <alignment wrapText="1"/>
      <protection locked="0"/>
    </xf>
    <xf numFmtId="1" fontId="8" fillId="2" borderId="654" xfId="2" applyNumberFormat="1" applyFont="1" applyBorder="1" applyAlignment="1" applyProtection="1">
      <alignment wrapText="1"/>
      <protection locked="0"/>
    </xf>
    <xf numFmtId="1" fontId="8" fillId="7" borderId="655" xfId="0" applyNumberFormat="1" applyFont="1" applyFill="1" applyBorder="1" applyAlignment="1" applyProtection="1">
      <alignment wrapText="1"/>
      <protection locked="0"/>
    </xf>
    <xf numFmtId="1" fontId="8" fillId="7" borderId="656" xfId="0" applyNumberFormat="1" applyFont="1" applyFill="1" applyBorder="1" applyAlignment="1" applyProtection="1">
      <alignment wrapText="1"/>
      <protection locked="0"/>
    </xf>
    <xf numFmtId="1" fontId="8" fillId="7" borderId="657" xfId="0" applyNumberFormat="1" applyFont="1" applyFill="1" applyBorder="1" applyAlignment="1" applyProtection="1">
      <alignment wrapText="1"/>
      <protection locked="0"/>
    </xf>
    <xf numFmtId="1" fontId="8" fillId="0" borderId="658" xfId="2" applyNumberFormat="1" applyFont="1" applyFill="1" applyBorder="1" applyAlignment="1">
      <alignment horizontal="right" wrapText="1"/>
    </xf>
    <xf numFmtId="1" fontId="8" fillId="0" borderId="659" xfId="2" applyNumberFormat="1" applyFont="1" applyFill="1" applyBorder="1" applyAlignment="1">
      <alignment horizontal="right" wrapText="1"/>
    </xf>
    <xf numFmtId="1" fontId="8" fillId="2" borderId="660" xfId="2" applyNumberFormat="1" applyFont="1" applyBorder="1" applyAlignment="1" applyProtection="1">
      <alignment wrapText="1"/>
      <protection locked="0"/>
    </xf>
    <xf numFmtId="1" fontId="8" fillId="2" borderId="661" xfId="2" applyNumberFormat="1" applyFont="1" applyBorder="1" applyAlignment="1" applyProtection="1">
      <alignment wrapText="1"/>
      <protection locked="0"/>
    </xf>
    <xf numFmtId="1" fontId="8" fillId="2" borderId="662" xfId="2" applyNumberFormat="1" applyFont="1" applyBorder="1" applyAlignment="1" applyProtection="1">
      <alignment wrapText="1"/>
      <protection locked="0"/>
    </xf>
    <xf numFmtId="1" fontId="8" fillId="2" borderId="663" xfId="2" applyNumberFormat="1" applyFont="1" applyBorder="1" applyAlignment="1" applyProtection="1">
      <alignment wrapText="1"/>
      <protection locked="0"/>
    </xf>
    <xf numFmtId="1" fontId="8" fillId="10" borderId="658" xfId="2" applyNumberFormat="1" applyFont="1" applyFill="1" applyBorder="1" applyAlignment="1" applyProtection="1">
      <alignment wrapText="1"/>
    </xf>
    <xf numFmtId="1" fontId="8" fillId="3" borderId="634" xfId="0" applyNumberFormat="1" applyFont="1" applyFill="1" applyBorder="1" applyAlignment="1">
      <alignment horizontal="right" wrapText="1"/>
    </xf>
    <xf numFmtId="1" fontId="8" fillId="3" borderId="664" xfId="0" applyNumberFormat="1" applyFont="1" applyFill="1" applyBorder="1" applyAlignment="1">
      <alignment horizontal="right" wrapText="1"/>
    </xf>
    <xf numFmtId="1" fontId="8" fillId="3" borderId="633" xfId="0" applyNumberFormat="1" applyFont="1" applyFill="1" applyBorder="1" applyAlignment="1">
      <alignment horizontal="right" wrapText="1"/>
    </xf>
    <xf numFmtId="1" fontId="8" fillId="10" borderId="633" xfId="0" applyNumberFormat="1" applyFont="1" applyFill="1" applyBorder="1" applyAlignment="1">
      <alignment horizontal="right" wrapText="1"/>
    </xf>
    <xf numFmtId="1" fontId="8" fillId="0" borderId="673" xfId="0" applyNumberFormat="1" applyFont="1" applyBorder="1" applyAlignment="1">
      <alignment horizontal="right" vertical="center" wrapText="1"/>
    </xf>
    <xf numFmtId="1" fontId="8" fillId="7" borderId="670" xfId="0" applyNumberFormat="1" applyFont="1" applyFill="1" applyBorder="1" applyProtection="1">
      <protection locked="0"/>
    </xf>
    <xf numFmtId="1" fontId="6" fillId="3" borderId="667" xfId="0" applyNumberFormat="1" applyFont="1" applyFill="1" applyBorder="1" applyAlignment="1">
      <alignment horizontal="center"/>
    </xf>
    <xf numFmtId="1" fontId="1" fillId="0" borderId="674" xfId="0" applyNumberFormat="1" applyFont="1" applyBorder="1" applyAlignment="1">
      <alignment vertical="center"/>
    </xf>
    <xf numFmtId="2" fontId="8" fillId="7" borderId="672" xfId="0" applyNumberFormat="1" applyFont="1" applyFill="1" applyBorder="1" applyProtection="1">
      <protection locked="0"/>
    </xf>
    <xf numFmtId="1" fontId="8" fillId="0" borderId="674" xfId="0" applyNumberFormat="1" applyFont="1" applyBorder="1" applyAlignment="1">
      <alignment vertical="center"/>
    </xf>
    <xf numFmtId="1" fontId="8" fillId="8" borderId="672" xfId="0" applyNumberFormat="1" applyFont="1" applyFill="1" applyBorder="1"/>
    <xf numFmtId="1" fontId="8" fillId="7" borderId="672" xfId="0" applyNumberFormat="1" applyFont="1" applyFill="1" applyBorder="1" applyProtection="1">
      <protection locked="0"/>
    </xf>
    <xf numFmtId="1" fontId="8" fillId="0" borderId="674" xfId="0" applyNumberFormat="1" applyFont="1" applyBorder="1" applyAlignment="1" applyProtection="1">
      <alignment horizontal="center" vertical="center" wrapText="1"/>
      <protection hidden="1"/>
    </xf>
    <xf numFmtId="1" fontId="8" fillId="0" borderId="676" xfId="0" applyNumberFormat="1" applyFont="1" applyBorder="1" applyAlignment="1">
      <alignment horizontal="center" vertical="center"/>
    </xf>
    <xf numFmtId="1" fontId="8" fillId="0" borderId="677" xfId="0" applyNumberFormat="1" applyFont="1" applyBorder="1" applyAlignment="1">
      <alignment horizontal="center" vertical="center"/>
    </xf>
    <xf numFmtId="1" fontId="8" fillId="0" borderId="675" xfId="0" applyNumberFormat="1" applyFont="1" applyBorder="1" applyAlignment="1">
      <alignment horizontal="center" vertical="center" wrapText="1"/>
    </xf>
    <xf numFmtId="1" fontId="8" fillId="0" borderId="666" xfId="0" applyNumberFormat="1" applyFont="1" applyBorder="1" applyAlignment="1">
      <alignment horizontal="center" vertical="center" wrapText="1"/>
    </xf>
    <xf numFmtId="1" fontId="8" fillId="0" borderId="668" xfId="0" applyNumberFormat="1" applyFont="1" applyBorder="1" applyAlignment="1">
      <alignment horizontal="center" vertical="center" wrapText="1"/>
    </xf>
    <xf numFmtId="1" fontId="8" fillId="0" borderId="633" xfId="0" applyNumberFormat="1" applyFont="1" applyBorder="1"/>
    <xf numFmtId="1" fontId="7" fillId="3" borderId="667" xfId="0" applyNumberFormat="1" applyFont="1" applyFill="1" applyBorder="1" applyAlignment="1">
      <alignment vertical="top"/>
    </xf>
    <xf numFmtId="1" fontId="8" fillId="0" borderId="676" xfId="0" applyNumberFormat="1" applyFont="1" applyBorder="1" applyAlignment="1">
      <alignment horizontal="center" vertical="center" wrapText="1"/>
    </xf>
    <xf numFmtId="1" fontId="8" fillId="0" borderId="677" xfId="0" applyNumberFormat="1" applyFont="1" applyBorder="1" applyAlignment="1">
      <alignment horizontal="center" vertical="center" wrapText="1"/>
    </xf>
    <xf numFmtId="1" fontId="8" fillId="0" borderId="678" xfId="0" applyNumberFormat="1" applyFont="1" applyBorder="1" applyAlignment="1">
      <alignment horizontal="center" vertical="center" wrapText="1"/>
    </xf>
    <xf numFmtId="1" fontId="8" fillId="0" borderId="673" xfId="0" applyNumberFormat="1" applyFont="1" applyBorder="1"/>
    <xf numFmtId="1" fontId="8" fillId="7" borderId="673" xfId="0" applyNumberFormat="1" applyFont="1" applyFill="1" applyBorder="1" applyProtection="1">
      <protection locked="0"/>
    </xf>
    <xf numFmtId="1" fontId="8" fillId="7" borderId="679" xfId="0" applyNumberFormat="1" applyFont="1" applyFill="1" applyBorder="1" applyProtection="1">
      <protection locked="0"/>
    </xf>
    <xf numFmtId="1" fontId="8" fillId="3" borderId="673" xfId="0" applyNumberFormat="1" applyFont="1" applyFill="1" applyBorder="1"/>
    <xf numFmtId="1" fontId="7" fillId="7" borderId="673" xfId="0" applyNumberFormat="1" applyFont="1" applyFill="1" applyBorder="1" applyProtection="1">
      <protection locked="0"/>
    </xf>
    <xf numFmtId="1" fontId="8" fillId="0" borderId="676" xfId="0" applyNumberFormat="1" applyFont="1" applyBorder="1"/>
    <xf numFmtId="1" fontId="8" fillId="0" borderId="677" xfId="0" applyNumberFormat="1" applyFont="1" applyBorder="1"/>
    <xf numFmtId="1" fontId="8" fillId="0" borderId="675" xfId="0" applyNumberFormat="1" applyFont="1" applyBorder="1"/>
    <xf numFmtId="1" fontId="8" fillId="0" borderId="674" xfId="0" applyNumberFormat="1" applyFont="1" applyBorder="1"/>
    <xf numFmtId="1" fontId="5" fillId="3" borderId="667" xfId="0" applyNumberFormat="1" applyFont="1" applyFill="1" applyBorder="1"/>
    <xf numFmtId="1" fontId="7" fillId="0" borderId="667" xfId="0" applyNumberFormat="1" applyFont="1" applyBorder="1"/>
    <xf numFmtId="1" fontId="8" fillId="0" borderId="675" xfId="0" applyNumberFormat="1" applyFont="1" applyBorder="1" applyAlignment="1">
      <alignment horizontal="center" vertical="center"/>
    </xf>
    <xf numFmtId="1" fontId="8" fillId="0" borderId="667" xfId="0" applyNumberFormat="1" applyFont="1" applyBorder="1" applyAlignment="1">
      <alignment horizontal="center" vertical="center"/>
    </xf>
    <xf numFmtId="1" fontId="8" fillId="0" borderId="675" xfId="0" applyNumberFormat="1" applyFont="1" applyBorder="1" applyAlignment="1">
      <alignment horizontal="center"/>
    </xf>
    <xf numFmtId="1" fontId="8" fillId="0" borderId="668" xfId="0" applyNumberFormat="1" applyFont="1" applyBorder="1" applyAlignment="1">
      <alignment horizontal="center" vertical="center"/>
    </xf>
    <xf numFmtId="1" fontId="8" fillId="0" borderId="673" xfId="0" applyNumberFormat="1" applyFont="1" applyBorder="1" applyAlignment="1">
      <alignment horizontal="center" vertical="center" wrapText="1"/>
    </xf>
    <xf numFmtId="1" fontId="8" fillId="7" borderId="68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3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676" xfId="0" applyNumberFormat="1" applyFont="1" applyFill="1" applyBorder="1"/>
    <xf numFmtId="1" fontId="8" fillId="8" borderId="675" xfId="0" applyNumberFormat="1" applyFont="1" applyFill="1" applyBorder="1"/>
    <xf numFmtId="1" fontId="8" fillId="0" borderId="682" xfId="0" applyNumberFormat="1" applyFont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center" vertical="center" wrapText="1"/>
    </xf>
    <xf numFmtId="1" fontId="8" fillId="7" borderId="67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8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75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674" xfId="0" applyNumberFormat="1" applyFont="1" applyFill="1" applyBorder="1" applyAlignment="1">
      <alignment horizontal="center" vertical="center" wrapText="1"/>
    </xf>
    <xf numFmtId="1" fontId="8" fillId="3" borderId="676" xfId="0" applyNumberFormat="1" applyFont="1" applyFill="1" applyBorder="1" applyAlignment="1">
      <alignment horizontal="center" vertical="center" wrapText="1"/>
    </xf>
    <xf numFmtId="1" fontId="8" fillId="3" borderId="677" xfId="0" applyNumberFormat="1" applyFont="1" applyFill="1" applyBorder="1" applyAlignment="1">
      <alignment horizontal="center" vertical="center" wrapText="1"/>
    </xf>
    <xf numFmtId="1" fontId="8" fillId="0" borderId="667" xfId="0" applyNumberFormat="1" applyFont="1" applyBorder="1" applyAlignment="1">
      <alignment horizontal="center" vertical="center" wrapText="1"/>
    </xf>
    <xf numFmtId="1" fontId="8" fillId="0" borderId="683" xfId="0" applyNumberFormat="1" applyFont="1" applyBorder="1" applyAlignment="1">
      <alignment horizontal="center" vertical="center" wrapText="1"/>
    </xf>
    <xf numFmtId="1" fontId="8" fillId="0" borderId="684" xfId="0" applyNumberFormat="1" applyFont="1" applyBorder="1" applyAlignment="1">
      <alignment horizontal="center" vertical="center" wrapText="1"/>
    </xf>
    <xf numFmtId="1" fontId="8" fillId="0" borderId="685" xfId="0" applyNumberFormat="1" applyFont="1" applyBorder="1" applyAlignment="1">
      <alignment horizontal="center" vertical="center" wrapText="1"/>
    </xf>
    <xf numFmtId="0" fontId="4" fillId="9" borderId="681" xfId="0" applyFont="1" applyFill="1" applyBorder="1"/>
    <xf numFmtId="1" fontId="8" fillId="7" borderId="68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69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676" xfId="0" applyNumberFormat="1" applyFont="1" applyFill="1" applyBorder="1" applyAlignment="1">
      <alignment horizontal="center" vertical="center" wrapText="1"/>
    </xf>
    <xf numFmtId="1" fontId="8" fillId="10" borderId="675" xfId="0" applyNumberFormat="1" applyFont="1" applyFill="1" applyBorder="1" applyAlignment="1">
      <alignment horizontal="center" vertical="center" wrapText="1"/>
    </xf>
    <xf numFmtId="1" fontId="8" fillId="10" borderId="667" xfId="0" applyNumberFormat="1" applyFont="1" applyFill="1" applyBorder="1" applyAlignment="1">
      <alignment horizontal="center" vertical="center" wrapText="1"/>
    </xf>
    <xf numFmtId="1" fontId="8" fillId="0" borderId="674" xfId="0" applyNumberFormat="1" applyFont="1" applyBorder="1" applyAlignment="1">
      <alignment horizontal="center" vertical="center"/>
    </xf>
    <xf numFmtId="1" fontId="8" fillId="7" borderId="674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683" xfId="0" applyNumberFormat="1" applyFont="1" applyBorder="1" applyAlignment="1">
      <alignment horizontal="center" vertical="center"/>
    </xf>
    <xf numFmtId="1" fontId="8" fillId="0" borderId="682" xfId="0" applyNumberFormat="1" applyFont="1" applyBorder="1" applyAlignment="1">
      <alignment horizontal="center" vertical="center"/>
    </xf>
    <xf numFmtId="1" fontId="8" fillId="7" borderId="681" xfId="0" applyNumberFormat="1" applyFont="1" applyFill="1" applyBorder="1" applyProtection="1">
      <protection locked="0"/>
    </xf>
    <xf numFmtId="1" fontId="8" fillId="0" borderId="675" xfId="0" applyNumberFormat="1" applyFont="1" applyBorder="1" applyAlignment="1">
      <alignment horizontal="right" wrapText="1"/>
    </xf>
    <xf numFmtId="1" fontId="8" fillId="0" borderId="676" xfId="0" applyNumberFormat="1" applyFont="1" applyBorder="1" applyAlignment="1">
      <alignment horizontal="right" wrapText="1"/>
    </xf>
    <xf numFmtId="1" fontId="8" fillId="0" borderId="675" xfId="0" applyNumberFormat="1" applyFont="1" applyBorder="1" applyAlignment="1">
      <alignment horizontal="right"/>
    </xf>
    <xf numFmtId="1" fontId="8" fillId="0" borderId="676" xfId="0" applyNumberFormat="1" applyFont="1" applyBorder="1" applyAlignment="1">
      <alignment horizontal="right"/>
    </xf>
    <xf numFmtId="1" fontId="8" fillId="0" borderId="677" xfId="0" applyNumberFormat="1" applyFont="1" applyBorder="1" applyAlignment="1">
      <alignment horizontal="right"/>
    </xf>
    <xf numFmtId="1" fontId="8" fillId="0" borderId="682" xfId="0" applyNumberFormat="1" applyFont="1" applyBorder="1" applyAlignment="1">
      <alignment horizontal="right"/>
    </xf>
    <xf numFmtId="1" fontId="8" fillId="0" borderId="668" xfId="0" applyNumberFormat="1" applyFont="1" applyBorder="1" applyAlignment="1">
      <alignment horizontal="right"/>
    </xf>
    <xf numFmtId="1" fontId="8" fillId="0" borderId="667" xfId="0" applyNumberFormat="1" applyFont="1" applyBorder="1" applyAlignment="1">
      <alignment horizontal="right"/>
    </xf>
    <xf numFmtId="1" fontId="8" fillId="0" borderId="687" xfId="0" applyNumberFormat="1" applyFont="1" applyBorder="1" applyAlignment="1">
      <alignment horizontal="right"/>
    </xf>
    <xf numFmtId="1" fontId="8" fillId="0" borderId="674" xfId="0" applyNumberFormat="1" applyFont="1" applyBorder="1" applyAlignment="1">
      <alignment horizontal="right"/>
    </xf>
    <xf numFmtId="1" fontId="8" fillId="0" borderId="669" xfId="0" applyNumberFormat="1" applyFont="1" applyBorder="1" applyAlignment="1">
      <alignment horizontal="center" vertical="center"/>
    </xf>
    <xf numFmtId="1" fontId="8" fillId="0" borderId="670" xfId="0" applyNumberFormat="1" applyFont="1" applyBorder="1" applyAlignment="1">
      <alignment horizontal="center" vertical="center"/>
    </xf>
    <xf numFmtId="1" fontId="8" fillId="0" borderId="673" xfId="0" applyNumberFormat="1" applyFont="1" applyBorder="1" applyAlignment="1">
      <alignment horizontal="right" wrapText="1"/>
    </xf>
    <xf numFmtId="1" fontId="8" fillId="0" borderId="674" xfId="0" applyNumberFormat="1" applyFont="1" applyBorder="1" applyAlignment="1">
      <alignment horizontal="right" wrapText="1"/>
    </xf>
    <xf numFmtId="1" fontId="8" fillId="0" borderId="688" xfId="0" applyNumberFormat="1" applyFont="1" applyBorder="1" applyAlignment="1">
      <alignment horizontal="right"/>
    </xf>
    <xf numFmtId="1" fontId="8" fillId="3" borderId="674" xfId="0" applyNumberFormat="1" applyFont="1" applyFill="1" applyBorder="1" applyAlignment="1">
      <alignment horizontal="right"/>
    </xf>
    <xf numFmtId="1" fontId="8" fillId="10" borderId="681" xfId="0" applyNumberFormat="1" applyFont="1" applyFill="1" applyBorder="1" applyProtection="1"/>
    <xf numFmtId="1" fontId="8" fillId="7" borderId="634" xfId="0" applyNumberFormat="1" applyFont="1" applyFill="1" applyBorder="1" applyProtection="1">
      <protection locked="0"/>
    </xf>
    <xf numFmtId="1" fontId="8" fillId="0" borderId="674" xfId="0" applyNumberFormat="1" applyFont="1" applyBorder="1" applyAlignment="1">
      <alignment horizontal="left" vertical="center"/>
    </xf>
    <xf numFmtId="1" fontId="8" fillId="8" borderId="676" xfId="0" applyNumberFormat="1" applyFont="1" applyFill="1" applyBorder="1" applyProtection="1"/>
    <xf numFmtId="1" fontId="8" fillId="8" borderId="683" xfId="0" applyNumberFormat="1" applyFont="1" applyFill="1" applyBorder="1" applyProtection="1"/>
    <xf numFmtId="1" fontId="8" fillId="10" borderId="676" xfId="0" applyNumberFormat="1" applyFont="1" applyFill="1" applyBorder="1" applyProtection="1"/>
    <xf numFmtId="1" fontId="8" fillId="0" borderId="668" xfId="0" applyNumberFormat="1" applyFont="1" applyBorder="1"/>
    <xf numFmtId="1" fontId="8" fillId="0" borderId="683" xfId="0" applyNumberFormat="1" applyFont="1" applyBorder="1"/>
    <xf numFmtId="1" fontId="8" fillId="10" borderId="679" xfId="0" applyNumberFormat="1" applyFont="1" applyFill="1" applyBorder="1" applyProtection="1"/>
    <xf numFmtId="1" fontId="8" fillId="4" borderId="664" xfId="0" applyNumberFormat="1" applyFont="1" applyFill="1" applyBorder="1" applyProtection="1"/>
    <xf numFmtId="1" fontId="8" fillId="7" borderId="664" xfId="0" applyNumberFormat="1" applyFont="1" applyFill="1" applyBorder="1" applyProtection="1">
      <protection locked="0"/>
    </xf>
    <xf numFmtId="1" fontId="8" fillId="3" borderId="674" xfId="0" applyNumberFormat="1" applyFont="1" applyFill="1" applyBorder="1" applyAlignment="1">
      <alignment horizontal="right" wrapText="1"/>
    </xf>
    <xf numFmtId="1" fontId="8" fillId="8" borderId="675" xfId="0" applyNumberFormat="1" applyFont="1" applyFill="1" applyBorder="1" applyProtection="1"/>
    <xf numFmtId="1" fontId="8" fillId="7" borderId="676" xfId="0" applyNumberFormat="1" applyFont="1" applyFill="1" applyBorder="1" applyProtection="1">
      <protection locked="0"/>
    </xf>
    <xf numFmtId="1" fontId="8" fillId="7" borderId="683" xfId="0" applyNumberFormat="1" applyFont="1" applyFill="1" applyBorder="1" applyProtection="1">
      <protection locked="0"/>
    </xf>
    <xf numFmtId="1" fontId="8" fillId="10" borderId="684" xfId="0" applyNumberFormat="1" applyFont="1" applyFill="1" applyBorder="1" applyProtection="1"/>
    <xf numFmtId="1" fontId="8" fillId="7" borderId="675" xfId="0" applyNumberFormat="1" applyFont="1" applyFill="1" applyBorder="1" applyProtection="1">
      <protection locked="0"/>
    </xf>
    <xf numFmtId="1" fontId="8" fillId="7" borderId="674" xfId="0" applyNumberFormat="1" applyFont="1" applyFill="1" applyBorder="1" applyProtection="1">
      <protection locked="0"/>
    </xf>
    <xf numFmtId="1" fontId="8" fillId="8" borderId="673" xfId="0" applyNumberFormat="1" applyFont="1" applyFill="1" applyBorder="1" applyProtection="1"/>
    <xf numFmtId="1" fontId="8" fillId="7" borderId="671" xfId="0" applyNumberFormat="1" applyFont="1" applyFill="1" applyBorder="1" applyProtection="1">
      <protection locked="0"/>
    </xf>
    <xf numFmtId="1" fontId="8" fillId="8" borderId="673" xfId="0" applyNumberFormat="1" applyFont="1" applyFill="1" applyBorder="1"/>
    <xf numFmtId="1" fontId="8" fillId="0" borderId="666" xfId="0" applyNumberFormat="1" applyFont="1" applyBorder="1" applyAlignment="1">
      <alignment horizontal="center" vertical="center"/>
    </xf>
    <xf numFmtId="1" fontId="8" fillId="0" borderId="671" xfId="0" applyNumberFormat="1" applyFont="1" applyBorder="1" applyAlignment="1">
      <alignment horizontal="right" wrapText="1"/>
    </xf>
    <xf numFmtId="1" fontId="8" fillId="3" borderId="678" xfId="0" applyNumberFormat="1" applyFont="1" applyFill="1" applyBorder="1" applyAlignment="1">
      <alignment horizontal="center" vertical="center" wrapText="1"/>
    </xf>
    <xf numFmtId="1" fontId="8" fillId="3" borderId="690" xfId="0" applyNumberFormat="1" applyFont="1" applyFill="1" applyBorder="1" applyAlignment="1">
      <alignment horizontal="center" vertical="center" wrapText="1"/>
    </xf>
    <xf numFmtId="1" fontId="8" fillId="7" borderId="681" xfId="0" applyNumberFormat="1" applyFont="1" applyFill="1" applyBorder="1" applyAlignment="1" applyProtection="1">
      <alignment wrapText="1"/>
      <protection locked="0"/>
    </xf>
    <xf numFmtId="1" fontId="8" fillId="7" borderId="679" xfId="0" applyNumberFormat="1" applyFont="1" applyFill="1" applyBorder="1" applyAlignment="1" applyProtection="1">
      <alignment wrapText="1"/>
      <protection locked="0"/>
    </xf>
    <xf numFmtId="1" fontId="8" fillId="7" borderId="672" xfId="0" applyNumberFormat="1" applyFont="1" applyFill="1" applyBorder="1" applyAlignment="1" applyProtection="1">
      <alignment wrapText="1"/>
      <protection locked="0"/>
    </xf>
    <xf numFmtId="1" fontId="8" fillId="7" borderId="673" xfId="0" applyNumberFormat="1" applyFont="1" applyFill="1" applyBorder="1" applyAlignment="1" applyProtection="1">
      <alignment wrapText="1"/>
      <protection locked="0"/>
    </xf>
    <xf numFmtId="1" fontId="8" fillId="0" borderId="681" xfId="0" applyNumberFormat="1" applyFont="1" applyBorder="1" applyAlignment="1">
      <alignment horizontal="right" wrapText="1"/>
    </xf>
    <xf numFmtId="1" fontId="8" fillId="8" borderId="681" xfId="0" applyNumberFormat="1" applyFont="1" applyFill="1" applyBorder="1" applyAlignment="1" applyProtection="1">
      <alignment wrapText="1"/>
    </xf>
    <xf numFmtId="1" fontId="8" fillId="0" borderId="691" xfId="1" applyNumberFormat="1" applyFont="1" applyFill="1" applyBorder="1" applyAlignment="1">
      <alignment horizontal="right" wrapText="1"/>
    </xf>
    <xf numFmtId="1" fontId="8" fillId="0" borderId="692" xfId="1" applyNumberFormat="1" applyFont="1" applyFill="1" applyBorder="1" applyAlignment="1">
      <alignment horizontal="right" wrapText="1"/>
    </xf>
    <xf numFmtId="1" fontId="8" fillId="0" borderId="693" xfId="1" applyNumberFormat="1" applyFont="1" applyFill="1" applyBorder="1" applyAlignment="1">
      <alignment horizontal="right" wrapText="1"/>
    </xf>
    <xf numFmtId="1" fontId="8" fillId="0" borderId="694" xfId="1" applyNumberFormat="1" applyFont="1" applyFill="1" applyBorder="1" applyAlignment="1">
      <alignment horizontal="right" wrapText="1"/>
    </xf>
    <xf numFmtId="1" fontId="8" fillId="0" borderId="696" xfId="1" applyNumberFormat="1" applyFont="1" applyFill="1" applyBorder="1" applyAlignment="1">
      <alignment horizontal="right" wrapText="1"/>
    </xf>
    <xf numFmtId="1" fontId="8" fillId="0" borderId="697" xfId="1" applyNumberFormat="1" applyFont="1" applyFill="1" applyBorder="1" applyAlignment="1">
      <alignment horizontal="right" wrapText="1"/>
    </xf>
    <xf numFmtId="1" fontId="8" fillId="3" borderId="698" xfId="0" applyNumberFormat="1" applyFont="1" applyFill="1" applyBorder="1" applyAlignment="1">
      <alignment horizontal="right" wrapText="1"/>
    </xf>
    <xf numFmtId="1" fontId="8" fillId="0" borderId="699" xfId="0" applyNumberFormat="1" applyFont="1" applyBorder="1" applyAlignment="1">
      <alignment horizontal="right" wrapText="1"/>
    </xf>
    <xf numFmtId="1" fontId="8" fillId="10" borderId="698" xfId="0" applyNumberFormat="1" applyFont="1" applyFill="1" applyBorder="1" applyAlignment="1" applyProtection="1">
      <alignment wrapText="1"/>
    </xf>
    <xf numFmtId="1" fontId="8" fillId="10" borderId="699" xfId="0" applyNumberFormat="1" applyFont="1" applyFill="1" applyBorder="1" applyAlignment="1" applyProtection="1">
      <alignment wrapText="1"/>
    </xf>
    <xf numFmtId="1" fontId="8" fillId="7" borderId="699" xfId="0" applyNumberFormat="1" applyFont="1" applyFill="1" applyBorder="1" applyAlignment="1" applyProtection="1">
      <alignment wrapText="1"/>
      <protection locked="0"/>
    </xf>
    <xf numFmtId="1" fontId="8" fillId="7" borderId="700" xfId="0" applyNumberFormat="1" applyFont="1" applyFill="1" applyBorder="1" applyAlignment="1" applyProtection="1">
      <alignment wrapText="1"/>
      <protection locked="0"/>
    </xf>
    <xf numFmtId="1" fontId="8" fillId="7" borderId="701" xfId="0" applyNumberFormat="1" applyFont="1" applyFill="1" applyBorder="1" applyAlignment="1" applyProtection="1">
      <alignment wrapText="1"/>
      <protection locked="0"/>
    </xf>
    <xf numFmtId="1" fontId="8" fillId="0" borderId="678" xfId="0" applyNumberFormat="1" applyFont="1" applyBorder="1" applyAlignment="1">
      <alignment horizontal="right" wrapText="1"/>
    </xf>
    <xf numFmtId="1" fontId="8" fillId="0" borderId="704" xfId="2" applyNumberFormat="1" applyFont="1" applyFill="1" applyBorder="1" applyAlignment="1">
      <alignment horizontal="right" wrapText="1"/>
    </xf>
    <xf numFmtId="1" fontId="8" fillId="0" borderId="705" xfId="2" applyNumberFormat="1" applyFont="1" applyFill="1" applyBorder="1" applyAlignment="1">
      <alignment horizontal="right" wrapText="1"/>
    </xf>
    <xf numFmtId="1" fontId="8" fillId="2" borderId="706" xfId="2" applyNumberFormat="1" applyFont="1" applyBorder="1" applyAlignment="1" applyProtection="1">
      <alignment wrapText="1"/>
      <protection locked="0"/>
    </xf>
    <xf numFmtId="1" fontId="8" fillId="2" borderId="707" xfId="2" applyNumberFormat="1" applyFont="1" applyBorder="1" applyAlignment="1" applyProtection="1">
      <alignment wrapText="1"/>
      <protection locked="0"/>
    </xf>
    <xf numFmtId="1" fontId="8" fillId="2" borderId="708" xfId="2" applyNumberFormat="1" applyFont="1" applyBorder="1" applyAlignment="1" applyProtection="1">
      <alignment wrapText="1"/>
      <protection locked="0"/>
    </xf>
    <xf numFmtId="1" fontId="8" fillId="2" borderId="709" xfId="2" applyNumberFormat="1" applyFont="1" applyBorder="1" applyAlignment="1" applyProtection="1">
      <alignment wrapText="1"/>
      <protection locked="0"/>
    </xf>
    <xf numFmtId="1" fontId="8" fillId="2" borderId="710" xfId="2" applyNumberFormat="1" applyFont="1" applyBorder="1" applyAlignment="1" applyProtection="1">
      <alignment wrapText="1"/>
      <protection locked="0"/>
    </xf>
    <xf numFmtId="1" fontId="8" fillId="2" borderId="704" xfId="2" applyNumberFormat="1" applyFont="1" applyBorder="1" applyAlignment="1" applyProtection="1">
      <alignment wrapText="1"/>
      <protection locked="0"/>
    </xf>
    <xf numFmtId="1" fontId="8" fillId="2" borderId="711" xfId="2" applyNumberFormat="1" applyFont="1" applyBorder="1" applyAlignment="1" applyProtection="1">
      <alignment wrapText="1"/>
      <protection locked="0"/>
    </xf>
    <xf numFmtId="1" fontId="8" fillId="0" borderId="691" xfId="2" applyNumberFormat="1" applyFont="1" applyFill="1" applyBorder="1" applyAlignment="1">
      <alignment horizontal="right" wrapText="1"/>
    </xf>
    <xf numFmtId="1" fontId="8" fillId="0" borderId="712" xfId="2" applyNumberFormat="1" applyFont="1" applyFill="1" applyBorder="1" applyAlignment="1">
      <alignment horizontal="right" wrapText="1"/>
    </xf>
    <xf numFmtId="1" fontId="8" fillId="2" borderId="713" xfId="2" applyNumberFormat="1" applyFont="1" applyBorder="1" applyAlignment="1" applyProtection="1">
      <alignment wrapText="1"/>
      <protection locked="0"/>
    </xf>
    <xf numFmtId="1" fontId="8" fillId="2" borderId="714" xfId="2" applyNumberFormat="1" applyFont="1" applyBorder="1" applyAlignment="1" applyProtection="1">
      <alignment wrapText="1"/>
      <protection locked="0"/>
    </xf>
    <xf numFmtId="1" fontId="8" fillId="2" borderId="715" xfId="2" applyNumberFormat="1" applyFont="1" applyBorder="1" applyAlignment="1" applyProtection="1">
      <alignment wrapText="1"/>
      <protection locked="0"/>
    </xf>
    <xf numFmtId="1" fontId="8" fillId="2" borderId="716" xfId="2" applyNumberFormat="1" applyFont="1" applyBorder="1" applyAlignment="1" applyProtection="1">
      <alignment wrapText="1"/>
      <protection locked="0"/>
    </xf>
    <xf numFmtId="1" fontId="8" fillId="2" borderId="717" xfId="2" applyNumberFormat="1" applyFont="1" applyBorder="1" applyAlignment="1" applyProtection="1">
      <alignment wrapText="1"/>
      <protection locked="0"/>
    </xf>
    <xf numFmtId="1" fontId="8" fillId="2" borderId="691" xfId="2" applyNumberFormat="1" applyFont="1" applyBorder="1" applyAlignment="1" applyProtection="1">
      <alignment wrapText="1"/>
      <protection locked="0"/>
    </xf>
    <xf numFmtId="1" fontId="8" fillId="10" borderId="691" xfId="2" applyNumberFormat="1" applyFont="1" applyFill="1" applyBorder="1" applyAlignment="1" applyProtection="1">
      <alignment wrapText="1"/>
    </xf>
    <xf numFmtId="1" fontId="8" fillId="2" borderId="718" xfId="2" applyNumberFormat="1" applyFont="1" applyBorder="1" applyAlignment="1" applyProtection="1">
      <alignment wrapText="1"/>
      <protection locked="0"/>
    </xf>
    <xf numFmtId="1" fontId="8" fillId="2" borderId="719" xfId="2" applyNumberFormat="1" applyFont="1" applyBorder="1" applyAlignment="1" applyProtection="1">
      <alignment wrapText="1"/>
      <protection locked="0"/>
    </xf>
    <xf numFmtId="1" fontId="8" fillId="2" borderId="720" xfId="2" applyNumberFormat="1" applyFont="1" applyBorder="1" applyAlignment="1" applyProtection="1">
      <alignment wrapText="1"/>
      <protection locked="0"/>
    </xf>
    <xf numFmtId="1" fontId="8" fillId="2" borderId="721" xfId="2" applyNumberFormat="1" applyFont="1" applyBorder="1" applyAlignment="1" applyProtection="1">
      <alignment wrapText="1"/>
      <protection locked="0"/>
    </xf>
    <xf numFmtId="1" fontId="8" fillId="7" borderId="722" xfId="0" applyNumberFormat="1" applyFont="1" applyFill="1" applyBorder="1" applyAlignment="1" applyProtection="1">
      <alignment wrapText="1"/>
      <protection locked="0"/>
    </xf>
    <xf numFmtId="1" fontId="8" fillId="7" borderId="696" xfId="0" applyNumberFormat="1" applyFont="1" applyFill="1" applyBorder="1" applyAlignment="1" applyProtection="1">
      <alignment wrapText="1"/>
      <protection locked="0"/>
    </xf>
    <xf numFmtId="1" fontId="8" fillId="7" borderId="723" xfId="0" applyNumberFormat="1" applyFont="1" applyFill="1" applyBorder="1" applyAlignment="1" applyProtection="1">
      <alignment wrapText="1"/>
      <protection locked="0"/>
    </xf>
    <xf numFmtId="1" fontId="8" fillId="0" borderId="724" xfId="2" applyNumberFormat="1" applyFont="1" applyFill="1" applyBorder="1" applyAlignment="1">
      <alignment horizontal="right" wrapText="1"/>
    </xf>
    <xf numFmtId="1" fontId="8" fillId="0" borderId="725" xfId="2" applyNumberFormat="1" applyFont="1" applyFill="1" applyBorder="1" applyAlignment="1">
      <alignment horizontal="right" wrapText="1"/>
    </xf>
    <xf numFmtId="1" fontId="8" fillId="2" borderId="726" xfId="2" applyNumberFormat="1" applyFont="1" applyBorder="1" applyAlignment="1" applyProtection="1">
      <alignment wrapText="1"/>
      <protection locked="0"/>
    </xf>
    <xf numFmtId="1" fontId="8" fillId="2" borderId="727" xfId="2" applyNumberFormat="1" applyFont="1" applyBorder="1" applyAlignment="1" applyProtection="1">
      <alignment wrapText="1"/>
      <protection locked="0"/>
    </xf>
    <xf numFmtId="1" fontId="8" fillId="2" borderId="728" xfId="2" applyNumberFormat="1" applyFont="1" applyBorder="1" applyAlignment="1" applyProtection="1">
      <alignment wrapText="1"/>
      <protection locked="0"/>
    </xf>
    <xf numFmtId="1" fontId="8" fillId="2" borderId="729" xfId="2" applyNumberFormat="1" applyFont="1" applyBorder="1" applyAlignment="1" applyProtection="1">
      <alignment wrapText="1"/>
      <protection locked="0"/>
    </xf>
    <xf numFmtId="1" fontId="8" fillId="10" borderId="724" xfId="2" applyNumberFormat="1" applyFont="1" applyFill="1" applyBorder="1" applyAlignment="1" applyProtection="1">
      <alignment wrapText="1"/>
    </xf>
    <xf numFmtId="1" fontId="8" fillId="3" borderId="699" xfId="0" applyNumberFormat="1" applyFont="1" applyFill="1" applyBorder="1" applyAlignment="1">
      <alignment horizontal="right" wrapText="1"/>
    </xf>
    <xf numFmtId="1" fontId="8" fillId="10" borderId="699" xfId="0" applyNumberFormat="1" applyFont="1" applyFill="1" applyBorder="1" applyAlignment="1">
      <alignment horizontal="right" wrapText="1"/>
    </xf>
    <xf numFmtId="1" fontId="8" fillId="0" borderId="702" xfId="0" applyNumberFormat="1" applyFont="1" applyBorder="1" applyAlignment="1">
      <alignment horizontal="center" vertical="center" wrapText="1"/>
    </xf>
    <xf numFmtId="1" fontId="8" fillId="0" borderId="703" xfId="0" applyNumberFormat="1" applyFont="1" applyBorder="1" applyAlignment="1">
      <alignment horizontal="right" vertical="center" wrapText="1"/>
    </xf>
    <xf numFmtId="1" fontId="8" fillId="7" borderId="735" xfId="0" applyNumberFormat="1" applyFont="1" applyFill="1" applyBorder="1" applyProtection="1">
      <protection locked="0"/>
    </xf>
    <xf numFmtId="1" fontId="6" fillId="3" borderId="732" xfId="0" applyNumberFormat="1" applyFont="1" applyFill="1" applyBorder="1" applyAlignment="1">
      <alignment horizontal="center"/>
    </xf>
    <xf numFmtId="1" fontId="1" fillId="0" borderId="738" xfId="0" applyNumberFormat="1" applyFont="1" applyBorder="1" applyAlignment="1">
      <alignment vertical="center"/>
    </xf>
    <xf numFmtId="2" fontId="8" fillId="7" borderId="737" xfId="0" applyNumberFormat="1" applyFont="1" applyFill="1" applyBorder="1" applyProtection="1">
      <protection locked="0"/>
    </xf>
    <xf numFmtId="1" fontId="8" fillId="0" borderId="738" xfId="0" applyNumberFormat="1" applyFont="1" applyBorder="1" applyAlignment="1">
      <alignment vertical="center"/>
    </xf>
    <xf numFmtId="1" fontId="8" fillId="8" borderId="737" xfId="0" applyNumberFormat="1" applyFont="1" applyFill="1" applyBorder="1"/>
    <xf numFmtId="1" fontId="8" fillId="7" borderId="737" xfId="0" applyNumberFormat="1" applyFont="1" applyFill="1" applyBorder="1" applyProtection="1">
      <protection locked="0"/>
    </xf>
    <xf numFmtId="1" fontId="8" fillId="0" borderId="738" xfId="0" applyNumberFormat="1" applyFont="1" applyBorder="1" applyAlignment="1" applyProtection="1">
      <alignment horizontal="center" vertical="center" wrapText="1"/>
      <protection hidden="1"/>
    </xf>
    <xf numFmtId="1" fontId="8" fillId="0" borderId="740" xfId="0" applyNumberFormat="1" applyFont="1" applyBorder="1" applyAlignment="1">
      <alignment horizontal="center" vertical="center"/>
    </xf>
    <xf numFmtId="1" fontId="8" fillId="0" borderId="741" xfId="0" applyNumberFormat="1" applyFont="1" applyBorder="1" applyAlignment="1">
      <alignment horizontal="center" vertical="center"/>
    </xf>
    <xf numFmtId="1" fontId="8" fillId="0" borderId="742" xfId="0" applyNumberFormat="1" applyFont="1" applyBorder="1" applyAlignment="1">
      <alignment horizontal="center" vertical="center" wrapText="1"/>
    </xf>
    <xf numFmtId="1" fontId="8" fillId="0" borderId="743" xfId="0" applyNumberFormat="1" applyFont="1" applyBorder="1" applyAlignment="1">
      <alignment horizontal="center" vertical="center" wrapText="1"/>
    </xf>
    <xf numFmtId="1" fontId="8" fillId="0" borderId="744" xfId="0" applyNumberFormat="1" applyFont="1" applyBorder="1" applyAlignment="1">
      <alignment horizontal="center" vertical="center" wrapText="1"/>
    </xf>
    <xf numFmtId="1" fontId="8" fillId="0" borderId="698" xfId="0" applyNumberFormat="1" applyFont="1" applyBorder="1"/>
    <xf numFmtId="1" fontId="7" fillId="3" borderId="732" xfId="0" applyNumberFormat="1" applyFont="1" applyFill="1" applyBorder="1" applyAlignment="1">
      <alignment vertical="top"/>
    </xf>
    <xf numFmtId="1" fontId="8" fillId="0" borderId="740" xfId="0" applyNumberFormat="1" applyFont="1" applyBorder="1" applyAlignment="1">
      <alignment horizontal="center" vertical="center" wrapText="1"/>
    </xf>
    <xf numFmtId="1" fontId="8" fillId="0" borderId="741" xfId="0" applyNumberFormat="1" applyFont="1" applyBorder="1" applyAlignment="1">
      <alignment horizontal="center" vertical="center" wrapText="1"/>
    </xf>
    <xf numFmtId="1" fontId="8" fillId="0" borderId="745" xfId="0" applyNumberFormat="1" applyFont="1" applyBorder="1" applyAlignment="1">
      <alignment horizontal="center" vertical="center" wrapText="1"/>
    </xf>
    <xf numFmtId="1" fontId="8" fillId="0" borderId="703" xfId="0" applyNumberFormat="1" applyFont="1" applyBorder="1"/>
    <xf numFmtId="1" fontId="8" fillId="7" borderId="703" xfId="0" applyNumberFormat="1" applyFont="1" applyFill="1" applyBorder="1" applyProtection="1">
      <protection locked="0"/>
    </xf>
    <xf numFmtId="1" fontId="8" fillId="3" borderId="703" xfId="0" applyNumberFormat="1" applyFont="1" applyFill="1" applyBorder="1"/>
    <xf numFmtId="1" fontId="7" fillId="7" borderId="703" xfId="0" applyNumberFormat="1" applyFont="1" applyFill="1" applyBorder="1" applyProtection="1">
      <protection locked="0"/>
    </xf>
    <xf numFmtId="1" fontId="8" fillId="7" borderId="698" xfId="0" applyNumberFormat="1" applyFont="1" applyFill="1" applyBorder="1" applyProtection="1">
      <protection locked="0"/>
    </xf>
    <xf numFmtId="1" fontId="8" fillId="0" borderId="740" xfId="0" applyNumberFormat="1" applyFont="1" applyBorder="1"/>
    <xf numFmtId="1" fontId="8" fillId="0" borderId="741" xfId="0" applyNumberFormat="1" applyFont="1" applyBorder="1"/>
    <xf numFmtId="1" fontId="8" fillId="0" borderId="742" xfId="0" applyNumberFormat="1" applyFont="1" applyBorder="1"/>
    <xf numFmtId="1" fontId="8" fillId="0" borderId="746" xfId="0" applyNumberFormat="1" applyFont="1" applyBorder="1"/>
    <xf numFmtId="1" fontId="5" fillId="3" borderId="732" xfId="0" applyNumberFormat="1" applyFont="1" applyFill="1" applyBorder="1"/>
    <xf numFmtId="1" fontId="7" fillId="0" borderId="732" xfId="0" applyNumberFormat="1" applyFont="1" applyBorder="1"/>
    <xf numFmtId="1" fontId="8" fillId="0" borderId="742" xfId="0" applyNumberFormat="1" applyFont="1" applyBorder="1" applyAlignment="1">
      <alignment horizontal="center" vertical="center"/>
    </xf>
    <xf numFmtId="1" fontId="8" fillId="0" borderId="732" xfId="0" applyNumberFormat="1" applyFont="1" applyBorder="1" applyAlignment="1">
      <alignment horizontal="center" vertical="center"/>
    </xf>
    <xf numFmtId="1" fontId="8" fillId="0" borderId="742" xfId="0" applyNumberFormat="1" applyFont="1" applyBorder="1" applyAlignment="1">
      <alignment horizontal="center"/>
    </xf>
    <xf numFmtId="1" fontId="8" fillId="0" borderId="744" xfId="0" applyNumberFormat="1" applyFont="1" applyBorder="1" applyAlignment="1">
      <alignment horizontal="center" vertical="center"/>
    </xf>
    <xf numFmtId="1" fontId="8" fillId="0" borderId="703" xfId="0" applyNumberFormat="1" applyFont="1" applyBorder="1" applyAlignment="1">
      <alignment horizontal="center" vertical="center" wrapText="1"/>
    </xf>
    <xf numFmtId="1" fontId="8" fillId="7" borderId="737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03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740" xfId="0" applyNumberFormat="1" applyFont="1" applyFill="1" applyBorder="1"/>
    <xf numFmtId="1" fontId="8" fillId="8" borderId="742" xfId="0" applyNumberFormat="1" applyFont="1" applyFill="1" applyBorder="1"/>
    <xf numFmtId="1" fontId="8" fillId="0" borderId="749" xfId="0" applyNumberFormat="1" applyFont="1" applyBorder="1" applyAlignment="1">
      <alignment horizontal="center" vertical="center" wrapText="1"/>
    </xf>
    <xf numFmtId="1" fontId="8" fillId="0" borderId="746" xfId="0" applyNumberFormat="1" applyFont="1" applyBorder="1" applyAlignment="1">
      <alignment horizontal="center" vertical="center" wrapText="1"/>
    </xf>
    <xf numFmtId="1" fontId="8" fillId="7" borderId="74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3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1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42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746" xfId="0" applyNumberFormat="1" applyFont="1" applyFill="1" applyBorder="1" applyAlignment="1">
      <alignment horizontal="center" vertical="center" wrapText="1"/>
    </xf>
    <xf numFmtId="1" fontId="8" fillId="3" borderId="740" xfId="0" applyNumberFormat="1" applyFont="1" applyFill="1" applyBorder="1" applyAlignment="1">
      <alignment horizontal="center" vertical="center" wrapText="1"/>
    </xf>
    <xf numFmtId="1" fontId="8" fillId="3" borderId="741" xfId="0" applyNumberFormat="1" applyFont="1" applyFill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center" vertical="center" wrapText="1"/>
    </xf>
    <xf numFmtId="1" fontId="8" fillId="0" borderId="750" xfId="0" applyNumberFormat="1" applyFont="1" applyBorder="1" applyAlignment="1">
      <alignment horizontal="center" vertical="center" wrapText="1"/>
    </xf>
    <xf numFmtId="1" fontId="8" fillId="0" borderId="751" xfId="0" applyNumberFormat="1" applyFont="1" applyBorder="1" applyAlignment="1">
      <alignment horizontal="center" vertical="center" wrapText="1"/>
    </xf>
    <xf numFmtId="1" fontId="8" fillId="0" borderId="752" xfId="0" applyNumberFormat="1" applyFont="1" applyBorder="1" applyAlignment="1">
      <alignment horizontal="center" vertical="center" wrapText="1"/>
    </xf>
    <xf numFmtId="1" fontId="8" fillId="7" borderId="75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695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740" xfId="0" applyNumberFormat="1" applyFont="1" applyFill="1" applyBorder="1" applyAlignment="1">
      <alignment horizontal="center" vertical="center" wrapText="1"/>
    </xf>
    <xf numFmtId="1" fontId="8" fillId="10" borderId="742" xfId="0" applyNumberFormat="1" applyFont="1" applyFill="1" applyBorder="1" applyAlignment="1">
      <alignment horizontal="center" vertical="center" wrapText="1"/>
    </xf>
    <xf numFmtId="1" fontId="8" fillId="10" borderId="732" xfId="0" applyNumberFormat="1" applyFont="1" applyFill="1" applyBorder="1" applyAlignment="1">
      <alignment horizontal="center" vertical="center" wrapText="1"/>
    </xf>
    <xf numFmtId="1" fontId="8" fillId="0" borderId="746" xfId="0" applyNumberFormat="1" applyFont="1" applyBorder="1" applyAlignment="1">
      <alignment horizontal="center" vertical="center"/>
    </xf>
    <xf numFmtId="1" fontId="8" fillId="7" borderId="74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0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50" xfId="0" applyNumberFormat="1" applyFont="1" applyBorder="1" applyAlignment="1">
      <alignment horizontal="center" vertical="center"/>
    </xf>
    <xf numFmtId="1" fontId="8" fillId="0" borderId="749" xfId="0" applyNumberFormat="1" applyFont="1" applyBorder="1" applyAlignment="1">
      <alignment horizontal="center" vertical="center"/>
    </xf>
    <xf numFmtId="1" fontId="8" fillId="0" borderId="742" xfId="0" applyNumberFormat="1" applyFont="1" applyBorder="1" applyAlignment="1">
      <alignment horizontal="right" wrapText="1"/>
    </xf>
    <xf numFmtId="1" fontId="8" fillId="0" borderId="740" xfId="0" applyNumberFormat="1" applyFont="1" applyBorder="1" applyAlignment="1">
      <alignment horizontal="right" wrapText="1"/>
    </xf>
    <xf numFmtId="1" fontId="8" fillId="0" borderId="742" xfId="0" applyNumberFormat="1" applyFont="1" applyBorder="1" applyAlignment="1">
      <alignment horizontal="right"/>
    </xf>
    <xf numFmtId="1" fontId="8" fillId="0" borderId="740" xfId="0" applyNumberFormat="1" applyFont="1" applyBorder="1" applyAlignment="1">
      <alignment horizontal="right"/>
    </xf>
    <xf numFmtId="1" fontId="8" fillId="0" borderId="741" xfId="0" applyNumberFormat="1" applyFont="1" applyBorder="1" applyAlignment="1">
      <alignment horizontal="right"/>
    </xf>
    <xf numFmtId="1" fontId="8" fillId="0" borderId="749" xfId="0" applyNumberFormat="1" applyFont="1" applyBorder="1" applyAlignment="1">
      <alignment horizontal="right"/>
    </xf>
    <xf numFmtId="1" fontId="8" fillId="0" borderId="744" xfId="0" applyNumberFormat="1" applyFont="1" applyBorder="1" applyAlignment="1">
      <alignment horizontal="right"/>
    </xf>
    <xf numFmtId="1" fontId="8" fillId="0" borderId="732" xfId="0" applyNumberFormat="1" applyFont="1" applyBorder="1" applyAlignment="1">
      <alignment horizontal="right"/>
    </xf>
    <xf numFmtId="1" fontId="8" fillId="0" borderId="754" xfId="0" applyNumberFormat="1" applyFont="1" applyBorder="1" applyAlignment="1">
      <alignment horizontal="right"/>
    </xf>
    <xf numFmtId="1" fontId="8" fillId="0" borderId="746" xfId="0" applyNumberFormat="1" applyFont="1" applyBorder="1" applyAlignment="1">
      <alignment horizontal="right"/>
    </xf>
    <xf numFmtId="1" fontId="8" fillId="0" borderId="695" xfId="0" applyNumberFormat="1" applyFont="1" applyBorder="1" applyAlignment="1">
      <alignment horizontal="center" vertical="center"/>
    </xf>
    <xf numFmtId="1" fontId="8" fillId="0" borderId="735" xfId="0" applyNumberFormat="1" applyFont="1" applyBorder="1" applyAlignment="1">
      <alignment horizontal="center" vertical="center"/>
    </xf>
    <xf numFmtId="1" fontId="8" fillId="0" borderId="703" xfId="0" applyNumberFormat="1" applyFont="1" applyBorder="1" applyAlignment="1">
      <alignment horizontal="right" wrapText="1"/>
    </xf>
    <xf numFmtId="1" fontId="8" fillId="0" borderId="746" xfId="0" applyNumberFormat="1" applyFont="1" applyBorder="1" applyAlignment="1">
      <alignment horizontal="right" wrapText="1"/>
    </xf>
    <xf numFmtId="1" fontId="8" fillId="0" borderId="755" xfId="0" applyNumberFormat="1" applyFont="1" applyBorder="1" applyAlignment="1">
      <alignment horizontal="right"/>
    </xf>
    <xf numFmtId="1" fontId="8" fillId="3" borderId="746" xfId="0" applyNumberFormat="1" applyFont="1" applyFill="1" applyBorder="1" applyAlignment="1">
      <alignment horizontal="right"/>
    </xf>
    <xf numFmtId="1" fontId="8" fillId="10" borderId="698" xfId="0" applyNumberFormat="1" applyFont="1" applyFill="1" applyBorder="1" applyProtection="1"/>
    <xf numFmtId="1" fontId="8" fillId="7" borderId="700" xfId="0" applyNumberFormat="1" applyFont="1" applyFill="1" applyBorder="1" applyProtection="1">
      <protection locked="0"/>
    </xf>
    <xf numFmtId="1" fontId="8" fillId="10" borderId="702" xfId="0" applyNumberFormat="1" applyFont="1" applyFill="1" applyBorder="1" applyProtection="1"/>
    <xf numFmtId="1" fontId="8" fillId="10" borderId="699" xfId="0" applyNumberFormat="1" applyFont="1" applyFill="1" applyBorder="1" applyProtection="1"/>
    <xf numFmtId="1" fontId="8" fillId="0" borderId="746" xfId="0" applyNumberFormat="1" applyFont="1" applyBorder="1" applyAlignment="1">
      <alignment horizontal="left" vertical="center"/>
    </xf>
    <xf numFmtId="1" fontId="8" fillId="8" borderId="740" xfId="0" applyNumberFormat="1" applyFont="1" applyFill="1" applyBorder="1" applyProtection="1"/>
    <xf numFmtId="1" fontId="8" fillId="8" borderId="750" xfId="0" applyNumberFormat="1" applyFont="1" applyFill="1" applyBorder="1" applyProtection="1"/>
    <xf numFmtId="1" fontId="8" fillId="10" borderId="740" xfId="0" applyNumberFormat="1" applyFont="1" applyFill="1" applyBorder="1" applyProtection="1"/>
    <xf numFmtId="1" fontId="8" fillId="0" borderId="744" xfId="0" applyNumberFormat="1" applyFont="1" applyBorder="1"/>
    <xf numFmtId="1" fontId="8" fillId="0" borderId="750" xfId="0" applyNumberFormat="1" applyFont="1" applyBorder="1"/>
    <xf numFmtId="1" fontId="8" fillId="10" borderId="700" xfId="0" applyNumberFormat="1" applyFont="1" applyFill="1" applyBorder="1" applyProtection="1"/>
    <xf numFmtId="1" fontId="8" fillId="3" borderId="702" xfId="0" applyNumberFormat="1" applyFont="1" applyFill="1" applyBorder="1" applyAlignment="1">
      <alignment horizontal="right" wrapText="1"/>
    </xf>
    <xf numFmtId="1" fontId="8" fillId="3" borderId="702" xfId="0" applyNumberFormat="1" applyFont="1" applyFill="1" applyBorder="1" applyAlignment="1">
      <alignment horizontal="right"/>
    </xf>
    <xf numFmtId="1" fontId="8" fillId="4" borderId="698" xfId="0" applyNumberFormat="1" applyFont="1" applyFill="1" applyBorder="1" applyProtection="1"/>
    <xf numFmtId="1" fontId="8" fillId="4" borderId="748" xfId="0" applyNumberFormat="1" applyFont="1" applyFill="1" applyBorder="1" applyProtection="1"/>
    <xf numFmtId="1" fontId="8" fillId="4" borderId="702" xfId="0" applyNumberFormat="1" applyFont="1" applyFill="1" applyBorder="1" applyProtection="1"/>
    <xf numFmtId="1" fontId="8" fillId="3" borderId="746" xfId="0" applyNumberFormat="1" applyFont="1" applyFill="1" applyBorder="1" applyAlignment="1">
      <alignment horizontal="right" wrapText="1"/>
    </xf>
    <xf numFmtId="1" fontId="8" fillId="8" borderId="742" xfId="0" applyNumberFormat="1" applyFont="1" applyFill="1" applyBorder="1" applyProtection="1"/>
    <xf numFmtId="1" fontId="8" fillId="7" borderId="740" xfId="0" applyNumberFormat="1" applyFont="1" applyFill="1" applyBorder="1" applyProtection="1">
      <protection locked="0"/>
    </xf>
    <xf numFmtId="1" fontId="8" fillId="7" borderId="750" xfId="0" applyNumberFormat="1" applyFont="1" applyFill="1" applyBorder="1" applyProtection="1">
      <protection locked="0"/>
    </xf>
    <xf numFmtId="1" fontId="8" fillId="10" borderId="751" xfId="0" applyNumberFormat="1" applyFont="1" applyFill="1" applyBorder="1" applyProtection="1"/>
    <xf numFmtId="1" fontId="8" fillId="7" borderId="742" xfId="0" applyNumberFormat="1" applyFont="1" applyFill="1" applyBorder="1" applyProtection="1">
      <protection locked="0"/>
    </xf>
    <xf numFmtId="1" fontId="8" fillId="7" borderId="746" xfId="0" applyNumberFormat="1" applyFont="1" applyFill="1" applyBorder="1" applyProtection="1">
      <protection locked="0"/>
    </xf>
    <xf numFmtId="1" fontId="8" fillId="8" borderId="703" xfId="0" applyNumberFormat="1" applyFont="1" applyFill="1" applyBorder="1" applyProtection="1"/>
    <xf numFmtId="1" fontId="8" fillId="8" borderId="703" xfId="0" applyNumberFormat="1" applyFont="1" applyFill="1" applyBorder="1"/>
    <xf numFmtId="1" fontId="7" fillId="0" borderId="756" xfId="0" applyNumberFormat="1" applyFont="1" applyBorder="1"/>
    <xf numFmtId="1" fontId="8" fillId="0" borderId="743" xfId="0" applyNumberFormat="1" applyFont="1" applyBorder="1" applyAlignment="1">
      <alignment horizontal="center" vertical="center"/>
    </xf>
    <xf numFmtId="1" fontId="8" fillId="0" borderId="702" xfId="0" applyNumberFormat="1" applyFont="1" applyBorder="1" applyAlignment="1">
      <alignment horizontal="right" wrapText="1"/>
    </xf>
    <xf numFmtId="1" fontId="8" fillId="3" borderId="745" xfId="0" applyNumberFormat="1" applyFont="1" applyFill="1" applyBorder="1" applyAlignment="1">
      <alignment horizontal="center" vertical="center" wrapText="1"/>
    </xf>
    <xf numFmtId="1" fontId="8" fillId="3" borderId="711" xfId="0" applyNumberFormat="1" applyFont="1" applyFill="1" applyBorder="1" applyAlignment="1">
      <alignment horizontal="center" vertical="center" wrapText="1"/>
    </xf>
    <xf numFmtId="1" fontId="8" fillId="7" borderId="737" xfId="0" applyNumberFormat="1" applyFont="1" applyFill="1" applyBorder="1" applyAlignment="1" applyProtection="1">
      <alignment wrapText="1"/>
      <protection locked="0"/>
    </xf>
    <xf numFmtId="1" fontId="8" fillId="7" borderId="703" xfId="0" applyNumberFormat="1" applyFont="1" applyFill="1" applyBorder="1" applyAlignment="1" applyProtection="1">
      <alignment wrapText="1"/>
      <protection locked="0"/>
    </xf>
    <xf numFmtId="1" fontId="8" fillId="7" borderId="758" xfId="0" applyNumberFormat="1" applyFont="1" applyFill="1" applyBorder="1" applyAlignment="1" applyProtection="1">
      <alignment wrapText="1"/>
      <protection locked="0"/>
    </xf>
    <xf numFmtId="1" fontId="8" fillId="10" borderId="758" xfId="0" applyNumberFormat="1" applyFont="1" applyFill="1" applyBorder="1" applyAlignment="1" applyProtection="1">
      <alignment wrapText="1"/>
    </xf>
    <xf numFmtId="1" fontId="8" fillId="7" borderId="759" xfId="0" applyNumberFormat="1" applyFont="1" applyFill="1" applyBorder="1" applyAlignment="1" applyProtection="1">
      <alignment wrapText="1"/>
      <protection locked="0"/>
    </xf>
    <xf numFmtId="1" fontId="8" fillId="10" borderId="701" xfId="0" applyNumberFormat="1" applyFont="1" applyFill="1" applyBorder="1" applyAlignment="1" applyProtection="1">
      <alignment wrapText="1"/>
    </xf>
    <xf numFmtId="1" fontId="8" fillId="0" borderId="758" xfId="0" applyNumberFormat="1" applyFont="1" applyBorder="1" applyAlignment="1">
      <alignment horizontal="right" wrapText="1"/>
    </xf>
    <xf numFmtId="1" fontId="8" fillId="7" borderId="698" xfId="0" applyNumberFormat="1" applyFont="1" applyFill="1" applyBorder="1" applyAlignment="1" applyProtection="1">
      <alignment wrapText="1"/>
      <protection locked="0"/>
    </xf>
    <xf numFmtId="1" fontId="8" fillId="0" borderId="760" xfId="1" applyNumberFormat="1" applyFont="1" applyFill="1" applyBorder="1" applyAlignment="1">
      <alignment horizontal="right" wrapText="1"/>
    </xf>
    <xf numFmtId="1" fontId="8" fillId="0" borderId="761" xfId="1" applyNumberFormat="1" applyFont="1" applyFill="1" applyBorder="1" applyAlignment="1">
      <alignment horizontal="right" wrapText="1"/>
    </xf>
    <xf numFmtId="1" fontId="8" fillId="3" borderId="762" xfId="0" applyNumberFormat="1" applyFont="1" applyFill="1" applyBorder="1" applyAlignment="1">
      <alignment horizontal="right" wrapText="1"/>
    </xf>
    <xf numFmtId="1" fontId="8" fillId="0" borderId="763" xfId="0" applyNumberFormat="1" applyFont="1" applyBorder="1" applyAlignment="1">
      <alignment horizontal="right" wrapText="1"/>
    </xf>
    <xf numFmtId="1" fontId="8" fillId="10" borderId="762" xfId="0" applyNumberFormat="1" applyFont="1" applyFill="1" applyBorder="1" applyAlignment="1" applyProtection="1">
      <alignment wrapText="1"/>
    </xf>
    <xf numFmtId="1" fontId="8" fillId="10" borderId="763" xfId="0" applyNumberFormat="1" applyFont="1" applyFill="1" applyBorder="1" applyAlignment="1" applyProtection="1">
      <alignment wrapText="1"/>
    </xf>
    <xf numFmtId="1" fontId="8" fillId="7" borderId="763" xfId="0" applyNumberFormat="1" applyFont="1" applyFill="1" applyBorder="1" applyAlignment="1" applyProtection="1">
      <alignment wrapText="1"/>
      <protection locked="0"/>
    </xf>
    <xf numFmtId="1" fontId="8" fillId="7" borderId="764" xfId="0" applyNumberFormat="1" applyFont="1" applyFill="1" applyBorder="1" applyAlignment="1" applyProtection="1">
      <alignment wrapText="1"/>
      <protection locked="0"/>
    </xf>
    <xf numFmtId="1" fontId="8" fillId="7" borderId="765" xfId="0" applyNumberFormat="1" applyFont="1" applyFill="1" applyBorder="1" applyAlignment="1" applyProtection="1">
      <alignment wrapText="1"/>
      <protection locked="0"/>
    </xf>
    <xf numFmtId="1" fontId="8" fillId="0" borderId="745" xfId="0" applyNumberFormat="1" applyFont="1" applyBorder="1" applyAlignment="1">
      <alignment horizontal="right" wrapText="1"/>
    </xf>
    <xf numFmtId="1" fontId="8" fillId="0" borderId="767" xfId="2" applyNumberFormat="1" applyFont="1" applyFill="1" applyBorder="1" applyAlignment="1">
      <alignment horizontal="right" wrapText="1"/>
    </xf>
    <xf numFmtId="1" fontId="8" fillId="0" borderId="768" xfId="2" applyNumberFormat="1" applyFont="1" applyFill="1" applyBorder="1" applyAlignment="1">
      <alignment horizontal="right" wrapText="1"/>
    </xf>
    <xf numFmtId="1" fontId="8" fillId="2" borderId="769" xfId="2" applyNumberFormat="1" applyFont="1" applyBorder="1" applyAlignment="1" applyProtection="1">
      <alignment wrapText="1"/>
      <protection locked="0"/>
    </xf>
    <xf numFmtId="1" fontId="8" fillId="2" borderId="770" xfId="2" applyNumberFormat="1" applyFont="1" applyBorder="1" applyAlignment="1" applyProtection="1">
      <alignment wrapText="1"/>
      <protection locked="0"/>
    </xf>
    <xf numFmtId="1" fontId="8" fillId="2" borderId="771" xfId="2" applyNumberFormat="1" applyFont="1" applyBorder="1" applyAlignment="1" applyProtection="1">
      <alignment wrapText="1"/>
      <protection locked="0"/>
    </xf>
    <xf numFmtId="1" fontId="8" fillId="2" borderId="772" xfId="2" applyNumberFormat="1" applyFont="1" applyBorder="1" applyAlignment="1" applyProtection="1">
      <alignment wrapText="1"/>
      <protection locked="0"/>
    </xf>
    <xf numFmtId="1" fontId="8" fillId="2" borderId="773" xfId="2" applyNumberFormat="1" applyFont="1" applyBorder="1" applyAlignment="1" applyProtection="1">
      <alignment wrapText="1"/>
      <protection locked="0"/>
    </xf>
    <xf numFmtId="1" fontId="8" fillId="2" borderId="767" xfId="2" applyNumberFormat="1" applyFont="1" applyBorder="1" applyAlignment="1" applyProtection="1">
      <alignment wrapText="1"/>
      <protection locked="0"/>
    </xf>
    <xf numFmtId="1" fontId="8" fillId="10" borderId="767" xfId="2" applyNumberFormat="1" applyFont="1" applyFill="1" applyBorder="1" applyAlignment="1" applyProtection="1">
      <alignment wrapText="1"/>
    </xf>
    <xf numFmtId="1" fontId="8" fillId="2" borderId="774" xfId="2" applyNumberFormat="1" applyFont="1" applyBorder="1" applyAlignment="1" applyProtection="1">
      <alignment wrapText="1"/>
      <protection locked="0"/>
    </xf>
    <xf numFmtId="1" fontId="8" fillId="2" borderId="775" xfId="2" applyNumberFormat="1" applyFont="1" applyBorder="1" applyAlignment="1" applyProtection="1">
      <alignment wrapText="1"/>
      <protection locked="0"/>
    </xf>
    <xf numFmtId="1" fontId="8" fillId="2" borderId="776" xfId="2" applyNumberFormat="1" applyFont="1" applyBorder="1" applyAlignment="1" applyProtection="1">
      <alignment wrapText="1"/>
      <protection locked="0"/>
    </xf>
    <xf numFmtId="1" fontId="8" fillId="2" borderId="777" xfId="2" applyNumberFormat="1" applyFont="1" applyBorder="1" applyAlignment="1" applyProtection="1">
      <alignment wrapText="1"/>
      <protection locked="0"/>
    </xf>
    <xf numFmtId="1" fontId="8" fillId="7" borderId="778" xfId="0" applyNumberFormat="1" applyFont="1" applyFill="1" applyBorder="1" applyAlignment="1" applyProtection="1">
      <alignment wrapText="1"/>
      <protection locked="0"/>
    </xf>
    <xf numFmtId="1" fontId="8" fillId="7" borderId="779" xfId="0" applyNumberFormat="1" applyFont="1" applyFill="1" applyBorder="1" applyAlignment="1" applyProtection="1">
      <alignment wrapText="1"/>
      <protection locked="0"/>
    </xf>
    <xf numFmtId="1" fontId="8" fillId="7" borderId="780" xfId="0" applyNumberFormat="1" applyFont="1" applyFill="1" applyBorder="1" applyAlignment="1" applyProtection="1">
      <alignment wrapText="1"/>
      <protection locked="0"/>
    </xf>
    <xf numFmtId="1" fontId="8" fillId="0" borderId="781" xfId="2" applyNumberFormat="1" applyFont="1" applyFill="1" applyBorder="1" applyAlignment="1">
      <alignment horizontal="right" wrapText="1"/>
    </xf>
    <xf numFmtId="1" fontId="8" fillId="0" borderId="782" xfId="2" applyNumberFormat="1" applyFont="1" applyFill="1" applyBorder="1" applyAlignment="1">
      <alignment horizontal="right" wrapText="1"/>
    </xf>
    <xf numFmtId="1" fontId="8" fillId="2" borderId="783" xfId="2" applyNumberFormat="1" applyFont="1" applyBorder="1" applyAlignment="1" applyProtection="1">
      <alignment wrapText="1"/>
      <protection locked="0"/>
    </xf>
    <xf numFmtId="1" fontId="8" fillId="2" borderId="784" xfId="2" applyNumberFormat="1" applyFont="1" applyBorder="1" applyAlignment="1" applyProtection="1">
      <alignment wrapText="1"/>
      <protection locked="0"/>
    </xf>
    <xf numFmtId="1" fontId="8" fillId="2" borderId="785" xfId="2" applyNumberFormat="1" applyFont="1" applyBorder="1" applyAlignment="1" applyProtection="1">
      <alignment wrapText="1"/>
      <protection locked="0"/>
    </xf>
    <xf numFmtId="1" fontId="8" fillId="2" borderId="786" xfId="2" applyNumberFormat="1" applyFont="1" applyBorder="1" applyAlignment="1" applyProtection="1">
      <alignment wrapText="1"/>
      <protection locked="0"/>
    </xf>
    <xf numFmtId="1" fontId="8" fillId="10" borderId="781" xfId="2" applyNumberFormat="1" applyFont="1" applyFill="1" applyBorder="1" applyAlignment="1" applyProtection="1">
      <alignment wrapText="1"/>
    </xf>
    <xf numFmtId="1" fontId="8" fillId="3" borderId="763" xfId="0" applyNumberFormat="1" applyFont="1" applyFill="1" applyBorder="1" applyAlignment="1">
      <alignment horizontal="right" wrapText="1"/>
    </xf>
    <xf numFmtId="1" fontId="8" fillId="10" borderId="763" xfId="0" applyNumberFormat="1" applyFont="1" applyFill="1" applyBorder="1" applyAlignment="1">
      <alignment horizontal="right" wrapText="1"/>
    </xf>
    <xf numFmtId="1" fontId="8" fillId="0" borderId="766" xfId="0" applyNumberFormat="1" applyFont="1" applyBorder="1" applyAlignment="1">
      <alignment horizontal="center" vertical="center" wrapText="1"/>
    </xf>
    <xf numFmtId="1" fontId="8" fillId="7" borderId="790" xfId="0" applyNumberFormat="1" applyFont="1" applyFill="1" applyBorder="1" applyProtection="1">
      <protection locked="0"/>
    </xf>
    <xf numFmtId="1" fontId="8" fillId="0" borderId="739" xfId="0" applyNumberFormat="1" applyFont="1" applyBorder="1" applyAlignment="1">
      <alignment horizontal="center" vertical="center" wrapText="1"/>
    </xf>
    <xf numFmtId="1" fontId="8" fillId="0" borderId="731" xfId="0" applyNumberFormat="1" applyFont="1" applyBorder="1" applyAlignment="1">
      <alignment horizontal="center" vertical="center" wrapText="1"/>
    </xf>
    <xf numFmtId="1" fontId="8" fillId="0" borderId="733" xfId="0" applyNumberFormat="1" applyFont="1" applyBorder="1" applyAlignment="1">
      <alignment horizontal="center" vertical="center" wrapText="1"/>
    </xf>
    <xf numFmtId="1" fontId="8" fillId="0" borderId="762" xfId="0" applyNumberFormat="1" applyFont="1" applyBorder="1"/>
    <xf numFmtId="1" fontId="8" fillId="0" borderId="792" xfId="0" applyNumberFormat="1" applyFont="1" applyBorder="1" applyAlignment="1">
      <alignment horizontal="center" vertical="center" wrapText="1"/>
    </xf>
    <xf numFmtId="1" fontId="8" fillId="7" borderId="762" xfId="0" applyNumberFormat="1" applyFont="1" applyFill="1" applyBorder="1" applyProtection="1">
      <protection locked="0"/>
    </xf>
    <xf numFmtId="1" fontId="8" fillId="0" borderId="739" xfId="0" applyNumberFormat="1" applyFont="1" applyBorder="1"/>
    <xf numFmtId="1" fontId="8" fillId="0" borderId="738" xfId="0" applyNumberFormat="1" applyFont="1" applyBorder="1"/>
    <xf numFmtId="1" fontId="8" fillId="0" borderId="739" xfId="0" applyNumberFormat="1" applyFont="1" applyBorder="1" applyAlignment="1">
      <alignment horizontal="center" vertical="center"/>
    </xf>
    <xf numFmtId="1" fontId="8" fillId="0" borderId="739" xfId="0" applyNumberFormat="1" applyFont="1" applyBorder="1" applyAlignment="1">
      <alignment horizontal="center"/>
    </xf>
    <xf numFmtId="1" fontId="8" fillId="0" borderId="733" xfId="0" applyNumberFormat="1" applyFont="1" applyBorder="1" applyAlignment="1">
      <alignment horizontal="center" vertical="center"/>
    </xf>
    <xf numFmtId="1" fontId="8" fillId="8" borderId="739" xfId="0" applyNumberFormat="1" applyFont="1" applyFill="1" applyBorder="1"/>
    <xf numFmtId="1" fontId="8" fillId="0" borderId="795" xfId="0" applyNumberFormat="1" applyFont="1" applyBorder="1" applyAlignment="1">
      <alignment horizontal="center" vertical="center" wrapText="1"/>
    </xf>
    <xf numFmtId="1" fontId="8" fillId="0" borderId="738" xfId="0" applyNumberFormat="1" applyFont="1" applyBorder="1" applyAlignment="1">
      <alignment horizontal="center" vertical="center" wrapText="1"/>
    </xf>
    <xf numFmtId="1" fontId="8" fillId="7" borderId="739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738" xfId="0" applyNumberFormat="1" applyFont="1" applyFill="1" applyBorder="1" applyAlignment="1">
      <alignment horizontal="center" vertical="center" wrapText="1"/>
    </xf>
    <xf numFmtId="1" fontId="8" fillId="7" borderId="788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739" xfId="0" applyNumberFormat="1" applyFont="1" applyFill="1" applyBorder="1" applyAlignment="1">
      <alignment horizontal="center" vertical="center" wrapText="1"/>
    </xf>
    <xf numFmtId="1" fontId="8" fillId="0" borderId="738" xfId="0" applyNumberFormat="1" applyFont="1" applyBorder="1" applyAlignment="1">
      <alignment horizontal="center" vertical="center"/>
    </xf>
    <xf numFmtId="1" fontId="8" fillId="7" borderId="738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766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795" xfId="0" applyNumberFormat="1" applyFont="1" applyBorder="1" applyAlignment="1">
      <alignment horizontal="center" vertical="center"/>
    </xf>
    <xf numFmtId="1" fontId="8" fillId="0" borderId="739" xfId="0" applyNumberFormat="1" applyFont="1" applyBorder="1" applyAlignment="1">
      <alignment horizontal="right" wrapText="1"/>
    </xf>
    <xf numFmtId="1" fontId="8" fillId="0" borderId="739" xfId="0" applyNumberFormat="1" applyFont="1" applyBorder="1" applyAlignment="1">
      <alignment horizontal="right"/>
    </xf>
    <xf numFmtId="1" fontId="8" fillId="0" borderId="795" xfId="0" applyNumberFormat="1" applyFont="1" applyBorder="1" applyAlignment="1">
      <alignment horizontal="right"/>
    </xf>
    <xf numFmtId="1" fontId="8" fillId="0" borderId="733" xfId="0" applyNumberFormat="1" applyFont="1" applyBorder="1" applyAlignment="1">
      <alignment horizontal="right"/>
    </xf>
    <xf numFmtId="1" fontId="8" fillId="0" borderId="738" xfId="0" applyNumberFormat="1" applyFont="1" applyBorder="1" applyAlignment="1">
      <alignment horizontal="right"/>
    </xf>
    <xf numFmtId="1" fontId="8" fillId="0" borderId="788" xfId="0" applyNumberFormat="1" applyFont="1" applyBorder="1" applyAlignment="1">
      <alignment horizontal="center" vertical="center"/>
    </xf>
    <xf numFmtId="1" fontId="8" fillId="0" borderId="790" xfId="0" applyNumberFormat="1" applyFont="1" applyBorder="1" applyAlignment="1">
      <alignment horizontal="center" vertical="center"/>
    </xf>
    <xf numFmtId="1" fontId="8" fillId="0" borderId="738" xfId="0" applyNumberFormat="1" applyFont="1" applyBorder="1" applyAlignment="1">
      <alignment horizontal="right" wrapText="1"/>
    </xf>
    <xf numFmtId="1" fontId="8" fillId="0" borderId="796" xfId="0" applyNumberFormat="1" applyFont="1" applyBorder="1" applyAlignment="1">
      <alignment horizontal="right"/>
    </xf>
    <xf numFmtId="1" fontId="8" fillId="3" borderId="738" xfId="0" applyNumberFormat="1" applyFont="1" applyFill="1" applyBorder="1" applyAlignment="1">
      <alignment horizontal="right"/>
    </xf>
    <xf numFmtId="1" fontId="8" fillId="10" borderId="762" xfId="0" applyNumberFormat="1" applyFont="1" applyFill="1" applyBorder="1" applyProtection="1"/>
    <xf numFmtId="1" fontId="8" fillId="10" borderId="766" xfId="0" applyNumberFormat="1" applyFont="1" applyFill="1" applyBorder="1" applyProtection="1"/>
    <xf numFmtId="1" fontId="8" fillId="10" borderId="763" xfId="0" applyNumberFormat="1" applyFont="1" applyFill="1" applyBorder="1" applyProtection="1"/>
    <xf numFmtId="1" fontId="8" fillId="0" borderId="738" xfId="0" applyNumberFormat="1" applyFont="1" applyBorder="1" applyAlignment="1">
      <alignment horizontal="left" vertical="center"/>
    </xf>
    <xf numFmtId="1" fontId="8" fillId="0" borderId="733" xfId="0" applyNumberFormat="1" applyFont="1" applyBorder="1"/>
    <xf numFmtId="1" fontId="8" fillId="3" borderId="766" xfId="0" applyNumberFormat="1" applyFont="1" applyFill="1" applyBorder="1" applyAlignment="1">
      <alignment horizontal="right" wrapText="1"/>
    </xf>
    <xf numFmtId="1" fontId="8" fillId="3" borderId="766" xfId="0" applyNumberFormat="1" applyFont="1" applyFill="1" applyBorder="1" applyAlignment="1">
      <alignment horizontal="right"/>
    </xf>
    <xf numFmtId="1" fontId="8" fillId="4" borderId="762" xfId="0" applyNumberFormat="1" applyFont="1" applyFill="1" applyBorder="1" applyProtection="1"/>
    <xf numFmtId="1" fontId="8" fillId="4" borderId="794" xfId="0" applyNumberFormat="1" applyFont="1" applyFill="1" applyBorder="1" applyProtection="1"/>
    <xf numFmtId="1" fontId="8" fillId="4" borderId="766" xfId="0" applyNumberFormat="1" applyFont="1" applyFill="1" applyBorder="1" applyProtection="1"/>
    <xf numFmtId="1" fontId="8" fillId="3" borderId="738" xfId="0" applyNumberFormat="1" applyFont="1" applyFill="1" applyBorder="1" applyAlignment="1">
      <alignment horizontal="right" wrapText="1"/>
    </xf>
    <xf numFmtId="1" fontId="8" fillId="8" borderId="739" xfId="0" applyNumberFormat="1" applyFont="1" applyFill="1" applyBorder="1" applyProtection="1"/>
    <xf numFmtId="1" fontId="8" fillId="7" borderId="739" xfId="0" applyNumberFormat="1" applyFont="1" applyFill="1" applyBorder="1" applyProtection="1">
      <protection locked="0"/>
    </xf>
    <xf numFmtId="1" fontId="8" fillId="7" borderId="738" xfId="0" applyNumberFormat="1" applyFont="1" applyFill="1" applyBorder="1" applyProtection="1">
      <protection locked="0"/>
    </xf>
    <xf numFmtId="1" fontId="7" fillId="0" borderId="797" xfId="0" applyNumberFormat="1" applyFont="1" applyBorder="1"/>
    <xf numFmtId="1" fontId="8" fillId="0" borderId="731" xfId="0" applyNumberFormat="1" applyFont="1" applyBorder="1" applyAlignment="1">
      <alignment horizontal="center" vertical="center"/>
    </xf>
    <xf numFmtId="1" fontId="8" fillId="0" borderId="766" xfId="0" applyNumberFormat="1" applyFont="1" applyBorder="1" applyAlignment="1">
      <alignment horizontal="right" wrapText="1"/>
    </xf>
    <xf numFmtId="1" fontId="8" fillId="3" borderId="792" xfId="0" applyNumberFormat="1" applyFont="1" applyFill="1" applyBorder="1" applyAlignment="1">
      <alignment horizontal="center" vertical="center" wrapText="1"/>
    </xf>
    <xf numFmtId="1" fontId="8" fillId="7" borderId="799" xfId="0" applyNumberFormat="1" applyFont="1" applyFill="1" applyBorder="1" applyAlignment="1" applyProtection="1">
      <alignment wrapText="1"/>
      <protection locked="0"/>
    </xf>
    <xf numFmtId="1" fontId="8" fillId="10" borderId="799" xfId="0" applyNumberFormat="1" applyFont="1" applyFill="1" applyBorder="1" applyAlignment="1" applyProtection="1">
      <alignment wrapText="1"/>
    </xf>
    <xf numFmtId="1" fontId="8" fillId="7" borderId="800" xfId="0" applyNumberFormat="1" applyFont="1" applyFill="1" applyBorder="1" applyAlignment="1" applyProtection="1">
      <alignment wrapText="1"/>
      <protection locked="0"/>
    </xf>
    <xf numFmtId="1" fontId="8" fillId="10" borderId="765" xfId="0" applyNumberFormat="1" applyFont="1" applyFill="1" applyBorder="1" applyAlignment="1" applyProtection="1">
      <alignment wrapText="1"/>
    </xf>
    <xf numFmtId="1" fontId="8" fillId="0" borderId="799" xfId="0" applyNumberFormat="1" applyFont="1" applyBorder="1" applyAlignment="1">
      <alignment horizontal="right" wrapText="1"/>
    </xf>
    <xf numFmtId="1" fontId="8" fillId="7" borderId="762" xfId="0" applyNumberFormat="1" applyFont="1" applyFill="1" applyBorder="1" applyAlignment="1" applyProtection="1">
      <alignment wrapText="1"/>
      <protection locked="0"/>
    </xf>
    <xf numFmtId="1" fontId="8" fillId="0" borderId="801" xfId="1" applyNumberFormat="1" applyFont="1" applyFill="1" applyBorder="1" applyAlignment="1">
      <alignment horizontal="right" wrapText="1"/>
    </xf>
    <xf numFmtId="1" fontId="8" fillId="0" borderId="802" xfId="1" applyNumberFormat="1" applyFont="1" applyFill="1" applyBorder="1" applyAlignment="1">
      <alignment horizontal="right" wrapText="1"/>
    </xf>
    <xf numFmtId="1" fontId="8" fillId="0" borderId="803" xfId="1" applyNumberFormat="1" applyFont="1" applyFill="1" applyBorder="1" applyAlignment="1">
      <alignment horizontal="right" wrapText="1"/>
    </xf>
    <xf numFmtId="1" fontId="8" fillId="0" borderId="804" xfId="1" applyNumberFormat="1" applyFont="1" applyFill="1" applyBorder="1" applyAlignment="1">
      <alignment horizontal="right" wrapText="1"/>
    </xf>
    <xf numFmtId="1" fontId="8" fillId="0" borderId="805" xfId="1" applyNumberFormat="1" applyFont="1" applyFill="1" applyBorder="1" applyAlignment="1">
      <alignment horizontal="right" wrapText="1"/>
    </xf>
    <xf numFmtId="1" fontId="8" fillId="0" borderId="806" xfId="1" applyNumberFormat="1" applyFont="1" applyFill="1" applyBorder="1" applyAlignment="1">
      <alignment horizontal="right" wrapText="1"/>
    </xf>
    <xf numFmtId="1" fontId="8" fillId="0" borderId="808" xfId="1" applyNumberFormat="1" applyFont="1" applyFill="1" applyBorder="1" applyAlignment="1">
      <alignment horizontal="right" wrapText="1"/>
    </xf>
    <xf numFmtId="1" fontId="8" fillId="0" borderId="809" xfId="1" applyNumberFormat="1" applyFont="1" applyFill="1" applyBorder="1" applyAlignment="1">
      <alignment horizontal="right" wrapText="1"/>
    </xf>
    <xf numFmtId="1" fontId="8" fillId="10" borderId="800" xfId="0" applyNumberFormat="1" applyFont="1" applyFill="1" applyBorder="1" applyAlignment="1" applyProtection="1">
      <alignment wrapText="1"/>
    </xf>
    <xf numFmtId="1" fontId="8" fillId="0" borderId="810" xfId="0" applyNumberFormat="1" applyFont="1" applyBorder="1" applyAlignment="1">
      <alignment horizontal="right" wrapText="1"/>
    </xf>
    <xf numFmtId="1" fontId="8" fillId="0" borderId="811" xfId="2" applyNumberFormat="1" applyFont="1" applyFill="1" applyBorder="1" applyAlignment="1">
      <alignment horizontal="right" wrapText="1"/>
    </xf>
    <xf numFmtId="1" fontId="8" fillId="0" borderId="812" xfId="2" applyNumberFormat="1" applyFont="1" applyFill="1" applyBorder="1" applyAlignment="1">
      <alignment horizontal="right" wrapText="1"/>
    </xf>
    <xf numFmtId="1" fontId="8" fillId="2" borderId="813" xfId="2" applyNumberFormat="1" applyFont="1" applyBorder="1" applyAlignment="1" applyProtection="1">
      <alignment wrapText="1"/>
      <protection locked="0"/>
    </xf>
    <xf numFmtId="1" fontId="8" fillId="2" borderId="814" xfId="2" applyNumberFormat="1" applyFont="1" applyBorder="1" applyAlignment="1" applyProtection="1">
      <alignment wrapText="1"/>
      <protection locked="0"/>
    </xf>
    <xf numFmtId="1" fontId="8" fillId="2" borderId="815" xfId="2" applyNumberFormat="1" applyFont="1" applyBorder="1" applyAlignment="1" applyProtection="1">
      <alignment wrapText="1"/>
      <protection locked="0"/>
    </xf>
    <xf numFmtId="1" fontId="8" fillId="2" borderId="816" xfId="2" applyNumberFormat="1" applyFont="1" applyBorder="1" applyAlignment="1" applyProtection="1">
      <alignment wrapText="1"/>
      <protection locked="0"/>
    </xf>
    <xf numFmtId="1" fontId="8" fillId="2" borderId="817" xfId="2" applyNumberFormat="1" applyFont="1" applyBorder="1" applyAlignment="1" applyProtection="1">
      <alignment wrapText="1"/>
      <protection locked="0"/>
    </xf>
    <xf numFmtId="1" fontId="8" fillId="2" borderId="811" xfId="2" applyNumberFormat="1" applyFont="1" applyBorder="1" applyAlignment="1" applyProtection="1">
      <alignment wrapText="1"/>
      <protection locked="0"/>
    </xf>
    <xf numFmtId="1" fontId="8" fillId="2" borderId="818" xfId="2" applyNumberFormat="1" applyFont="1" applyBorder="1" applyAlignment="1" applyProtection="1">
      <alignment wrapText="1"/>
      <protection locked="0"/>
    </xf>
    <xf numFmtId="1" fontId="8" fillId="0" borderId="801" xfId="2" applyNumberFormat="1" applyFont="1" applyFill="1" applyBorder="1" applyAlignment="1">
      <alignment horizontal="right" wrapText="1"/>
    </xf>
    <xf numFmtId="1" fontId="8" fillId="0" borderId="819" xfId="2" applyNumberFormat="1" applyFont="1" applyFill="1" applyBorder="1" applyAlignment="1">
      <alignment horizontal="right" wrapText="1"/>
    </xf>
    <xf numFmtId="1" fontId="8" fillId="2" borderId="820" xfId="2" applyNumberFormat="1" applyFont="1" applyBorder="1" applyAlignment="1" applyProtection="1">
      <alignment wrapText="1"/>
      <protection locked="0"/>
    </xf>
    <xf numFmtId="1" fontId="8" fillId="2" borderId="821" xfId="2" applyNumberFormat="1" applyFont="1" applyBorder="1" applyAlignment="1" applyProtection="1">
      <alignment wrapText="1"/>
      <protection locked="0"/>
    </xf>
    <xf numFmtId="1" fontId="8" fillId="2" borderId="822" xfId="2" applyNumberFormat="1" applyFont="1" applyBorder="1" applyAlignment="1" applyProtection="1">
      <alignment wrapText="1"/>
      <protection locked="0"/>
    </xf>
    <xf numFmtId="1" fontId="8" fillId="2" borderId="823" xfId="2" applyNumberFormat="1" applyFont="1" applyBorder="1" applyAlignment="1" applyProtection="1">
      <alignment wrapText="1"/>
      <protection locked="0"/>
    </xf>
    <xf numFmtId="1" fontId="8" fillId="2" borderId="824" xfId="2" applyNumberFormat="1" applyFont="1" applyBorder="1" applyAlignment="1" applyProtection="1">
      <alignment wrapText="1"/>
      <protection locked="0"/>
    </xf>
    <xf numFmtId="1" fontId="8" fillId="2" borderId="801" xfId="2" applyNumberFormat="1" applyFont="1" applyBorder="1" applyAlignment="1" applyProtection="1">
      <alignment wrapText="1"/>
      <protection locked="0"/>
    </xf>
    <xf numFmtId="1" fontId="8" fillId="10" borderId="801" xfId="2" applyNumberFormat="1" applyFont="1" applyFill="1" applyBorder="1" applyAlignment="1" applyProtection="1">
      <alignment wrapText="1"/>
    </xf>
    <xf numFmtId="1" fontId="8" fillId="2" borderId="825" xfId="2" applyNumberFormat="1" applyFont="1" applyBorder="1" applyAlignment="1" applyProtection="1">
      <alignment wrapText="1"/>
      <protection locked="0"/>
    </xf>
    <xf numFmtId="1" fontId="8" fillId="2" borderId="826" xfId="2" applyNumberFormat="1" applyFont="1" applyBorder="1" applyAlignment="1" applyProtection="1">
      <alignment wrapText="1"/>
      <protection locked="0"/>
    </xf>
    <xf numFmtId="1" fontId="8" fillId="2" borderId="827" xfId="2" applyNumberFormat="1" applyFont="1" applyBorder="1" applyAlignment="1" applyProtection="1">
      <alignment wrapText="1"/>
      <protection locked="0"/>
    </xf>
    <xf numFmtId="1" fontId="8" fillId="2" borderId="828" xfId="2" applyNumberFormat="1" applyFont="1" applyBorder="1" applyAlignment="1" applyProtection="1">
      <alignment wrapText="1"/>
      <protection locked="0"/>
    </xf>
    <xf numFmtId="1" fontId="8" fillId="7" borderId="829" xfId="0" applyNumberFormat="1" applyFont="1" applyFill="1" applyBorder="1" applyAlignment="1" applyProtection="1">
      <alignment wrapText="1"/>
      <protection locked="0"/>
    </xf>
    <xf numFmtId="1" fontId="8" fillId="7" borderId="808" xfId="0" applyNumberFormat="1" applyFont="1" applyFill="1" applyBorder="1" applyAlignment="1" applyProtection="1">
      <alignment wrapText="1"/>
      <protection locked="0"/>
    </xf>
    <xf numFmtId="1" fontId="8" fillId="7" borderId="830" xfId="0" applyNumberFormat="1" applyFont="1" applyFill="1" applyBorder="1" applyAlignment="1" applyProtection="1">
      <alignment wrapText="1"/>
      <protection locked="0"/>
    </xf>
    <xf numFmtId="1" fontId="8" fillId="0" borderId="831" xfId="2" applyNumberFormat="1" applyFont="1" applyFill="1" applyBorder="1" applyAlignment="1">
      <alignment horizontal="right" wrapText="1"/>
    </xf>
    <xf numFmtId="1" fontId="8" fillId="0" borderId="832" xfId="2" applyNumberFormat="1" applyFont="1" applyFill="1" applyBorder="1" applyAlignment="1">
      <alignment horizontal="right" wrapText="1"/>
    </xf>
    <xf numFmtId="1" fontId="8" fillId="2" borderId="833" xfId="2" applyNumberFormat="1" applyFont="1" applyBorder="1" applyAlignment="1" applyProtection="1">
      <alignment wrapText="1"/>
      <protection locked="0"/>
    </xf>
    <xf numFmtId="1" fontId="8" fillId="2" borderId="834" xfId="2" applyNumberFormat="1" applyFont="1" applyBorder="1" applyAlignment="1" applyProtection="1">
      <alignment wrapText="1"/>
      <protection locked="0"/>
    </xf>
    <xf numFmtId="1" fontId="8" fillId="2" borderId="835" xfId="2" applyNumberFormat="1" applyFont="1" applyBorder="1" applyAlignment="1" applyProtection="1">
      <alignment wrapText="1"/>
      <protection locked="0"/>
    </xf>
    <xf numFmtId="1" fontId="8" fillId="2" borderId="836" xfId="2" applyNumberFormat="1" applyFont="1" applyBorder="1" applyAlignment="1" applyProtection="1">
      <alignment wrapText="1"/>
      <protection locked="0"/>
    </xf>
    <xf numFmtId="1" fontId="8" fillId="10" borderId="831" xfId="2" applyNumberFormat="1" applyFont="1" applyFill="1" applyBorder="1" applyAlignment="1" applyProtection="1">
      <alignment wrapText="1"/>
    </xf>
    <xf numFmtId="1" fontId="8" fillId="3" borderId="800" xfId="0" applyNumberFormat="1" applyFont="1" applyFill="1" applyBorder="1" applyAlignment="1">
      <alignment horizontal="right" wrapText="1"/>
    </xf>
    <xf numFmtId="1" fontId="8" fillId="3" borderId="837" xfId="0" applyNumberFormat="1" applyFont="1" applyFill="1" applyBorder="1" applyAlignment="1">
      <alignment horizontal="right" wrapText="1"/>
    </xf>
    <xf numFmtId="1" fontId="8" fillId="3" borderId="799" xfId="0" applyNumberFormat="1" applyFont="1" applyFill="1" applyBorder="1" applyAlignment="1">
      <alignment horizontal="right" wrapText="1"/>
    </xf>
    <xf numFmtId="1" fontId="8" fillId="10" borderId="799" xfId="0" applyNumberFormat="1" applyFont="1" applyFill="1" applyBorder="1" applyAlignment="1">
      <alignment horizontal="right" wrapText="1"/>
    </xf>
    <xf numFmtId="1" fontId="8" fillId="0" borderId="838" xfId="0" applyNumberFormat="1" applyFont="1" applyBorder="1" applyAlignment="1">
      <alignment horizontal="center" vertical="center" wrapText="1"/>
    </xf>
    <xf numFmtId="1" fontId="8" fillId="0" borderId="841" xfId="0" applyNumberFormat="1" applyFont="1" applyBorder="1" applyAlignment="1">
      <alignment horizontal="right" vertical="center" wrapText="1"/>
    </xf>
    <xf numFmtId="1" fontId="8" fillId="7" borderId="842" xfId="0" applyNumberFormat="1" applyFont="1" applyFill="1" applyBorder="1" applyProtection="1">
      <protection locked="0"/>
    </xf>
    <xf numFmtId="1" fontId="1" fillId="0" borderId="843" xfId="0" applyNumberFormat="1" applyFont="1" applyBorder="1" applyAlignment="1">
      <alignment vertical="center"/>
    </xf>
    <xf numFmtId="2" fontId="8" fillId="7" borderId="840" xfId="0" applyNumberFormat="1" applyFont="1" applyFill="1" applyBorder="1" applyProtection="1">
      <protection locked="0"/>
    </xf>
    <xf numFmtId="2" fontId="8" fillId="7" borderId="842" xfId="0" applyNumberFormat="1" applyFont="1" applyFill="1" applyBorder="1" applyProtection="1">
      <protection locked="0"/>
    </xf>
    <xf numFmtId="1" fontId="8" fillId="0" borderId="843" xfId="0" applyNumberFormat="1" applyFont="1" applyBorder="1" applyAlignment="1">
      <alignment vertical="center"/>
    </xf>
    <xf numFmtId="1" fontId="8" fillId="0" borderId="842" xfId="0" applyNumberFormat="1" applyFont="1" applyBorder="1"/>
    <xf numFmtId="1" fontId="8" fillId="8" borderId="840" xfId="0" applyNumberFormat="1" applyFont="1" applyFill="1" applyBorder="1"/>
    <xf numFmtId="1" fontId="8" fillId="8" borderId="842" xfId="0" applyNumberFormat="1" applyFont="1" applyFill="1" applyBorder="1"/>
    <xf numFmtId="1" fontId="8" fillId="7" borderId="840" xfId="0" applyNumberFormat="1" applyFont="1" applyFill="1" applyBorder="1" applyProtection="1">
      <protection locked="0"/>
    </xf>
    <xf numFmtId="1" fontId="8" fillId="0" borderId="843" xfId="0" applyNumberFormat="1" applyFont="1" applyBorder="1" applyAlignment="1" applyProtection="1">
      <alignment horizontal="center" vertical="center" wrapText="1"/>
      <protection hidden="1"/>
    </xf>
    <xf numFmtId="1" fontId="8" fillId="0" borderId="132" xfId="0" applyNumberFormat="1" applyFont="1" applyBorder="1" applyAlignment="1" applyProtection="1">
      <alignment horizontal="left" vertical="center" wrapText="1"/>
      <protection hidden="1"/>
    </xf>
    <xf numFmtId="1" fontId="8" fillId="0" borderId="133" xfId="0" applyNumberFormat="1" applyFont="1" applyBorder="1" applyAlignment="1" applyProtection="1">
      <alignment horizontal="left" vertical="center" wrapText="1"/>
      <protection hidden="1"/>
    </xf>
    <xf numFmtId="1" fontId="8" fillId="0" borderId="41" xfId="0" applyNumberFormat="1" applyFont="1" applyBorder="1" applyAlignment="1" applyProtection="1">
      <alignment horizontal="left" vertical="center" wrapText="1"/>
      <protection hidden="1"/>
    </xf>
    <xf numFmtId="1" fontId="8" fillId="0" borderId="10" xfId="0" applyNumberFormat="1" applyFont="1" applyBorder="1" applyAlignment="1" applyProtection="1">
      <alignment horizontal="left" vertical="center" wrapText="1"/>
      <protection hidden="1"/>
    </xf>
    <xf numFmtId="1" fontId="8" fillId="4" borderId="132" xfId="0" applyNumberFormat="1" applyFont="1" applyFill="1" applyBorder="1" applyAlignment="1" applyProtection="1">
      <alignment horizontal="left" vertical="center" wrapText="1"/>
      <protection hidden="1"/>
    </xf>
    <xf numFmtId="1" fontId="8" fillId="4" borderId="133" xfId="0" applyNumberFormat="1" applyFont="1" applyFill="1" applyBorder="1" applyAlignment="1" applyProtection="1">
      <alignment horizontal="left" vertical="center" wrapText="1"/>
      <protection hidden="1"/>
    </xf>
    <xf numFmtId="1" fontId="8" fillId="4" borderId="89" xfId="0" applyNumberFormat="1" applyFont="1" applyFill="1" applyBorder="1" applyAlignment="1" applyProtection="1">
      <alignment horizontal="left" vertical="center" wrapText="1"/>
      <protection hidden="1"/>
    </xf>
    <xf numFmtId="1" fontId="8" fillId="4" borderId="37" xfId="0" applyNumberFormat="1" applyFont="1" applyFill="1" applyBorder="1" applyAlignment="1" applyProtection="1">
      <alignment horizontal="left" vertical="center" wrapText="1"/>
      <protection hidden="1"/>
    </xf>
    <xf numFmtId="1" fontId="8" fillId="0" borderId="166" xfId="0" applyNumberFormat="1" applyFont="1" applyBorder="1" applyAlignment="1">
      <alignment horizontal="center" vertical="center" wrapText="1"/>
    </xf>
    <xf numFmtId="1" fontId="8" fillId="0" borderId="15" xfId="0" applyNumberFormat="1" applyFont="1" applyBorder="1" applyAlignment="1">
      <alignment horizontal="center" vertical="center" wrapText="1"/>
    </xf>
    <xf numFmtId="1" fontId="8" fillId="0" borderId="18" xfId="0" applyNumberFormat="1" applyFont="1" applyBorder="1" applyAlignment="1">
      <alignment horizontal="center" vertical="center" wrapText="1"/>
    </xf>
    <xf numFmtId="1" fontId="8" fillId="0" borderId="163" xfId="0" applyNumberFormat="1" applyFont="1" applyBorder="1" applyAlignment="1">
      <alignment horizontal="center" vertical="center" wrapText="1"/>
    </xf>
    <xf numFmtId="1" fontId="8" fillId="0" borderId="174" xfId="0" applyNumberFormat="1" applyFont="1" applyBorder="1" applyAlignment="1" applyProtection="1">
      <alignment horizontal="center" vertical="center" wrapText="1"/>
      <protection hidden="1"/>
    </xf>
    <xf numFmtId="1" fontId="8" fillId="0" borderId="56" xfId="0" applyNumberFormat="1" applyFont="1" applyBorder="1" applyAlignment="1" applyProtection="1">
      <alignment horizontal="left" vertical="center" wrapText="1"/>
      <protection hidden="1"/>
    </xf>
    <xf numFmtId="1" fontId="8" fillId="0" borderId="47" xfId="0" applyNumberFormat="1" applyFont="1" applyBorder="1" applyAlignment="1" applyProtection="1">
      <alignment horizontal="left" vertical="center" wrapText="1"/>
      <protection hidden="1"/>
    </xf>
    <xf numFmtId="1" fontId="8" fillId="0" borderId="170" xfId="0" applyNumberFormat="1" applyFont="1" applyBorder="1" applyAlignment="1">
      <alignment horizontal="left"/>
    </xf>
    <xf numFmtId="1" fontId="8" fillId="0" borderId="133" xfId="0" applyNumberFormat="1" applyFont="1" applyBorder="1" applyAlignment="1">
      <alignment horizontal="left"/>
    </xf>
    <xf numFmtId="1" fontId="8" fillId="3" borderId="126" xfId="0" applyNumberFormat="1" applyFont="1" applyFill="1" applyBorder="1" applyAlignment="1">
      <alignment horizontal="left" vertical="center" wrapText="1"/>
    </xf>
    <xf numFmtId="1" fontId="8" fillId="3" borderId="127" xfId="0" applyNumberFormat="1" applyFont="1" applyFill="1" applyBorder="1" applyAlignment="1">
      <alignment horizontal="left" vertical="center" wrapText="1"/>
    </xf>
    <xf numFmtId="1" fontId="8" fillId="3" borderId="129" xfId="0" applyNumberFormat="1" applyFont="1" applyFill="1" applyBorder="1" applyAlignment="1">
      <alignment horizontal="left" vertical="center" wrapText="1"/>
    </xf>
    <xf numFmtId="1" fontId="8" fillId="0" borderId="89" xfId="0" applyNumberFormat="1" applyFont="1" applyBorder="1" applyAlignment="1">
      <alignment horizontal="left"/>
    </xf>
    <xf numFmtId="1" fontId="8" fillId="0" borderId="88" xfId="0" applyNumberFormat="1" applyFont="1" applyBorder="1" applyAlignment="1">
      <alignment horizontal="left"/>
    </xf>
    <xf numFmtId="1" fontId="8" fillId="0" borderId="37" xfId="0" applyNumberFormat="1" applyFont="1" applyBorder="1" applyAlignment="1">
      <alignment horizontal="left"/>
    </xf>
    <xf numFmtId="1" fontId="8" fillId="0" borderId="167" xfId="0" applyNumberFormat="1" applyFont="1" applyBorder="1" applyAlignment="1">
      <alignment horizontal="center" vertical="center" wrapText="1"/>
    </xf>
    <xf numFmtId="1" fontId="8" fillId="0" borderId="168" xfId="0" applyNumberFormat="1" applyFont="1" applyBorder="1" applyAlignment="1">
      <alignment horizontal="center" vertical="center" wrapText="1"/>
    </xf>
    <xf numFmtId="1" fontId="8" fillId="0" borderId="56" xfId="0" applyNumberFormat="1" applyFont="1" applyBorder="1" applyAlignment="1">
      <alignment horizontal="left" vertical="center" wrapText="1"/>
    </xf>
    <xf numFmtId="1" fontId="8" fillId="0" borderId="169" xfId="0" applyNumberFormat="1" applyFont="1" applyBorder="1" applyAlignment="1">
      <alignment horizontal="left" vertical="center" wrapText="1"/>
    </xf>
    <xf numFmtId="1" fontId="8" fillId="0" borderId="47" xfId="0" applyNumberFormat="1" applyFont="1" applyBorder="1" applyAlignment="1">
      <alignment horizontal="left" vertical="center" wrapText="1"/>
    </xf>
    <xf numFmtId="1" fontId="8" fillId="0" borderId="132" xfId="0" applyNumberFormat="1" applyFont="1" applyBorder="1" applyAlignment="1">
      <alignment horizontal="left" vertical="center" wrapText="1"/>
    </xf>
    <xf numFmtId="1" fontId="8" fillId="0" borderId="170" xfId="0" applyNumberFormat="1" applyFont="1" applyBorder="1" applyAlignment="1">
      <alignment horizontal="left" vertical="center" wrapText="1"/>
    </xf>
    <xf numFmtId="1" fontId="8" fillId="0" borderId="133" xfId="0" applyNumberFormat="1" applyFont="1" applyBorder="1" applyAlignment="1">
      <alignment horizontal="left" vertical="center" wrapText="1"/>
    </xf>
    <xf numFmtId="1" fontId="8" fillId="0" borderId="162" xfId="0" applyNumberFormat="1" applyFont="1" applyBorder="1" applyAlignment="1">
      <alignment horizontal="center" vertical="center"/>
    </xf>
    <xf numFmtId="1" fontId="8" fillId="0" borderId="3" xfId="0" applyNumberFormat="1" applyFont="1" applyBorder="1" applyAlignment="1">
      <alignment horizontal="center" vertical="center"/>
    </xf>
    <xf numFmtId="1" fontId="8" fillId="0" borderId="4" xfId="0" applyNumberFormat="1" applyFont="1" applyBorder="1" applyAlignment="1">
      <alignment horizontal="center" vertical="center"/>
    </xf>
    <xf numFmtId="1" fontId="8" fillId="0" borderId="41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1" fontId="8" fillId="0" borderId="11" xfId="0" applyNumberFormat="1" applyFont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 vertical="center"/>
    </xf>
    <xf numFmtId="1" fontId="8" fillId="0" borderId="13" xfId="0" applyNumberFormat="1" applyFont="1" applyBorder="1" applyAlignment="1">
      <alignment horizontal="center" vertical="center"/>
    </xf>
    <xf numFmtId="1" fontId="8" fillId="4" borderId="162" xfId="0" applyNumberFormat="1" applyFont="1" applyFill="1" applyBorder="1" applyAlignment="1">
      <alignment horizontal="center" vertical="center" wrapText="1"/>
    </xf>
    <xf numFmtId="1" fontId="8" fillId="4" borderId="3" xfId="0" applyNumberFormat="1" applyFont="1" applyFill="1" applyBorder="1" applyAlignment="1">
      <alignment horizontal="center" vertical="center" wrapText="1"/>
    </xf>
    <xf numFmtId="1" fontId="8" fillId="4" borderId="4" xfId="0" applyNumberFormat="1" applyFont="1" applyFill="1" applyBorder="1" applyAlignment="1">
      <alignment horizontal="center" vertical="center" wrapText="1"/>
    </xf>
    <xf numFmtId="1" fontId="8" fillId="4" borderId="11" xfId="0" applyNumberFormat="1" applyFont="1" applyFill="1" applyBorder="1" applyAlignment="1">
      <alignment horizontal="center" vertical="center" wrapText="1"/>
    </xf>
    <xf numFmtId="1" fontId="8" fillId="4" borderId="12" xfId="0" applyNumberFormat="1" applyFont="1" applyFill="1" applyBorder="1" applyAlignment="1">
      <alignment horizontal="center" vertical="center" wrapText="1"/>
    </xf>
    <xf numFmtId="1" fontId="8" fillId="4" borderId="13" xfId="0" applyNumberFormat="1" applyFont="1" applyFill="1" applyBorder="1" applyAlignment="1">
      <alignment horizontal="center" vertical="center" wrapText="1"/>
    </xf>
    <xf numFmtId="1" fontId="8" fillId="0" borderId="164" xfId="0" applyNumberFormat="1" applyFont="1" applyBorder="1" applyAlignment="1">
      <alignment horizontal="center" vertical="center" wrapText="1"/>
    </xf>
    <xf numFmtId="1" fontId="8" fillId="0" borderId="165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center" wrapText="1"/>
    </xf>
    <xf numFmtId="1" fontId="8" fillId="0" borderId="10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1" fontId="1" fillId="3" borderId="15" xfId="0" applyNumberFormat="1" applyFont="1" applyFill="1" applyBorder="1" applyAlignment="1">
      <alignment horizontal="center" vertical="center" wrapText="1"/>
    </xf>
    <xf numFmtId="1" fontId="1" fillId="3" borderId="18" xfId="0" applyNumberFormat="1" applyFont="1" applyFill="1" applyBorder="1" applyAlignment="1">
      <alignment horizontal="center" vertical="center" wrapText="1"/>
    </xf>
    <xf numFmtId="1" fontId="8" fillId="3" borderId="27" xfId="0" applyNumberFormat="1" applyFont="1" applyFill="1" applyBorder="1" applyAlignment="1">
      <alignment horizontal="left" vertical="center" wrapText="1"/>
    </xf>
    <xf numFmtId="1" fontId="8" fillId="3" borderId="125" xfId="0" applyNumberFormat="1" applyFont="1" applyFill="1" applyBorder="1" applyAlignment="1">
      <alignment horizontal="left" vertical="center" wrapText="1"/>
    </xf>
    <xf numFmtId="1" fontId="8" fillId="0" borderId="0" xfId="0" applyNumberFormat="1" applyFont="1" applyAlignment="1">
      <alignment wrapText="1"/>
    </xf>
    <xf numFmtId="1" fontId="8" fillId="0" borderId="10" xfId="0" applyNumberFormat="1" applyFont="1" applyBorder="1" applyAlignment="1">
      <alignment wrapText="1"/>
    </xf>
    <xf numFmtId="1" fontId="8" fillId="4" borderId="40" xfId="0" applyNumberFormat="1" applyFont="1" applyFill="1" applyBorder="1" applyAlignment="1">
      <alignment horizontal="left" vertical="center" wrapText="1"/>
    </xf>
    <xf numFmtId="1" fontId="8" fillId="0" borderId="151" xfId="0" applyNumberFormat="1" applyFont="1" applyBorder="1" applyAlignment="1">
      <alignment horizontal="center" vertical="center" wrapText="1"/>
    </xf>
    <xf numFmtId="1" fontId="8" fillId="3" borderId="50" xfId="0" applyNumberFormat="1" applyFont="1" applyFill="1" applyBorder="1" applyAlignment="1">
      <alignment horizontal="left" vertical="center" wrapText="1"/>
    </xf>
    <xf numFmtId="1" fontId="8" fillId="0" borderId="0" xfId="0" applyNumberFormat="1" applyFont="1" applyBorder="1" applyAlignment="1">
      <alignment wrapText="1"/>
    </xf>
    <xf numFmtId="1" fontId="8" fillId="4" borderId="152" xfId="0" applyNumberFormat="1" applyFont="1" applyFill="1" applyBorder="1" applyAlignment="1">
      <alignment horizontal="left" vertical="center" wrapText="1"/>
    </xf>
    <xf numFmtId="1" fontId="8" fillId="0" borderId="143" xfId="0" applyNumberFormat="1" applyFont="1" applyBorder="1" applyAlignment="1">
      <alignment horizontal="center" vertical="center" wrapText="1"/>
    </xf>
    <xf numFmtId="1" fontId="8" fillId="3" borderId="56" xfId="0" applyNumberFormat="1" applyFont="1" applyFill="1" applyBorder="1" applyAlignment="1">
      <alignment horizontal="left" vertical="center" wrapText="1"/>
    </xf>
    <xf numFmtId="1" fontId="8" fillId="3" borderId="47" xfId="0" applyNumberFormat="1" applyFont="1" applyFill="1" applyBorder="1" applyAlignment="1">
      <alignment horizontal="left" vertical="center" wrapText="1"/>
    </xf>
    <xf numFmtId="1" fontId="8" fillId="4" borderId="18" xfId="0" applyNumberFormat="1" applyFont="1" applyFill="1" applyBorder="1" applyAlignment="1">
      <alignment horizontal="left" vertical="center" wrapText="1"/>
    </xf>
    <xf numFmtId="1" fontId="8" fillId="4" borderId="143" xfId="0" applyNumberFormat="1" applyFont="1" applyFill="1" applyBorder="1" applyAlignment="1">
      <alignment horizontal="center" vertical="center" wrapText="1"/>
    </xf>
    <xf numFmtId="1" fontId="8" fillId="4" borderId="15" xfId="0" applyNumberFormat="1" applyFont="1" applyFill="1" applyBorder="1" applyAlignment="1">
      <alignment horizontal="center" vertical="center" wrapText="1"/>
    </xf>
    <xf numFmtId="1" fontId="8" fillId="4" borderId="18" xfId="0" applyNumberFormat="1" applyFont="1" applyFill="1" applyBorder="1" applyAlignment="1">
      <alignment horizontal="center" vertical="center" wrapText="1"/>
    </xf>
    <xf numFmtId="1" fontId="8" fillId="0" borderId="9" xfId="0" applyNumberFormat="1" applyFont="1" applyBorder="1" applyAlignment="1">
      <alignment horizontal="center" vertical="center" wrapText="1"/>
    </xf>
    <xf numFmtId="1" fontId="8" fillId="3" borderId="80" xfId="0" applyNumberFormat="1" applyFont="1" applyFill="1" applyBorder="1" applyAlignment="1">
      <alignment horizontal="left" vertical="center" wrapText="1"/>
    </xf>
    <xf numFmtId="1" fontId="8" fillId="4" borderId="9" xfId="0" applyNumberFormat="1" applyFont="1" applyFill="1" applyBorder="1" applyAlignment="1">
      <alignment horizontal="center" vertical="center" wrapText="1"/>
    </xf>
    <xf numFmtId="1" fontId="8" fillId="3" borderId="132" xfId="0" applyNumberFormat="1" applyFont="1" applyFill="1" applyBorder="1" applyAlignment="1">
      <alignment horizontal="left" vertical="center" wrapText="1"/>
    </xf>
    <xf numFmtId="1" fontId="8" fillId="3" borderId="133" xfId="0" applyNumberFormat="1" applyFont="1" applyFill="1" applyBorder="1" applyAlignment="1">
      <alignment horizontal="left" vertical="center" wrapText="1"/>
    </xf>
    <xf numFmtId="1" fontId="8" fillId="0" borderId="50" xfId="0" applyNumberFormat="1" applyFont="1" applyBorder="1" applyAlignment="1">
      <alignment horizontal="center" vertical="center" wrapText="1"/>
    </xf>
    <xf numFmtId="1" fontId="8" fillId="0" borderId="40" xfId="0" applyNumberFormat="1" applyFont="1" applyBorder="1" applyAlignment="1">
      <alignment horizontal="center" vertical="center" wrapText="1"/>
    </xf>
    <xf numFmtId="1" fontId="8" fillId="0" borderId="56" xfId="0" applyNumberFormat="1" applyFont="1" applyBorder="1" applyAlignment="1">
      <alignment horizontal="left" wrapText="1"/>
    </xf>
    <xf numFmtId="1" fontId="8" fillId="0" borderId="47" xfId="0" applyNumberFormat="1" applyFont="1" applyBorder="1" applyAlignment="1">
      <alignment horizontal="left" wrapText="1"/>
    </xf>
    <xf numFmtId="1" fontId="8" fillId="0" borderId="89" xfId="0" applyNumberFormat="1" applyFont="1" applyBorder="1" applyAlignment="1">
      <alignment horizontal="left" wrapText="1"/>
    </xf>
    <xf numFmtId="1" fontId="8" fillId="0" borderId="37" xfId="0" applyNumberFormat="1" applyFont="1" applyBorder="1" applyAlignment="1">
      <alignment horizontal="left" wrapText="1"/>
    </xf>
    <xf numFmtId="1" fontId="8" fillId="4" borderId="17" xfId="0" applyNumberFormat="1" applyFont="1" applyFill="1" applyBorder="1" applyAlignment="1">
      <alignment horizontal="center" vertical="center" wrapText="1"/>
    </xf>
    <xf numFmtId="1" fontId="8" fillId="4" borderId="14" xfId="0" applyNumberFormat="1" applyFont="1" applyFill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 wrapText="1"/>
    </xf>
    <xf numFmtId="1" fontId="8" fillId="0" borderId="14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/>
    </xf>
    <xf numFmtId="1" fontId="8" fillId="0" borderId="14" xfId="0" applyNumberFormat="1" applyFont="1" applyBorder="1" applyAlignment="1">
      <alignment horizontal="center" vertical="center"/>
    </xf>
    <xf numFmtId="1" fontId="8" fillId="0" borderId="8" xfId="0" applyNumberFormat="1" applyFont="1" applyBorder="1" applyAlignment="1">
      <alignment horizontal="center" vertical="center" wrapText="1"/>
    </xf>
    <xf numFmtId="1" fontId="8" fillId="0" borderId="111" xfId="0" applyNumberFormat="1" applyFont="1" applyBorder="1" applyAlignment="1">
      <alignment horizontal="center" vertical="center" wrapText="1"/>
    </xf>
    <xf numFmtId="1" fontId="8" fillId="0" borderId="114" xfId="0" applyNumberFormat="1" applyFont="1" applyBorder="1" applyAlignment="1">
      <alignment horizontal="center" vertical="center" wrapText="1"/>
    </xf>
    <xf numFmtId="1" fontId="8" fillId="0" borderId="116" xfId="0" applyNumberFormat="1" applyFont="1" applyBorder="1" applyAlignment="1">
      <alignment horizontal="center" vertical="center" wrapText="1"/>
    </xf>
    <xf numFmtId="1" fontId="8" fillId="0" borderId="112" xfId="0" applyNumberFormat="1" applyFont="1" applyBorder="1" applyAlignment="1">
      <alignment horizontal="center" vertical="center" wrapText="1"/>
    </xf>
    <xf numFmtId="1" fontId="8" fillId="0" borderId="115" xfId="0" applyNumberFormat="1" applyFont="1" applyBorder="1" applyAlignment="1">
      <alignment horizontal="center" vertical="center" wrapText="1"/>
    </xf>
    <xf numFmtId="1" fontId="8" fillId="0" borderId="117" xfId="0" applyNumberFormat="1" applyFont="1" applyBorder="1" applyAlignment="1">
      <alignment horizontal="center" vertical="center" wrapText="1"/>
    </xf>
    <xf numFmtId="1" fontId="8" fillId="4" borderId="92" xfId="0" applyNumberFormat="1" applyFont="1" applyFill="1" applyBorder="1" applyAlignment="1">
      <alignment horizontal="center" vertical="center" wrapText="1"/>
    </xf>
    <xf numFmtId="1" fontId="8" fillId="4" borderId="74" xfId="0" applyNumberFormat="1" applyFont="1" applyFill="1" applyBorder="1" applyAlignment="1">
      <alignment horizontal="center" vertical="center" wrapText="1"/>
    </xf>
    <xf numFmtId="1" fontId="8" fillId="4" borderId="42" xfId="0" applyNumberFormat="1" applyFont="1" applyFill="1" applyBorder="1" applyAlignment="1">
      <alignment horizontal="center" vertical="center" wrapText="1"/>
    </xf>
    <xf numFmtId="1" fontId="8" fillId="4" borderId="19" xfId="0" applyNumberFormat="1" applyFont="1" applyFill="1" applyBorder="1" applyAlignment="1">
      <alignment horizontal="center" vertical="center" wrapText="1"/>
    </xf>
    <xf numFmtId="1" fontId="8" fillId="4" borderId="34" xfId="0" applyNumberFormat="1" applyFont="1" applyFill="1" applyBorder="1" applyAlignment="1">
      <alignment horizontal="center" vertical="center" wrapText="1"/>
    </xf>
    <xf numFmtId="1" fontId="8" fillId="0" borderId="8" xfId="0" applyNumberFormat="1" applyFont="1" applyBorder="1" applyAlignment="1">
      <alignment horizontal="center" vertical="center"/>
    </xf>
    <xf numFmtId="1" fontId="8" fillId="4" borderId="112" xfId="0" applyNumberFormat="1" applyFont="1" applyFill="1" applyBorder="1" applyAlignment="1">
      <alignment horizontal="center" vertical="center" wrapText="1"/>
    </xf>
    <xf numFmtId="1" fontId="8" fillId="4" borderId="117" xfId="0" applyNumberFormat="1" applyFont="1" applyFill="1" applyBorder="1" applyAlignment="1">
      <alignment horizontal="center" vertical="center" wrapText="1"/>
    </xf>
    <xf numFmtId="1" fontId="8" fillId="0" borderId="31" xfId="0" applyNumberFormat="1" applyFont="1" applyBorder="1" applyAlignment="1">
      <alignment horizontal="left" vertical="center" wrapText="1"/>
    </xf>
    <xf numFmtId="1" fontId="8" fillId="0" borderId="57" xfId="0" applyNumberFormat="1" applyFont="1" applyBorder="1" applyAlignment="1">
      <alignment horizontal="left" vertical="center" wrapText="1"/>
    </xf>
    <xf numFmtId="1" fontId="8" fillId="0" borderId="29" xfId="0" applyNumberFormat="1" applyFont="1" applyBorder="1" applyAlignment="1">
      <alignment horizontal="left" vertical="center" wrapText="1"/>
    </xf>
    <xf numFmtId="1" fontId="8" fillId="0" borderId="28" xfId="0" applyNumberFormat="1" applyFont="1" applyBorder="1" applyAlignment="1">
      <alignment horizontal="left" vertical="center" wrapText="1"/>
    </xf>
    <xf numFmtId="1" fontId="8" fillId="0" borderId="44" xfId="0" applyNumberFormat="1" applyFont="1" applyBorder="1" applyAlignment="1">
      <alignment horizontal="left" vertical="center" wrapText="1"/>
    </xf>
    <xf numFmtId="1" fontId="8" fillId="0" borderId="30" xfId="0" applyNumberFormat="1" applyFont="1" applyBorder="1" applyAlignment="1">
      <alignment horizontal="left" vertical="center" wrapText="1"/>
    </xf>
    <xf numFmtId="1" fontId="8" fillId="3" borderId="5" xfId="0" applyNumberFormat="1" applyFont="1" applyFill="1" applyBorder="1" applyAlignment="1">
      <alignment horizontal="center" vertical="center" wrapText="1"/>
    </xf>
    <xf numFmtId="1" fontId="8" fillId="3" borderId="3" xfId="0" applyNumberFormat="1" applyFont="1" applyFill="1" applyBorder="1" applyAlignment="1">
      <alignment horizontal="center" vertical="center" wrapText="1"/>
    </xf>
    <xf numFmtId="1" fontId="8" fillId="3" borderId="4" xfId="0" applyNumberFormat="1" applyFont="1" applyFill="1" applyBorder="1" applyAlignment="1">
      <alignment horizontal="center" vertical="center" wrapText="1"/>
    </xf>
    <xf numFmtId="1" fontId="8" fillId="3" borderId="41" xfId="0" applyNumberFormat="1" applyFont="1" applyFill="1" applyBorder="1" applyAlignment="1">
      <alignment horizontal="center" vertical="center" wrapText="1"/>
    </xf>
    <xf numFmtId="1" fontId="8" fillId="3" borderId="0" xfId="0" applyNumberFormat="1" applyFont="1" applyFill="1" applyAlignment="1">
      <alignment horizontal="center" vertical="center" wrapText="1"/>
    </xf>
    <xf numFmtId="1" fontId="8" fillId="3" borderId="10" xfId="0" applyNumberFormat="1" applyFont="1" applyFill="1" applyBorder="1" applyAlignment="1">
      <alignment horizontal="center" vertical="center" wrapText="1"/>
    </xf>
    <xf numFmtId="1" fontId="8" fillId="3" borderId="11" xfId="0" applyNumberFormat="1" applyFont="1" applyFill="1" applyBorder="1" applyAlignment="1">
      <alignment horizontal="center" vertical="center" wrapText="1"/>
    </xf>
    <xf numFmtId="1" fontId="8" fillId="3" borderId="12" xfId="0" applyNumberFormat="1" applyFont="1" applyFill="1" applyBorder="1" applyAlignment="1">
      <alignment horizontal="center" vertical="center" wrapText="1"/>
    </xf>
    <xf numFmtId="1" fontId="8" fillId="3" borderId="13" xfId="0" applyNumberFormat="1" applyFont="1" applyFill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8" fillId="0" borderId="3" xfId="0" applyNumberFormat="1" applyFont="1" applyBorder="1" applyAlignment="1">
      <alignment horizontal="center" vertical="center" wrapText="1"/>
    </xf>
    <xf numFmtId="1" fontId="8" fillId="0" borderId="11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 applyAlignment="1">
      <alignment horizontal="center" vertical="center" wrapText="1"/>
    </xf>
    <xf numFmtId="1" fontId="8" fillId="0" borderId="5" xfId="0" applyNumberFormat="1" applyFont="1" applyBorder="1" applyAlignment="1">
      <alignment horizontal="center" vertical="center"/>
    </xf>
    <xf numFmtId="1" fontId="8" fillId="0" borderId="43" xfId="0" applyNumberFormat="1" applyFont="1" applyBorder="1" applyAlignment="1">
      <alignment horizontal="center" vertical="center" wrapText="1"/>
    </xf>
    <xf numFmtId="1" fontId="8" fillId="0" borderId="66" xfId="0" applyNumberFormat="1" applyFont="1" applyBorder="1" applyAlignment="1">
      <alignment horizontal="center" vertical="center" wrapText="1"/>
    </xf>
    <xf numFmtId="1" fontId="8" fillId="3" borderId="48" xfId="0" applyNumberFormat="1" applyFont="1" applyFill="1" applyBorder="1" applyAlignment="1">
      <alignment horizontal="left" vertical="center" wrapText="1"/>
    </xf>
    <xf numFmtId="1" fontId="8" fillId="3" borderId="31" xfId="0" applyNumberFormat="1" applyFont="1" applyFill="1" applyBorder="1" applyAlignment="1">
      <alignment horizontal="left" vertical="center" wrapText="1"/>
    </xf>
    <xf numFmtId="1" fontId="8" fillId="3" borderId="57" xfId="0" applyNumberFormat="1" applyFont="1" applyFill="1" applyBorder="1" applyAlignment="1">
      <alignment horizontal="left" vertical="center" wrapText="1"/>
    </xf>
    <xf numFmtId="1" fontId="8" fillId="3" borderId="29" xfId="0" applyNumberFormat="1" applyFont="1" applyFill="1" applyBorder="1" applyAlignment="1">
      <alignment horizontal="left" vertical="center" wrapText="1"/>
    </xf>
    <xf numFmtId="1" fontId="8" fillId="3" borderId="41" xfId="0" applyNumberFormat="1" applyFont="1" applyFill="1" applyBorder="1" applyAlignment="1">
      <alignment horizontal="left" vertical="center" wrapText="1"/>
    </xf>
    <xf numFmtId="1" fontId="8" fillId="3" borderId="0" xfId="0" applyNumberFormat="1" applyFont="1" applyFill="1" applyAlignment="1">
      <alignment horizontal="left" vertical="center" wrapText="1"/>
    </xf>
    <xf numFmtId="1" fontId="8" fillId="3" borderId="10" xfId="0" applyNumberFormat="1" applyFont="1" applyFill="1" applyBorder="1" applyAlignment="1">
      <alignment horizontal="left" vertical="center" wrapText="1"/>
    </xf>
    <xf numFmtId="1" fontId="8" fillId="0" borderId="23" xfId="0" applyNumberFormat="1" applyFont="1" applyBorder="1" applyAlignment="1">
      <alignment horizontal="left" vertical="center" wrapText="1"/>
    </xf>
    <xf numFmtId="1" fontId="8" fillId="0" borderId="46" xfId="0" applyNumberFormat="1" applyFont="1" applyBorder="1" applyAlignment="1">
      <alignment horizontal="left" vertical="center" wrapText="1"/>
    </xf>
    <xf numFmtId="1" fontId="8" fillId="0" borderId="106" xfId="0" applyNumberFormat="1" applyFont="1" applyBorder="1" applyAlignment="1">
      <alignment horizontal="left" vertical="center" wrapText="1"/>
    </xf>
    <xf numFmtId="1" fontId="8" fillId="3" borderId="6" xfId="0" applyNumberFormat="1" applyFont="1" applyFill="1" applyBorder="1" applyAlignment="1">
      <alignment horizontal="center"/>
    </xf>
    <xf numFmtId="1" fontId="8" fillId="3" borderId="14" xfId="0" applyNumberFormat="1" applyFont="1" applyFill="1" applyBorder="1" applyAlignment="1">
      <alignment horizontal="center"/>
    </xf>
    <xf numFmtId="1" fontId="8" fillId="12" borderId="15" xfId="0" applyNumberFormat="1" applyFont="1" applyFill="1" applyBorder="1" applyAlignment="1">
      <alignment horizontal="center" vertical="center" wrapText="1"/>
    </xf>
    <xf numFmtId="1" fontId="8" fillId="12" borderId="18" xfId="0" applyNumberFormat="1" applyFont="1" applyFill="1" applyBorder="1" applyAlignment="1">
      <alignment horizontal="center" vertical="center" wrapText="1"/>
    </xf>
    <xf numFmtId="1" fontId="8" fillId="0" borderId="41" xfId="0" applyNumberFormat="1" applyFont="1" applyBorder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" fontId="8" fillId="0" borderId="6" xfId="0" applyNumberFormat="1" applyFont="1" applyBorder="1" applyAlignment="1">
      <alignment horizontal="center" vertical="center"/>
    </xf>
    <xf numFmtId="1" fontId="8" fillId="12" borderId="9" xfId="0" applyNumberFormat="1" applyFont="1" applyFill="1" applyBorder="1" applyAlignment="1">
      <alignment horizontal="center" vertical="center" wrapText="1"/>
    </xf>
    <xf numFmtId="1" fontId="8" fillId="3" borderId="56" xfId="0" applyNumberFormat="1" applyFont="1" applyFill="1" applyBorder="1" applyAlignment="1">
      <alignment horizontal="left" vertical="center"/>
    </xf>
    <xf numFmtId="1" fontId="8" fillId="3" borderId="47" xfId="0" applyNumberFormat="1" applyFont="1" applyFill="1" applyBorder="1" applyAlignment="1">
      <alignment horizontal="left" vertical="center"/>
    </xf>
    <xf numFmtId="1" fontId="8" fillId="3" borderId="89" xfId="0" applyNumberFormat="1" applyFont="1" applyFill="1" applyBorder="1" applyAlignment="1">
      <alignment horizontal="left" vertical="center" wrapText="1"/>
    </xf>
    <xf numFmtId="1" fontId="8" fillId="3" borderId="37" xfId="0" applyNumberFormat="1" applyFont="1" applyFill="1" applyBorder="1" applyAlignment="1">
      <alignment horizontal="left" vertical="center" wrapText="1"/>
    </xf>
    <xf numFmtId="1" fontId="8" fillId="4" borderId="64" xfId="0" applyNumberFormat="1" applyFont="1" applyFill="1" applyBorder="1" applyAlignment="1">
      <alignment horizontal="center" vertical="center" wrapText="1"/>
    </xf>
    <xf numFmtId="0" fontId="8" fillId="4" borderId="88" xfId="0" applyFont="1" applyFill="1" applyBorder="1" applyAlignment="1">
      <alignment horizontal="left" vertical="center"/>
    </xf>
    <xf numFmtId="0" fontId="8" fillId="4" borderId="37" xfId="0" applyFont="1" applyFill="1" applyBorder="1" applyAlignment="1">
      <alignment horizontal="left" vertical="center"/>
    </xf>
    <xf numFmtId="1" fontId="8" fillId="4" borderId="56" xfId="0" applyNumberFormat="1" applyFont="1" applyFill="1" applyBorder="1" applyAlignment="1">
      <alignment horizontal="left" vertical="center" wrapText="1"/>
    </xf>
    <xf numFmtId="1" fontId="8" fillId="4" borderId="48" xfId="0" applyNumberFormat="1" applyFont="1" applyFill="1" applyBorder="1" applyAlignment="1">
      <alignment horizontal="left" vertical="center" wrapText="1"/>
    </xf>
    <xf numFmtId="1" fontId="8" fillId="4" borderId="47" xfId="0" applyNumberFormat="1" applyFont="1" applyFill="1" applyBorder="1" applyAlignment="1">
      <alignment horizontal="left" vertical="center" wrapText="1"/>
    </xf>
    <xf numFmtId="1" fontId="8" fillId="0" borderId="48" xfId="0" applyNumberFormat="1" applyFont="1" applyBorder="1" applyAlignment="1">
      <alignment horizontal="left" vertical="center" wrapText="1"/>
    </xf>
    <xf numFmtId="1" fontId="8" fillId="4" borderId="10" xfId="0" applyNumberFormat="1" applyFont="1" applyFill="1" applyBorder="1" applyAlignment="1">
      <alignment horizontal="center" vertical="center" wrapText="1"/>
    </xf>
    <xf numFmtId="1" fontId="8" fillId="4" borderId="31" xfId="0" applyNumberFormat="1" applyFont="1" applyFill="1" applyBorder="1" applyAlignment="1">
      <alignment horizontal="left" vertical="center" wrapText="1"/>
    </xf>
    <xf numFmtId="1" fontId="8" fillId="4" borderId="57" xfId="0" applyNumberFormat="1" applyFont="1" applyFill="1" applyBorder="1" applyAlignment="1">
      <alignment horizontal="left" vertical="center" wrapText="1"/>
    </xf>
    <xf numFmtId="1" fontId="8" fillId="4" borderId="29" xfId="0" applyNumberFormat="1" applyFont="1" applyFill="1" applyBorder="1" applyAlignment="1">
      <alignment horizontal="left" vertical="center" wrapText="1"/>
    </xf>
    <xf numFmtId="1" fontId="8" fillId="0" borderId="64" xfId="0" applyNumberFormat="1" applyFont="1" applyBorder="1" applyAlignment="1">
      <alignment horizontal="center" vertical="center" wrapText="1"/>
    </xf>
    <xf numFmtId="1" fontId="8" fillId="4" borderId="33" xfId="0" applyNumberFormat="1" applyFont="1" applyFill="1" applyBorder="1" applyAlignment="1">
      <alignment horizontal="left" vertical="center" wrapText="1"/>
    </xf>
    <xf numFmtId="1" fontId="8" fillId="3" borderId="59" xfId="0" applyNumberFormat="1" applyFont="1" applyFill="1" applyBorder="1" applyAlignment="1">
      <alignment horizontal="left" vertical="center" wrapText="1"/>
    </xf>
    <xf numFmtId="1" fontId="8" fillId="3" borderId="60" xfId="0" applyNumberFormat="1" applyFont="1" applyFill="1" applyBorder="1" applyAlignment="1">
      <alignment horizontal="left" vertical="center" wrapText="1"/>
    </xf>
    <xf numFmtId="1" fontId="8" fillId="3" borderId="53" xfId="0" applyNumberFormat="1" applyFont="1" applyFill="1" applyBorder="1" applyAlignment="1">
      <alignment horizontal="left" vertical="center" wrapText="1"/>
    </xf>
    <xf numFmtId="1" fontId="8" fillId="0" borderId="33" xfId="0" applyNumberFormat="1" applyFont="1" applyBorder="1" applyAlignment="1">
      <alignment horizontal="left" vertical="center" wrapText="1"/>
    </xf>
    <xf numFmtId="1" fontId="8" fillId="4" borderId="59" xfId="0" applyNumberFormat="1" applyFont="1" applyFill="1" applyBorder="1" applyAlignment="1">
      <alignment horizontal="left" vertical="center" wrapText="1"/>
    </xf>
    <xf numFmtId="1" fontId="8" fillId="4" borderId="60" xfId="0" applyNumberFormat="1" applyFont="1" applyFill="1" applyBorder="1" applyAlignment="1">
      <alignment horizontal="left" vertical="center" wrapText="1"/>
    </xf>
    <xf numFmtId="1" fontId="8" fillId="4" borderId="53" xfId="0" applyNumberFormat="1" applyFont="1" applyFill="1" applyBorder="1" applyAlignment="1">
      <alignment horizontal="left" vertical="center" wrapText="1"/>
    </xf>
    <xf numFmtId="1" fontId="8" fillId="3" borderId="33" xfId="0" applyNumberFormat="1" applyFont="1" applyFill="1" applyBorder="1" applyAlignment="1">
      <alignment horizontal="left" vertical="center" wrapText="1"/>
    </xf>
    <xf numFmtId="1" fontId="8" fillId="3" borderId="9" xfId="0" applyNumberFormat="1" applyFont="1" applyFill="1" applyBorder="1" applyAlignment="1">
      <alignment horizontal="center" vertical="center" wrapText="1"/>
    </xf>
    <xf numFmtId="1" fontId="8" fillId="3" borderId="18" xfId="0" applyNumberFormat="1" applyFont="1" applyFill="1" applyBorder="1" applyAlignment="1">
      <alignment horizontal="center" vertical="center" wrapText="1"/>
    </xf>
    <xf numFmtId="1" fontId="8" fillId="0" borderId="50" xfId="0" applyNumberFormat="1" applyFont="1" applyBorder="1" applyAlignment="1">
      <alignment horizontal="left" vertical="center" wrapText="1"/>
    </xf>
    <xf numFmtId="1" fontId="8" fillId="0" borderId="89" xfId="0" applyNumberFormat="1" applyFont="1" applyBorder="1" applyAlignment="1">
      <alignment horizontal="left" vertical="center" wrapText="1"/>
    </xf>
    <xf numFmtId="1" fontId="8" fillId="0" borderId="88" xfId="0" applyNumberFormat="1" applyFont="1" applyBorder="1" applyAlignment="1">
      <alignment horizontal="left" vertical="center" wrapText="1"/>
    </xf>
    <xf numFmtId="1" fontId="8" fillId="0" borderId="37" xfId="0" applyNumberFormat="1" applyFont="1" applyBorder="1" applyAlignment="1">
      <alignment horizontal="left" vertical="center" wrapText="1"/>
    </xf>
    <xf numFmtId="1" fontId="8" fillId="0" borderId="9" xfId="0" applyNumberFormat="1" applyFont="1" applyBorder="1" applyAlignment="1">
      <alignment horizontal="left" vertical="center" wrapText="1"/>
    </xf>
    <xf numFmtId="1" fontId="8" fillId="0" borderId="18" xfId="0" applyNumberFormat="1" applyFont="1" applyBorder="1" applyAlignment="1">
      <alignment horizontal="left" vertical="center" wrapText="1"/>
    </xf>
    <xf numFmtId="1" fontId="8" fillId="0" borderId="56" xfId="0" applyNumberFormat="1" applyFont="1" applyBorder="1" applyAlignment="1">
      <alignment horizontal="left"/>
    </xf>
    <xf numFmtId="1" fontId="8" fillId="0" borderId="47" xfId="0" applyNumberFormat="1" applyFont="1" applyBorder="1" applyAlignment="1">
      <alignment horizontal="left"/>
    </xf>
    <xf numFmtId="1" fontId="8" fillId="0" borderId="25" xfId="0" applyNumberFormat="1" applyFont="1" applyBorder="1" applyAlignment="1">
      <alignment horizontal="left" vertical="center" wrapText="1"/>
    </xf>
    <xf numFmtId="1" fontId="8" fillId="0" borderId="61" xfId="0" applyNumberFormat="1" applyFont="1" applyBorder="1" applyAlignment="1">
      <alignment horizontal="left" vertical="center" wrapText="1"/>
    </xf>
    <xf numFmtId="1" fontId="8" fillId="0" borderId="22" xfId="0" applyNumberFormat="1" applyFont="1" applyBorder="1" applyAlignment="1">
      <alignment horizontal="left" vertical="center" wrapText="1"/>
    </xf>
    <xf numFmtId="1" fontId="8" fillId="0" borderId="59" xfId="0" applyNumberFormat="1" applyFont="1" applyBorder="1" applyAlignment="1">
      <alignment horizontal="left" vertical="center" wrapText="1"/>
    </xf>
    <xf numFmtId="1" fontId="8" fillId="0" borderId="60" xfId="0" applyNumberFormat="1" applyFont="1" applyBorder="1" applyAlignment="1">
      <alignment horizontal="left" vertical="center" wrapText="1"/>
    </xf>
    <xf numFmtId="1" fontId="8" fillId="0" borderId="53" xfId="0" applyNumberFormat="1" applyFont="1" applyBorder="1" applyAlignment="1">
      <alignment horizontal="left" vertical="center" wrapText="1"/>
    </xf>
    <xf numFmtId="1" fontId="8" fillId="0" borderId="6" xfId="0" applyNumberFormat="1" applyFont="1" applyBorder="1" applyAlignment="1">
      <alignment horizontal="left" vertical="center" wrapText="1"/>
    </xf>
    <xf numFmtId="1" fontId="8" fillId="0" borderId="7" xfId="0" applyNumberFormat="1" applyFont="1" applyBorder="1" applyAlignment="1">
      <alignment horizontal="left" vertical="center" wrapText="1"/>
    </xf>
    <xf numFmtId="1" fontId="8" fillId="0" borderId="14" xfId="0" applyNumberFormat="1" applyFont="1" applyBorder="1" applyAlignment="1">
      <alignment horizontal="left" vertical="center" wrapText="1"/>
    </xf>
    <xf numFmtId="1" fontId="8" fillId="3" borderId="6" xfId="0" applyNumberFormat="1" applyFont="1" applyFill="1" applyBorder="1" applyAlignment="1">
      <alignment horizontal="center" vertical="center"/>
    </xf>
    <xf numFmtId="1" fontId="8" fillId="3" borderId="14" xfId="0" applyNumberFormat="1" applyFont="1" applyFill="1" applyBorder="1" applyAlignment="1">
      <alignment horizontal="center" vertical="center"/>
    </xf>
    <xf numFmtId="1" fontId="8" fillId="0" borderId="12" xfId="0" applyNumberFormat="1" applyFont="1" applyBorder="1" applyAlignment="1">
      <alignment horizontal="center"/>
    </xf>
    <xf numFmtId="1" fontId="8" fillId="0" borderId="41" xfId="0" applyNumberFormat="1" applyFont="1" applyBorder="1"/>
    <xf numFmtId="1" fontId="8" fillId="0" borderId="0" xfId="0" applyNumberFormat="1" applyFont="1"/>
    <xf numFmtId="1" fontId="8" fillId="0" borderId="65" xfId="0" applyNumberFormat="1" applyFont="1" applyBorder="1" applyAlignment="1">
      <alignment horizontal="center" vertical="center" wrapText="1"/>
    </xf>
    <xf numFmtId="1" fontId="8" fillId="0" borderId="67" xfId="0" applyNumberFormat="1" applyFont="1" applyBorder="1" applyAlignment="1">
      <alignment horizontal="center" vertical="center" wrapText="1"/>
    </xf>
    <xf numFmtId="1" fontId="8" fillId="0" borderId="68" xfId="0" applyNumberFormat="1" applyFont="1" applyBorder="1" applyAlignment="1">
      <alignment horizontal="center" vertical="center" wrapText="1"/>
    </xf>
    <xf numFmtId="1" fontId="8" fillId="0" borderId="6" xfId="0" applyNumberFormat="1" applyFont="1" applyBorder="1" applyAlignment="1">
      <alignment horizontal="center"/>
    </xf>
    <xf numFmtId="1" fontId="8" fillId="0" borderId="14" xfId="0" applyNumberFormat="1" applyFont="1" applyBorder="1" applyAlignment="1">
      <alignment horizontal="center"/>
    </xf>
    <xf numFmtId="1" fontId="8" fillId="0" borderId="66" xfId="0" applyNumberFormat="1" applyFont="1" applyBorder="1" applyAlignment="1">
      <alignment horizontal="center"/>
    </xf>
    <xf numFmtId="1" fontId="2" fillId="0" borderId="0" xfId="0" applyNumberFormat="1" applyFont="1"/>
    <xf numFmtId="1" fontId="8" fillId="0" borderId="45" xfId="0" applyNumberFormat="1" applyFont="1" applyBorder="1" applyAlignment="1">
      <alignment horizontal="left" vertical="center" wrapText="1"/>
    </xf>
    <xf numFmtId="1" fontId="8" fillId="0" borderId="22" xfId="0" applyNumberFormat="1" applyFont="1" applyBorder="1" applyAlignment="1">
      <alignment horizontal="center" vertical="center" wrapText="1"/>
    </xf>
    <xf numFmtId="1" fontId="8" fillId="0" borderId="12" xfId="0" applyNumberFormat="1" applyFont="1" applyBorder="1"/>
    <xf numFmtId="1" fontId="8" fillId="3" borderId="41" xfId="0" applyNumberFormat="1" applyFont="1" applyFill="1" applyBorder="1" applyAlignment="1">
      <alignment horizontal="center"/>
    </xf>
    <xf numFmtId="1" fontId="8" fillId="3" borderId="0" xfId="0" applyNumberFormat="1" applyFont="1" applyFill="1" applyAlignment="1">
      <alignment horizontal="center"/>
    </xf>
    <xf numFmtId="1" fontId="3" fillId="0" borderId="0" xfId="0" applyNumberFormat="1" applyFont="1" applyAlignment="1">
      <alignment horizontal="center" vertical="center" wrapText="1"/>
    </xf>
    <xf numFmtId="0" fontId="4" fillId="0" borderId="2" xfId="0" applyFont="1" applyBorder="1"/>
    <xf numFmtId="0" fontId="4" fillId="0" borderId="0" xfId="0" applyFont="1"/>
    <xf numFmtId="1" fontId="8" fillId="0" borderId="243" xfId="0" applyNumberFormat="1" applyFont="1" applyBorder="1" applyAlignment="1">
      <alignment horizontal="center" vertical="center" wrapText="1"/>
    </xf>
    <xf numFmtId="1" fontId="8" fillId="0" borderId="182" xfId="0" applyNumberFormat="1" applyFont="1" applyBorder="1" applyAlignment="1">
      <alignment horizontal="center" vertical="center" wrapText="1"/>
    </xf>
    <xf numFmtId="1" fontId="8" fillId="0" borderId="275" xfId="0" applyNumberFormat="1" applyFont="1" applyBorder="1" applyAlignment="1">
      <alignment horizontal="center" vertical="center" wrapText="1"/>
    </xf>
    <xf numFmtId="1" fontId="8" fillId="0" borderId="280" xfId="0" applyNumberFormat="1" applyFont="1" applyBorder="1" applyAlignment="1" applyProtection="1">
      <alignment horizontal="center" vertical="center" wrapText="1"/>
      <protection hidden="1"/>
    </xf>
    <xf numFmtId="1" fontId="8" fillId="0" borderId="195" xfId="0" applyNumberFormat="1" applyFont="1" applyBorder="1" applyAlignment="1" applyProtection="1">
      <alignment horizontal="left" vertical="center" wrapText="1"/>
      <protection hidden="1"/>
    </xf>
    <xf numFmtId="1" fontId="8" fillId="0" borderId="218" xfId="0" applyNumberFormat="1" applyFont="1" applyBorder="1" applyAlignment="1" applyProtection="1">
      <alignment horizontal="left" vertical="center" wrapText="1"/>
      <protection hidden="1"/>
    </xf>
    <xf numFmtId="1" fontId="8" fillId="0" borderId="278" xfId="0" applyNumberFormat="1" applyFont="1" applyBorder="1" applyAlignment="1">
      <alignment horizontal="center" vertical="center" wrapText="1"/>
    </xf>
    <xf numFmtId="1" fontId="8" fillId="0" borderId="188" xfId="0" applyNumberFormat="1" applyFont="1" applyBorder="1" applyAlignment="1">
      <alignment horizontal="center" vertical="center" wrapText="1"/>
    </xf>
    <xf numFmtId="1" fontId="8" fillId="0" borderId="195" xfId="0" applyNumberFormat="1" applyFont="1" applyBorder="1" applyAlignment="1">
      <alignment horizontal="left" vertical="center" wrapText="1"/>
    </xf>
    <xf numFmtId="1" fontId="8" fillId="0" borderId="223" xfId="0" applyNumberFormat="1" applyFont="1" applyBorder="1" applyAlignment="1">
      <alignment horizontal="left" vertical="center" wrapText="1"/>
    </xf>
    <xf numFmtId="1" fontId="8" fillId="0" borderId="218" xfId="0" applyNumberFormat="1" applyFont="1" applyBorder="1" applyAlignment="1">
      <alignment horizontal="left" vertical="center" wrapText="1"/>
    </xf>
    <xf numFmtId="1" fontId="8" fillId="0" borderId="274" xfId="0" applyNumberFormat="1" applyFont="1" applyBorder="1" applyAlignment="1">
      <alignment horizontal="center" vertical="center"/>
    </xf>
    <xf numFmtId="1" fontId="8" fillId="0" borderId="186" xfId="0" applyNumberFormat="1" applyFont="1" applyBorder="1" applyAlignment="1">
      <alignment horizontal="center" vertical="center"/>
    </xf>
    <xf numFmtId="1" fontId="8" fillId="0" borderId="187" xfId="0" applyNumberFormat="1" applyFont="1" applyBorder="1" applyAlignment="1">
      <alignment horizontal="center" vertical="center"/>
    </xf>
    <xf numFmtId="1" fontId="8" fillId="0" borderId="185" xfId="0" applyNumberFormat="1" applyFont="1" applyBorder="1" applyAlignment="1">
      <alignment horizontal="center" vertical="center"/>
    </xf>
    <xf numFmtId="1" fontId="8" fillId="4" borderId="274" xfId="0" applyNumberFormat="1" applyFont="1" applyFill="1" applyBorder="1" applyAlignment="1">
      <alignment horizontal="center" vertical="center" wrapText="1"/>
    </xf>
    <xf numFmtId="1" fontId="8" fillId="4" borderId="186" xfId="0" applyNumberFormat="1" applyFont="1" applyFill="1" applyBorder="1" applyAlignment="1">
      <alignment horizontal="center" vertical="center" wrapText="1"/>
    </xf>
    <xf numFmtId="1" fontId="8" fillId="4" borderId="187" xfId="0" applyNumberFormat="1" applyFont="1" applyFill="1" applyBorder="1" applyAlignment="1">
      <alignment horizontal="center" vertical="center" wrapText="1"/>
    </xf>
    <xf numFmtId="1" fontId="8" fillId="4" borderId="185" xfId="0" applyNumberFormat="1" applyFont="1" applyFill="1" applyBorder="1" applyAlignment="1">
      <alignment horizontal="center" vertical="center" wrapText="1"/>
    </xf>
    <xf numFmtId="1" fontId="8" fillId="0" borderId="276" xfId="0" applyNumberFormat="1" applyFont="1" applyBorder="1" applyAlignment="1">
      <alignment horizontal="center" vertical="center" wrapText="1"/>
    </xf>
    <xf numFmtId="1" fontId="8" fillId="0" borderId="277" xfId="0" applyNumberFormat="1" applyFont="1" applyBorder="1" applyAlignment="1">
      <alignment horizontal="center" vertical="center" wrapText="1"/>
    </xf>
    <xf numFmtId="1" fontId="8" fillId="0" borderId="185" xfId="0" applyNumberFormat="1" applyFont="1" applyBorder="1" applyAlignment="1">
      <alignment horizontal="center" vertical="center" wrapText="1"/>
    </xf>
    <xf numFmtId="1" fontId="1" fillId="3" borderId="191" xfId="0" applyNumberFormat="1" applyFont="1" applyFill="1" applyBorder="1" applyAlignment="1">
      <alignment horizontal="center" vertical="center" wrapText="1"/>
    </xf>
    <xf numFmtId="1" fontId="8" fillId="3" borderId="192" xfId="0" applyNumberFormat="1" applyFont="1" applyFill="1" applyBorder="1" applyAlignment="1">
      <alignment horizontal="left" vertical="center" wrapText="1"/>
    </xf>
    <xf numFmtId="1" fontId="8" fillId="0" borderId="191" xfId="0" applyNumberFormat="1" applyFont="1" applyBorder="1" applyAlignment="1">
      <alignment horizontal="center" vertical="center" wrapText="1"/>
    </xf>
    <xf numFmtId="1" fontId="8" fillId="3" borderId="195" xfId="0" applyNumberFormat="1" applyFont="1" applyFill="1" applyBorder="1" applyAlignment="1">
      <alignment horizontal="left" vertical="center" wrapText="1"/>
    </xf>
    <xf numFmtId="1" fontId="8" fillId="3" borderId="218" xfId="0" applyNumberFormat="1" applyFont="1" applyFill="1" applyBorder="1" applyAlignment="1">
      <alignment horizontal="left" vertical="center" wrapText="1"/>
    </xf>
    <xf numFmtId="1" fontId="8" fillId="4" borderId="191" xfId="0" applyNumberFormat="1" applyFont="1" applyFill="1" applyBorder="1" applyAlignment="1">
      <alignment horizontal="left" vertical="center" wrapText="1"/>
    </xf>
    <xf numFmtId="1" fontId="8" fillId="4" borderId="243" xfId="0" applyNumberFormat="1" applyFont="1" applyFill="1" applyBorder="1" applyAlignment="1">
      <alignment horizontal="center" vertical="center" wrapText="1"/>
    </xf>
    <xf numFmtId="1" fontId="8" fillId="4" borderId="191" xfId="0" applyNumberFormat="1" applyFont="1" applyFill="1" applyBorder="1" applyAlignment="1">
      <alignment horizontal="center" vertical="center" wrapText="1"/>
    </xf>
    <xf numFmtId="1" fontId="8" fillId="0" borderId="200" xfId="0" applyNumberFormat="1" applyFont="1" applyBorder="1" applyAlignment="1">
      <alignment horizontal="center" vertical="center" wrapText="1"/>
    </xf>
    <xf numFmtId="1" fontId="8" fillId="4" borderId="200" xfId="0" applyNumberFormat="1" applyFont="1" applyFill="1" applyBorder="1" applyAlignment="1">
      <alignment horizontal="center" vertical="center" wrapText="1"/>
    </xf>
    <xf numFmtId="1" fontId="8" fillId="0" borderId="192" xfId="0" applyNumberFormat="1" applyFont="1" applyBorder="1" applyAlignment="1">
      <alignment horizontal="center" vertical="center" wrapText="1"/>
    </xf>
    <xf numFmtId="1" fontId="8" fillId="0" borderId="195" xfId="0" applyNumberFormat="1" applyFont="1" applyBorder="1" applyAlignment="1">
      <alignment horizontal="left" wrapText="1"/>
    </xf>
    <xf numFmtId="1" fontId="8" fillId="0" borderId="218" xfId="0" applyNumberFormat="1" applyFont="1" applyBorder="1" applyAlignment="1">
      <alignment horizontal="left" wrapText="1"/>
    </xf>
    <xf numFmtId="1" fontId="8" fillId="4" borderId="203" xfId="0" applyNumberFormat="1" applyFont="1" applyFill="1" applyBorder="1" applyAlignment="1">
      <alignment horizontal="center" vertical="center" wrapText="1"/>
    </xf>
    <xf numFmtId="1" fontId="8" fillId="4" borderId="225" xfId="0" applyNumberFormat="1" applyFont="1" applyFill="1" applyBorder="1" applyAlignment="1">
      <alignment horizontal="center" vertical="center" wrapText="1"/>
    </xf>
    <xf numFmtId="1" fontId="8" fillId="0" borderId="220" xfId="0" applyNumberFormat="1" applyFont="1" applyBorder="1" applyAlignment="1">
      <alignment horizontal="center" vertical="center" wrapText="1"/>
    </xf>
    <xf numFmtId="1" fontId="8" fillId="0" borderId="225" xfId="0" applyNumberFormat="1" applyFont="1" applyBorder="1" applyAlignment="1">
      <alignment horizontal="center" vertical="center" wrapText="1"/>
    </xf>
    <xf numFmtId="1" fontId="8" fillId="0" borderId="226" xfId="0" applyNumberFormat="1" applyFont="1" applyBorder="1" applyAlignment="1">
      <alignment horizontal="center" vertical="center" wrapText="1"/>
    </xf>
    <xf numFmtId="1" fontId="8" fillId="0" borderId="226" xfId="0" applyNumberFormat="1" applyFont="1" applyBorder="1" applyAlignment="1">
      <alignment horizontal="center" vertical="center"/>
    </xf>
    <xf numFmtId="1" fontId="8" fillId="0" borderId="225" xfId="0" applyNumberFormat="1" applyFont="1" applyBorder="1" applyAlignment="1">
      <alignment horizontal="center" vertical="center"/>
    </xf>
    <xf numFmtId="1" fontId="8" fillId="0" borderId="221" xfId="0" applyNumberFormat="1" applyFont="1" applyBorder="1" applyAlignment="1">
      <alignment horizontal="center" vertical="center" wrapText="1"/>
    </xf>
    <xf numFmtId="1" fontId="8" fillId="0" borderId="211" xfId="0" applyNumberFormat="1" applyFont="1" applyBorder="1" applyAlignment="1">
      <alignment horizontal="center" vertical="center" wrapText="1"/>
    </xf>
    <xf numFmtId="1" fontId="8" fillId="0" borderId="199" xfId="0" applyNumberFormat="1" applyFont="1" applyBorder="1" applyAlignment="1">
      <alignment horizontal="center" vertical="center" wrapText="1"/>
    </xf>
    <xf numFmtId="1" fontId="8" fillId="0" borderId="234" xfId="0" applyNumberFormat="1" applyFont="1" applyBorder="1" applyAlignment="1">
      <alignment horizontal="center" vertical="center" wrapText="1"/>
    </xf>
    <xf numFmtId="1" fontId="8" fillId="0" borderId="181" xfId="0" applyNumberFormat="1" applyFont="1" applyBorder="1" applyAlignment="1">
      <alignment horizontal="center" vertical="center" wrapText="1"/>
    </xf>
    <xf numFmtId="1" fontId="8" fillId="0" borderId="212" xfId="0" applyNumberFormat="1" applyFont="1" applyBorder="1" applyAlignment="1">
      <alignment horizontal="center" vertical="center" wrapText="1"/>
    </xf>
    <xf numFmtId="1" fontId="8" fillId="4" borderId="209" xfId="0" applyNumberFormat="1" applyFont="1" applyFill="1" applyBorder="1" applyAlignment="1">
      <alignment horizontal="center" vertical="center" wrapText="1"/>
    </xf>
    <xf numFmtId="1" fontId="8" fillId="4" borderId="206" xfId="0" applyNumberFormat="1" applyFont="1" applyFill="1" applyBorder="1" applyAlignment="1">
      <alignment horizontal="center" vertical="center" wrapText="1"/>
    </xf>
    <xf numFmtId="1" fontId="8" fillId="4" borderId="204" xfId="0" applyNumberFormat="1" applyFont="1" applyFill="1" applyBorder="1" applyAlignment="1">
      <alignment horizontal="center" vertical="center" wrapText="1"/>
    </xf>
    <xf numFmtId="1" fontId="8" fillId="4" borderId="198" xfId="0" applyNumberFormat="1" applyFont="1" applyFill="1" applyBorder="1" applyAlignment="1">
      <alignment horizontal="center" vertical="center" wrapText="1"/>
    </xf>
    <xf numFmtId="1" fontId="8" fillId="0" borderId="221" xfId="0" applyNumberFormat="1" applyFont="1" applyBorder="1" applyAlignment="1">
      <alignment horizontal="center" vertical="center"/>
    </xf>
    <xf numFmtId="1" fontId="8" fillId="4" borderId="234" xfId="0" applyNumberFormat="1" applyFont="1" applyFill="1" applyBorder="1" applyAlignment="1">
      <alignment horizontal="center" vertical="center" wrapText="1"/>
    </xf>
    <xf numFmtId="1" fontId="8" fillId="4" borderId="212" xfId="0" applyNumberFormat="1" applyFont="1" applyFill="1" applyBorder="1" applyAlignment="1">
      <alignment horizontal="center" vertical="center" wrapText="1"/>
    </xf>
    <xf numFmtId="1" fontId="8" fillId="0" borderId="126" xfId="0" applyNumberFormat="1" applyFont="1" applyBorder="1" applyAlignment="1">
      <alignment horizontal="left" vertical="center" wrapText="1"/>
    </xf>
    <xf numFmtId="1" fontId="8" fillId="0" borderId="127" xfId="0" applyNumberFormat="1" applyFont="1" applyBorder="1" applyAlignment="1">
      <alignment horizontal="left" vertical="center" wrapText="1"/>
    </xf>
    <xf numFmtId="1" fontId="8" fillId="0" borderId="129" xfId="0" applyNumberFormat="1" applyFont="1" applyBorder="1" applyAlignment="1">
      <alignment horizontal="left" vertical="center" wrapText="1"/>
    </xf>
    <xf numFmtId="1" fontId="8" fillId="3" borderId="162" xfId="0" applyNumberFormat="1" applyFont="1" applyFill="1" applyBorder="1" applyAlignment="1">
      <alignment horizontal="center" vertical="center" wrapText="1"/>
    </xf>
    <xf numFmtId="1" fontId="8" fillId="3" borderId="193" xfId="0" applyNumberFormat="1" applyFont="1" applyFill="1" applyBorder="1" applyAlignment="1">
      <alignment horizontal="center" vertical="center" wrapText="1"/>
    </xf>
    <xf numFmtId="1" fontId="8" fillId="3" borderId="187" xfId="0" applyNumberFormat="1" applyFont="1" applyFill="1" applyBorder="1" applyAlignment="1">
      <alignment horizontal="center" vertical="center" wrapText="1"/>
    </xf>
    <xf numFmtId="1" fontId="8" fillId="3" borderId="185" xfId="0" applyNumberFormat="1" applyFont="1" applyFill="1" applyBorder="1" applyAlignment="1">
      <alignment horizontal="center" vertical="center" wrapText="1"/>
    </xf>
    <xf numFmtId="1" fontId="8" fillId="0" borderId="162" xfId="0" applyNumberFormat="1" applyFont="1" applyBorder="1" applyAlignment="1">
      <alignment horizontal="center" vertical="center" wrapText="1"/>
    </xf>
    <xf numFmtId="1" fontId="8" fillId="0" borderId="193" xfId="0" applyNumberFormat="1" applyFont="1" applyBorder="1" applyAlignment="1">
      <alignment horizontal="center" vertical="center" wrapText="1"/>
    </xf>
    <xf numFmtId="1" fontId="8" fillId="0" borderId="187" xfId="0" applyNumberFormat="1" applyFont="1" applyBorder="1" applyAlignment="1">
      <alignment horizontal="center" vertical="center" wrapText="1"/>
    </xf>
    <xf numFmtId="1" fontId="8" fillId="0" borderId="222" xfId="0" applyNumberFormat="1" applyFont="1" applyBorder="1" applyAlignment="1">
      <alignment horizontal="center" vertical="center"/>
    </xf>
    <xf numFmtId="1" fontId="8" fillId="0" borderId="227" xfId="0" applyNumberFormat="1" applyFont="1" applyBorder="1" applyAlignment="1">
      <alignment horizontal="center" vertical="center"/>
    </xf>
    <xf numFmtId="1" fontId="8" fillId="0" borderId="228" xfId="0" applyNumberFormat="1" applyFont="1" applyBorder="1" applyAlignment="1">
      <alignment horizontal="center" vertical="center"/>
    </xf>
    <xf numFmtId="1" fontId="8" fillId="0" borderId="222" xfId="0" applyNumberFormat="1" applyFont="1" applyBorder="1" applyAlignment="1">
      <alignment horizontal="center" vertical="center" wrapText="1"/>
    </xf>
    <xf numFmtId="1" fontId="8" fillId="0" borderId="227" xfId="0" applyNumberFormat="1" applyFont="1" applyBorder="1" applyAlignment="1">
      <alignment horizontal="center" vertical="center" wrapText="1"/>
    </xf>
    <xf numFmtId="1" fontId="8" fillId="0" borderId="215" xfId="0" applyNumberFormat="1" applyFont="1" applyBorder="1" applyAlignment="1">
      <alignment horizontal="center" vertical="center" wrapText="1"/>
    </xf>
    <xf numFmtId="1" fontId="8" fillId="0" borderId="228" xfId="0" applyNumberFormat="1" applyFont="1" applyBorder="1" applyAlignment="1">
      <alignment horizontal="center" vertical="center" wrapText="1"/>
    </xf>
    <xf numFmtId="1" fontId="8" fillId="0" borderId="217" xfId="0" applyNumberFormat="1" applyFont="1" applyBorder="1" applyAlignment="1">
      <alignment horizontal="center" vertical="center" wrapText="1"/>
    </xf>
    <xf numFmtId="1" fontId="8" fillId="3" borderId="223" xfId="0" applyNumberFormat="1" applyFont="1" applyFill="1" applyBorder="1" applyAlignment="1">
      <alignment horizontal="left" vertical="center" wrapText="1"/>
    </xf>
    <xf numFmtId="1" fontId="8" fillId="3" borderId="170" xfId="0" applyNumberFormat="1" applyFont="1" applyFill="1" applyBorder="1" applyAlignment="1">
      <alignment horizontal="left" vertical="center" wrapText="1"/>
    </xf>
    <xf numFmtId="1" fontId="8" fillId="3" borderId="228" xfId="0" applyNumberFormat="1" applyFont="1" applyFill="1" applyBorder="1" applyAlignment="1">
      <alignment horizontal="center" vertical="center" wrapText="1"/>
    </xf>
    <xf numFmtId="1" fontId="8" fillId="3" borderId="220" xfId="0" applyNumberFormat="1" applyFont="1" applyFill="1" applyBorder="1" applyAlignment="1">
      <alignment horizontal="center"/>
    </xf>
    <xf numFmtId="1" fontId="8" fillId="3" borderId="225" xfId="0" applyNumberFormat="1" applyFont="1" applyFill="1" applyBorder="1" applyAlignment="1">
      <alignment horizontal="center"/>
    </xf>
    <xf numFmtId="1" fontId="8" fillId="12" borderId="217" xfId="0" applyNumberFormat="1" applyFont="1" applyFill="1" applyBorder="1" applyAlignment="1">
      <alignment horizontal="center" vertical="center" wrapText="1"/>
    </xf>
    <xf numFmtId="1" fontId="8" fillId="0" borderId="220" xfId="0" applyNumberFormat="1" applyFont="1" applyBorder="1" applyAlignment="1">
      <alignment horizontal="center" vertical="center"/>
    </xf>
    <xf numFmtId="1" fontId="8" fillId="4" borderId="217" xfId="0" applyNumberFormat="1" applyFont="1" applyFill="1" applyBorder="1" applyAlignment="1">
      <alignment horizontal="center" vertical="center" wrapText="1"/>
    </xf>
    <xf numFmtId="1" fontId="8" fillId="12" borderId="200" xfId="0" applyNumberFormat="1" applyFont="1" applyFill="1" applyBorder="1" applyAlignment="1">
      <alignment horizontal="center" vertical="center" wrapText="1"/>
    </xf>
    <xf numFmtId="1" fontId="8" fillId="3" borderId="195" xfId="0" applyNumberFormat="1" applyFont="1" applyFill="1" applyBorder="1" applyAlignment="1">
      <alignment horizontal="left" vertical="center"/>
    </xf>
    <xf numFmtId="1" fontId="8" fillId="3" borderId="218" xfId="0" applyNumberFormat="1" applyFont="1" applyFill="1" applyBorder="1" applyAlignment="1">
      <alignment horizontal="left" vertical="center"/>
    </xf>
    <xf numFmtId="1" fontId="8" fillId="4" borderId="224" xfId="0" applyNumberFormat="1" applyFont="1" applyFill="1" applyBorder="1" applyAlignment="1">
      <alignment horizontal="center" vertical="center" wrapText="1"/>
    </xf>
    <xf numFmtId="1" fontId="8" fillId="4" borderId="195" xfId="0" applyNumberFormat="1" applyFont="1" applyFill="1" applyBorder="1" applyAlignment="1">
      <alignment horizontal="left" vertical="center" wrapText="1"/>
    </xf>
    <xf numFmtId="1" fontId="8" fillId="4" borderId="223" xfId="0" applyNumberFormat="1" applyFont="1" applyFill="1" applyBorder="1" applyAlignment="1">
      <alignment horizontal="left" vertical="center" wrapText="1"/>
    </xf>
    <xf numFmtId="1" fontId="8" fillId="4" borderId="218" xfId="0" applyNumberFormat="1" applyFont="1" applyFill="1" applyBorder="1" applyAlignment="1">
      <alignment horizontal="left" vertical="center" wrapText="1"/>
    </xf>
    <xf numFmtId="1" fontId="8" fillId="4" borderId="228" xfId="0" applyNumberFormat="1" applyFont="1" applyFill="1" applyBorder="1" applyAlignment="1">
      <alignment horizontal="center" vertical="center" wrapText="1"/>
    </xf>
    <xf numFmtId="1" fontId="8" fillId="4" borderId="132" xfId="0" applyNumberFormat="1" applyFont="1" applyFill="1" applyBorder="1" applyAlignment="1">
      <alignment horizontal="left" vertical="center" wrapText="1"/>
    </xf>
    <xf numFmtId="1" fontId="8" fillId="4" borderId="170" xfId="0" applyNumberFormat="1" applyFont="1" applyFill="1" applyBorder="1" applyAlignment="1">
      <alignment horizontal="left" vertical="center" wrapText="1"/>
    </xf>
    <xf numFmtId="1" fontId="8" fillId="4" borderId="133" xfId="0" applyNumberFormat="1" applyFont="1" applyFill="1" applyBorder="1" applyAlignment="1">
      <alignment horizontal="left" vertical="center" wrapText="1"/>
    </xf>
    <xf numFmtId="1" fontId="8" fillId="0" borderId="224" xfId="0" applyNumberFormat="1" applyFont="1" applyBorder="1" applyAlignment="1">
      <alignment horizontal="center" vertical="center" wrapText="1"/>
    </xf>
    <xf numFmtId="1" fontId="8" fillId="4" borderId="125" xfId="0" applyNumberFormat="1" applyFont="1" applyFill="1" applyBorder="1" applyAlignment="1">
      <alignment horizontal="left" vertical="center" wrapText="1"/>
    </xf>
    <xf numFmtId="1" fontId="8" fillId="0" borderId="125" xfId="0" applyNumberFormat="1" applyFont="1" applyBorder="1" applyAlignment="1">
      <alignment horizontal="left" vertical="center" wrapText="1"/>
    </xf>
    <xf numFmtId="1" fontId="8" fillId="3" borderId="200" xfId="0" applyNumberFormat="1" applyFont="1" applyFill="1" applyBorder="1" applyAlignment="1">
      <alignment horizontal="center" vertical="center" wrapText="1"/>
    </xf>
    <xf numFmtId="1" fontId="8" fillId="3" borderId="217" xfId="0" applyNumberFormat="1" applyFont="1" applyFill="1" applyBorder="1" applyAlignment="1">
      <alignment horizontal="center" vertical="center" wrapText="1"/>
    </xf>
    <xf numFmtId="1" fontId="8" fillId="0" borderId="192" xfId="0" applyNumberFormat="1" applyFont="1" applyBorder="1" applyAlignment="1">
      <alignment horizontal="left" vertical="center" wrapText="1"/>
    </xf>
    <xf numFmtId="1" fontId="8" fillId="0" borderId="200" xfId="0" applyNumberFormat="1" applyFont="1" applyBorder="1" applyAlignment="1">
      <alignment horizontal="left" vertical="center" wrapText="1"/>
    </xf>
    <xf numFmtId="1" fontId="8" fillId="0" borderId="217" xfId="0" applyNumberFormat="1" applyFont="1" applyBorder="1" applyAlignment="1">
      <alignment horizontal="left" vertical="center" wrapText="1"/>
    </xf>
    <xf numFmtId="1" fontId="8" fillId="0" borderId="195" xfId="0" applyNumberFormat="1" applyFont="1" applyBorder="1" applyAlignment="1">
      <alignment horizontal="left"/>
    </xf>
    <xf numFmtId="1" fontId="8" fillId="0" borderId="218" xfId="0" applyNumberFormat="1" applyFont="1" applyBorder="1" applyAlignment="1">
      <alignment horizontal="left"/>
    </xf>
    <xf numFmtId="1" fontId="8" fillId="0" borderId="220" xfId="0" applyNumberFormat="1" applyFont="1" applyBorder="1" applyAlignment="1">
      <alignment horizontal="left" vertical="center" wrapText="1"/>
    </xf>
    <xf numFmtId="1" fontId="8" fillId="0" borderId="226" xfId="0" applyNumberFormat="1" applyFont="1" applyBorder="1" applyAlignment="1">
      <alignment horizontal="left" vertical="center" wrapText="1"/>
    </xf>
    <xf numFmtId="1" fontId="8" fillId="0" borderId="225" xfId="0" applyNumberFormat="1" applyFont="1" applyBorder="1" applyAlignment="1">
      <alignment horizontal="left" vertical="center" wrapText="1"/>
    </xf>
    <xf numFmtId="1" fontId="8" fillId="3" borderId="222" xfId="0" applyNumberFormat="1" applyFont="1" applyFill="1" applyBorder="1" applyAlignment="1">
      <alignment horizontal="center" vertical="center" wrapText="1"/>
    </xf>
    <xf numFmtId="1" fontId="8" fillId="3" borderId="220" xfId="0" applyNumberFormat="1" applyFont="1" applyFill="1" applyBorder="1" applyAlignment="1">
      <alignment horizontal="center" vertical="center"/>
    </xf>
    <xf numFmtId="1" fontId="8" fillId="3" borderId="225" xfId="0" applyNumberFormat="1" applyFont="1" applyFill="1" applyBorder="1" applyAlignment="1">
      <alignment horizontal="center" vertical="center"/>
    </xf>
    <xf numFmtId="1" fontId="8" fillId="0" borderId="227" xfId="0" applyNumberFormat="1" applyFont="1" applyBorder="1" applyAlignment="1">
      <alignment horizontal="center"/>
    </xf>
    <xf numFmtId="1" fontId="8" fillId="0" borderId="201" xfId="0" applyNumberFormat="1" applyFont="1" applyBorder="1" applyAlignment="1">
      <alignment horizontal="center" vertical="center" wrapText="1"/>
    </xf>
    <xf numFmtId="1" fontId="8" fillId="0" borderId="230" xfId="0" applyNumberFormat="1" applyFont="1" applyBorder="1" applyAlignment="1">
      <alignment horizontal="center" vertical="center" wrapText="1"/>
    </xf>
    <xf numFmtId="1" fontId="8" fillId="0" borderId="220" xfId="0" applyNumberFormat="1" applyFont="1" applyBorder="1" applyAlignment="1">
      <alignment horizontal="center"/>
    </xf>
    <xf numFmtId="1" fontId="8" fillId="0" borderId="225" xfId="0" applyNumberFormat="1" applyFont="1" applyBorder="1" applyAlignment="1">
      <alignment horizontal="center"/>
    </xf>
    <xf numFmtId="1" fontId="8" fillId="0" borderId="215" xfId="0" applyNumberFormat="1" applyFont="1" applyBorder="1" applyAlignment="1">
      <alignment horizontal="center"/>
    </xf>
    <xf numFmtId="1" fontId="8" fillId="0" borderId="176" xfId="0" applyNumberFormat="1" applyFont="1" applyBorder="1" applyAlignment="1">
      <alignment horizontal="left" vertical="center" wrapText="1"/>
    </xf>
    <xf numFmtId="1" fontId="8" fillId="0" borderId="227" xfId="0" applyNumberFormat="1" applyFont="1" applyBorder="1"/>
    <xf numFmtId="1" fontId="8" fillId="0" borderId="316" xfId="0" applyNumberFormat="1" applyFont="1" applyBorder="1" applyAlignment="1">
      <alignment horizontal="center" vertical="center" wrapText="1"/>
    </xf>
    <xf numFmtId="1" fontId="8" fillId="0" borderId="313" xfId="0" applyNumberFormat="1" applyFont="1" applyBorder="1" applyAlignment="1">
      <alignment horizontal="center" vertical="center" wrapText="1"/>
    </xf>
    <xf numFmtId="1" fontId="8" fillId="0" borderId="322" xfId="0" applyNumberFormat="1" applyFont="1" applyBorder="1" applyAlignment="1" applyProtection="1">
      <alignment horizontal="center" vertical="center" wrapText="1"/>
      <protection hidden="1"/>
    </xf>
    <xf numFmtId="1" fontId="8" fillId="0" borderId="318" xfId="0" applyNumberFormat="1" applyFont="1" applyBorder="1" applyAlignment="1" applyProtection="1">
      <alignment horizontal="left" vertical="center" wrapText="1"/>
      <protection hidden="1"/>
    </xf>
    <xf numFmtId="1" fontId="8" fillId="0" borderId="320" xfId="0" applyNumberFormat="1" applyFont="1" applyBorder="1" applyAlignment="1" applyProtection="1">
      <alignment horizontal="left" vertical="center" wrapText="1"/>
      <protection hidden="1"/>
    </xf>
    <xf numFmtId="1" fontId="8" fillId="0" borderId="317" xfId="0" applyNumberFormat="1" applyFont="1" applyBorder="1" applyAlignment="1">
      <alignment horizontal="center" vertical="center" wrapText="1"/>
    </xf>
    <xf numFmtId="1" fontId="8" fillId="0" borderId="318" xfId="0" applyNumberFormat="1" applyFont="1" applyBorder="1" applyAlignment="1">
      <alignment horizontal="left" vertical="center" wrapText="1"/>
    </xf>
    <xf numFmtId="1" fontId="8" fillId="0" borderId="319" xfId="0" applyNumberFormat="1" applyFont="1" applyBorder="1" applyAlignment="1">
      <alignment horizontal="left" vertical="center" wrapText="1"/>
    </xf>
    <xf numFmtId="1" fontId="8" fillId="0" borderId="320" xfId="0" applyNumberFormat="1" applyFont="1" applyBorder="1" applyAlignment="1">
      <alignment horizontal="left" vertical="center" wrapText="1"/>
    </xf>
    <xf numFmtId="1" fontId="8" fillId="0" borderId="312" xfId="0" applyNumberFormat="1" applyFont="1" applyBorder="1" applyAlignment="1">
      <alignment horizontal="center" vertical="center"/>
    </xf>
    <xf numFmtId="1" fontId="8" fillId="4" borderId="312" xfId="0" applyNumberFormat="1" applyFont="1" applyFill="1" applyBorder="1" applyAlignment="1">
      <alignment horizontal="center" vertical="center" wrapText="1"/>
    </xf>
    <xf numFmtId="1" fontId="8" fillId="0" borderId="314" xfId="0" applyNumberFormat="1" applyFont="1" applyBorder="1" applyAlignment="1">
      <alignment horizontal="center" vertical="center" wrapText="1"/>
    </xf>
    <xf numFmtId="1" fontId="8" fillId="0" borderId="315" xfId="0" applyNumberFormat="1" applyFont="1" applyBorder="1" applyAlignment="1">
      <alignment horizontal="center" vertical="center" wrapText="1"/>
    </xf>
    <xf numFmtId="1" fontId="1" fillId="3" borderId="182" xfId="0" applyNumberFormat="1" applyFont="1" applyFill="1" applyBorder="1" applyAlignment="1">
      <alignment horizontal="center" vertical="center" wrapText="1"/>
    </xf>
    <xf numFmtId="1" fontId="8" fillId="4" borderId="182" xfId="0" applyNumberFormat="1" applyFont="1" applyFill="1" applyBorder="1" applyAlignment="1">
      <alignment horizontal="left" vertical="center" wrapText="1"/>
    </xf>
    <xf numFmtId="1" fontId="8" fillId="4" borderId="182" xfId="0" applyNumberFormat="1" applyFont="1" applyFill="1" applyBorder="1" applyAlignment="1">
      <alignment horizontal="center" vertical="center" wrapText="1"/>
    </xf>
    <xf numFmtId="1" fontId="8" fillId="4" borderId="280" xfId="0" applyNumberFormat="1" applyFont="1" applyFill="1" applyBorder="1" applyAlignment="1">
      <alignment horizontal="center" vertical="center" wrapText="1"/>
    </xf>
    <xf numFmtId="1" fontId="8" fillId="0" borderId="280" xfId="0" applyNumberFormat="1" applyFont="1" applyBorder="1" applyAlignment="1">
      <alignment horizontal="center" vertical="center" wrapText="1"/>
    </xf>
    <xf numFmtId="1" fontId="8" fillId="0" borderId="276" xfId="0" applyNumberFormat="1" applyFont="1" applyBorder="1" applyAlignment="1">
      <alignment horizontal="center" vertical="center"/>
    </xf>
    <xf numFmtId="1" fontId="8" fillId="0" borderId="280" xfId="0" applyNumberFormat="1" applyFont="1" applyBorder="1" applyAlignment="1">
      <alignment horizontal="center" vertical="center"/>
    </xf>
    <xf numFmtId="1" fontId="8" fillId="0" borderId="284" xfId="0" applyNumberFormat="1" applyFont="1" applyBorder="1" applyAlignment="1">
      <alignment horizontal="center" vertical="center" wrapText="1"/>
    </xf>
    <xf numFmtId="1" fontId="8" fillId="0" borderId="216" xfId="0" applyNumberFormat="1" applyFont="1" applyBorder="1" applyAlignment="1">
      <alignment horizontal="center" vertical="center" wrapText="1"/>
    </xf>
    <xf numFmtId="1" fontId="8" fillId="0" borderId="254" xfId="0" applyNumberFormat="1" applyFont="1" applyBorder="1" applyAlignment="1">
      <alignment horizontal="center" vertical="center" wrapText="1"/>
    </xf>
    <xf numFmtId="1" fontId="8" fillId="0" borderId="241" xfId="0" applyNumberFormat="1" applyFont="1" applyBorder="1" applyAlignment="1">
      <alignment horizontal="center" vertical="center" wrapText="1"/>
    </xf>
    <xf numFmtId="1" fontId="8" fillId="4" borderId="282" xfId="0" applyNumberFormat="1" applyFont="1" applyFill="1" applyBorder="1" applyAlignment="1">
      <alignment horizontal="center" vertical="center" wrapText="1"/>
    </xf>
    <xf numFmtId="1" fontId="8" fillId="4" borderId="246" xfId="0" applyNumberFormat="1" applyFont="1" applyFill="1" applyBorder="1" applyAlignment="1">
      <alignment horizontal="center" vertical="center" wrapText="1"/>
    </xf>
    <xf numFmtId="1" fontId="8" fillId="0" borderId="277" xfId="0" applyNumberFormat="1" applyFont="1" applyBorder="1" applyAlignment="1">
      <alignment horizontal="center" vertical="center"/>
    </xf>
    <xf numFmtId="1" fontId="8" fillId="4" borderId="254" xfId="0" applyNumberFormat="1" applyFont="1" applyFill="1" applyBorder="1" applyAlignment="1">
      <alignment horizontal="center" vertical="center" wrapText="1"/>
    </xf>
    <xf numFmtId="1" fontId="8" fillId="4" borderId="241" xfId="0" applyNumberFormat="1" applyFont="1" applyFill="1" applyBorder="1" applyAlignment="1">
      <alignment horizontal="center" vertical="center" wrapText="1"/>
    </xf>
    <xf numFmtId="1" fontId="8" fillId="3" borderId="274" xfId="0" applyNumberFormat="1" applyFont="1" applyFill="1" applyBorder="1" applyAlignment="1">
      <alignment horizontal="center" vertical="center" wrapText="1"/>
    </xf>
    <xf numFmtId="1" fontId="8" fillId="3" borderId="186" xfId="0" applyNumberFormat="1" applyFont="1" applyFill="1" applyBorder="1" applyAlignment="1">
      <alignment horizontal="center" vertical="center" wrapText="1"/>
    </xf>
    <xf numFmtId="1" fontId="8" fillId="0" borderId="274" xfId="0" applyNumberFormat="1" applyFont="1" applyBorder="1" applyAlignment="1">
      <alignment horizontal="center" vertical="center" wrapText="1"/>
    </xf>
    <xf numFmtId="1" fontId="8" fillId="0" borderId="186" xfId="0" applyNumberFormat="1" applyFont="1" applyBorder="1" applyAlignment="1">
      <alignment horizontal="center" vertical="center" wrapText="1"/>
    </xf>
    <xf numFmtId="1" fontId="8" fillId="0" borderId="184" xfId="0" applyNumberFormat="1" applyFont="1" applyBorder="1" applyAlignment="1">
      <alignment horizontal="center" vertical="center" wrapText="1"/>
    </xf>
    <xf numFmtId="1" fontId="8" fillId="3" borderId="275" xfId="0" applyNumberFormat="1" applyFont="1" applyFill="1" applyBorder="1" applyAlignment="1">
      <alignment horizontal="center"/>
    </xf>
    <xf numFmtId="1" fontId="8" fillId="3" borderId="280" xfId="0" applyNumberFormat="1" applyFont="1" applyFill="1" applyBorder="1" applyAlignment="1">
      <alignment horizontal="center"/>
    </xf>
    <xf numFmtId="1" fontId="8" fillId="12" borderId="182" xfId="0" applyNumberFormat="1" applyFont="1" applyFill="1" applyBorder="1" applyAlignment="1">
      <alignment horizontal="center" vertical="center" wrapText="1"/>
    </xf>
    <xf numFmtId="1" fontId="8" fillId="0" borderId="275" xfId="0" applyNumberFormat="1" applyFont="1" applyBorder="1" applyAlignment="1">
      <alignment horizontal="center" vertical="center"/>
    </xf>
    <xf numFmtId="1" fontId="8" fillId="12" borderId="243" xfId="0" applyNumberFormat="1" applyFont="1" applyFill="1" applyBorder="1" applyAlignment="1">
      <alignment horizontal="center" vertical="center" wrapText="1"/>
    </xf>
    <xf numFmtId="1" fontId="8" fillId="3" borderId="243" xfId="0" applyNumberFormat="1" applyFont="1" applyFill="1" applyBorder="1" applyAlignment="1">
      <alignment horizontal="center" vertical="center" wrapText="1"/>
    </xf>
    <xf numFmtId="1" fontId="8" fillId="3" borderId="182" xfId="0" applyNumberFormat="1" applyFont="1" applyFill="1" applyBorder="1" applyAlignment="1">
      <alignment horizontal="center" vertical="center" wrapText="1"/>
    </xf>
    <xf numFmtId="1" fontId="8" fillId="0" borderId="243" xfId="0" applyNumberFormat="1" applyFont="1" applyBorder="1" applyAlignment="1">
      <alignment horizontal="left" vertical="center" wrapText="1"/>
    </xf>
    <xf numFmtId="1" fontId="8" fillId="0" borderId="182" xfId="0" applyNumberFormat="1" applyFont="1" applyBorder="1" applyAlignment="1">
      <alignment horizontal="left" vertical="center" wrapText="1"/>
    </xf>
    <xf numFmtId="1" fontId="8" fillId="0" borderId="275" xfId="0" applyNumberFormat="1" applyFont="1" applyBorder="1" applyAlignment="1">
      <alignment horizontal="left" vertical="center" wrapText="1"/>
    </xf>
    <xf numFmtId="1" fontId="8" fillId="0" borderId="276" xfId="0" applyNumberFormat="1" applyFont="1" applyBorder="1" applyAlignment="1">
      <alignment horizontal="left" vertical="center" wrapText="1"/>
    </xf>
    <xf numFmtId="1" fontId="8" fillId="0" borderId="280" xfId="0" applyNumberFormat="1" applyFont="1" applyBorder="1" applyAlignment="1">
      <alignment horizontal="left" vertical="center" wrapText="1"/>
    </xf>
    <xf numFmtId="1" fontId="8" fillId="3" borderId="275" xfId="0" applyNumberFormat="1" applyFont="1" applyFill="1" applyBorder="1" applyAlignment="1">
      <alignment horizontal="center" vertical="center"/>
    </xf>
    <xf numFmtId="1" fontId="8" fillId="3" borderId="280" xfId="0" applyNumberFormat="1" applyFont="1" applyFill="1" applyBorder="1" applyAlignment="1">
      <alignment horizontal="center" vertical="center"/>
    </xf>
    <xf numFmtId="1" fontId="8" fillId="0" borderId="187" xfId="0" applyNumberFormat="1" applyFont="1" applyBorder="1" applyAlignment="1">
      <alignment horizontal="center"/>
    </xf>
    <xf numFmtId="1" fontId="8" fillId="0" borderId="281" xfId="0" applyNumberFormat="1" applyFont="1" applyBorder="1" applyAlignment="1">
      <alignment horizontal="center" vertical="center" wrapText="1"/>
    </xf>
    <xf numFmtId="1" fontId="8" fillId="0" borderId="275" xfId="0" applyNumberFormat="1" applyFont="1" applyBorder="1" applyAlignment="1">
      <alignment horizontal="center"/>
    </xf>
    <xf numFmtId="1" fontId="8" fillId="0" borderId="280" xfId="0" applyNumberFormat="1" applyFont="1" applyBorder="1" applyAlignment="1">
      <alignment horizontal="center"/>
    </xf>
    <xf numFmtId="1" fontId="8" fillId="0" borderId="184" xfId="0" applyNumberFormat="1" applyFont="1" applyBorder="1" applyAlignment="1">
      <alignment horizontal="center"/>
    </xf>
    <xf numFmtId="1" fontId="8" fillId="0" borderId="187" xfId="0" applyNumberFormat="1" applyFont="1" applyBorder="1"/>
    <xf numFmtId="1" fontId="8" fillId="0" borderId="788" xfId="0" applyNumberFormat="1" applyFont="1" applyBorder="1" applyAlignment="1">
      <alignment horizontal="center" vertical="center" wrapText="1"/>
    </xf>
    <xf numFmtId="1" fontId="8" fillId="0" borderId="766" xfId="0" applyNumberFormat="1" applyFont="1" applyBorder="1" applyAlignment="1">
      <alignment horizontal="center" vertical="center" wrapText="1"/>
    </xf>
    <xf numFmtId="1" fontId="8" fillId="0" borderId="838" xfId="0" applyNumberFormat="1" applyFont="1" applyBorder="1" applyAlignment="1">
      <alignment horizontal="center" vertical="center" wrapText="1"/>
    </xf>
    <xf numFmtId="1" fontId="8" fillId="0" borderId="739" xfId="0" applyNumberFormat="1" applyFont="1" applyBorder="1" applyAlignment="1" applyProtection="1">
      <alignment horizontal="center" vertical="center" wrapText="1"/>
      <protection hidden="1"/>
    </xf>
    <xf numFmtId="1" fontId="8" fillId="0" borderId="839" xfId="0" applyNumberFormat="1" applyFont="1" applyBorder="1" applyAlignment="1" applyProtection="1">
      <alignment horizontal="left" vertical="center" wrapText="1"/>
      <protection hidden="1"/>
    </xf>
    <xf numFmtId="1" fontId="8" fillId="0" borderId="841" xfId="0" applyNumberFormat="1" applyFont="1" applyBorder="1" applyAlignment="1" applyProtection="1">
      <alignment horizontal="left" vertical="center" wrapText="1"/>
      <protection hidden="1"/>
    </xf>
    <xf numFmtId="1" fontId="8" fillId="0" borderId="790" xfId="0" applyNumberFormat="1" applyFont="1" applyBorder="1" applyAlignment="1">
      <alignment horizontal="center" vertical="center" wrapText="1"/>
    </xf>
    <xf numFmtId="1" fontId="8" fillId="0" borderId="791" xfId="0" applyNumberFormat="1" applyFont="1" applyBorder="1" applyAlignment="1">
      <alignment horizontal="center" vertical="center" wrapText="1"/>
    </xf>
    <xf numFmtId="1" fontId="8" fillId="0" borderId="839" xfId="0" applyNumberFormat="1" applyFont="1" applyBorder="1" applyAlignment="1">
      <alignment horizontal="left" vertical="center" wrapText="1"/>
    </xf>
    <xf numFmtId="1" fontId="8" fillId="0" borderId="840" xfId="0" applyNumberFormat="1" applyFont="1" applyBorder="1" applyAlignment="1">
      <alignment horizontal="left" vertical="center" wrapText="1"/>
    </xf>
    <xf numFmtId="1" fontId="8" fillId="0" borderId="841" xfId="0" applyNumberFormat="1" applyFont="1" applyBorder="1" applyAlignment="1">
      <alignment horizontal="left" vertical="center" wrapText="1"/>
    </xf>
    <xf numFmtId="1" fontId="8" fillId="0" borderId="787" xfId="0" applyNumberFormat="1" applyFont="1" applyBorder="1" applyAlignment="1">
      <alignment horizontal="center" vertical="center"/>
    </xf>
    <xf numFmtId="1" fontId="8" fillId="0" borderId="789" xfId="0" applyNumberFormat="1" applyFont="1" applyBorder="1" applyAlignment="1">
      <alignment horizontal="center" vertical="center"/>
    </xf>
    <xf numFmtId="1" fontId="8" fillId="0" borderId="335" xfId="0" applyNumberFormat="1" applyFont="1" applyBorder="1" applyAlignment="1">
      <alignment horizontal="center" vertical="center"/>
    </xf>
    <xf numFmtId="1" fontId="8" fillId="0" borderId="353" xfId="0" applyNumberFormat="1" applyFont="1" applyBorder="1" applyAlignment="1">
      <alignment horizontal="center" vertical="center"/>
    </xf>
    <xf numFmtId="1" fontId="8" fillId="4" borderId="787" xfId="0" applyNumberFormat="1" applyFont="1" applyFill="1" applyBorder="1" applyAlignment="1">
      <alignment horizontal="center" vertical="center" wrapText="1"/>
    </xf>
    <xf numFmtId="1" fontId="8" fillId="4" borderId="789" xfId="0" applyNumberFormat="1" applyFont="1" applyFill="1" applyBorder="1" applyAlignment="1">
      <alignment horizontal="center" vertical="center" wrapText="1"/>
    </xf>
    <xf numFmtId="1" fontId="8" fillId="4" borderId="335" xfId="0" applyNumberFormat="1" applyFont="1" applyFill="1" applyBorder="1" applyAlignment="1">
      <alignment horizontal="center" vertical="center" wrapText="1"/>
    </xf>
    <xf numFmtId="1" fontId="8" fillId="4" borderId="353" xfId="0" applyNumberFormat="1" applyFont="1" applyFill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center" vertical="center" wrapText="1"/>
    </xf>
    <xf numFmtId="1" fontId="8" fillId="0" borderId="733" xfId="0" applyNumberFormat="1" applyFont="1" applyBorder="1" applyAlignment="1">
      <alignment horizontal="center" vertical="center" wrapText="1"/>
    </xf>
    <xf numFmtId="1" fontId="8" fillId="0" borderId="353" xfId="0" applyNumberFormat="1" applyFont="1" applyBorder="1" applyAlignment="1">
      <alignment horizontal="center" vertical="center" wrapText="1"/>
    </xf>
    <xf numFmtId="1" fontId="1" fillId="3" borderId="766" xfId="0" applyNumberFormat="1" applyFont="1" applyFill="1" applyBorder="1" applyAlignment="1">
      <alignment horizontal="center" vertical="center" wrapText="1"/>
    </xf>
    <xf numFmtId="1" fontId="8" fillId="0" borderId="807" xfId="0" applyNumberFormat="1" applyFont="1" applyBorder="1" applyAlignment="1">
      <alignment horizontal="center" vertical="center" wrapText="1"/>
    </xf>
    <xf numFmtId="1" fontId="8" fillId="3" borderId="671" xfId="0" applyNumberFormat="1" applyFont="1" applyFill="1" applyBorder="1" applyAlignment="1">
      <alignment horizontal="left" vertical="center" wrapText="1"/>
    </xf>
    <xf numFmtId="1" fontId="8" fillId="3" borderId="703" xfId="0" applyNumberFormat="1" applyFont="1" applyFill="1" applyBorder="1" applyAlignment="1">
      <alignment horizontal="left" vertical="center" wrapText="1"/>
    </xf>
    <xf numFmtId="1" fontId="8" fillId="4" borderId="766" xfId="0" applyNumberFormat="1" applyFont="1" applyFill="1" applyBorder="1" applyAlignment="1">
      <alignment horizontal="left" vertical="center" wrapText="1"/>
    </xf>
    <xf numFmtId="1" fontId="8" fillId="4" borderId="807" xfId="0" applyNumberFormat="1" applyFont="1" applyFill="1" applyBorder="1" applyAlignment="1">
      <alignment horizontal="center" vertical="center" wrapText="1"/>
    </xf>
    <xf numFmtId="1" fontId="8" fillId="4" borderId="766" xfId="0" applyNumberFormat="1" applyFont="1" applyFill="1" applyBorder="1" applyAlignment="1">
      <alignment horizontal="center" vertical="center" wrapText="1"/>
    </xf>
    <xf numFmtId="1" fontId="8" fillId="4" borderId="788" xfId="0" applyNumberFormat="1" applyFont="1" applyFill="1" applyBorder="1" applyAlignment="1">
      <alignment horizontal="center" vertical="center" wrapText="1"/>
    </xf>
    <xf numFmtId="1" fontId="8" fillId="0" borderId="671" xfId="0" applyNumberFormat="1" applyFont="1" applyBorder="1" applyAlignment="1">
      <alignment horizontal="left" wrapText="1"/>
    </xf>
    <xf numFmtId="1" fontId="8" fillId="0" borderId="703" xfId="0" applyNumberFormat="1" applyFont="1" applyBorder="1" applyAlignment="1">
      <alignment horizontal="left" wrapText="1"/>
    </xf>
    <xf numFmtId="1" fontId="8" fillId="4" borderId="741" xfId="0" applyNumberFormat="1" applyFont="1" applyFill="1" applyBorder="1" applyAlignment="1">
      <alignment horizontal="center" vertical="center" wrapText="1"/>
    </xf>
    <xf numFmtId="1" fontId="8" fillId="4" borderId="739" xfId="0" applyNumberFormat="1" applyFont="1" applyFill="1" applyBorder="1" applyAlignment="1">
      <alignment horizontal="center" vertical="center" wrapText="1"/>
    </xf>
    <xf numFmtId="1" fontId="8" fillId="0" borderId="731" xfId="0" applyNumberFormat="1" applyFont="1" applyBorder="1" applyAlignment="1">
      <alignment horizontal="center" vertical="center" wrapText="1"/>
    </xf>
    <xf numFmtId="1" fontId="8" fillId="0" borderId="739" xfId="0" applyNumberFormat="1" applyFont="1" applyBorder="1" applyAlignment="1">
      <alignment horizontal="center" vertical="center" wrapText="1"/>
    </xf>
    <xf numFmtId="1" fontId="8" fillId="0" borderId="732" xfId="0" applyNumberFormat="1" applyFont="1" applyBorder="1" applyAlignment="1">
      <alignment horizontal="center" vertical="center"/>
    </xf>
    <xf numFmtId="1" fontId="8" fillId="0" borderId="739" xfId="0" applyNumberFormat="1" applyFont="1" applyBorder="1" applyAlignment="1">
      <alignment horizontal="center" vertical="center"/>
    </xf>
    <xf numFmtId="1" fontId="8" fillId="0" borderId="798" xfId="0" applyNumberFormat="1" applyFont="1" applyBorder="1" applyAlignment="1">
      <alignment horizontal="center" vertical="center" wrapText="1"/>
    </xf>
    <xf numFmtId="1" fontId="8" fillId="0" borderId="765" xfId="0" applyNumberFormat="1" applyFont="1" applyBorder="1" applyAlignment="1">
      <alignment horizontal="center" vertical="center" wrapText="1"/>
    </xf>
    <xf numFmtId="1" fontId="8" fillId="0" borderId="711" xfId="0" applyNumberFormat="1" applyFont="1" applyBorder="1" applyAlignment="1">
      <alignment horizontal="center" vertical="center" wrapText="1"/>
    </xf>
    <xf numFmtId="1" fontId="8" fillId="0" borderId="799" xfId="0" applyNumberFormat="1" applyFont="1" applyBorder="1" applyAlignment="1">
      <alignment horizontal="center" vertical="center" wrapText="1"/>
    </xf>
    <xf numFmtId="1" fontId="8" fillId="4" borderId="754" xfId="0" applyNumberFormat="1" applyFont="1" applyFill="1" applyBorder="1" applyAlignment="1">
      <alignment horizontal="center" vertical="center" wrapText="1"/>
    </xf>
    <xf numFmtId="1" fontId="8" fillId="4" borderId="795" xfId="0" applyNumberFormat="1" applyFont="1" applyFill="1" applyBorder="1" applyAlignment="1">
      <alignment horizontal="center" vertical="center" wrapText="1"/>
    </xf>
    <xf numFmtId="1" fontId="8" fillId="4" borderId="792" xfId="0" applyNumberFormat="1" applyFont="1" applyFill="1" applyBorder="1" applyAlignment="1">
      <alignment horizontal="center" vertical="center" wrapText="1"/>
    </xf>
    <xf numFmtId="1" fontId="8" fillId="4" borderId="762" xfId="0" applyNumberFormat="1" applyFont="1" applyFill="1" applyBorder="1" applyAlignment="1">
      <alignment horizontal="center" vertical="center" wrapText="1"/>
    </xf>
    <xf numFmtId="1" fontId="8" fillId="0" borderId="733" xfId="0" applyNumberFormat="1" applyFont="1" applyBorder="1" applyAlignment="1">
      <alignment horizontal="center" vertical="center"/>
    </xf>
    <xf numFmtId="1" fontId="8" fillId="4" borderId="711" xfId="0" applyNumberFormat="1" applyFont="1" applyFill="1" applyBorder="1" applyAlignment="1">
      <alignment horizontal="center" vertical="center" wrapText="1"/>
    </xf>
    <xf numFmtId="1" fontId="8" fillId="4" borderId="799" xfId="0" applyNumberFormat="1" applyFont="1" applyFill="1" applyBorder="1" applyAlignment="1">
      <alignment horizontal="center" vertical="center" wrapText="1"/>
    </xf>
    <xf numFmtId="1" fontId="8" fillId="3" borderId="787" xfId="0" applyNumberFormat="1" applyFont="1" applyFill="1" applyBorder="1" applyAlignment="1">
      <alignment horizontal="center" vertical="center" wrapText="1"/>
    </xf>
    <xf numFmtId="1" fontId="8" fillId="3" borderId="789" xfId="0" applyNumberFormat="1" applyFont="1" applyFill="1" applyBorder="1" applyAlignment="1">
      <alignment horizontal="center" vertical="center" wrapText="1"/>
    </xf>
    <xf numFmtId="1" fontId="8" fillId="3" borderId="335" xfId="0" applyNumberFormat="1" applyFont="1" applyFill="1" applyBorder="1" applyAlignment="1">
      <alignment horizontal="center" vertical="center" wrapText="1"/>
    </xf>
    <xf numFmtId="1" fontId="8" fillId="3" borderId="353" xfId="0" applyNumberFormat="1" applyFont="1" applyFill="1" applyBorder="1" applyAlignment="1">
      <alignment horizontal="center" vertical="center" wrapText="1"/>
    </xf>
    <xf numFmtId="1" fontId="8" fillId="0" borderId="787" xfId="0" applyNumberFormat="1" applyFont="1" applyBorder="1" applyAlignment="1">
      <alignment horizontal="center" vertical="center" wrapText="1"/>
    </xf>
    <xf numFmtId="1" fontId="8" fillId="0" borderId="789" xfId="0" applyNumberFormat="1" applyFont="1" applyBorder="1" applyAlignment="1">
      <alignment horizontal="center" vertical="center" wrapText="1"/>
    </xf>
    <xf numFmtId="1" fontId="8" fillId="0" borderId="335" xfId="0" applyNumberFormat="1" applyFont="1" applyBorder="1" applyAlignment="1">
      <alignment horizontal="center" vertical="center" wrapText="1"/>
    </xf>
    <xf numFmtId="1" fontId="8" fillId="0" borderId="700" xfId="0" applyNumberFormat="1" applyFont="1" applyBorder="1" applyAlignment="1">
      <alignment horizontal="center" vertical="center" wrapText="1"/>
    </xf>
    <xf numFmtId="1" fontId="8" fillId="3" borderId="737" xfId="0" applyNumberFormat="1" applyFont="1" applyFill="1" applyBorder="1" applyAlignment="1">
      <alignment horizontal="left" vertical="center" wrapText="1"/>
    </xf>
    <xf numFmtId="1" fontId="8" fillId="3" borderId="731" xfId="0" applyNumberFormat="1" applyFont="1" applyFill="1" applyBorder="1" applyAlignment="1">
      <alignment horizontal="center"/>
    </xf>
    <xf numFmtId="1" fontId="8" fillId="3" borderId="739" xfId="0" applyNumberFormat="1" applyFont="1" applyFill="1" applyBorder="1" applyAlignment="1">
      <alignment horizontal="center"/>
    </xf>
    <xf numFmtId="1" fontId="8" fillId="12" borderId="766" xfId="0" applyNumberFormat="1" applyFont="1" applyFill="1" applyBorder="1" applyAlignment="1">
      <alignment horizontal="center" vertical="center" wrapText="1"/>
    </xf>
    <xf numFmtId="1" fontId="8" fillId="0" borderId="731" xfId="0" applyNumberFormat="1" applyFont="1" applyBorder="1" applyAlignment="1">
      <alignment horizontal="center" vertical="center"/>
    </xf>
    <xf numFmtId="1" fontId="8" fillId="12" borderId="788" xfId="0" applyNumberFormat="1" applyFont="1" applyFill="1" applyBorder="1" applyAlignment="1">
      <alignment horizontal="center" vertical="center" wrapText="1"/>
    </xf>
    <xf numFmtId="1" fontId="8" fillId="3" borderId="671" xfId="0" applyNumberFormat="1" applyFont="1" applyFill="1" applyBorder="1" applyAlignment="1">
      <alignment horizontal="left" vertical="center"/>
    </xf>
    <xf numFmtId="1" fontId="8" fillId="3" borderId="703" xfId="0" applyNumberFormat="1" applyFont="1" applyFill="1" applyBorder="1" applyAlignment="1">
      <alignment horizontal="left" vertical="center"/>
    </xf>
    <xf numFmtId="1" fontId="8" fillId="4" borderId="738" xfId="0" applyNumberFormat="1" applyFont="1" applyFill="1" applyBorder="1" applyAlignment="1">
      <alignment horizontal="center" vertical="center" wrapText="1"/>
    </xf>
    <xf numFmtId="1" fontId="8" fillId="4" borderId="671" xfId="0" applyNumberFormat="1" applyFont="1" applyFill="1" applyBorder="1" applyAlignment="1">
      <alignment horizontal="left" vertical="center" wrapText="1"/>
    </xf>
    <xf numFmtId="1" fontId="8" fillId="4" borderId="737" xfId="0" applyNumberFormat="1" applyFont="1" applyFill="1" applyBorder="1" applyAlignment="1">
      <alignment horizontal="left" vertical="center" wrapText="1"/>
    </xf>
    <xf numFmtId="1" fontId="8" fillId="4" borderId="703" xfId="0" applyNumberFormat="1" applyFont="1" applyFill="1" applyBorder="1" applyAlignment="1">
      <alignment horizontal="left" vertical="center" wrapText="1"/>
    </xf>
    <xf numFmtId="1" fontId="8" fillId="0" borderId="671" xfId="0" applyNumberFormat="1" applyFont="1" applyBorder="1" applyAlignment="1">
      <alignment horizontal="left" vertical="center" wrapText="1"/>
    </xf>
    <xf numFmtId="1" fontId="8" fillId="0" borderId="737" xfId="0" applyNumberFormat="1" applyFont="1" applyBorder="1" applyAlignment="1">
      <alignment horizontal="left" vertical="center" wrapText="1"/>
    </xf>
    <xf numFmtId="1" fontId="8" fillId="0" borderId="703" xfId="0" applyNumberFormat="1" applyFont="1" applyBorder="1" applyAlignment="1">
      <alignment horizontal="left" vertical="center" wrapText="1"/>
    </xf>
    <xf numFmtId="1" fontId="8" fillId="0" borderId="738" xfId="0" applyNumberFormat="1" applyFont="1" applyBorder="1" applyAlignment="1">
      <alignment horizontal="center" vertical="center" wrapText="1"/>
    </xf>
    <xf numFmtId="1" fontId="8" fillId="3" borderId="788" xfId="0" applyNumberFormat="1" applyFont="1" applyFill="1" applyBorder="1" applyAlignment="1">
      <alignment horizontal="center" vertical="center" wrapText="1"/>
    </xf>
    <xf numFmtId="1" fontId="8" fillId="3" borderId="766" xfId="0" applyNumberFormat="1" applyFont="1" applyFill="1" applyBorder="1" applyAlignment="1">
      <alignment horizontal="center" vertical="center" wrapText="1"/>
    </xf>
    <xf numFmtId="1" fontId="8" fillId="0" borderId="788" xfId="0" applyNumberFormat="1" applyFont="1" applyBorder="1" applyAlignment="1">
      <alignment horizontal="left" vertical="center" wrapText="1"/>
    </xf>
    <xf numFmtId="1" fontId="8" fillId="0" borderId="766" xfId="0" applyNumberFormat="1" applyFont="1" applyBorder="1" applyAlignment="1">
      <alignment horizontal="left" vertical="center" wrapText="1"/>
    </xf>
    <xf numFmtId="1" fontId="8" fillId="0" borderId="671" xfId="0" applyNumberFormat="1" applyFont="1" applyBorder="1" applyAlignment="1">
      <alignment horizontal="left"/>
    </xf>
    <xf numFmtId="1" fontId="8" fillId="0" borderId="703" xfId="0" applyNumberFormat="1" applyFont="1" applyBorder="1" applyAlignment="1">
      <alignment horizontal="left"/>
    </xf>
    <xf numFmtId="1" fontId="8" fillId="0" borderId="731" xfId="0" applyNumberFormat="1" applyFont="1" applyBorder="1" applyAlignment="1">
      <alignment horizontal="left" vertical="center" wrapText="1"/>
    </xf>
    <xf numFmtId="1" fontId="8" fillId="0" borderId="732" xfId="0" applyNumberFormat="1" applyFont="1" applyBorder="1" applyAlignment="1">
      <alignment horizontal="left" vertical="center" wrapText="1"/>
    </xf>
    <xf numFmtId="1" fontId="8" fillId="0" borderId="739" xfId="0" applyNumberFormat="1" applyFont="1" applyBorder="1" applyAlignment="1">
      <alignment horizontal="left" vertical="center" wrapText="1"/>
    </xf>
    <xf numFmtId="1" fontId="8" fillId="3" borderId="731" xfId="0" applyNumberFormat="1" applyFont="1" applyFill="1" applyBorder="1" applyAlignment="1">
      <alignment horizontal="center" vertical="center"/>
    </xf>
    <xf numFmtId="1" fontId="8" fillId="3" borderId="739" xfId="0" applyNumberFormat="1" applyFont="1" applyFill="1" applyBorder="1" applyAlignment="1">
      <alignment horizontal="center" vertical="center"/>
    </xf>
    <xf numFmtId="1" fontId="8" fillId="0" borderId="335" xfId="0" applyNumberFormat="1" applyFont="1" applyBorder="1" applyAlignment="1">
      <alignment horizontal="center"/>
    </xf>
    <xf numFmtId="1" fontId="8" fillId="0" borderId="793" xfId="0" applyNumberFormat="1" applyFont="1" applyBorder="1" applyAlignment="1">
      <alignment horizontal="center" vertical="center" wrapText="1"/>
    </xf>
    <xf numFmtId="1" fontId="8" fillId="0" borderId="794" xfId="0" applyNumberFormat="1" applyFont="1" applyBorder="1" applyAlignment="1">
      <alignment horizontal="center" vertical="center" wrapText="1"/>
    </xf>
    <xf numFmtId="1" fontId="8" fillId="0" borderId="731" xfId="0" applyNumberFormat="1" applyFont="1" applyBorder="1" applyAlignment="1">
      <alignment horizontal="center"/>
    </xf>
    <xf numFmtId="1" fontId="8" fillId="0" borderId="739" xfId="0" applyNumberFormat="1" applyFont="1" applyBorder="1" applyAlignment="1">
      <alignment horizontal="center"/>
    </xf>
    <xf numFmtId="1" fontId="8" fillId="0" borderId="700" xfId="0" applyNumberFormat="1" applyFont="1" applyBorder="1" applyAlignment="1">
      <alignment horizontal="center"/>
    </xf>
    <xf numFmtId="1" fontId="8" fillId="0" borderId="335" xfId="0" applyNumberFormat="1" applyFont="1" applyBorder="1"/>
    <xf numFmtId="1" fontId="8" fillId="0" borderId="671" xfId="0" applyNumberFormat="1" applyFont="1" applyBorder="1" applyAlignment="1" applyProtection="1">
      <alignment horizontal="left" vertical="center" wrapText="1"/>
      <protection hidden="1"/>
    </xf>
    <xf numFmtId="1" fontId="8" fillId="0" borderId="703" xfId="0" applyNumberFormat="1" applyFont="1" applyBorder="1" applyAlignment="1" applyProtection="1">
      <alignment horizontal="left" vertical="center" wrapText="1"/>
      <protection hidden="1"/>
    </xf>
    <xf numFmtId="1" fontId="8" fillId="0" borderId="695" xfId="0" applyNumberFormat="1" applyFont="1" applyBorder="1" applyAlignment="1">
      <alignment horizontal="center" vertical="center" wrapText="1"/>
    </xf>
    <xf numFmtId="1" fontId="8" fillId="4" borderId="695" xfId="0" applyNumberFormat="1" applyFont="1" applyFill="1" applyBorder="1" applyAlignment="1">
      <alignment horizontal="center" vertical="center" wrapText="1"/>
    </xf>
    <xf numFmtId="1" fontId="8" fillId="4" borderId="702" xfId="0" applyNumberFormat="1" applyFont="1" applyFill="1" applyBorder="1" applyAlignment="1">
      <alignment horizontal="center" vertical="center" wrapText="1"/>
    </xf>
    <xf numFmtId="1" fontId="8" fillId="4" borderId="702" xfId="0" applyNumberFormat="1" applyFont="1" applyFill="1" applyBorder="1" applyAlignment="1">
      <alignment horizontal="left" vertical="center" wrapText="1"/>
    </xf>
    <xf numFmtId="1" fontId="8" fillId="0" borderId="669" xfId="0" applyNumberFormat="1" applyFont="1" applyBorder="1" applyAlignment="1">
      <alignment horizontal="center" vertical="center" wrapText="1"/>
    </xf>
    <xf numFmtId="1" fontId="8" fillId="0" borderId="702" xfId="0" applyNumberFormat="1" applyFont="1" applyBorder="1" applyAlignment="1">
      <alignment horizontal="center" vertical="center" wrapText="1"/>
    </xf>
    <xf numFmtId="1" fontId="8" fillId="4" borderId="742" xfId="0" applyNumberFormat="1" applyFont="1" applyFill="1" applyBorder="1" applyAlignment="1">
      <alignment horizontal="center" vertical="center" wrapText="1"/>
    </xf>
    <xf numFmtId="1" fontId="8" fillId="0" borderId="743" xfId="0" applyNumberFormat="1" applyFont="1" applyBorder="1" applyAlignment="1">
      <alignment horizontal="center" vertical="center" wrapText="1"/>
    </xf>
    <xf numFmtId="1" fontId="8" fillId="0" borderId="742" xfId="0" applyNumberFormat="1" applyFont="1" applyBorder="1" applyAlignment="1">
      <alignment horizontal="center" vertical="center" wrapText="1"/>
    </xf>
    <xf numFmtId="1" fontId="8" fillId="0" borderId="742" xfId="0" applyNumberFormat="1" applyFont="1" applyBorder="1" applyAlignment="1">
      <alignment horizontal="center" vertical="center"/>
    </xf>
    <xf numFmtId="1" fontId="8" fillId="0" borderId="744" xfId="0" applyNumberFormat="1" applyFont="1" applyBorder="1" applyAlignment="1">
      <alignment horizontal="center" vertical="center" wrapText="1"/>
    </xf>
    <xf numFmtId="1" fontId="8" fillId="0" borderId="757" xfId="0" applyNumberFormat="1" applyFont="1" applyBorder="1" applyAlignment="1">
      <alignment horizontal="center" vertical="center" wrapText="1"/>
    </xf>
    <xf numFmtId="1" fontId="8" fillId="0" borderId="701" xfId="0" applyNumberFormat="1" applyFont="1" applyBorder="1" applyAlignment="1">
      <alignment horizontal="center" vertical="center" wrapText="1"/>
    </xf>
    <xf numFmtId="1" fontId="8" fillId="0" borderId="758" xfId="0" applyNumberFormat="1" applyFont="1" applyBorder="1" applyAlignment="1">
      <alignment horizontal="center" vertical="center" wrapText="1"/>
    </xf>
    <xf numFmtId="1" fontId="8" fillId="4" borderId="749" xfId="0" applyNumberFormat="1" applyFont="1" applyFill="1" applyBorder="1" applyAlignment="1">
      <alignment horizontal="center" vertical="center" wrapText="1"/>
    </xf>
    <xf numFmtId="1" fontId="8" fillId="4" borderId="745" xfId="0" applyNumberFormat="1" applyFont="1" applyFill="1" applyBorder="1" applyAlignment="1">
      <alignment horizontal="center" vertical="center" wrapText="1"/>
    </xf>
    <xf numFmtId="1" fontId="8" fillId="4" borderId="698" xfId="0" applyNumberFormat="1" applyFont="1" applyFill="1" applyBorder="1" applyAlignment="1">
      <alignment horizontal="center" vertical="center" wrapText="1"/>
    </xf>
    <xf numFmtId="1" fontId="8" fillId="0" borderId="744" xfId="0" applyNumberFormat="1" applyFont="1" applyBorder="1" applyAlignment="1">
      <alignment horizontal="center" vertical="center"/>
    </xf>
    <xf numFmtId="1" fontId="8" fillId="4" borderId="758" xfId="0" applyNumberFormat="1" applyFont="1" applyFill="1" applyBorder="1" applyAlignment="1">
      <alignment horizontal="center" vertical="center" wrapText="1"/>
    </xf>
    <xf numFmtId="1" fontId="8" fillId="3" borderId="730" xfId="0" applyNumberFormat="1" applyFont="1" applyFill="1" applyBorder="1" applyAlignment="1">
      <alignment horizontal="center" vertical="center" wrapText="1"/>
    </xf>
    <xf numFmtId="1" fontId="8" fillId="3" borderId="734" xfId="0" applyNumberFormat="1" applyFont="1" applyFill="1" applyBorder="1" applyAlignment="1">
      <alignment horizontal="center" vertical="center" wrapText="1"/>
    </xf>
    <xf numFmtId="1" fontId="8" fillId="0" borderId="730" xfId="0" applyNumberFormat="1" applyFont="1" applyBorder="1" applyAlignment="1">
      <alignment horizontal="center" vertical="center" wrapText="1"/>
    </xf>
    <xf numFmtId="1" fontId="8" fillId="0" borderId="734" xfId="0" applyNumberFormat="1" applyFont="1" applyBorder="1" applyAlignment="1">
      <alignment horizontal="center" vertical="center" wrapText="1"/>
    </xf>
    <xf numFmtId="1" fontId="8" fillId="0" borderId="730" xfId="0" applyNumberFormat="1" applyFont="1" applyBorder="1" applyAlignment="1">
      <alignment horizontal="center" vertical="center"/>
    </xf>
    <xf numFmtId="1" fontId="8" fillId="0" borderId="734" xfId="0" applyNumberFormat="1" applyFont="1" applyBorder="1" applyAlignment="1">
      <alignment horizontal="center" vertical="center"/>
    </xf>
    <xf numFmtId="1" fontId="8" fillId="3" borderId="743" xfId="0" applyNumberFormat="1" applyFont="1" applyFill="1" applyBorder="1" applyAlignment="1">
      <alignment horizontal="center"/>
    </xf>
    <xf numFmtId="1" fontId="8" fillId="3" borderId="742" xfId="0" applyNumberFormat="1" applyFont="1" applyFill="1" applyBorder="1" applyAlignment="1">
      <alignment horizontal="center"/>
    </xf>
    <xf numFmtId="1" fontId="8" fillId="12" borderId="702" xfId="0" applyNumberFormat="1" applyFont="1" applyFill="1" applyBorder="1" applyAlignment="1">
      <alignment horizontal="center" vertical="center" wrapText="1"/>
    </xf>
    <xf numFmtId="1" fontId="8" fillId="0" borderId="743" xfId="0" applyNumberFormat="1" applyFont="1" applyBorder="1" applyAlignment="1">
      <alignment horizontal="center" vertical="center"/>
    </xf>
    <xf numFmtId="1" fontId="8" fillId="12" borderId="695" xfId="0" applyNumberFormat="1" applyFont="1" applyFill="1" applyBorder="1" applyAlignment="1">
      <alignment horizontal="center" vertical="center" wrapText="1"/>
    </xf>
    <xf numFmtId="1" fontId="8" fillId="4" borderId="746" xfId="0" applyNumberFormat="1" applyFont="1" applyFill="1" applyBorder="1" applyAlignment="1">
      <alignment horizontal="center" vertical="center" wrapText="1"/>
    </xf>
    <xf numFmtId="1" fontId="8" fillId="0" borderId="746" xfId="0" applyNumberFormat="1" applyFont="1" applyBorder="1" applyAlignment="1">
      <alignment horizontal="center" vertical="center" wrapText="1"/>
    </xf>
    <xf numFmtId="1" fontId="8" fillId="3" borderId="695" xfId="0" applyNumberFormat="1" applyFont="1" applyFill="1" applyBorder="1" applyAlignment="1">
      <alignment horizontal="center" vertical="center" wrapText="1"/>
    </xf>
    <xf numFmtId="1" fontId="8" fillId="3" borderId="702" xfId="0" applyNumberFormat="1" applyFont="1" applyFill="1" applyBorder="1" applyAlignment="1">
      <alignment horizontal="center" vertical="center" wrapText="1"/>
    </xf>
    <xf numFmtId="1" fontId="8" fillId="0" borderId="695" xfId="0" applyNumberFormat="1" applyFont="1" applyBorder="1" applyAlignment="1">
      <alignment horizontal="left" vertical="center" wrapText="1"/>
    </xf>
    <xf numFmtId="1" fontId="8" fillId="0" borderId="702" xfId="0" applyNumberFormat="1" applyFont="1" applyBorder="1" applyAlignment="1">
      <alignment horizontal="left" vertical="center" wrapText="1"/>
    </xf>
    <xf numFmtId="1" fontId="8" fillId="0" borderId="743" xfId="0" applyNumberFormat="1" applyFont="1" applyBorder="1" applyAlignment="1">
      <alignment horizontal="left" vertical="center" wrapText="1"/>
    </xf>
    <xf numFmtId="1" fontId="8" fillId="0" borderId="742" xfId="0" applyNumberFormat="1" applyFont="1" applyBorder="1" applyAlignment="1">
      <alignment horizontal="left" vertical="center" wrapText="1"/>
    </xf>
    <xf numFmtId="1" fontId="8" fillId="3" borderId="743" xfId="0" applyNumberFormat="1" applyFont="1" applyFill="1" applyBorder="1" applyAlignment="1">
      <alignment horizontal="center" vertical="center"/>
    </xf>
    <xf numFmtId="1" fontId="8" fillId="3" borderId="742" xfId="0" applyNumberFormat="1" applyFont="1" applyFill="1" applyBorder="1" applyAlignment="1">
      <alignment horizontal="center" vertical="center"/>
    </xf>
    <xf numFmtId="1" fontId="8" fillId="0" borderId="747" xfId="0" applyNumberFormat="1" applyFont="1" applyBorder="1" applyAlignment="1">
      <alignment horizontal="center" vertical="center" wrapText="1"/>
    </xf>
    <xf numFmtId="1" fontId="8" fillId="0" borderId="748" xfId="0" applyNumberFormat="1" applyFont="1" applyBorder="1" applyAlignment="1">
      <alignment horizontal="center" vertical="center" wrapText="1"/>
    </xf>
    <xf numFmtId="1" fontId="8" fillId="0" borderId="743" xfId="0" applyNumberFormat="1" applyFont="1" applyBorder="1" applyAlignment="1">
      <alignment horizontal="center"/>
    </xf>
    <xf numFmtId="1" fontId="8" fillId="0" borderId="742" xfId="0" applyNumberFormat="1" applyFont="1" applyBorder="1" applyAlignment="1">
      <alignment horizontal="center"/>
    </xf>
    <xf numFmtId="1" fontId="8" fillId="0" borderId="735" xfId="0" applyNumberFormat="1" applyFont="1" applyBorder="1" applyAlignment="1">
      <alignment horizontal="center" vertical="center" wrapText="1"/>
    </xf>
    <xf numFmtId="1" fontId="8" fillId="0" borderId="736" xfId="0" applyNumberFormat="1" applyFont="1" applyBorder="1" applyAlignment="1">
      <alignment horizontal="center" vertical="center" wrapText="1"/>
    </xf>
    <xf numFmtId="1" fontId="8" fillId="4" borderId="730" xfId="0" applyNumberFormat="1" applyFont="1" applyFill="1" applyBorder="1" applyAlignment="1">
      <alignment horizontal="center" vertical="center" wrapText="1"/>
    </xf>
    <xf numFmtId="1" fontId="8" fillId="4" borderId="734" xfId="0" applyNumberFormat="1" applyFont="1" applyFill="1" applyBorder="1" applyAlignment="1">
      <alignment horizontal="center" vertical="center" wrapText="1"/>
    </xf>
    <xf numFmtId="1" fontId="1" fillId="3" borderId="702" xfId="0" applyNumberFormat="1" applyFont="1" applyFill="1" applyBorder="1" applyAlignment="1">
      <alignment horizontal="center" vertical="center" wrapText="1"/>
    </xf>
    <xf numFmtId="1" fontId="8" fillId="4" borderId="441" xfId="0" applyNumberFormat="1" applyFont="1" applyFill="1" applyBorder="1" applyAlignment="1">
      <alignment horizontal="center" vertical="center" wrapText="1"/>
    </xf>
    <xf numFmtId="1" fontId="8" fillId="4" borderId="441" xfId="0" applyNumberFormat="1" applyFont="1" applyFill="1" applyBorder="1" applyAlignment="1">
      <alignment horizontal="left" vertical="center" wrapText="1"/>
    </xf>
    <xf numFmtId="1" fontId="8" fillId="0" borderId="441" xfId="0" applyNumberFormat="1" applyFont="1" applyBorder="1" applyAlignment="1">
      <alignment horizontal="center" vertical="center" wrapText="1"/>
    </xf>
    <xf numFmtId="1" fontId="8" fillId="4" borderId="669" xfId="0" applyNumberFormat="1" applyFont="1" applyFill="1" applyBorder="1" applyAlignment="1">
      <alignment horizontal="center" vertical="center" wrapText="1"/>
    </xf>
    <xf numFmtId="1" fontId="8" fillId="0" borderId="673" xfId="0" applyNumberFormat="1" applyFont="1" applyBorder="1" applyAlignment="1">
      <alignment horizontal="left" wrapText="1"/>
    </xf>
    <xf numFmtId="1" fontId="8" fillId="4" borderId="677" xfId="0" applyNumberFormat="1" applyFont="1" applyFill="1" applyBorder="1" applyAlignment="1">
      <alignment horizontal="center" vertical="center" wrapText="1"/>
    </xf>
    <xf numFmtId="1" fontId="8" fillId="4" borderId="675" xfId="0" applyNumberFormat="1" applyFont="1" applyFill="1" applyBorder="1" applyAlignment="1">
      <alignment horizontal="center" vertical="center" wrapText="1"/>
    </xf>
    <xf numFmtId="1" fontId="8" fillId="0" borderId="666" xfId="0" applyNumberFormat="1" applyFont="1" applyBorder="1" applyAlignment="1">
      <alignment horizontal="center" vertical="center" wrapText="1"/>
    </xf>
    <xf numFmtId="1" fontId="8" fillId="0" borderId="675" xfId="0" applyNumberFormat="1" applyFont="1" applyBorder="1" applyAlignment="1">
      <alignment horizontal="center" vertical="center" wrapText="1"/>
    </xf>
    <xf numFmtId="1" fontId="8" fillId="0" borderId="667" xfId="0" applyNumberFormat="1" applyFont="1" applyBorder="1" applyAlignment="1">
      <alignment horizontal="center" vertical="center" wrapText="1"/>
    </xf>
    <xf numFmtId="1" fontId="8" fillId="0" borderId="667" xfId="0" applyNumberFormat="1" applyFont="1" applyBorder="1" applyAlignment="1">
      <alignment horizontal="center" vertical="center"/>
    </xf>
    <xf numFmtId="1" fontId="8" fillId="0" borderId="675" xfId="0" applyNumberFormat="1" applyFont="1" applyBorder="1" applyAlignment="1">
      <alignment horizontal="center" vertical="center"/>
    </xf>
    <xf numFmtId="1" fontId="8" fillId="0" borderId="668" xfId="0" applyNumberFormat="1" applyFont="1" applyBorder="1" applyAlignment="1">
      <alignment horizontal="center" vertical="center" wrapText="1"/>
    </xf>
    <xf numFmtId="1" fontId="8" fillId="0" borderId="689" xfId="0" applyNumberFormat="1" applyFont="1" applyBorder="1" applyAlignment="1">
      <alignment horizontal="center" vertical="center" wrapText="1"/>
    </xf>
    <xf numFmtId="1" fontId="8" fillId="0" borderId="627" xfId="0" applyNumberFormat="1" applyFont="1" applyBorder="1" applyAlignment="1">
      <alignment horizontal="center" vertical="center" wrapText="1"/>
    </xf>
    <xf numFmtId="1" fontId="8" fillId="0" borderId="690" xfId="0" applyNumberFormat="1" applyFont="1" applyBorder="1" applyAlignment="1">
      <alignment horizontal="center" vertical="center" wrapText="1"/>
    </xf>
    <xf numFmtId="1" fontId="8" fillId="0" borderId="633" xfId="0" applyNumberFormat="1" applyFont="1" applyBorder="1" applyAlignment="1">
      <alignment horizontal="center" vertical="center" wrapText="1"/>
    </xf>
    <xf numFmtId="1" fontId="8" fillId="4" borderId="687" xfId="0" applyNumberFormat="1" applyFont="1" applyFill="1" applyBorder="1" applyAlignment="1">
      <alignment horizontal="center" vertical="center" wrapText="1"/>
    </xf>
    <xf numFmtId="1" fontId="8" fillId="4" borderId="682" xfId="0" applyNumberFormat="1" applyFont="1" applyFill="1" applyBorder="1" applyAlignment="1">
      <alignment horizontal="center" vertical="center" wrapText="1"/>
    </xf>
    <xf numFmtId="1" fontId="8" fillId="4" borderId="678" xfId="0" applyNumberFormat="1" applyFont="1" applyFill="1" applyBorder="1" applyAlignment="1">
      <alignment horizontal="center" vertical="center" wrapText="1"/>
    </xf>
    <xf numFmtId="1" fontId="8" fillId="4" borderId="624" xfId="0" applyNumberFormat="1" applyFont="1" applyFill="1" applyBorder="1" applyAlignment="1">
      <alignment horizontal="center" vertical="center" wrapText="1"/>
    </xf>
    <xf numFmtId="1" fontId="8" fillId="0" borderId="668" xfId="0" applyNumberFormat="1" applyFont="1" applyBorder="1" applyAlignment="1">
      <alignment horizontal="center" vertical="center"/>
    </xf>
    <xf numFmtId="1" fontId="8" fillId="4" borderId="690" xfId="0" applyNumberFormat="1" applyFont="1" applyFill="1" applyBorder="1" applyAlignment="1">
      <alignment horizontal="center" vertical="center" wrapText="1"/>
    </xf>
    <xf numFmtId="1" fontId="8" fillId="4" borderId="633" xfId="0" applyNumberFormat="1" applyFont="1" applyFill="1" applyBorder="1" applyAlignment="1">
      <alignment horizontal="center" vertical="center" wrapText="1"/>
    </xf>
    <xf numFmtId="1" fontId="8" fillId="3" borderId="665" xfId="0" applyNumberFormat="1" applyFont="1" applyFill="1" applyBorder="1" applyAlignment="1">
      <alignment horizontal="center" vertical="center" wrapText="1"/>
    </xf>
    <xf numFmtId="1" fontId="8" fillId="3" borderId="351" xfId="0" applyNumberFormat="1" applyFont="1" applyFill="1" applyBorder="1" applyAlignment="1">
      <alignment horizontal="center" vertical="center" wrapText="1"/>
    </xf>
    <xf numFmtId="1" fontId="8" fillId="0" borderId="665" xfId="0" applyNumberFormat="1" applyFont="1" applyBorder="1" applyAlignment="1">
      <alignment horizontal="center" vertical="center" wrapText="1"/>
    </xf>
    <xf numFmtId="1" fontId="8" fillId="0" borderId="351" xfId="0" applyNumberFormat="1" applyFont="1" applyBorder="1" applyAlignment="1">
      <alignment horizontal="center" vertical="center" wrapText="1"/>
    </xf>
    <xf numFmtId="1" fontId="8" fillId="0" borderId="665" xfId="0" applyNumberFormat="1" applyFont="1" applyBorder="1" applyAlignment="1">
      <alignment horizontal="center" vertical="center"/>
    </xf>
    <xf numFmtId="1" fontId="8" fillId="0" borderId="351" xfId="0" applyNumberFormat="1" applyFont="1" applyBorder="1" applyAlignment="1">
      <alignment horizontal="center" vertical="center"/>
    </xf>
    <xf numFmtId="1" fontId="8" fillId="0" borderId="357" xfId="0" applyNumberFormat="1" applyFont="1" applyBorder="1" applyAlignment="1">
      <alignment horizontal="center" vertical="center" wrapText="1"/>
    </xf>
    <xf numFmtId="1" fontId="8" fillId="3" borderId="672" xfId="0" applyNumberFormat="1" applyFont="1" applyFill="1" applyBorder="1" applyAlignment="1">
      <alignment horizontal="left" vertical="center" wrapText="1"/>
    </xf>
    <xf numFmtId="1" fontId="8" fillId="3" borderId="673" xfId="0" applyNumberFormat="1" applyFont="1" applyFill="1" applyBorder="1" applyAlignment="1">
      <alignment horizontal="left" vertical="center" wrapText="1"/>
    </xf>
    <xf numFmtId="1" fontId="8" fillId="3" borderId="666" xfId="0" applyNumberFormat="1" applyFont="1" applyFill="1" applyBorder="1" applyAlignment="1">
      <alignment horizontal="center"/>
    </xf>
    <xf numFmtId="1" fontId="8" fillId="3" borderId="675" xfId="0" applyNumberFormat="1" applyFont="1" applyFill="1" applyBorder="1" applyAlignment="1">
      <alignment horizontal="center"/>
    </xf>
    <xf numFmtId="1" fontId="8" fillId="12" borderId="441" xfId="0" applyNumberFormat="1" applyFont="1" applyFill="1" applyBorder="1" applyAlignment="1">
      <alignment horizontal="center" vertical="center" wrapText="1"/>
    </xf>
    <xf numFmtId="1" fontId="8" fillId="0" borderId="666" xfId="0" applyNumberFormat="1" applyFont="1" applyBorder="1" applyAlignment="1">
      <alignment horizontal="center" vertical="center"/>
    </xf>
    <xf numFmtId="1" fontId="8" fillId="12" borderId="669" xfId="0" applyNumberFormat="1" applyFont="1" applyFill="1" applyBorder="1" applyAlignment="1">
      <alignment horizontal="center" vertical="center" wrapText="1"/>
    </xf>
    <xf numFmtId="1" fontId="8" fillId="3" borderId="673" xfId="0" applyNumberFormat="1" applyFont="1" applyFill="1" applyBorder="1" applyAlignment="1">
      <alignment horizontal="left" vertical="center"/>
    </xf>
    <xf numFmtId="1" fontId="8" fillId="4" borderId="674" xfId="0" applyNumberFormat="1" applyFont="1" applyFill="1" applyBorder="1" applyAlignment="1">
      <alignment horizontal="center" vertical="center" wrapText="1"/>
    </xf>
    <xf numFmtId="1" fontId="8" fillId="4" borderId="672" xfId="0" applyNumberFormat="1" applyFont="1" applyFill="1" applyBorder="1" applyAlignment="1">
      <alignment horizontal="left" vertical="center" wrapText="1"/>
    </xf>
    <xf numFmtId="1" fontId="8" fillId="4" borderId="673" xfId="0" applyNumberFormat="1" applyFont="1" applyFill="1" applyBorder="1" applyAlignment="1">
      <alignment horizontal="left" vertical="center" wrapText="1"/>
    </xf>
    <xf numFmtId="1" fontId="8" fillId="0" borderId="672" xfId="0" applyNumberFormat="1" applyFont="1" applyBorder="1" applyAlignment="1">
      <alignment horizontal="left" vertical="center" wrapText="1"/>
    </xf>
    <xf numFmtId="1" fontId="8" fillId="0" borderId="673" xfId="0" applyNumberFormat="1" applyFont="1" applyBorder="1" applyAlignment="1">
      <alignment horizontal="left" vertical="center" wrapText="1"/>
    </xf>
    <xf numFmtId="1" fontId="8" fillId="0" borderId="674" xfId="0" applyNumberFormat="1" applyFont="1" applyBorder="1" applyAlignment="1">
      <alignment horizontal="center" vertical="center" wrapText="1"/>
    </xf>
    <xf numFmtId="1" fontId="8" fillId="3" borderId="669" xfId="0" applyNumberFormat="1" applyFont="1" applyFill="1" applyBorder="1" applyAlignment="1">
      <alignment horizontal="center" vertical="center" wrapText="1"/>
    </xf>
    <xf numFmtId="1" fontId="8" fillId="3" borderId="441" xfId="0" applyNumberFormat="1" applyFont="1" applyFill="1" applyBorder="1" applyAlignment="1">
      <alignment horizontal="center" vertical="center" wrapText="1"/>
    </xf>
    <xf numFmtId="1" fontId="8" fillId="0" borderId="669" xfId="0" applyNumberFormat="1" applyFont="1" applyBorder="1" applyAlignment="1">
      <alignment horizontal="left" vertical="center" wrapText="1"/>
    </xf>
    <xf numFmtId="1" fontId="8" fillId="0" borderId="441" xfId="0" applyNumberFormat="1" applyFont="1" applyBorder="1" applyAlignment="1">
      <alignment horizontal="left" vertical="center" wrapText="1"/>
    </xf>
    <xf numFmtId="1" fontId="8" fillId="0" borderId="673" xfId="0" applyNumberFormat="1" applyFont="1" applyBorder="1" applyAlignment="1">
      <alignment horizontal="left"/>
    </xf>
    <xf numFmtId="1" fontId="8" fillId="0" borderId="666" xfId="0" applyNumberFormat="1" applyFont="1" applyBorder="1" applyAlignment="1">
      <alignment horizontal="left" vertical="center" wrapText="1"/>
    </xf>
    <xf numFmtId="1" fontId="8" fillId="0" borderId="667" xfId="0" applyNumberFormat="1" applyFont="1" applyBorder="1" applyAlignment="1">
      <alignment horizontal="left" vertical="center" wrapText="1"/>
    </xf>
    <xf numFmtId="1" fontId="8" fillId="0" borderId="675" xfId="0" applyNumberFormat="1" applyFont="1" applyBorder="1" applyAlignment="1">
      <alignment horizontal="left" vertical="center" wrapText="1"/>
    </xf>
    <xf numFmtId="1" fontId="8" fillId="3" borderId="666" xfId="0" applyNumberFormat="1" applyFont="1" applyFill="1" applyBorder="1" applyAlignment="1">
      <alignment horizontal="center" vertical="center"/>
    </xf>
    <xf numFmtId="1" fontId="8" fillId="3" borderId="675" xfId="0" applyNumberFormat="1" applyFont="1" applyFill="1" applyBorder="1" applyAlignment="1">
      <alignment horizontal="center" vertical="center"/>
    </xf>
    <xf numFmtId="1" fontId="8" fillId="0" borderId="680" xfId="0" applyNumberFormat="1" applyFont="1" applyBorder="1" applyAlignment="1">
      <alignment horizontal="center" vertical="center" wrapText="1"/>
    </xf>
    <xf numFmtId="1" fontId="8" fillId="0" borderId="630" xfId="0" applyNumberFormat="1" applyFont="1" applyBorder="1" applyAlignment="1">
      <alignment horizontal="center" vertical="center" wrapText="1"/>
    </xf>
    <xf numFmtId="1" fontId="8" fillId="0" borderId="666" xfId="0" applyNumberFormat="1" applyFont="1" applyBorder="1" applyAlignment="1">
      <alignment horizontal="center"/>
    </xf>
    <xf numFmtId="1" fontId="8" fillId="0" borderId="675" xfId="0" applyNumberFormat="1" applyFont="1" applyBorder="1" applyAlignment="1">
      <alignment horizontal="center"/>
    </xf>
    <xf numFmtId="1" fontId="8" fillId="0" borderId="357" xfId="0" applyNumberFormat="1" applyFont="1" applyBorder="1" applyAlignment="1">
      <alignment horizontal="center"/>
    </xf>
    <xf numFmtId="1" fontId="8" fillId="0" borderId="675" xfId="0" applyNumberFormat="1" applyFont="1" applyBorder="1" applyAlignment="1" applyProtection="1">
      <alignment horizontal="center" vertical="center" wrapText="1"/>
      <protection hidden="1"/>
    </xf>
    <xf numFmtId="1" fontId="8" fillId="0" borderId="673" xfId="0" applyNumberFormat="1" applyFont="1" applyBorder="1" applyAlignment="1" applyProtection="1">
      <alignment horizontal="left" vertical="center" wrapText="1"/>
      <protection hidden="1"/>
    </xf>
    <xf numFmtId="1" fontId="8" fillId="0" borderId="670" xfId="0" applyNumberFormat="1" applyFont="1" applyBorder="1" applyAlignment="1">
      <alignment horizontal="center" vertical="center" wrapText="1"/>
    </xf>
    <xf numFmtId="1" fontId="8" fillId="0" borderId="629" xfId="0" applyNumberFormat="1" applyFont="1" applyBorder="1" applyAlignment="1">
      <alignment horizontal="center" vertical="center" wrapText="1"/>
    </xf>
    <xf numFmtId="1" fontId="8" fillId="4" borderId="665" xfId="0" applyNumberFormat="1" applyFont="1" applyFill="1" applyBorder="1" applyAlignment="1">
      <alignment horizontal="center" vertical="center" wrapText="1"/>
    </xf>
    <xf numFmtId="1" fontId="8" fillId="4" borderId="351" xfId="0" applyNumberFormat="1" applyFont="1" applyFill="1" applyBorder="1" applyAlignment="1">
      <alignment horizontal="center" vertical="center" wrapText="1"/>
    </xf>
    <xf numFmtId="1" fontId="1" fillId="3" borderId="441" xfId="0" applyNumberFormat="1" applyFont="1" applyFill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center" vertical="center" wrapText="1"/>
    </xf>
    <xf numFmtId="1" fontId="8" fillId="3" borderId="410" xfId="0" applyNumberFormat="1" applyFont="1" applyFill="1" applyBorder="1" applyAlignment="1">
      <alignment horizontal="left" vertical="center" wrapText="1"/>
    </xf>
    <xf numFmtId="1" fontId="8" fillId="3" borderId="442" xfId="0" applyNumberFormat="1" applyFont="1" applyFill="1" applyBorder="1" applyAlignment="1">
      <alignment horizontal="left" vertical="center" wrapText="1"/>
    </xf>
    <xf numFmtId="1" fontId="8" fillId="4" borderId="573" xfId="0" applyNumberFormat="1" applyFont="1" applyFill="1" applyBorder="1" applyAlignment="1">
      <alignment horizontal="center" vertical="center" wrapText="1"/>
    </xf>
    <xf numFmtId="1" fontId="8" fillId="0" borderId="410" xfId="0" applyNumberFormat="1" applyFont="1" applyBorder="1" applyAlignment="1">
      <alignment horizontal="left" wrapText="1"/>
    </xf>
    <xf numFmtId="1" fontId="8" fillId="0" borderId="442" xfId="0" applyNumberFormat="1" applyFont="1" applyBorder="1" applyAlignment="1">
      <alignment horizontal="left" wrapText="1"/>
    </xf>
    <xf numFmtId="1" fontId="8" fillId="4" borderId="609" xfId="0" applyNumberFormat="1" applyFont="1" applyFill="1" applyBorder="1" applyAlignment="1">
      <alignment horizontal="center" vertical="center" wrapText="1"/>
    </xf>
    <xf numFmtId="1" fontId="8" fillId="4" borderId="607" xfId="0" applyNumberFormat="1" applyFont="1" applyFill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center" vertical="center" wrapText="1"/>
    </xf>
    <xf numFmtId="1" fontId="8" fillId="0" borderId="607" xfId="0" applyNumberFormat="1" applyFont="1" applyBorder="1" applyAlignment="1">
      <alignment horizontal="center" vertical="center" wrapText="1"/>
    </xf>
    <xf numFmtId="1" fontId="8" fillId="0" borderId="602" xfId="0" applyNumberFormat="1" applyFont="1" applyBorder="1" applyAlignment="1">
      <alignment horizontal="center" vertical="center" wrapText="1"/>
    </xf>
    <xf numFmtId="1" fontId="8" fillId="0" borderId="602" xfId="0" applyNumberFormat="1" applyFont="1" applyBorder="1" applyAlignment="1">
      <alignment horizontal="center" vertical="center"/>
    </xf>
    <xf numFmtId="1" fontId="8" fillId="0" borderId="607" xfId="0" applyNumberFormat="1" applyFont="1" applyBorder="1" applyAlignment="1">
      <alignment horizontal="center" vertical="center"/>
    </xf>
    <xf numFmtId="1" fontId="8" fillId="0" borderId="603" xfId="0" applyNumberFormat="1" applyFont="1" applyBorder="1" applyAlignment="1">
      <alignment horizontal="center" vertical="center" wrapText="1"/>
    </xf>
    <xf numFmtId="1" fontId="8" fillId="0" borderId="623" xfId="0" applyNumberFormat="1" applyFont="1" applyBorder="1" applyAlignment="1">
      <alignment horizontal="center" vertical="center" wrapText="1"/>
    </xf>
    <xf numFmtId="1" fontId="8" fillId="0" borderId="581" xfId="0" applyNumberFormat="1" applyFont="1" applyBorder="1" applyAlignment="1">
      <alignment horizontal="center" vertical="center" wrapText="1"/>
    </xf>
    <xf numFmtId="1" fontId="8" fillId="4" borderId="621" xfId="0" applyNumberFormat="1" applyFont="1" applyFill="1" applyBorder="1" applyAlignment="1">
      <alignment horizontal="center" vertical="center" wrapText="1"/>
    </xf>
    <xf numFmtId="1" fontId="8" fillId="4" borderId="631" xfId="0" applyNumberFormat="1" applyFont="1" applyFill="1" applyBorder="1" applyAlignment="1">
      <alignment horizontal="center" vertical="center" wrapText="1"/>
    </xf>
    <xf numFmtId="1" fontId="8" fillId="4" borderId="613" xfId="0" applyNumberFormat="1" applyFont="1" applyFill="1" applyBorder="1" applyAlignment="1">
      <alignment horizontal="center" vertical="center" wrapText="1"/>
    </xf>
    <xf numFmtId="1" fontId="8" fillId="0" borderId="603" xfId="0" applyNumberFormat="1" applyFont="1" applyBorder="1" applyAlignment="1">
      <alignment horizontal="center" vertical="center"/>
    </xf>
    <xf numFmtId="1" fontId="8" fillId="4" borderId="581" xfId="0" applyNumberFormat="1" applyFont="1" applyFill="1" applyBorder="1" applyAlignment="1">
      <alignment horizontal="center" vertical="center" wrapText="1"/>
    </xf>
    <xf numFmtId="1" fontId="8" fillId="3" borderId="600" xfId="0" applyNumberFormat="1" applyFont="1" applyFill="1" applyBorder="1" applyAlignment="1">
      <alignment horizontal="center" vertical="center" wrapText="1"/>
    </xf>
    <xf numFmtId="1" fontId="8" fillId="0" borderId="600" xfId="0" applyNumberFormat="1" applyFont="1" applyBorder="1" applyAlignment="1">
      <alignment horizontal="center" vertical="center" wrapText="1"/>
    </xf>
    <xf numFmtId="1" fontId="8" fillId="0" borderId="600" xfId="0" applyNumberFormat="1" applyFont="1" applyBorder="1" applyAlignment="1">
      <alignment horizontal="center" vertical="center"/>
    </xf>
    <xf numFmtId="1" fontId="8" fillId="3" borderId="605" xfId="0" applyNumberFormat="1" applyFont="1" applyFill="1" applyBorder="1" applyAlignment="1">
      <alignment horizontal="left" vertical="center" wrapText="1"/>
    </xf>
    <xf numFmtId="1" fontId="8" fillId="3" borderId="601" xfId="0" applyNumberFormat="1" applyFont="1" applyFill="1" applyBorder="1" applyAlignment="1">
      <alignment horizontal="center"/>
    </xf>
    <xf numFmtId="1" fontId="8" fillId="3" borderId="607" xfId="0" applyNumberFormat="1" applyFont="1" applyFill="1" applyBorder="1" applyAlignment="1">
      <alignment horizontal="center"/>
    </xf>
    <xf numFmtId="1" fontId="8" fillId="0" borderId="601" xfId="0" applyNumberFormat="1" applyFont="1" applyBorder="1" applyAlignment="1">
      <alignment horizontal="center" vertical="center"/>
    </xf>
    <xf numFmtId="1" fontId="8" fillId="12" borderId="573" xfId="0" applyNumberFormat="1" applyFont="1" applyFill="1" applyBorder="1" applyAlignment="1">
      <alignment horizontal="center" vertical="center" wrapText="1"/>
    </xf>
    <xf numFmtId="1" fontId="8" fillId="3" borderId="410" xfId="0" applyNumberFormat="1" applyFont="1" applyFill="1" applyBorder="1" applyAlignment="1">
      <alignment horizontal="left" vertical="center"/>
    </xf>
    <xf numFmtId="1" fontId="8" fillId="3" borderId="442" xfId="0" applyNumberFormat="1" applyFont="1" applyFill="1" applyBorder="1" applyAlignment="1">
      <alignment horizontal="left" vertical="center"/>
    </xf>
    <xf numFmtId="1" fontId="8" fillId="4" borderId="614" xfId="0" applyNumberFormat="1" applyFont="1" applyFill="1" applyBorder="1" applyAlignment="1">
      <alignment horizontal="center" vertical="center" wrapText="1"/>
    </xf>
    <xf numFmtId="1" fontId="8" fillId="4" borderId="410" xfId="0" applyNumberFormat="1" applyFont="1" applyFill="1" applyBorder="1" applyAlignment="1">
      <alignment horizontal="left" vertical="center" wrapText="1"/>
    </xf>
    <xf numFmtId="1" fontId="8" fillId="4" borderId="605" xfId="0" applyNumberFormat="1" applyFont="1" applyFill="1" applyBorder="1" applyAlignment="1">
      <alignment horizontal="left" vertical="center" wrapText="1"/>
    </xf>
    <xf numFmtId="1" fontId="8" fillId="4" borderId="442" xfId="0" applyNumberFormat="1" applyFont="1" applyFill="1" applyBorder="1" applyAlignment="1">
      <alignment horizontal="left" vertical="center" wrapText="1"/>
    </xf>
    <xf numFmtId="1" fontId="8" fillId="0" borderId="410" xfId="0" applyNumberFormat="1" applyFont="1" applyBorder="1" applyAlignment="1">
      <alignment horizontal="left" vertical="center" wrapText="1"/>
    </xf>
    <xf numFmtId="1" fontId="8" fillId="0" borderId="605" xfId="0" applyNumberFormat="1" applyFont="1" applyBorder="1" applyAlignment="1">
      <alignment horizontal="left" vertical="center" wrapText="1"/>
    </xf>
    <xf numFmtId="1" fontId="8" fillId="0" borderId="442" xfId="0" applyNumberFormat="1" applyFont="1" applyBorder="1" applyAlignment="1">
      <alignment horizontal="left" vertical="center" wrapText="1"/>
    </xf>
    <xf numFmtId="1" fontId="8" fillId="0" borderId="614" xfId="0" applyNumberFormat="1" applyFont="1" applyBorder="1" applyAlignment="1">
      <alignment horizontal="center" vertical="center" wrapText="1"/>
    </xf>
    <xf numFmtId="1" fontId="8" fillId="3" borderId="573" xfId="0" applyNumberFormat="1" applyFont="1" applyFill="1" applyBorder="1" applyAlignment="1">
      <alignment horizontal="center" vertical="center" wrapText="1"/>
    </xf>
    <xf numFmtId="1" fontId="8" fillId="0" borderId="573" xfId="0" applyNumberFormat="1" applyFont="1" applyBorder="1" applyAlignment="1">
      <alignment horizontal="left" vertical="center" wrapText="1"/>
    </xf>
    <xf numFmtId="1" fontId="8" fillId="0" borderId="410" xfId="0" applyNumberFormat="1" applyFont="1" applyBorder="1" applyAlignment="1">
      <alignment horizontal="left"/>
    </xf>
    <xf numFmtId="1" fontId="8" fillId="0" borderId="442" xfId="0" applyNumberFormat="1" applyFont="1" applyBorder="1" applyAlignment="1">
      <alignment horizontal="left"/>
    </xf>
    <xf numFmtId="1" fontId="8" fillId="0" borderId="601" xfId="0" applyNumberFormat="1" applyFont="1" applyBorder="1" applyAlignment="1">
      <alignment horizontal="left" vertical="center" wrapText="1"/>
    </xf>
    <xf numFmtId="1" fontId="8" fillId="0" borderId="602" xfId="0" applyNumberFormat="1" applyFont="1" applyBorder="1" applyAlignment="1">
      <alignment horizontal="left" vertical="center" wrapText="1"/>
    </xf>
    <xf numFmtId="1" fontId="8" fillId="0" borderId="607" xfId="0" applyNumberFormat="1" applyFont="1" applyBorder="1" applyAlignment="1">
      <alignment horizontal="left" vertical="center" wrapText="1"/>
    </xf>
    <xf numFmtId="1" fontId="8" fillId="3" borderId="601" xfId="0" applyNumberFormat="1" applyFont="1" applyFill="1" applyBorder="1" applyAlignment="1">
      <alignment horizontal="center" vertical="center"/>
    </xf>
    <xf numFmtId="1" fontId="8" fillId="3" borderId="607" xfId="0" applyNumberFormat="1" applyFont="1" applyFill="1" applyBorder="1" applyAlignment="1">
      <alignment horizontal="center" vertical="center"/>
    </xf>
    <xf numFmtId="1" fontId="8" fillId="0" borderId="615" xfId="0" applyNumberFormat="1" applyFont="1" applyBorder="1" applyAlignment="1">
      <alignment horizontal="center" vertical="center" wrapText="1"/>
    </xf>
    <xf numFmtId="1" fontId="8" fillId="0" borderId="601" xfId="0" applyNumberFormat="1" applyFont="1" applyBorder="1" applyAlignment="1">
      <alignment horizontal="center"/>
    </xf>
    <xf numFmtId="1" fontId="8" fillId="0" borderId="607" xfId="0" applyNumberFormat="1" applyFont="1" applyBorder="1" applyAlignment="1">
      <alignment horizontal="center"/>
    </xf>
    <xf numFmtId="1" fontId="8" fillId="0" borderId="607" xfId="0" applyNumberFormat="1" applyFont="1" applyBorder="1" applyAlignment="1" applyProtection="1">
      <alignment horizontal="center" vertical="center" wrapText="1"/>
      <protection hidden="1"/>
    </xf>
    <xf numFmtId="1" fontId="8" fillId="0" borderId="410" xfId="0" applyNumberFormat="1" applyFont="1" applyBorder="1" applyAlignment="1" applyProtection="1">
      <alignment horizontal="left" vertical="center" wrapText="1"/>
      <protection hidden="1"/>
    </xf>
    <xf numFmtId="1" fontId="8" fillId="0" borderId="442" xfId="0" applyNumberFormat="1" applyFont="1" applyBorder="1" applyAlignment="1" applyProtection="1">
      <alignment horizontal="left" vertical="center" wrapText="1"/>
      <protection hidden="1"/>
    </xf>
    <xf numFmtId="1" fontId="8" fillId="0" borderId="604" xfId="0" applyNumberFormat="1" applyFont="1" applyBorder="1" applyAlignment="1">
      <alignment horizontal="center" vertical="center" wrapText="1"/>
    </xf>
    <xf numFmtId="1" fontId="8" fillId="4" borderId="600" xfId="0" applyNumberFormat="1" applyFont="1" applyFill="1" applyBorder="1" applyAlignment="1">
      <alignment horizontal="center" vertical="center" wrapText="1"/>
    </xf>
    <xf numFmtId="1" fontId="8" fillId="0" borderId="628" xfId="0" applyNumberFormat="1" applyFont="1" applyBorder="1" applyAlignment="1">
      <alignment horizontal="center" vertical="center" wrapText="1"/>
    </xf>
    <xf numFmtId="1" fontId="8" fillId="4" borderId="628" xfId="0" applyNumberFormat="1" applyFont="1" applyFill="1" applyBorder="1" applyAlignment="1">
      <alignment horizontal="left" vertical="center" wrapText="1"/>
    </xf>
    <xf numFmtId="1" fontId="8" fillId="4" borderId="610" xfId="0" applyNumberFormat="1" applyFont="1" applyFill="1" applyBorder="1" applyAlignment="1">
      <alignment horizontal="center" vertical="center" wrapText="1"/>
    </xf>
    <xf numFmtId="1" fontId="8" fillId="0" borderId="611" xfId="0" applyNumberFormat="1" applyFont="1" applyBorder="1" applyAlignment="1">
      <alignment horizontal="center" vertical="center" wrapText="1"/>
    </xf>
    <xf numFmtId="1" fontId="8" fillId="0" borderId="610" xfId="0" applyNumberFormat="1" applyFont="1" applyBorder="1" applyAlignment="1">
      <alignment horizontal="center" vertical="center" wrapText="1"/>
    </xf>
    <xf numFmtId="1" fontId="8" fillId="0" borderId="610" xfId="0" applyNumberFormat="1" applyFont="1" applyBorder="1" applyAlignment="1">
      <alignment horizontal="center" vertical="center"/>
    </xf>
    <xf numFmtId="1" fontId="8" fillId="0" borderId="612" xfId="0" applyNumberFormat="1" applyFont="1" applyBorder="1" applyAlignment="1">
      <alignment horizontal="center" vertical="center" wrapText="1"/>
    </xf>
    <xf numFmtId="1" fontId="8" fillId="0" borderId="440" xfId="0" applyNumberFormat="1" applyFont="1" applyBorder="1" applyAlignment="1">
      <alignment horizontal="center" vertical="center" wrapText="1"/>
    </xf>
    <xf numFmtId="1" fontId="8" fillId="0" borderId="508" xfId="0" applyNumberFormat="1" applyFont="1" applyBorder="1" applyAlignment="1">
      <alignment horizontal="center" vertical="center" wrapText="1"/>
    </xf>
    <xf numFmtId="1" fontId="8" fillId="4" borderId="616" xfId="0" applyNumberFormat="1" applyFont="1" applyFill="1" applyBorder="1" applyAlignment="1">
      <alignment horizontal="center" vertical="center" wrapText="1"/>
    </xf>
    <xf numFmtId="1" fontId="8" fillId="4" borderId="437" xfId="0" applyNumberFormat="1" applyFont="1" applyFill="1" applyBorder="1" applyAlignment="1">
      <alignment horizontal="center" vertical="center" wrapText="1"/>
    </xf>
    <xf numFmtId="1" fontId="8" fillId="0" borderId="612" xfId="0" applyNumberFormat="1" applyFont="1" applyBorder="1" applyAlignment="1">
      <alignment horizontal="center" vertical="center"/>
    </xf>
    <xf numFmtId="1" fontId="8" fillId="4" borderId="508" xfId="0" applyNumberFormat="1" applyFont="1" applyFill="1" applyBorder="1" applyAlignment="1">
      <alignment horizontal="center" vertical="center" wrapText="1"/>
    </xf>
    <xf numFmtId="1" fontId="8" fillId="3" borderId="611" xfId="0" applyNumberFormat="1" applyFont="1" applyFill="1" applyBorder="1" applyAlignment="1">
      <alignment horizontal="center"/>
    </xf>
    <xf numFmtId="1" fontId="8" fillId="3" borderId="610" xfId="0" applyNumberFormat="1" applyFont="1" applyFill="1" applyBorder="1" applyAlignment="1">
      <alignment horizontal="center"/>
    </xf>
    <xf numFmtId="1" fontId="8" fillId="0" borderId="611" xfId="0" applyNumberFormat="1" applyFont="1" applyBorder="1" applyAlignment="1">
      <alignment horizontal="center" vertical="center"/>
    </xf>
    <xf numFmtId="1" fontId="8" fillId="0" borderId="611" xfId="0" applyNumberFormat="1" applyFont="1" applyBorder="1" applyAlignment="1">
      <alignment horizontal="left" vertical="center" wrapText="1"/>
    </xf>
    <xf numFmtId="1" fontId="8" fillId="0" borderId="610" xfId="0" applyNumberFormat="1" applyFont="1" applyBorder="1" applyAlignment="1">
      <alignment horizontal="left" vertical="center" wrapText="1"/>
    </xf>
    <xf numFmtId="1" fontId="8" fillId="3" borderId="611" xfId="0" applyNumberFormat="1" applyFont="1" applyFill="1" applyBorder="1" applyAlignment="1">
      <alignment horizontal="center" vertical="center"/>
    </xf>
    <xf numFmtId="1" fontId="8" fillId="3" borderId="610" xfId="0" applyNumberFormat="1" applyFont="1" applyFill="1" applyBorder="1" applyAlignment="1">
      <alignment horizontal="center" vertical="center"/>
    </xf>
    <xf numFmtId="1" fontId="8" fillId="0" borderId="491" xfId="0" applyNumberFormat="1" applyFont="1" applyBorder="1" applyAlignment="1">
      <alignment horizontal="center" vertical="center" wrapText="1"/>
    </xf>
    <xf numFmtId="1" fontId="8" fillId="0" borderId="611" xfId="0" applyNumberFormat="1" applyFont="1" applyBorder="1" applyAlignment="1">
      <alignment horizontal="center"/>
    </xf>
    <xf numFmtId="1" fontId="8" fillId="0" borderId="610" xfId="0" applyNumberFormat="1" applyFont="1" applyBorder="1" applyAlignment="1">
      <alignment horizontal="center"/>
    </xf>
    <xf numFmtId="1" fontId="8" fillId="0" borderId="479" xfId="0" applyNumberFormat="1" applyFont="1" applyBorder="1" applyAlignment="1">
      <alignment horizontal="center" vertical="center" wrapText="1"/>
    </xf>
    <xf numFmtId="1" fontId="8" fillId="4" borderId="546" xfId="0" applyNumberFormat="1" applyFont="1" applyFill="1" applyBorder="1" applyAlignment="1">
      <alignment horizontal="center" vertical="center" wrapText="1"/>
    </xf>
    <xf numFmtId="1" fontId="8" fillId="0" borderId="546" xfId="0" applyNumberFormat="1" applyFont="1" applyBorder="1" applyAlignment="1">
      <alignment horizontal="center" vertical="center" wrapText="1"/>
    </xf>
    <xf numFmtId="1" fontId="8" fillId="4" borderId="552" xfId="0" applyNumberFormat="1" applyFont="1" applyFill="1" applyBorder="1" applyAlignment="1">
      <alignment horizontal="center" vertical="center" wrapText="1"/>
    </xf>
    <xf numFmtId="1" fontId="8" fillId="4" borderId="550" xfId="0" applyNumberFormat="1" applyFont="1" applyFill="1" applyBorder="1" applyAlignment="1">
      <alignment horizontal="center" vertical="center" wrapText="1"/>
    </xf>
    <xf numFmtId="1" fontId="8" fillId="0" borderId="554" xfId="0" applyNumberFormat="1" applyFont="1" applyBorder="1" applyAlignment="1">
      <alignment horizontal="center" vertical="center" wrapText="1"/>
    </xf>
    <xf numFmtId="1" fontId="8" fillId="0" borderId="550" xfId="0" applyNumberFormat="1" applyFont="1" applyBorder="1" applyAlignment="1">
      <alignment horizontal="center" vertical="center" wrapText="1"/>
    </xf>
    <xf numFmtId="1" fontId="8" fillId="0" borderId="544" xfId="0" applyNumberFormat="1" applyFont="1" applyBorder="1" applyAlignment="1">
      <alignment horizontal="center" vertical="center" wrapText="1"/>
    </xf>
    <xf numFmtId="1" fontId="8" fillId="0" borderId="544" xfId="0" applyNumberFormat="1" applyFont="1" applyBorder="1" applyAlignment="1">
      <alignment horizontal="center" vertical="center"/>
    </xf>
    <xf numFmtId="1" fontId="8" fillId="0" borderId="550" xfId="0" applyNumberFormat="1" applyFont="1" applyBorder="1" applyAlignment="1">
      <alignment horizontal="center" vertical="center"/>
    </xf>
    <xf numFmtId="1" fontId="8" fillId="0" borderId="555" xfId="0" applyNumberFormat="1" applyFont="1" applyBorder="1" applyAlignment="1">
      <alignment horizontal="center" vertical="center" wrapText="1"/>
    </xf>
    <xf numFmtId="1" fontId="8" fillId="0" borderId="566" xfId="0" applyNumberFormat="1" applyFont="1" applyBorder="1" applyAlignment="1">
      <alignment horizontal="center" vertical="center" wrapText="1"/>
    </xf>
    <xf numFmtId="1" fontId="8" fillId="0" borderId="520" xfId="0" applyNumberFormat="1" applyFont="1" applyBorder="1" applyAlignment="1">
      <alignment horizontal="center" vertical="center" wrapText="1"/>
    </xf>
    <xf numFmtId="1" fontId="8" fillId="4" borderId="564" xfId="0" applyNumberFormat="1" applyFont="1" applyFill="1" applyBorder="1" applyAlignment="1">
      <alignment horizontal="center" vertical="center" wrapText="1"/>
    </xf>
    <xf numFmtId="1" fontId="8" fillId="4" borderId="559" xfId="0" applyNumberFormat="1" applyFont="1" applyFill="1" applyBorder="1" applyAlignment="1">
      <alignment horizontal="center" vertical="center" wrapText="1"/>
    </xf>
    <xf numFmtId="1" fontId="8" fillId="4" borderId="556" xfId="0" applyNumberFormat="1" applyFont="1" applyFill="1" applyBorder="1" applyAlignment="1">
      <alignment horizontal="center" vertical="center" wrapText="1"/>
    </xf>
    <xf numFmtId="1" fontId="8" fillId="0" borderId="555" xfId="0" applyNumberFormat="1" applyFont="1" applyBorder="1" applyAlignment="1">
      <alignment horizontal="center" vertical="center"/>
    </xf>
    <xf numFmtId="1" fontId="8" fillId="4" borderId="520" xfId="0" applyNumberFormat="1" applyFont="1" applyFill="1" applyBorder="1" applyAlignment="1">
      <alignment horizontal="center" vertical="center" wrapText="1"/>
    </xf>
    <xf numFmtId="1" fontId="8" fillId="3" borderId="542" xfId="0" applyNumberFormat="1" applyFont="1" applyFill="1" applyBorder="1" applyAlignment="1">
      <alignment horizontal="center" vertical="center" wrapText="1"/>
    </xf>
    <xf numFmtId="1" fontId="8" fillId="0" borderId="542" xfId="0" applyNumberFormat="1" applyFont="1" applyBorder="1" applyAlignment="1">
      <alignment horizontal="center" vertical="center" wrapText="1"/>
    </xf>
    <xf numFmtId="1" fontId="8" fillId="0" borderId="542" xfId="0" applyNumberFormat="1" applyFont="1" applyBorder="1" applyAlignment="1">
      <alignment horizontal="center" vertical="center"/>
    </xf>
    <xf numFmtId="1" fontId="8" fillId="3" borderId="548" xfId="0" applyNumberFormat="1" applyFont="1" applyFill="1" applyBorder="1" applyAlignment="1">
      <alignment horizontal="left" vertical="center" wrapText="1"/>
    </xf>
    <xf numFmtId="1" fontId="8" fillId="3" borderId="554" xfId="0" applyNumberFormat="1" applyFont="1" applyFill="1" applyBorder="1" applyAlignment="1">
      <alignment horizontal="center"/>
    </xf>
    <xf numFmtId="1" fontId="8" fillId="3" borderId="550" xfId="0" applyNumberFormat="1" applyFont="1" applyFill="1" applyBorder="1" applyAlignment="1">
      <alignment horizontal="center"/>
    </xf>
    <xf numFmtId="1" fontId="8" fillId="0" borderId="554" xfId="0" applyNumberFormat="1" applyFont="1" applyBorder="1" applyAlignment="1">
      <alignment horizontal="center" vertical="center"/>
    </xf>
    <xf numFmtId="1" fontId="8" fillId="12" borderId="546" xfId="0" applyNumberFormat="1" applyFont="1" applyFill="1" applyBorder="1" applyAlignment="1">
      <alignment horizontal="center" vertical="center" wrapText="1"/>
    </xf>
    <xf numFmtId="1" fontId="8" fillId="4" borderId="557" xfId="0" applyNumberFormat="1" applyFont="1" applyFill="1" applyBorder="1" applyAlignment="1">
      <alignment horizontal="center" vertical="center" wrapText="1"/>
    </xf>
    <xf numFmtId="1" fontId="8" fillId="4" borderId="548" xfId="0" applyNumberFormat="1" applyFont="1" applyFill="1" applyBorder="1" applyAlignment="1">
      <alignment horizontal="left" vertical="center" wrapText="1"/>
    </xf>
    <xf numFmtId="1" fontId="8" fillId="0" borderId="548" xfId="0" applyNumberFormat="1" applyFont="1" applyBorder="1" applyAlignment="1">
      <alignment horizontal="left" vertical="center" wrapText="1"/>
    </xf>
    <xf numFmtId="1" fontId="8" fillId="0" borderId="557" xfId="0" applyNumberFormat="1" applyFont="1" applyBorder="1" applyAlignment="1">
      <alignment horizontal="center" vertical="center" wrapText="1"/>
    </xf>
    <xf numFmtId="1" fontId="8" fillId="3" borderId="546" xfId="0" applyNumberFormat="1" applyFont="1" applyFill="1" applyBorder="1" applyAlignment="1">
      <alignment horizontal="center" vertical="center" wrapText="1"/>
    </xf>
    <xf numFmtId="1" fontId="8" fillId="0" borderId="546" xfId="0" applyNumberFormat="1" applyFont="1" applyBorder="1" applyAlignment="1">
      <alignment horizontal="left" vertical="center" wrapText="1"/>
    </xf>
    <xf numFmtId="1" fontId="8" fillId="0" borderId="554" xfId="0" applyNumberFormat="1" applyFont="1" applyBorder="1" applyAlignment="1">
      <alignment horizontal="left" vertical="center" wrapText="1"/>
    </xf>
    <xf numFmtId="1" fontId="8" fillId="0" borderId="544" xfId="0" applyNumberFormat="1" applyFont="1" applyBorder="1" applyAlignment="1">
      <alignment horizontal="left" vertical="center" wrapText="1"/>
    </xf>
    <xf numFmtId="1" fontId="8" fillId="0" borderId="550" xfId="0" applyNumberFormat="1" applyFont="1" applyBorder="1" applyAlignment="1">
      <alignment horizontal="left" vertical="center" wrapText="1"/>
    </xf>
    <xf numFmtId="1" fontId="8" fillId="3" borderId="554" xfId="0" applyNumberFormat="1" applyFont="1" applyFill="1" applyBorder="1" applyAlignment="1">
      <alignment horizontal="center" vertical="center"/>
    </xf>
    <xf numFmtId="1" fontId="8" fillId="3" borderId="550" xfId="0" applyNumberFormat="1" applyFont="1" applyFill="1" applyBorder="1" applyAlignment="1">
      <alignment horizontal="center" vertical="center"/>
    </xf>
    <xf numFmtId="1" fontId="8" fillId="0" borderId="545" xfId="0" applyNumberFormat="1" applyFont="1" applyBorder="1" applyAlignment="1">
      <alignment horizontal="center" vertical="center" wrapText="1"/>
    </xf>
    <xf numFmtId="1" fontId="8" fillId="0" borderId="558" xfId="0" applyNumberFormat="1" applyFont="1" applyBorder="1" applyAlignment="1">
      <alignment horizontal="center" vertical="center" wrapText="1"/>
    </xf>
    <xf numFmtId="1" fontId="8" fillId="0" borderId="554" xfId="0" applyNumberFormat="1" applyFont="1" applyBorder="1" applyAlignment="1">
      <alignment horizontal="center"/>
    </xf>
    <xf numFmtId="1" fontId="8" fillId="0" borderId="550" xfId="0" applyNumberFormat="1" applyFont="1" applyBorder="1" applyAlignment="1">
      <alignment horizontal="center"/>
    </xf>
    <xf numFmtId="1" fontId="8" fillId="0" borderId="545" xfId="0" applyNumberFormat="1" applyFont="1" applyBorder="1" applyAlignment="1">
      <alignment horizontal="center" vertical="center"/>
    </xf>
    <xf numFmtId="1" fontId="8" fillId="0" borderId="543" xfId="0" applyNumberFormat="1" applyFont="1" applyBorder="1" applyAlignment="1">
      <alignment horizontal="center" vertical="center"/>
    </xf>
    <xf numFmtId="1" fontId="8" fillId="0" borderId="543" xfId="0" applyNumberFormat="1" applyFont="1" applyBorder="1" applyAlignment="1">
      <alignment horizontal="center" vertical="center" wrapText="1"/>
    </xf>
    <xf numFmtId="1" fontId="8" fillId="3" borderId="543" xfId="0" applyNumberFormat="1" applyFont="1" applyFill="1" applyBorder="1" applyAlignment="1">
      <alignment horizontal="center"/>
    </xf>
    <xf numFmtId="1" fontId="8" fillId="0" borderId="550" xfId="0" applyNumberFormat="1" applyFont="1" applyBorder="1" applyAlignment="1" applyProtection="1">
      <alignment horizontal="center" vertical="center" wrapText="1"/>
      <protection hidden="1"/>
    </xf>
    <xf numFmtId="1" fontId="8" fillId="0" borderId="547" xfId="0" applyNumberFormat="1" applyFont="1" applyBorder="1" applyAlignment="1">
      <alignment horizontal="center" vertical="center" wrapText="1"/>
    </xf>
    <xf numFmtId="1" fontId="8" fillId="4" borderId="542" xfId="0" applyNumberFormat="1" applyFont="1" applyFill="1" applyBorder="1" applyAlignment="1">
      <alignment horizontal="center" vertical="center" wrapText="1"/>
    </xf>
    <xf numFmtId="1" fontId="8" fillId="0" borderId="505" xfId="0" applyNumberFormat="1" applyFont="1" applyBorder="1" applyAlignment="1">
      <alignment horizontal="center" vertical="center" wrapText="1"/>
    </xf>
    <xf numFmtId="1" fontId="8" fillId="4" borderId="505" xfId="0" applyNumberFormat="1" applyFont="1" applyFill="1" applyBorder="1" applyAlignment="1">
      <alignment horizontal="center" vertical="center" wrapText="1"/>
    </xf>
    <xf numFmtId="1" fontId="8" fillId="0" borderId="476" xfId="0" applyNumberFormat="1" applyFont="1" applyBorder="1" applyAlignment="1">
      <alignment horizontal="center" vertical="center" wrapText="1"/>
    </xf>
    <xf numFmtId="1" fontId="8" fillId="4" borderId="476" xfId="0" applyNumberFormat="1" applyFont="1" applyFill="1" applyBorder="1" applyAlignment="1">
      <alignment horizontal="center" vertical="center" wrapText="1"/>
    </xf>
    <xf numFmtId="1" fontId="8" fillId="4" borderId="484" xfId="0" applyNumberFormat="1" applyFont="1" applyFill="1" applyBorder="1" applyAlignment="1">
      <alignment horizontal="center" vertical="center" wrapText="1"/>
    </xf>
    <xf numFmtId="1" fontId="8" fillId="4" borderId="485" xfId="0" applyNumberFormat="1" applyFont="1" applyFill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 vertical="center" wrapText="1"/>
    </xf>
    <xf numFmtId="1" fontId="8" fillId="0" borderId="485" xfId="0" applyNumberFormat="1" applyFont="1" applyBorder="1" applyAlignment="1">
      <alignment horizontal="center" vertical="center" wrapText="1"/>
    </xf>
    <xf numFmtId="1" fontId="8" fillId="0" borderId="474" xfId="0" applyNumberFormat="1" applyFont="1" applyBorder="1" applyAlignment="1">
      <alignment horizontal="center" vertical="center" wrapText="1"/>
    </xf>
    <xf numFmtId="1" fontId="8" fillId="0" borderId="474" xfId="0" applyNumberFormat="1" applyFont="1" applyBorder="1" applyAlignment="1">
      <alignment horizontal="center" vertical="center"/>
    </xf>
    <xf numFmtId="1" fontId="8" fillId="0" borderId="485" xfId="0" applyNumberFormat="1" applyFont="1" applyBorder="1" applyAlignment="1">
      <alignment horizontal="center" vertical="center"/>
    </xf>
    <xf numFmtId="1" fontId="8" fillId="0" borderId="487" xfId="0" applyNumberFormat="1" applyFont="1" applyBorder="1" applyAlignment="1">
      <alignment horizontal="center" vertical="center" wrapText="1"/>
    </xf>
    <xf numFmtId="1" fontId="8" fillId="0" borderId="500" xfId="0" applyNumberFormat="1" applyFont="1" applyBorder="1" applyAlignment="1">
      <alignment horizontal="center" vertical="center" wrapText="1"/>
    </xf>
    <xf numFmtId="1" fontId="8" fillId="0" borderId="451" xfId="0" applyNumberFormat="1" applyFont="1" applyBorder="1" applyAlignment="1">
      <alignment horizontal="center" vertical="center" wrapText="1"/>
    </xf>
    <xf numFmtId="1" fontId="8" fillId="0" borderId="334" xfId="0" applyNumberFormat="1" applyFont="1" applyBorder="1" applyAlignment="1">
      <alignment horizontal="center" vertical="center" wrapText="1"/>
    </xf>
    <xf numFmtId="1" fontId="8" fillId="4" borderId="497" xfId="0" applyNumberFormat="1" applyFont="1" applyFill="1" applyBorder="1" applyAlignment="1">
      <alignment horizontal="center" vertical="center" wrapText="1"/>
    </xf>
    <xf numFmtId="1" fontId="8" fillId="4" borderId="492" xfId="0" applyNumberFormat="1" applyFont="1" applyFill="1" applyBorder="1" applyAlignment="1">
      <alignment horizontal="center" vertical="center" wrapText="1"/>
    </xf>
    <xf numFmtId="1" fontId="8" fillId="4" borderId="488" xfId="0" applyNumberFormat="1" applyFont="1" applyFill="1" applyBorder="1" applyAlignment="1">
      <alignment horizontal="center" vertical="center" wrapText="1"/>
    </xf>
    <xf numFmtId="1" fontId="8" fillId="0" borderId="487" xfId="0" applyNumberFormat="1" applyFont="1" applyBorder="1" applyAlignment="1">
      <alignment horizontal="center" vertical="center"/>
    </xf>
    <xf numFmtId="1" fontId="8" fillId="4" borderId="451" xfId="0" applyNumberFormat="1" applyFont="1" applyFill="1" applyBorder="1" applyAlignment="1">
      <alignment horizontal="center" vertical="center" wrapText="1"/>
    </xf>
    <xf numFmtId="1" fontId="8" fillId="4" borderId="334" xfId="0" applyNumberFormat="1" applyFont="1" applyFill="1" applyBorder="1" applyAlignment="1">
      <alignment horizontal="center" vertical="center" wrapText="1"/>
    </xf>
    <xf numFmtId="1" fontId="8" fillId="3" borderId="472" xfId="0" applyNumberFormat="1" applyFont="1" applyFill="1" applyBorder="1" applyAlignment="1">
      <alignment horizontal="center" vertical="center" wrapText="1"/>
    </xf>
    <xf numFmtId="1" fontId="8" fillId="0" borderId="472" xfId="0" applyNumberFormat="1" applyFont="1" applyBorder="1" applyAlignment="1">
      <alignment horizontal="center" vertical="center" wrapText="1"/>
    </xf>
    <xf numFmtId="1" fontId="8" fillId="0" borderId="472" xfId="0" applyNumberFormat="1" applyFont="1" applyBorder="1" applyAlignment="1">
      <alignment horizontal="center" vertical="center"/>
    </xf>
    <xf numFmtId="1" fontId="8" fillId="3" borderId="480" xfId="0" applyNumberFormat="1" applyFont="1" applyFill="1" applyBorder="1" applyAlignment="1">
      <alignment horizontal="left" vertical="center" wrapText="1"/>
    </xf>
    <xf numFmtId="1" fontId="8" fillId="3" borderId="486" xfId="0" applyNumberFormat="1" applyFont="1" applyFill="1" applyBorder="1" applyAlignment="1">
      <alignment horizontal="center"/>
    </xf>
    <xf numFmtId="1" fontId="8" fillId="3" borderId="485" xfId="0" applyNumberFormat="1" applyFont="1" applyFill="1" applyBorder="1" applyAlignment="1">
      <alignment horizontal="center"/>
    </xf>
    <xf numFmtId="1" fontId="8" fillId="0" borderId="486" xfId="0" applyNumberFormat="1" applyFont="1" applyBorder="1" applyAlignment="1">
      <alignment horizontal="center" vertical="center"/>
    </xf>
    <xf numFmtId="1" fontId="8" fillId="12" borderId="476" xfId="0" applyNumberFormat="1" applyFont="1" applyFill="1" applyBorder="1" applyAlignment="1">
      <alignment horizontal="center" vertical="center" wrapText="1"/>
    </xf>
    <xf numFmtId="1" fontId="8" fillId="4" borderId="489" xfId="0" applyNumberFormat="1" applyFont="1" applyFill="1" applyBorder="1" applyAlignment="1">
      <alignment horizontal="center" vertical="center" wrapText="1"/>
    </xf>
    <xf numFmtId="1" fontId="8" fillId="0" borderId="477" xfId="0" applyNumberFormat="1" applyFont="1" applyBorder="1" applyAlignment="1">
      <alignment horizontal="center" vertical="center"/>
    </xf>
    <xf numFmtId="1" fontId="8" fillId="4" borderId="480" xfId="0" applyNumberFormat="1" applyFont="1" applyFill="1" applyBorder="1" applyAlignment="1">
      <alignment horizontal="left" vertical="center" wrapText="1"/>
    </xf>
    <xf numFmtId="1" fontId="8" fillId="0" borderId="480" xfId="0" applyNumberFormat="1" applyFont="1" applyBorder="1" applyAlignment="1">
      <alignment horizontal="left" vertical="center" wrapText="1"/>
    </xf>
    <xf numFmtId="1" fontId="8" fillId="0" borderId="489" xfId="0" applyNumberFormat="1" applyFont="1" applyBorder="1" applyAlignment="1">
      <alignment horizontal="center" vertical="center" wrapText="1"/>
    </xf>
    <xf numFmtId="1" fontId="8" fillId="3" borderId="476" xfId="0" applyNumberFormat="1" applyFont="1" applyFill="1" applyBorder="1" applyAlignment="1">
      <alignment horizontal="center" vertical="center" wrapText="1"/>
    </xf>
    <xf numFmtId="1" fontId="8" fillId="0" borderId="476" xfId="0" applyNumberFormat="1" applyFont="1" applyBorder="1" applyAlignment="1">
      <alignment horizontal="left" vertical="center" wrapText="1"/>
    </xf>
    <xf numFmtId="1" fontId="8" fillId="0" borderId="486" xfId="0" applyNumberFormat="1" applyFont="1" applyBorder="1" applyAlignment="1">
      <alignment horizontal="left" vertical="center" wrapText="1"/>
    </xf>
    <xf numFmtId="1" fontId="8" fillId="0" borderId="474" xfId="0" applyNumberFormat="1" applyFont="1" applyBorder="1" applyAlignment="1">
      <alignment horizontal="left" vertical="center" wrapText="1"/>
    </xf>
    <xf numFmtId="1" fontId="8" fillId="0" borderId="485" xfId="0" applyNumberFormat="1" applyFont="1" applyBorder="1" applyAlignment="1">
      <alignment horizontal="left" vertical="center" wrapText="1"/>
    </xf>
    <xf numFmtId="1" fontId="8" fillId="3" borderId="477" xfId="0" applyNumberFormat="1" applyFont="1" applyFill="1" applyBorder="1" applyAlignment="1">
      <alignment horizontal="center" vertical="center" wrapText="1"/>
    </xf>
    <xf numFmtId="1" fontId="8" fillId="0" borderId="477" xfId="0" applyNumberFormat="1" applyFont="1" applyBorder="1" applyAlignment="1">
      <alignment horizontal="center" vertical="center" wrapText="1"/>
    </xf>
    <xf numFmtId="1" fontId="8" fillId="3" borderId="486" xfId="0" applyNumberFormat="1" applyFont="1" applyFill="1" applyBorder="1" applyAlignment="1">
      <alignment horizontal="center" vertical="center"/>
    </xf>
    <xf numFmtId="1" fontId="8" fillId="3" borderId="485" xfId="0" applyNumberFormat="1" applyFont="1" applyFill="1" applyBorder="1" applyAlignment="1">
      <alignment horizontal="center" vertical="center"/>
    </xf>
    <xf numFmtId="1" fontId="8" fillId="0" borderId="490" xfId="0" applyNumberFormat="1" applyFont="1" applyBorder="1" applyAlignment="1">
      <alignment horizontal="center" vertical="center" wrapText="1"/>
    </xf>
    <xf numFmtId="1" fontId="8" fillId="0" borderId="486" xfId="0" applyNumberFormat="1" applyFont="1" applyBorder="1" applyAlignment="1">
      <alignment horizontal="center"/>
    </xf>
    <xf numFmtId="1" fontId="8" fillId="0" borderId="485" xfId="0" applyNumberFormat="1" applyFont="1" applyBorder="1" applyAlignment="1">
      <alignment horizontal="center"/>
    </xf>
    <xf numFmtId="1" fontId="8" fillId="0" borderId="473" xfId="0" applyNumberFormat="1" applyFont="1" applyBorder="1" applyAlignment="1">
      <alignment horizontal="center" vertical="center"/>
    </xf>
    <xf numFmtId="1" fontId="8" fillId="0" borderId="482" xfId="0" applyNumberFormat="1" applyFont="1" applyBorder="1" applyAlignment="1">
      <alignment horizontal="center" vertical="center"/>
    </xf>
    <xf numFmtId="1" fontId="8" fillId="0" borderId="473" xfId="0" applyNumberFormat="1" applyFont="1" applyBorder="1" applyAlignment="1">
      <alignment horizontal="center" vertical="center" wrapText="1"/>
    </xf>
    <xf numFmtId="1" fontId="8" fillId="0" borderId="475" xfId="0" applyNumberFormat="1" applyFont="1" applyBorder="1" applyAlignment="1">
      <alignment horizontal="center" vertical="center" wrapText="1"/>
    </xf>
    <xf numFmtId="1" fontId="8" fillId="0" borderId="475" xfId="0" applyNumberFormat="1" applyFont="1" applyBorder="1" applyAlignment="1">
      <alignment horizontal="center" vertical="center"/>
    </xf>
    <xf numFmtId="1" fontId="8" fillId="3" borderId="473" xfId="0" applyNumberFormat="1" applyFont="1" applyFill="1" applyBorder="1" applyAlignment="1">
      <alignment horizontal="center"/>
    </xf>
    <xf numFmtId="1" fontId="8" fillId="3" borderId="482" xfId="0" applyNumberFormat="1" applyFont="1" applyFill="1" applyBorder="1" applyAlignment="1">
      <alignment horizontal="center"/>
    </xf>
    <xf numFmtId="1" fontId="8" fillId="0" borderId="482" xfId="0" applyNumberFormat="1" applyFont="1" applyBorder="1" applyAlignment="1">
      <alignment horizontal="center" vertical="center" wrapText="1"/>
    </xf>
    <xf numFmtId="1" fontId="8" fillId="0" borderId="482" xfId="0" applyNumberFormat="1" applyFont="1" applyBorder="1" applyAlignment="1" applyProtection="1">
      <alignment horizontal="center" vertical="center" wrapText="1"/>
      <protection hidden="1"/>
    </xf>
    <xf numFmtId="1" fontId="8" fillId="0" borderId="478" xfId="0" applyNumberFormat="1" applyFont="1" applyBorder="1" applyAlignment="1">
      <alignment horizontal="center" vertical="center" wrapText="1"/>
    </xf>
    <xf numFmtId="1" fontId="8" fillId="4" borderId="472" xfId="0" applyNumberFormat="1" applyFont="1" applyFill="1" applyBorder="1" applyAlignment="1">
      <alignment horizontal="center" vertical="center" wrapText="1"/>
    </xf>
    <xf numFmtId="1" fontId="8" fillId="4" borderId="477" xfId="0" applyNumberFormat="1" applyFont="1" applyFill="1" applyBorder="1" applyAlignment="1">
      <alignment horizontal="center" vertical="center" wrapText="1"/>
    </xf>
    <xf numFmtId="1" fontId="8" fillId="0" borderId="434" xfId="0" applyNumberFormat="1" applyFont="1" applyBorder="1" applyAlignment="1">
      <alignment horizontal="center" vertical="center" wrapText="1"/>
    </xf>
    <xf numFmtId="1" fontId="8" fillId="4" borderId="434" xfId="0" applyNumberFormat="1" applyFont="1" applyFill="1" applyBorder="1" applyAlignment="1">
      <alignment horizontal="center" vertical="center" wrapText="1"/>
    </xf>
    <xf numFmtId="1" fontId="8" fillId="4" borderId="355" xfId="0" applyNumberFormat="1" applyFont="1" applyFill="1" applyBorder="1" applyAlignment="1">
      <alignment horizontal="center" vertical="center" wrapText="1"/>
    </xf>
    <xf numFmtId="1" fontId="8" fillId="4" borderId="355" xfId="0" applyNumberFormat="1" applyFont="1" applyFill="1" applyBorder="1" applyAlignment="1">
      <alignment horizontal="left" vertical="center" wrapText="1"/>
    </xf>
    <xf numFmtId="1" fontId="8" fillId="0" borderId="355" xfId="0" applyNumberFormat="1" applyFont="1" applyBorder="1" applyAlignment="1">
      <alignment horizontal="center" vertical="center" wrapText="1"/>
    </xf>
    <xf numFmtId="1" fontId="8" fillId="0" borderId="407" xfId="0" applyNumberFormat="1" applyFont="1" applyBorder="1" applyAlignment="1">
      <alignment horizontal="center" vertical="center" wrapText="1"/>
    </xf>
    <xf numFmtId="1" fontId="8" fillId="4" borderId="407" xfId="0" applyNumberFormat="1" applyFont="1" applyFill="1" applyBorder="1" applyAlignment="1">
      <alignment horizontal="center" vertical="center" wrapText="1"/>
    </xf>
    <xf numFmtId="1" fontId="8" fillId="0" borderId="412" xfId="0" applyNumberFormat="1" applyFont="1" applyBorder="1" applyAlignment="1">
      <alignment horizontal="left" wrapText="1"/>
    </xf>
    <xf numFmtId="1" fontId="8" fillId="4" borderId="416" xfId="0" applyNumberFormat="1" applyFont="1" applyFill="1" applyBorder="1" applyAlignment="1">
      <alignment horizontal="center" vertical="center" wrapText="1"/>
    </xf>
    <xf numFmtId="1" fontId="8" fillId="4" borderId="414" xfId="0" applyNumberFormat="1" applyFont="1" applyFill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center" vertical="center" wrapText="1"/>
    </xf>
    <xf numFmtId="1" fontId="8" fillId="0" borderId="414" xfId="0" applyNumberFormat="1" applyFont="1" applyBorder="1" applyAlignment="1">
      <alignment horizontal="center" vertical="center" wrapText="1"/>
    </xf>
    <xf numFmtId="1" fontId="8" fillId="0" borderId="405" xfId="0" applyNumberFormat="1" applyFont="1" applyBorder="1" applyAlignment="1">
      <alignment horizontal="center" vertical="center" wrapText="1"/>
    </xf>
    <xf numFmtId="1" fontId="8" fillId="0" borderId="405" xfId="0" applyNumberFormat="1" applyFont="1" applyBorder="1" applyAlignment="1">
      <alignment horizontal="center" vertical="center"/>
    </xf>
    <xf numFmtId="1" fontId="8" fillId="0" borderId="414" xfId="0" applyNumberFormat="1" applyFont="1" applyBorder="1" applyAlignment="1">
      <alignment horizontal="center" vertical="center"/>
    </xf>
    <xf numFmtId="1" fontId="8" fillId="0" borderId="406" xfId="0" applyNumberFormat="1" applyFont="1" applyBorder="1" applyAlignment="1">
      <alignment horizontal="center" vertical="center" wrapText="1"/>
    </xf>
    <xf numFmtId="1" fontId="8" fillId="0" borderId="428" xfId="0" applyNumberFormat="1" applyFont="1" applyBorder="1" applyAlignment="1">
      <alignment horizontal="center" vertical="center" wrapText="1"/>
    </xf>
    <xf numFmtId="1" fontId="8" fillId="0" borderId="362" xfId="0" applyNumberFormat="1" applyFont="1" applyBorder="1" applyAlignment="1">
      <alignment horizontal="center" vertical="center" wrapText="1"/>
    </xf>
    <xf numFmtId="1" fontId="8" fillId="0" borderId="429" xfId="0" applyNumberFormat="1" applyFont="1" applyBorder="1" applyAlignment="1">
      <alignment horizontal="center" vertical="center" wrapText="1"/>
    </xf>
    <xf numFmtId="1" fontId="8" fillId="0" borderId="363" xfId="0" applyNumberFormat="1" applyFont="1" applyBorder="1" applyAlignment="1">
      <alignment horizontal="center" vertical="center" wrapText="1"/>
    </xf>
    <xf numFmtId="1" fontId="8" fillId="4" borderId="426" xfId="0" applyNumberFormat="1" applyFont="1" applyFill="1" applyBorder="1" applyAlignment="1">
      <alignment horizontal="center" vertical="center" wrapText="1"/>
    </xf>
    <xf numFmtId="1" fontId="8" fillId="4" borderId="421" xfId="0" applyNumberFormat="1" applyFont="1" applyFill="1" applyBorder="1" applyAlignment="1">
      <alignment horizontal="center" vertical="center" wrapText="1"/>
    </xf>
    <xf numFmtId="1" fontId="8" fillId="4" borderId="417" xfId="0" applyNumberFormat="1" applyFont="1" applyFill="1" applyBorder="1" applyAlignment="1">
      <alignment horizontal="center" vertical="center" wrapText="1"/>
    </xf>
    <xf numFmtId="1" fontId="8" fillId="4" borderId="356" xfId="0" applyNumberFormat="1" applyFont="1" applyFill="1" applyBorder="1" applyAlignment="1">
      <alignment horizontal="center" vertical="center" wrapText="1"/>
    </xf>
    <xf numFmtId="1" fontId="8" fillId="0" borderId="406" xfId="0" applyNumberFormat="1" applyFont="1" applyBorder="1" applyAlignment="1">
      <alignment horizontal="center" vertical="center"/>
    </xf>
    <xf numFmtId="1" fontId="8" fillId="4" borderId="429" xfId="0" applyNumberFormat="1" applyFont="1" applyFill="1" applyBorder="1" applyAlignment="1">
      <alignment horizontal="center" vertical="center" wrapText="1"/>
    </xf>
    <xf numFmtId="1" fontId="8" fillId="4" borderId="363" xfId="0" applyNumberFormat="1" applyFont="1" applyFill="1" applyBorder="1" applyAlignment="1">
      <alignment horizontal="center" vertical="center" wrapText="1"/>
    </xf>
    <xf numFmtId="1" fontId="8" fillId="3" borderId="403" xfId="0" applyNumberFormat="1" applyFont="1" applyFill="1" applyBorder="1" applyAlignment="1">
      <alignment horizontal="center" vertical="center" wrapText="1"/>
    </xf>
    <xf numFmtId="1" fontId="8" fillId="0" borderId="403" xfId="0" applyNumberFormat="1" applyFont="1" applyBorder="1" applyAlignment="1">
      <alignment horizontal="center" vertical="center" wrapText="1"/>
    </xf>
    <xf numFmtId="1" fontId="8" fillId="0" borderId="403" xfId="0" applyNumberFormat="1" applyFont="1" applyBorder="1" applyAlignment="1">
      <alignment horizontal="center" vertical="center"/>
    </xf>
    <xf numFmtId="1" fontId="8" fillId="3" borderId="411" xfId="0" applyNumberFormat="1" applyFont="1" applyFill="1" applyBorder="1" applyAlignment="1">
      <alignment horizontal="left" vertical="center" wrapText="1"/>
    </xf>
    <xf numFmtId="1" fontId="8" fillId="3" borderId="412" xfId="0" applyNumberFormat="1" applyFont="1" applyFill="1" applyBorder="1" applyAlignment="1">
      <alignment horizontal="left" vertical="center" wrapText="1"/>
    </xf>
    <xf numFmtId="1" fontId="8" fillId="3" borderId="404" xfId="0" applyNumberFormat="1" applyFont="1" applyFill="1" applyBorder="1" applyAlignment="1">
      <alignment horizontal="center"/>
    </xf>
    <xf numFmtId="1" fontId="8" fillId="3" borderId="414" xfId="0" applyNumberFormat="1" applyFont="1" applyFill="1" applyBorder="1" applyAlignment="1">
      <alignment horizontal="center"/>
    </xf>
    <xf numFmtId="1" fontId="8" fillId="12" borderId="355" xfId="0" applyNumberFormat="1" applyFont="1" applyFill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center" vertical="center"/>
    </xf>
    <xf numFmtId="1" fontId="8" fillId="12" borderId="407" xfId="0" applyNumberFormat="1" applyFont="1" applyFill="1" applyBorder="1" applyAlignment="1">
      <alignment horizontal="center" vertical="center" wrapText="1"/>
    </xf>
    <xf numFmtId="1" fontId="8" fillId="3" borderId="412" xfId="0" applyNumberFormat="1" applyFont="1" applyFill="1" applyBorder="1" applyAlignment="1">
      <alignment horizontal="left" vertical="center"/>
    </xf>
    <xf numFmtId="1" fontId="8" fillId="4" borderId="413" xfId="0" applyNumberFormat="1" applyFont="1" applyFill="1" applyBorder="1" applyAlignment="1">
      <alignment horizontal="center" vertical="center" wrapText="1"/>
    </xf>
    <xf numFmtId="1" fontId="8" fillId="4" borderId="411" xfId="0" applyNumberFormat="1" applyFont="1" applyFill="1" applyBorder="1" applyAlignment="1">
      <alignment horizontal="left" vertical="center" wrapText="1"/>
    </xf>
    <xf numFmtId="1" fontId="8" fillId="4" borderId="412" xfId="0" applyNumberFormat="1" applyFont="1" applyFill="1" applyBorder="1" applyAlignment="1">
      <alignment horizontal="left" vertical="center" wrapText="1"/>
    </xf>
    <xf numFmtId="1" fontId="8" fillId="0" borderId="411" xfId="0" applyNumberFormat="1" applyFont="1" applyBorder="1" applyAlignment="1">
      <alignment horizontal="left" vertical="center" wrapText="1"/>
    </xf>
    <xf numFmtId="1" fontId="8" fillId="0" borderId="412" xfId="0" applyNumberFormat="1" applyFont="1" applyBorder="1" applyAlignment="1">
      <alignment horizontal="left" vertical="center" wrapText="1"/>
    </xf>
    <xf numFmtId="1" fontId="8" fillId="0" borderId="413" xfId="0" applyNumberFormat="1" applyFont="1" applyBorder="1" applyAlignment="1">
      <alignment horizontal="center" vertical="center" wrapText="1"/>
    </xf>
    <xf numFmtId="1" fontId="8" fillId="3" borderId="407" xfId="0" applyNumberFormat="1" applyFont="1" applyFill="1" applyBorder="1" applyAlignment="1">
      <alignment horizontal="center" vertical="center" wrapText="1"/>
    </xf>
    <xf numFmtId="1" fontId="8" fillId="3" borderId="355" xfId="0" applyNumberFormat="1" applyFont="1" applyFill="1" applyBorder="1" applyAlignment="1">
      <alignment horizontal="center" vertical="center" wrapText="1"/>
    </xf>
    <xf numFmtId="1" fontId="8" fillId="0" borderId="407" xfId="0" applyNumberFormat="1" applyFont="1" applyBorder="1" applyAlignment="1">
      <alignment horizontal="left" vertical="center" wrapText="1"/>
    </xf>
    <xf numFmtId="1" fontId="8" fillId="0" borderId="355" xfId="0" applyNumberFormat="1" applyFont="1" applyBorder="1" applyAlignment="1">
      <alignment horizontal="left" vertical="center" wrapText="1"/>
    </xf>
    <xf numFmtId="1" fontId="8" fillId="0" borderId="412" xfId="0" applyNumberFormat="1" applyFont="1" applyBorder="1" applyAlignment="1">
      <alignment horizontal="left"/>
    </xf>
    <xf numFmtId="1" fontId="8" fillId="0" borderId="404" xfId="0" applyNumberFormat="1" applyFont="1" applyBorder="1" applyAlignment="1">
      <alignment horizontal="left" vertical="center" wrapText="1"/>
    </xf>
    <xf numFmtId="1" fontId="8" fillId="0" borderId="405" xfId="0" applyNumberFormat="1" applyFont="1" applyBorder="1" applyAlignment="1">
      <alignment horizontal="left" vertical="center" wrapText="1"/>
    </xf>
    <xf numFmtId="1" fontId="8" fillId="0" borderId="414" xfId="0" applyNumberFormat="1" applyFont="1" applyBorder="1" applyAlignment="1">
      <alignment horizontal="left" vertical="center" wrapText="1"/>
    </xf>
    <xf numFmtId="1" fontId="8" fillId="3" borderId="404" xfId="0" applyNumberFormat="1" applyFont="1" applyFill="1" applyBorder="1" applyAlignment="1">
      <alignment horizontal="center" vertical="center"/>
    </xf>
    <xf numFmtId="1" fontId="8" fillId="3" borderId="414" xfId="0" applyNumberFormat="1" applyFont="1" applyFill="1" applyBorder="1" applyAlignment="1">
      <alignment horizontal="center" vertical="center"/>
    </xf>
    <xf numFmtId="1" fontId="8" fillId="0" borderId="419" xfId="0" applyNumberFormat="1" applyFont="1" applyBorder="1" applyAlignment="1">
      <alignment horizontal="center" vertical="center" wrapText="1"/>
    </xf>
    <xf numFmtId="1" fontId="8" fillId="0" borderId="358" xfId="0" applyNumberFormat="1" applyFont="1" applyBorder="1" applyAlignment="1">
      <alignment horizontal="center" vertical="center" wrapText="1"/>
    </xf>
    <xf numFmtId="1" fontId="8" fillId="0" borderId="404" xfId="0" applyNumberFormat="1" applyFont="1" applyBorder="1" applyAlignment="1">
      <alignment horizontal="center"/>
    </xf>
    <xf numFmtId="1" fontId="8" fillId="0" borderId="414" xfId="0" applyNumberFormat="1" applyFont="1" applyBorder="1" applyAlignment="1">
      <alignment horizontal="center"/>
    </xf>
    <xf numFmtId="1" fontId="8" fillId="0" borderId="414" xfId="0" applyNumberFormat="1" applyFont="1" applyBorder="1" applyAlignment="1" applyProtection="1">
      <alignment horizontal="center" vertical="center" wrapText="1"/>
      <protection hidden="1"/>
    </xf>
    <xf numFmtId="1" fontId="8" fillId="0" borderId="412" xfId="0" applyNumberFormat="1" applyFont="1" applyBorder="1" applyAlignment="1" applyProtection="1">
      <alignment horizontal="left" vertical="center" wrapText="1"/>
      <protection hidden="1"/>
    </xf>
    <xf numFmtId="1" fontId="8" fillId="0" borderId="408" xfId="0" applyNumberFormat="1" applyFont="1" applyBorder="1" applyAlignment="1">
      <alignment horizontal="center" vertical="center" wrapText="1"/>
    </xf>
    <xf numFmtId="1" fontId="8" fillId="0" borderId="409" xfId="0" applyNumberFormat="1" applyFont="1" applyBorder="1" applyAlignment="1">
      <alignment horizontal="center" vertical="center" wrapText="1"/>
    </xf>
    <xf numFmtId="1" fontId="8" fillId="4" borderId="403" xfId="0" applyNumberFormat="1" applyFont="1" applyFill="1" applyBorder="1" applyAlignment="1">
      <alignment horizontal="center" vertical="center" wrapText="1"/>
    </xf>
    <xf numFmtId="1" fontId="1" fillId="3" borderId="355" xfId="0" applyNumberFormat="1" applyFont="1" applyFill="1" applyBorder="1" applyAlignment="1">
      <alignment horizontal="center" vertical="center" wrapText="1"/>
    </xf>
    <xf numFmtId="1" fontId="8" fillId="0" borderId="373" xfId="0" applyNumberFormat="1" applyFont="1" applyBorder="1" applyAlignment="1">
      <alignment horizontal="center" vertical="center" wrapText="1"/>
    </xf>
    <xf numFmtId="1" fontId="8" fillId="3" borderId="333" xfId="0" applyNumberFormat="1" applyFont="1" applyFill="1" applyBorder="1" applyAlignment="1">
      <alignment horizontal="left" vertical="center" wrapText="1"/>
    </xf>
    <xf numFmtId="1" fontId="8" fillId="3" borderId="343" xfId="0" applyNumberFormat="1" applyFont="1" applyFill="1" applyBorder="1" applyAlignment="1">
      <alignment horizontal="left" vertical="center" wrapText="1"/>
    </xf>
    <xf numFmtId="1" fontId="8" fillId="4" borderId="331" xfId="0" applyNumberFormat="1" applyFont="1" applyFill="1" applyBorder="1" applyAlignment="1">
      <alignment horizontal="center" vertical="center" wrapText="1"/>
    </xf>
    <xf numFmtId="1" fontId="8" fillId="0" borderId="331" xfId="0" applyNumberFormat="1" applyFont="1" applyBorder="1" applyAlignment="1">
      <alignment horizontal="center" vertical="center" wrapText="1"/>
    </xf>
    <xf numFmtId="1" fontId="8" fillId="0" borderId="333" xfId="0" applyNumberFormat="1" applyFont="1" applyBorder="1" applyAlignment="1">
      <alignment horizontal="left" wrapText="1"/>
    </xf>
    <xf numFmtId="1" fontId="8" fillId="0" borderId="343" xfId="0" applyNumberFormat="1" applyFont="1" applyBorder="1" applyAlignment="1">
      <alignment horizontal="left" wrapText="1"/>
    </xf>
    <xf numFmtId="1" fontId="8" fillId="4" borderId="323" xfId="0" applyNumberFormat="1" applyFont="1" applyFill="1" applyBorder="1" applyAlignment="1">
      <alignment horizontal="center" vertical="center" wrapText="1"/>
    </xf>
    <xf numFmtId="1" fontId="8" fillId="4" borderId="350" xfId="0" applyNumberFormat="1" applyFont="1" applyFill="1" applyBorder="1" applyAlignment="1">
      <alignment horizontal="center" vertical="center" wrapText="1"/>
    </xf>
    <xf numFmtId="1" fontId="8" fillId="0" borderId="345" xfId="0" applyNumberFormat="1" applyFont="1" applyBorder="1" applyAlignment="1">
      <alignment horizontal="center" vertical="center" wrapText="1"/>
    </xf>
    <xf numFmtId="1" fontId="8" fillId="0" borderId="350" xfId="0" applyNumberFormat="1" applyFont="1" applyBorder="1" applyAlignment="1">
      <alignment horizontal="center" vertical="center" wrapText="1"/>
    </xf>
    <xf numFmtId="1" fontId="8" fillId="0" borderId="346" xfId="0" applyNumberFormat="1" applyFont="1" applyBorder="1" applyAlignment="1">
      <alignment horizontal="center" vertical="center" wrapText="1"/>
    </xf>
    <xf numFmtId="1" fontId="8" fillId="0" borderId="346" xfId="0" applyNumberFormat="1" applyFont="1" applyBorder="1" applyAlignment="1">
      <alignment horizontal="center" vertical="center"/>
    </xf>
    <xf numFmtId="1" fontId="8" fillId="0" borderId="350" xfId="0" applyNumberFormat="1" applyFont="1" applyBorder="1" applyAlignment="1">
      <alignment horizontal="center" vertical="center"/>
    </xf>
    <xf numFmtId="1" fontId="8" fillId="0" borderId="347" xfId="0" applyNumberFormat="1" applyFont="1" applyBorder="1" applyAlignment="1">
      <alignment horizontal="center" vertical="center" wrapText="1"/>
    </xf>
    <xf numFmtId="1" fontId="8" fillId="0" borderId="342" xfId="0" applyNumberFormat="1" applyFont="1" applyBorder="1" applyAlignment="1">
      <alignment horizontal="center" vertical="center" wrapText="1"/>
    </xf>
    <xf numFmtId="1" fontId="8" fillId="0" borderId="344" xfId="0" applyNumberFormat="1" applyFont="1" applyBorder="1" applyAlignment="1">
      <alignment horizontal="center" vertical="center" wrapText="1"/>
    </xf>
    <xf numFmtId="1" fontId="8" fillId="4" borderId="329" xfId="0" applyNumberFormat="1" applyFont="1" applyFill="1" applyBorder="1" applyAlignment="1">
      <alignment horizontal="center" vertical="center" wrapText="1"/>
    </xf>
    <xf numFmtId="1" fontId="8" fillId="4" borderId="338" xfId="0" applyNumberFormat="1" applyFont="1" applyFill="1" applyBorder="1" applyAlignment="1">
      <alignment horizontal="center" vertical="center" wrapText="1"/>
    </xf>
    <xf numFmtId="1" fontId="8" fillId="4" borderId="336" xfId="0" applyNumberFormat="1" applyFont="1" applyFill="1" applyBorder="1" applyAlignment="1">
      <alignment horizontal="center" vertical="center" wrapText="1"/>
    </xf>
    <xf numFmtId="1" fontId="8" fillId="0" borderId="347" xfId="0" applyNumberFormat="1" applyFont="1" applyBorder="1" applyAlignment="1">
      <alignment horizontal="center" vertical="center"/>
    </xf>
    <xf numFmtId="1" fontId="8" fillId="4" borderId="344" xfId="0" applyNumberFormat="1" applyFont="1" applyFill="1" applyBorder="1" applyAlignment="1">
      <alignment horizontal="center" vertical="center" wrapText="1"/>
    </xf>
    <xf numFmtId="1" fontId="8" fillId="3" borderId="330" xfId="0" applyNumberFormat="1" applyFont="1" applyFill="1" applyBorder="1" applyAlignment="1">
      <alignment horizontal="center" vertical="center" wrapText="1"/>
    </xf>
    <xf numFmtId="1" fontId="8" fillId="3" borderId="352" xfId="0" applyNumberFormat="1" applyFont="1" applyFill="1" applyBorder="1" applyAlignment="1">
      <alignment horizontal="center" vertical="center" wrapText="1"/>
    </xf>
    <xf numFmtId="1" fontId="8" fillId="0" borderId="330" xfId="0" applyNumberFormat="1" applyFont="1" applyBorder="1" applyAlignment="1">
      <alignment horizontal="center" vertical="center" wrapText="1"/>
    </xf>
    <xf numFmtId="1" fontId="8" fillId="0" borderId="352" xfId="0" applyNumberFormat="1" applyFont="1" applyBorder="1" applyAlignment="1">
      <alignment horizontal="center" vertical="center" wrapText="1"/>
    </xf>
    <xf numFmtId="1" fontId="8" fillId="0" borderId="330" xfId="0" applyNumberFormat="1" applyFont="1" applyBorder="1" applyAlignment="1">
      <alignment horizontal="center" vertical="center"/>
    </xf>
    <xf numFmtId="1" fontId="8" fillId="0" borderId="352" xfId="0" applyNumberFormat="1" applyFont="1" applyBorder="1" applyAlignment="1">
      <alignment horizontal="center" vertical="center"/>
    </xf>
    <xf numFmtId="1" fontId="8" fillId="3" borderId="348" xfId="0" applyNumberFormat="1" applyFont="1" applyFill="1" applyBorder="1" applyAlignment="1">
      <alignment horizontal="left" vertical="center" wrapText="1"/>
    </xf>
    <xf numFmtId="1" fontId="8" fillId="3" borderId="345" xfId="0" applyNumberFormat="1" applyFont="1" applyFill="1" applyBorder="1" applyAlignment="1">
      <alignment horizontal="center"/>
    </xf>
    <xf numFmtId="1" fontId="8" fillId="3" borderId="350" xfId="0" applyNumberFormat="1" applyFont="1" applyFill="1" applyBorder="1" applyAlignment="1">
      <alignment horizontal="center"/>
    </xf>
    <xf numFmtId="1" fontId="8" fillId="0" borderId="345" xfId="0" applyNumberFormat="1" applyFont="1" applyBorder="1" applyAlignment="1">
      <alignment horizontal="center" vertical="center"/>
    </xf>
    <xf numFmtId="1" fontId="8" fillId="12" borderId="331" xfId="0" applyNumberFormat="1" applyFont="1" applyFill="1" applyBorder="1" applyAlignment="1">
      <alignment horizontal="center" vertical="center" wrapText="1"/>
    </xf>
    <xf numFmtId="1" fontId="8" fillId="3" borderId="333" xfId="0" applyNumberFormat="1" applyFont="1" applyFill="1" applyBorder="1" applyAlignment="1">
      <alignment horizontal="left" vertical="center"/>
    </xf>
    <xf numFmtId="1" fontId="8" fillId="3" borderId="343" xfId="0" applyNumberFormat="1" applyFont="1" applyFill="1" applyBorder="1" applyAlignment="1">
      <alignment horizontal="left" vertical="center"/>
    </xf>
    <xf numFmtId="1" fontId="8" fillId="4" borderId="349" xfId="0" applyNumberFormat="1" applyFont="1" applyFill="1" applyBorder="1" applyAlignment="1">
      <alignment horizontal="center" vertical="center" wrapText="1"/>
    </xf>
    <xf numFmtId="1" fontId="8" fillId="4" borderId="333" xfId="0" applyNumberFormat="1" applyFont="1" applyFill="1" applyBorder="1" applyAlignment="1">
      <alignment horizontal="left" vertical="center" wrapText="1"/>
    </xf>
    <xf numFmtId="1" fontId="8" fillId="4" borderId="348" xfId="0" applyNumberFormat="1" applyFont="1" applyFill="1" applyBorder="1" applyAlignment="1">
      <alignment horizontal="left" vertical="center" wrapText="1"/>
    </xf>
    <xf numFmtId="1" fontId="8" fillId="4" borderId="343" xfId="0" applyNumberFormat="1" applyFont="1" applyFill="1" applyBorder="1" applyAlignment="1">
      <alignment horizontal="left" vertical="center" wrapText="1"/>
    </xf>
    <xf numFmtId="1" fontId="8" fillId="0" borderId="333" xfId="0" applyNumberFormat="1" applyFont="1" applyBorder="1" applyAlignment="1">
      <alignment horizontal="left" vertical="center" wrapText="1"/>
    </xf>
    <xf numFmtId="1" fontId="8" fillId="0" borderId="348" xfId="0" applyNumberFormat="1" applyFont="1" applyBorder="1" applyAlignment="1">
      <alignment horizontal="left" vertical="center" wrapText="1"/>
    </xf>
    <xf numFmtId="1" fontId="8" fillId="0" borderId="343" xfId="0" applyNumberFormat="1" applyFont="1" applyBorder="1" applyAlignment="1">
      <alignment horizontal="left" vertical="center" wrapText="1"/>
    </xf>
    <xf numFmtId="1" fontId="8" fillId="0" borderId="349" xfId="0" applyNumberFormat="1" applyFont="1" applyBorder="1" applyAlignment="1">
      <alignment horizontal="center" vertical="center" wrapText="1"/>
    </xf>
    <xf numFmtId="1" fontId="8" fillId="3" borderId="331" xfId="0" applyNumberFormat="1" applyFont="1" applyFill="1" applyBorder="1" applyAlignment="1">
      <alignment horizontal="center" vertical="center" wrapText="1"/>
    </xf>
    <xf numFmtId="1" fontId="8" fillId="0" borderId="331" xfId="0" applyNumberFormat="1" applyFont="1" applyBorder="1" applyAlignment="1">
      <alignment horizontal="left" vertical="center" wrapText="1"/>
    </xf>
    <xf numFmtId="1" fontId="8" fillId="0" borderId="333" xfId="0" applyNumberFormat="1" applyFont="1" applyBorder="1" applyAlignment="1">
      <alignment horizontal="left"/>
    </xf>
    <xf numFmtId="1" fontId="8" fillId="0" borderId="343" xfId="0" applyNumberFormat="1" applyFont="1" applyBorder="1" applyAlignment="1">
      <alignment horizontal="left"/>
    </xf>
    <xf numFmtId="1" fontId="8" fillId="0" borderId="345" xfId="0" applyNumberFormat="1" applyFont="1" applyBorder="1" applyAlignment="1">
      <alignment horizontal="left" vertical="center" wrapText="1"/>
    </xf>
    <xf numFmtId="1" fontId="8" fillId="0" borderId="346" xfId="0" applyNumberFormat="1" applyFont="1" applyBorder="1" applyAlignment="1">
      <alignment horizontal="left" vertical="center" wrapText="1"/>
    </xf>
    <xf numFmtId="1" fontId="8" fillId="0" borderId="350" xfId="0" applyNumberFormat="1" applyFont="1" applyBorder="1" applyAlignment="1">
      <alignment horizontal="left" vertical="center" wrapText="1"/>
    </xf>
    <xf numFmtId="1" fontId="8" fillId="3" borderId="345" xfId="0" applyNumberFormat="1" applyFont="1" applyFill="1" applyBorder="1" applyAlignment="1">
      <alignment horizontal="center" vertical="center"/>
    </xf>
    <xf numFmtId="1" fontId="8" fillId="3" borderId="350" xfId="0" applyNumberFormat="1" applyFont="1" applyFill="1" applyBorder="1" applyAlignment="1">
      <alignment horizontal="center" vertical="center"/>
    </xf>
    <xf numFmtId="1" fontId="8" fillId="0" borderId="352" xfId="0" applyNumberFormat="1" applyFont="1" applyBorder="1" applyAlignment="1">
      <alignment horizontal="center"/>
    </xf>
    <xf numFmtId="1" fontId="8" fillId="0" borderId="337" xfId="0" applyNumberFormat="1" applyFont="1" applyBorder="1" applyAlignment="1">
      <alignment horizontal="center" vertical="center" wrapText="1"/>
    </xf>
    <xf numFmtId="1" fontId="8" fillId="0" borderId="345" xfId="0" applyNumberFormat="1" applyFont="1" applyBorder="1" applyAlignment="1">
      <alignment horizontal="center"/>
    </xf>
    <xf numFmtId="1" fontId="8" fillId="0" borderId="350" xfId="0" applyNumberFormat="1" applyFont="1" applyBorder="1" applyAlignment="1">
      <alignment horizontal="center"/>
    </xf>
    <xf numFmtId="1" fontId="8" fillId="0" borderId="352" xfId="0" applyNumberFormat="1" applyFont="1" applyBorder="1"/>
    <xf numFmtId="1" fontId="8" fillId="0" borderId="844" xfId="0" applyNumberFormat="1" applyFont="1" applyBorder="1" applyAlignment="1">
      <alignment horizontal="center" vertical="center" wrapText="1"/>
    </xf>
    <xf numFmtId="1" fontId="8" fillId="0" borderId="845" xfId="0" applyNumberFormat="1" applyFont="1" applyBorder="1" applyAlignment="1">
      <alignment horizontal="center" vertical="center" wrapText="1"/>
    </xf>
    <xf numFmtId="1" fontId="8" fillId="0" borderId="846" xfId="0" applyNumberFormat="1" applyFont="1" applyBorder="1" applyAlignment="1">
      <alignment horizontal="center" vertical="center" wrapText="1"/>
    </xf>
    <xf numFmtId="1" fontId="8" fillId="0" borderId="847" xfId="0" applyNumberFormat="1" applyFont="1" applyBorder="1" applyAlignment="1">
      <alignment horizontal="center" vertical="center" wrapText="1"/>
    </xf>
    <xf numFmtId="1" fontId="8" fillId="3" borderId="838" xfId="0" applyNumberFormat="1" applyFont="1" applyFill="1" applyBorder="1" applyAlignment="1">
      <alignment horizontal="center"/>
    </xf>
    <xf numFmtId="1" fontId="8" fillId="3" borderId="848" xfId="0" applyNumberFormat="1" applyFont="1" applyFill="1" applyBorder="1" applyAlignment="1">
      <alignment horizontal="center"/>
    </xf>
    <xf numFmtId="1" fontId="8" fillId="0" borderId="848" xfId="0" applyNumberFormat="1" applyFont="1" applyBorder="1" applyAlignment="1">
      <alignment horizontal="center" vertical="center" wrapText="1"/>
    </xf>
    <xf numFmtId="1" fontId="8" fillId="0" borderId="838" xfId="0" applyNumberFormat="1" applyFont="1" applyBorder="1" applyAlignment="1">
      <alignment horizontal="center" vertical="center"/>
    </xf>
    <xf numFmtId="1" fontId="8" fillId="0" borderId="848" xfId="0" applyNumberFormat="1" applyFont="1" applyBorder="1" applyAlignment="1">
      <alignment horizontal="center" vertical="center"/>
    </xf>
    <xf numFmtId="1" fontId="8" fillId="0" borderId="845" xfId="0" applyNumberFormat="1" applyFont="1" applyBorder="1" applyAlignment="1">
      <alignment horizontal="center" vertical="center"/>
    </xf>
    <xf numFmtId="1" fontId="8" fillId="0" borderId="846" xfId="0" applyNumberFormat="1" applyFont="1" applyBorder="1" applyAlignment="1">
      <alignment horizontal="center" vertical="center"/>
    </xf>
    <xf numFmtId="1" fontId="8" fillId="0" borderId="847" xfId="0" applyNumberFormat="1" applyFont="1" applyBorder="1" applyAlignment="1">
      <alignment horizontal="center" vertical="center"/>
    </xf>
    <xf numFmtId="1" fontId="8" fillId="0" borderId="849" xfId="0" applyNumberFormat="1" applyFont="1" applyBorder="1" applyAlignment="1">
      <alignment horizontal="center" vertical="center"/>
    </xf>
    <xf numFmtId="1" fontId="8" fillId="0" borderId="850" xfId="0" applyNumberFormat="1" applyFont="1" applyBorder="1" applyAlignment="1">
      <alignment horizontal="center" vertical="center"/>
    </xf>
    <xf numFmtId="1" fontId="8" fillId="0" borderId="848" xfId="0" applyNumberFormat="1" applyFont="1" applyBorder="1" applyAlignment="1">
      <alignment horizontal="center" vertical="center" wrapText="1"/>
    </xf>
    <xf numFmtId="1" fontId="8" fillId="0" borderId="845" xfId="0" applyNumberFormat="1" applyFont="1" applyBorder="1" applyAlignment="1">
      <alignment horizontal="center" vertical="center" wrapText="1"/>
    </xf>
    <xf numFmtId="1" fontId="8" fillId="0" borderId="846" xfId="0" applyNumberFormat="1" applyFont="1" applyBorder="1"/>
    <xf numFmtId="1" fontId="8" fillId="0" borderId="846" xfId="0" applyNumberFormat="1" applyFont="1" applyBorder="1"/>
    <xf numFmtId="1" fontId="7" fillId="3" borderId="844" xfId="0" applyNumberFormat="1" applyFont="1" applyFill="1" applyBorder="1" applyAlignment="1">
      <alignment vertical="top"/>
    </xf>
    <xf numFmtId="1" fontId="8" fillId="0" borderId="849" xfId="0" applyNumberFormat="1" applyFont="1" applyBorder="1" applyAlignment="1">
      <alignment horizontal="center" vertical="center" wrapText="1"/>
    </xf>
    <xf numFmtId="1" fontId="8" fillId="0" borderId="850" xfId="0" applyNumberFormat="1" applyFont="1" applyBorder="1" applyAlignment="1">
      <alignment horizontal="center" vertical="center" wrapText="1"/>
    </xf>
    <xf numFmtId="1" fontId="8" fillId="0" borderId="847" xfId="0" applyNumberFormat="1" applyFont="1" applyBorder="1" applyAlignment="1">
      <alignment horizontal="center" vertical="center" wrapText="1"/>
    </xf>
    <xf numFmtId="1" fontId="8" fillId="0" borderId="810" xfId="0" applyNumberFormat="1" applyFont="1" applyBorder="1" applyAlignment="1">
      <alignment horizontal="center" vertical="center" wrapText="1"/>
    </xf>
    <xf numFmtId="1" fontId="8" fillId="0" borderId="841" xfId="0" applyNumberFormat="1" applyFont="1" applyBorder="1"/>
    <xf numFmtId="1" fontId="8" fillId="7" borderId="841" xfId="0" applyNumberFormat="1" applyFont="1" applyFill="1" applyBorder="1" applyProtection="1">
      <protection locked="0"/>
    </xf>
    <xf numFmtId="1" fontId="8" fillId="7" borderId="851" xfId="0" applyNumberFormat="1" applyFont="1" applyFill="1" applyBorder="1" applyProtection="1">
      <protection locked="0"/>
    </xf>
    <xf numFmtId="1" fontId="7" fillId="7" borderId="842" xfId="0" applyNumberFormat="1" applyFont="1" applyFill="1" applyBorder="1" applyProtection="1">
      <protection locked="0"/>
    </xf>
    <xf numFmtId="1" fontId="8" fillId="3" borderId="841" xfId="0" applyNumberFormat="1" applyFont="1" applyFill="1" applyBorder="1"/>
    <xf numFmtId="1" fontId="7" fillId="7" borderId="841" xfId="0" applyNumberFormat="1" applyFont="1" applyFill="1" applyBorder="1" applyProtection="1">
      <protection locked="0"/>
    </xf>
    <xf numFmtId="1" fontId="8" fillId="0" borderId="843" xfId="0" applyNumberFormat="1" applyFont="1" applyBorder="1" applyAlignment="1">
      <alignment horizontal="center" vertical="center" wrapText="1"/>
    </xf>
    <xf numFmtId="1" fontId="8" fillId="0" borderId="849" xfId="0" applyNumberFormat="1" applyFont="1" applyBorder="1"/>
    <xf numFmtId="1" fontId="8" fillId="0" borderId="850" xfId="0" applyNumberFormat="1" applyFont="1" applyBorder="1"/>
    <xf numFmtId="1" fontId="8" fillId="0" borderId="848" xfId="0" applyNumberFormat="1" applyFont="1" applyBorder="1"/>
    <xf numFmtId="1" fontId="8" fillId="0" borderId="843" xfId="0" applyNumberFormat="1" applyFont="1" applyBorder="1"/>
    <xf numFmtId="1" fontId="5" fillId="3" borderId="844" xfId="0" applyNumberFormat="1" applyFont="1" applyFill="1" applyBorder="1"/>
    <xf numFmtId="1" fontId="7" fillId="0" borderId="844" xfId="0" applyNumberFormat="1" applyFont="1" applyBorder="1"/>
    <xf numFmtId="1" fontId="8" fillId="3" borderId="838" xfId="0" applyNumberFormat="1" applyFont="1" applyFill="1" applyBorder="1" applyAlignment="1">
      <alignment horizontal="center" vertical="center"/>
    </xf>
    <xf numFmtId="1" fontId="8" fillId="3" borderId="848" xfId="0" applyNumberFormat="1" applyFont="1" applyFill="1" applyBorder="1" applyAlignment="1">
      <alignment horizontal="center" vertical="center"/>
    </xf>
    <xf numFmtId="1" fontId="8" fillId="0" borderId="846" xfId="0" applyNumberFormat="1" applyFont="1" applyBorder="1" applyAlignment="1">
      <alignment horizontal="center"/>
    </xf>
    <xf numFmtId="1" fontId="8" fillId="0" borderId="838" xfId="0" applyNumberFormat="1" applyFont="1" applyBorder="1" applyAlignment="1">
      <alignment horizontal="center"/>
    </xf>
    <xf numFmtId="1" fontId="8" fillId="0" borderId="848" xfId="0" applyNumberFormat="1" applyFont="1" applyBorder="1" applyAlignment="1">
      <alignment horizontal="center"/>
    </xf>
    <xf numFmtId="1" fontId="8" fillId="0" borderId="764" xfId="0" applyNumberFormat="1" applyFont="1" applyBorder="1" applyAlignment="1">
      <alignment horizontal="center"/>
    </xf>
    <xf numFmtId="1" fontId="8" fillId="0" borderId="848" xfId="0" applyNumberFormat="1" applyFont="1" applyBorder="1" applyAlignment="1">
      <alignment horizontal="center" vertical="center"/>
    </xf>
    <xf numFmtId="1" fontId="8" fillId="0" borderId="844" xfId="0" applyNumberFormat="1" applyFont="1" applyBorder="1" applyAlignment="1">
      <alignment horizontal="center" vertical="center"/>
    </xf>
    <xf numFmtId="1" fontId="8" fillId="0" borderId="848" xfId="0" applyNumberFormat="1" applyFont="1" applyBorder="1" applyAlignment="1">
      <alignment horizontal="center"/>
    </xf>
    <xf numFmtId="1" fontId="8" fillId="0" borderId="845" xfId="0" applyNumberFormat="1" applyFont="1" applyBorder="1" applyAlignment="1">
      <alignment horizontal="center" vertical="center"/>
    </xf>
    <xf numFmtId="1" fontId="8" fillId="3" borderId="839" xfId="0" applyNumberFormat="1" applyFont="1" applyFill="1" applyBorder="1" applyAlignment="1">
      <alignment horizontal="left" vertical="center" wrapText="1"/>
    </xf>
    <xf numFmtId="1" fontId="8" fillId="3" borderId="840" xfId="0" applyNumberFormat="1" applyFont="1" applyFill="1" applyBorder="1" applyAlignment="1">
      <alignment horizontal="left" vertical="center" wrapText="1"/>
    </xf>
    <xf numFmtId="1" fontId="8" fillId="3" borderId="841" xfId="0" applyNumberFormat="1" applyFont="1" applyFill="1" applyBorder="1" applyAlignment="1">
      <alignment horizontal="left" vertical="center" wrapText="1"/>
    </xf>
    <xf numFmtId="1" fontId="8" fillId="0" borderId="841" xfId="0" applyNumberFormat="1" applyFont="1" applyBorder="1" applyAlignment="1">
      <alignment horizontal="center" vertical="center" wrapText="1"/>
    </xf>
    <xf numFmtId="1" fontId="8" fillId="7" borderId="852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0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1" xfId="0" applyNumberFormat="1" applyFont="1" applyFill="1" applyBorder="1" applyAlignment="1" applyProtection="1">
      <alignment horizontal="center" vertical="center" wrapText="1"/>
      <protection locked="0"/>
    </xf>
    <xf numFmtId="1" fontId="8" fillId="8" borderId="849" xfId="0" applyNumberFormat="1" applyFont="1" applyFill="1" applyBorder="1"/>
    <xf numFmtId="1" fontId="8" fillId="8" borderId="848" xfId="0" applyNumberFormat="1" applyFont="1" applyFill="1" applyBorder="1"/>
    <xf numFmtId="1" fontId="8" fillId="0" borderId="853" xfId="0" applyNumberFormat="1" applyFont="1" applyBorder="1" applyAlignment="1">
      <alignment horizontal="center" vertical="center" wrapText="1"/>
    </xf>
    <xf numFmtId="1" fontId="8" fillId="0" borderId="843" xfId="0" applyNumberFormat="1" applyFont="1" applyBorder="1" applyAlignment="1">
      <alignment horizontal="center" vertical="center" wrapText="1"/>
    </xf>
    <xf numFmtId="1" fontId="8" fillId="0" borderId="838" xfId="0" applyNumberFormat="1" applyFont="1" applyBorder="1" applyAlignment="1">
      <alignment horizontal="left" vertical="center" wrapText="1"/>
    </xf>
    <xf numFmtId="1" fontId="8" fillId="0" borderId="844" xfId="0" applyNumberFormat="1" applyFont="1" applyBorder="1" applyAlignment="1">
      <alignment horizontal="left" vertical="center" wrapText="1"/>
    </xf>
    <xf numFmtId="1" fontId="8" fillId="0" borderId="848" xfId="0" applyNumberFormat="1" applyFont="1" applyBorder="1" applyAlignment="1">
      <alignment horizontal="left" vertical="center" wrapText="1"/>
    </xf>
    <xf numFmtId="1" fontId="8" fillId="7" borderId="849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5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4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55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56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8" xfId="0" applyNumberFormat="1" applyFont="1" applyFill="1" applyBorder="1" applyAlignment="1" applyProtection="1">
      <alignment horizontal="center" vertical="center" wrapText="1"/>
      <protection locked="0"/>
    </xf>
    <xf numFmtId="1" fontId="8" fillId="3" borderId="847" xfId="0" applyNumberFormat="1" applyFont="1" applyFill="1" applyBorder="1" applyAlignment="1">
      <alignment horizontal="center" vertical="center" wrapText="1"/>
    </xf>
    <xf numFmtId="1" fontId="8" fillId="3" borderId="843" xfId="0" applyNumberFormat="1" applyFont="1" applyFill="1" applyBorder="1" applyAlignment="1">
      <alignment horizontal="center" vertical="center" wrapText="1"/>
    </xf>
    <xf numFmtId="1" fontId="8" fillId="3" borderId="849" xfId="0" applyNumberFormat="1" applyFont="1" applyFill="1" applyBorder="1" applyAlignment="1">
      <alignment horizontal="center" vertical="center" wrapText="1"/>
    </xf>
    <xf numFmtId="1" fontId="8" fillId="3" borderId="850" xfId="0" applyNumberFormat="1" applyFont="1" applyFill="1" applyBorder="1" applyAlignment="1">
      <alignment horizontal="center" vertical="center" wrapText="1"/>
    </xf>
    <xf numFmtId="1" fontId="8" fillId="0" borderId="844" xfId="0" applyNumberFormat="1" applyFont="1" applyBorder="1" applyAlignment="1">
      <alignment horizontal="center" vertical="center" wrapText="1"/>
    </xf>
    <xf numFmtId="1" fontId="8" fillId="0" borderId="854" xfId="0" applyNumberFormat="1" applyFont="1" applyBorder="1" applyAlignment="1">
      <alignment horizontal="center" vertical="center" wrapText="1"/>
    </xf>
    <xf numFmtId="1" fontId="8" fillId="0" borderId="855" xfId="0" applyNumberFormat="1" applyFont="1" applyBorder="1" applyAlignment="1">
      <alignment horizontal="center" vertical="center" wrapText="1"/>
    </xf>
    <xf numFmtId="1" fontId="8" fillId="0" borderId="856" xfId="0" applyNumberFormat="1" applyFont="1" applyBorder="1" applyAlignment="1">
      <alignment horizontal="center" vertical="center" wrapText="1"/>
    </xf>
    <xf numFmtId="0" fontId="4" fillId="9" borderId="852" xfId="0" applyFont="1" applyFill="1" applyBorder="1"/>
    <xf numFmtId="1" fontId="8" fillId="7" borderId="857" xfId="0" applyNumberFormat="1" applyFont="1" applyFill="1" applyBorder="1" applyAlignment="1" applyProtection="1">
      <alignment horizontal="center" vertical="center" wrapText="1"/>
      <protection locked="0"/>
    </xf>
    <xf numFmtId="1" fontId="8" fillId="10" borderId="849" xfId="0" applyNumberFormat="1" applyFont="1" applyFill="1" applyBorder="1" applyAlignment="1">
      <alignment horizontal="center" vertical="center" wrapText="1"/>
    </xf>
    <xf numFmtId="1" fontId="8" fillId="10" borderId="848" xfId="0" applyNumberFormat="1" applyFont="1" applyFill="1" applyBorder="1" applyAlignment="1">
      <alignment horizontal="center" vertical="center" wrapText="1"/>
    </xf>
    <xf numFmtId="1" fontId="8" fillId="10" borderId="844" xfId="0" applyNumberFormat="1" applyFont="1" applyFill="1" applyBorder="1" applyAlignment="1">
      <alignment horizontal="center" vertical="center" wrapText="1"/>
    </xf>
    <xf numFmtId="1" fontId="8" fillId="0" borderId="844" xfId="0" applyNumberFormat="1" applyFont="1" applyBorder="1" applyAlignment="1">
      <alignment horizontal="center" vertical="center"/>
    </xf>
    <xf numFmtId="1" fontId="8" fillId="0" borderId="843" xfId="0" applyNumberFormat="1" applyFont="1" applyBorder="1" applyAlignment="1">
      <alignment horizontal="center" vertical="center"/>
    </xf>
    <xf numFmtId="1" fontId="8" fillId="7" borderId="843" xfId="0" applyNumberFormat="1" applyFont="1" applyFill="1" applyBorder="1" applyAlignment="1" applyProtection="1">
      <alignment horizontal="center" vertical="center" wrapText="1"/>
      <protection locked="0"/>
    </xf>
    <xf numFmtId="1" fontId="8" fillId="7" borderId="842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854" xfId="0" applyNumberFormat="1" applyFont="1" applyBorder="1" applyAlignment="1">
      <alignment horizontal="center" vertical="center"/>
    </xf>
    <xf numFmtId="1" fontId="8" fillId="0" borderId="839" xfId="0" applyNumberFormat="1" applyFont="1" applyBorder="1" applyAlignment="1">
      <alignment horizontal="left"/>
    </xf>
    <xf numFmtId="1" fontId="8" fillId="0" borderId="841" xfId="0" applyNumberFormat="1" applyFont="1" applyBorder="1" applyAlignment="1">
      <alignment horizontal="left"/>
    </xf>
    <xf numFmtId="1" fontId="8" fillId="0" borderId="853" xfId="0" applyNumberFormat="1" applyFont="1" applyBorder="1" applyAlignment="1">
      <alignment horizontal="center" vertical="center"/>
    </xf>
    <xf numFmtId="1" fontId="8" fillId="0" borderId="842" xfId="0" applyNumberFormat="1" applyFont="1" applyBorder="1" applyAlignment="1">
      <alignment horizontal="left" vertical="center" wrapText="1"/>
    </xf>
    <xf numFmtId="1" fontId="8" fillId="0" borderId="842" xfId="0" applyNumberFormat="1" applyFont="1" applyBorder="1" applyAlignment="1" applyProtection="1">
      <alignment horizontal="right" wrapText="1"/>
    </xf>
    <xf numFmtId="1" fontId="8" fillId="7" borderId="852" xfId="0" applyNumberFormat="1" applyFont="1" applyFill="1" applyBorder="1" applyProtection="1">
      <protection locked="0"/>
    </xf>
    <xf numFmtId="1" fontId="8" fillId="0" borderId="848" xfId="0" applyNumberFormat="1" applyFont="1" applyBorder="1" applyAlignment="1">
      <alignment horizontal="right" wrapText="1"/>
    </xf>
    <xf numFmtId="1" fontId="8" fillId="0" borderId="849" xfId="0" applyNumberFormat="1" applyFont="1" applyBorder="1" applyAlignment="1">
      <alignment horizontal="right" wrapText="1"/>
    </xf>
    <xf numFmtId="1" fontId="8" fillId="0" borderId="848" xfId="0" applyNumberFormat="1" applyFont="1" applyBorder="1" applyAlignment="1">
      <alignment horizontal="right"/>
    </xf>
    <xf numFmtId="1" fontId="8" fillId="0" borderId="849" xfId="0" applyNumberFormat="1" applyFont="1" applyBorder="1" applyAlignment="1">
      <alignment horizontal="right"/>
    </xf>
    <xf numFmtId="1" fontId="8" fillId="0" borderId="850" xfId="0" applyNumberFormat="1" applyFont="1" applyBorder="1" applyAlignment="1">
      <alignment horizontal="right"/>
    </xf>
    <xf numFmtId="1" fontId="8" fillId="0" borderId="853" xfId="0" applyNumberFormat="1" applyFont="1" applyBorder="1" applyAlignment="1">
      <alignment horizontal="right"/>
    </xf>
    <xf numFmtId="1" fontId="8" fillId="0" borderId="845" xfId="0" applyNumberFormat="1" applyFont="1" applyBorder="1" applyAlignment="1">
      <alignment horizontal="right"/>
    </xf>
    <xf numFmtId="1" fontId="8" fillId="0" borderId="844" xfId="0" applyNumberFormat="1" applyFont="1" applyBorder="1" applyAlignment="1">
      <alignment horizontal="right"/>
    </xf>
    <xf numFmtId="1" fontId="8" fillId="0" borderId="858" xfId="0" applyNumberFormat="1" applyFont="1" applyBorder="1" applyAlignment="1">
      <alignment horizontal="right"/>
    </xf>
    <xf numFmtId="1" fontId="8" fillId="0" borderId="843" xfId="0" applyNumberFormat="1" applyFont="1" applyBorder="1" applyAlignment="1">
      <alignment horizontal="right"/>
    </xf>
    <xf numFmtId="1" fontId="8" fillId="4" borderId="843" xfId="0" applyNumberFormat="1" applyFont="1" applyFill="1" applyBorder="1" applyAlignment="1">
      <alignment horizontal="center" vertical="center" wrapText="1"/>
    </xf>
    <xf numFmtId="1" fontId="8" fillId="4" borderId="839" xfId="0" applyNumberFormat="1" applyFont="1" applyFill="1" applyBorder="1" applyAlignment="1">
      <alignment horizontal="left" vertical="center" wrapText="1"/>
    </xf>
    <xf numFmtId="1" fontId="8" fillId="4" borderId="840" xfId="0" applyNumberFormat="1" applyFont="1" applyFill="1" applyBorder="1" applyAlignment="1">
      <alignment horizontal="left" vertical="center" wrapText="1"/>
    </xf>
    <xf numFmtId="1" fontId="8" fillId="4" borderId="841" xfId="0" applyNumberFormat="1" applyFont="1" applyFill="1" applyBorder="1" applyAlignment="1">
      <alignment horizontal="left" vertical="center" wrapText="1"/>
    </xf>
    <xf numFmtId="1" fontId="8" fillId="0" borderId="841" xfId="0" applyNumberFormat="1" applyFont="1" applyBorder="1" applyAlignment="1">
      <alignment horizontal="right" wrapText="1"/>
    </xf>
    <xf numFmtId="1" fontId="8" fillId="0" borderId="843" xfId="0" applyNumberFormat="1" applyFont="1" applyBorder="1" applyAlignment="1">
      <alignment horizontal="right" wrapText="1"/>
    </xf>
    <xf numFmtId="1" fontId="8" fillId="0" borderId="859" xfId="0" applyNumberFormat="1" applyFont="1" applyBorder="1" applyAlignment="1">
      <alignment horizontal="right"/>
    </xf>
    <xf numFmtId="1" fontId="8" fillId="3" borderId="843" xfId="0" applyNumberFormat="1" applyFont="1" applyFill="1" applyBorder="1" applyAlignment="1">
      <alignment horizontal="right"/>
    </xf>
    <xf numFmtId="1" fontId="8" fillId="4" borderId="847" xfId="0" applyNumberFormat="1" applyFont="1" applyFill="1" applyBorder="1" applyAlignment="1">
      <alignment horizontal="center" vertical="center" wrapText="1"/>
    </xf>
    <xf numFmtId="1" fontId="8" fillId="3" borderId="839" xfId="0" applyNumberFormat="1" applyFont="1" applyFill="1" applyBorder="1" applyAlignment="1">
      <alignment horizontal="left" vertical="center"/>
    </xf>
    <xf numFmtId="1" fontId="8" fillId="3" borderId="841" xfId="0" applyNumberFormat="1" applyFont="1" applyFill="1" applyBorder="1" applyAlignment="1">
      <alignment horizontal="left" vertical="center"/>
    </xf>
    <xf numFmtId="1" fontId="8" fillId="3" borderId="842" xfId="0" applyNumberFormat="1" applyFont="1" applyFill="1" applyBorder="1" applyAlignment="1">
      <alignment horizontal="right" wrapText="1"/>
    </xf>
    <xf numFmtId="1" fontId="8" fillId="10" borderId="842" xfId="0" applyNumberFormat="1" applyFont="1" applyFill="1" applyBorder="1" applyAlignment="1" applyProtection="1">
      <alignment horizontal="right" wrapText="1"/>
    </xf>
    <xf numFmtId="1" fontId="8" fillId="3" borderId="842" xfId="0" applyNumberFormat="1" applyFont="1" applyFill="1" applyBorder="1" applyAlignment="1">
      <alignment horizontal="right"/>
    </xf>
    <xf numFmtId="1" fontId="8" fillId="10" borderId="842" xfId="0" applyNumberFormat="1" applyFont="1" applyFill="1" applyBorder="1" applyProtection="1"/>
    <xf numFmtId="1" fontId="8" fillId="10" borderId="852" xfId="0" applyNumberFormat="1" applyFont="1" applyFill="1" applyBorder="1" applyProtection="1"/>
    <xf numFmtId="1" fontId="8" fillId="7" borderId="847" xfId="0" applyNumberFormat="1" applyFont="1" applyFill="1" applyBorder="1" applyProtection="1">
      <protection locked="0"/>
    </xf>
    <xf numFmtId="1" fontId="8" fillId="7" borderId="764" xfId="0" applyNumberFormat="1" applyFont="1" applyFill="1" applyBorder="1" applyProtection="1">
      <protection locked="0"/>
    </xf>
    <xf numFmtId="1" fontId="8" fillId="0" borderId="843" xfId="0" applyNumberFormat="1" applyFont="1" applyBorder="1" applyAlignment="1">
      <alignment horizontal="left" vertical="center"/>
    </xf>
    <xf numFmtId="1" fontId="8" fillId="8" borderId="849" xfId="0" applyNumberFormat="1" applyFont="1" applyFill="1" applyBorder="1" applyProtection="1"/>
    <xf numFmtId="1" fontId="8" fillId="8" borderId="854" xfId="0" applyNumberFormat="1" applyFont="1" applyFill="1" applyBorder="1" applyProtection="1"/>
    <xf numFmtId="1" fontId="8" fillId="10" borderId="849" xfId="0" applyNumberFormat="1" applyFont="1" applyFill="1" applyBorder="1" applyProtection="1"/>
    <xf numFmtId="1" fontId="8" fillId="0" borderId="845" xfId="0" applyNumberFormat="1" applyFont="1" applyBorder="1"/>
    <xf numFmtId="1" fontId="8" fillId="0" borderId="854" xfId="0" applyNumberFormat="1" applyFont="1" applyBorder="1"/>
    <xf numFmtId="1" fontId="8" fillId="3" borderId="842" xfId="0" applyNumberFormat="1" applyFont="1" applyFill="1" applyBorder="1" applyAlignment="1">
      <alignment vertical="center"/>
    </xf>
    <xf numFmtId="1" fontId="8" fillId="10" borderId="851" xfId="0" applyNumberFormat="1" applyFont="1" applyFill="1" applyBorder="1" applyProtection="1"/>
    <xf numFmtId="1" fontId="8" fillId="10" borderId="764" xfId="0" applyNumberFormat="1" applyFont="1" applyFill="1" applyBorder="1" applyProtection="1"/>
    <xf numFmtId="1" fontId="8" fillId="4" borderId="842" xfId="0" applyNumberFormat="1" applyFont="1" applyFill="1" applyBorder="1" applyAlignment="1">
      <alignment horizontal="left" vertical="center"/>
    </xf>
    <xf numFmtId="1" fontId="8" fillId="4" borderId="847" xfId="0" applyNumberFormat="1" applyFont="1" applyFill="1" applyBorder="1" applyProtection="1"/>
    <xf numFmtId="1" fontId="8" fillId="4" borderId="846" xfId="0" applyNumberFormat="1" applyFont="1" applyFill="1" applyBorder="1" applyProtection="1"/>
    <xf numFmtId="1" fontId="8" fillId="0" borderId="842" xfId="0" applyNumberFormat="1" applyFont="1" applyBorder="1" applyAlignment="1">
      <alignment horizontal="left" vertical="center"/>
    </xf>
    <xf numFmtId="1" fontId="8" fillId="10" borderId="847" xfId="0" applyNumberFormat="1" applyFont="1" applyFill="1" applyBorder="1" applyProtection="1"/>
    <xf numFmtId="1" fontId="8" fillId="3" borderId="843" xfId="0" applyNumberFormat="1" applyFont="1" applyFill="1" applyBorder="1" applyAlignment="1">
      <alignment horizontal="right" wrapText="1"/>
    </xf>
    <xf numFmtId="1" fontId="8" fillId="8" borderId="848" xfId="0" applyNumberFormat="1" applyFont="1" applyFill="1" applyBorder="1" applyProtection="1"/>
    <xf numFmtId="1" fontId="8" fillId="7" borderId="849" xfId="0" applyNumberFormat="1" applyFont="1" applyFill="1" applyBorder="1" applyProtection="1">
      <protection locked="0"/>
    </xf>
    <xf numFmtId="1" fontId="8" fillId="7" borderId="854" xfId="0" applyNumberFormat="1" applyFont="1" applyFill="1" applyBorder="1" applyProtection="1">
      <protection locked="0"/>
    </xf>
    <xf numFmtId="1" fontId="8" fillId="10" borderId="855" xfId="0" applyNumberFormat="1" applyFont="1" applyFill="1" applyBorder="1" applyProtection="1"/>
    <xf numFmtId="1" fontId="8" fillId="7" borderId="848" xfId="0" applyNumberFormat="1" applyFont="1" applyFill="1" applyBorder="1" applyProtection="1">
      <protection locked="0"/>
    </xf>
    <xf numFmtId="1" fontId="8" fillId="7" borderId="843" xfId="0" applyNumberFormat="1" applyFont="1" applyFill="1" applyBorder="1" applyProtection="1">
      <protection locked="0"/>
    </xf>
    <xf numFmtId="1" fontId="8" fillId="8" borderId="841" xfId="0" applyNumberFormat="1" applyFont="1" applyFill="1" applyBorder="1" applyProtection="1"/>
    <xf numFmtId="1" fontId="8" fillId="8" borderId="847" xfId="0" applyNumberFormat="1" applyFont="1" applyFill="1" applyBorder="1" applyProtection="1"/>
    <xf numFmtId="1" fontId="8" fillId="0" borderId="842" xfId="0" applyNumberFormat="1" applyFont="1" applyBorder="1" applyAlignment="1">
      <alignment wrapText="1"/>
    </xf>
    <xf numFmtId="1" fontId="8" fillId="0" borderId="842" xfId="0" applyNumberFormat="1" applyFont="1" applyBorder="1" applyAlignment="1">
      <alignment vertical="center" wrapText="1"/>
    </xf>
    <xf numFmtId="1" fontId="8" fillId="7" borderId="839" xfId="0" applyNumberFormat="1" applyFont="1" applyFill="1" applyBorder="1" applyProtection="1">
      <protection locked="0"/>
    </xf>
    <xf numFmtId="1" fontId="8" fillId="8" borderId="842" xfId="0" applyNumberFormat="1" applyFont="1" applyFill="1" applyBorder="1" applyProtection="1"/>
    <xf numFmtId="1" fontId="8" fillId="8" borderId="841" xfId="0" applyNumberFormat="1" applyFont="1" applyFill="1" applyBorder="1"/>
    <xf numFmtId="1" fontId="8" fillId="0" borderId="842" xfId="0" applyNumberFormat="1" applyFont="1" applyBorder="1" applyProtection="1"/>
    <xf numFmtId="1" fontId="5" fillId="3" borderId="846" xfId="0" applyNumberFormat="1" applyFont="1" applyFill="1" applyBorder="1" applyAlignment="1">
      <alignment horizontal="left"/>
    </xf>
    <xf numFmtId="1" fontId="8" fillId="0" borderId="764" xfId="0" applyNumberFormat="1" applyFont="1" applyBorder="1" applyAlignment="1">
      <alignment horizontal="center" vertical="center" wrapText="1"/>
    </xf>
    <xf numFmtId="1" fontId="8" fillId="0" borderId="838" xfId="0" applyNumberFormat="1" applyFont="1" applyBorder="1" applyAlignment="1">
      <alignment horizontal="center" vertical="center"/>
    </xf>
    <xf numFmtId="1" fontId="8" fillId="0" borderId="839" xfId="0" applyNumberFormat="1" applyFont="1" applyBorder="1" applyAlignment="1">
      <alignment horizontal="right" wrapText="1"/>
    </xf>
    <xf numFmtId="1" fontId="8" fillId="4" borderId="846" xfId="0" applyNumberFormat="1" applyFont="1" applyFill="1" applyBorder="1" applyAlignment="1">
      <alignment wrapText="1"/>
    </xf>
    <xf numFmtId="1" fontId="8" fillId="0" borderId="846" xfId="0" applyNumberFormat="1" applyFont="1" applyBorder="1" applyAlignment="1">
      <alignment wrapText="1"/>
    </xf>
    <xf numFmtId="1" fontId="8" fillId="0" borderId="860" xfId="0" applyNumberFormat="1" applyFont="1" applyBorder="1" applyAlignment="1">
      <alignment horizontal="center" vertical="center" wrapText="1"/>
    </xf>
    <xf numFmtId="1" fontId="8" fillId="4" borderId="858" xfId="0" applyNumberFormat="1" applyFont="1" applyFill="1" applyBorder="1" applyAlignment="1">
      <alignment horizontal="center" vertical="center" wrapText="1"/>
    </xf>
    <xf numFmtId="1" fontId="8" fillId="4" borderId="853" xfId="0" applyNumberFormat="1" applyFont="1" applyFill="1" applyBorder="1" applyAlignment="1">
      <alignment horizontal="center" vertical="center" wrapText="1"/>
    </xf>
    <xf numFmtId="1" fontId="8" fillId="4" borderId="850" xfId="0" applyNumberFormat="1" applyFont="1" applyFill="1" applyBorder="1" applyAlignment="1">
      <alignment horizontal="center" vertical="center" wrapText="1"/>
    </xf>
    <xf numFmtId="1" fontId="8" fillId="4" borderId="848" xfId="0" applyNumberFormat="1" applyFont="1" applyFill="1" applyBorder="1" applyAlignment="1">
      <alignment horizontal="center" vertical="center" wrapText="1"/>
    </xf>
    <xf numFmtId="1" fontId="8" fillId="0" borderId="20" xfId="0" applyNumberFormat="1" applyFont="1" applyBorder="1" applyAlignment="1">
      <alignment horizontal="center" vertical="center" wrapText="1"/>
    </xf>
    <xf numFmtId="1" fontId="8" fillId="4" borderId="860" xfId="0" applyNumberFormat="1" applyFont="1" applyFill="1" applyBorder="1" applyAlignment="1">
      <alignment horizontal="center" vertical="center" wrapText="1"/>
    </xf>
    <xf numFmtId="1" fontId="8" fillId="3" borderId="846" xfId="0" applyNumberFormat="1" applyFont="1" applyFill="1" applyBorder="1" applyAlignment="1">
      <alignment horizontal="center" vertical="center" wrapText="1"/>
    </xf>
    <xf numFmtId="1" fontId="8" fillId="3" borderId="860" xfId="0" applyNumberFormat="1" applyFont="1" applyFill="1" applyBorder="1" applyAlignment="1">
      <alignment horizontal="center" vertical="center" wrapText="1"/>
    </xf>
    <xf numFmtId="1" fontId="8" fillId="0" borderId="842" xfId="0" applyNumberFormat="1" applyFont="1" applyBorder="1" applyAlignment="1">
      <alignment horizontal="center" vertical="center" wrapText="1"/>
    </xf>
    <xf numFmtId="1" fontId="8" fillId="0" borderId="839" xfId="0" applyNumberFormat="1" applyFont="1" applyBorder="1" applyAlignment="1">
      <alignment horizontal="left" wrapText="1"/>
    </xf>
    <xf numFmtId="1" fontId="8" fillId="0" borderId="841" xfId="0" applyNumberFormat="1" applyFont="1" applyBorder="1" applyAlignment="1">
      <alignment horizontal="left" wrapText="1"/>
    </xf>
    <xf numFmtId="1" fontId="8" fillId="7" borderId="852" xfId="0" applyNumberFormat="1" applyFont="1" applyFill="1" applyBorder="1" applyAlignment="1" applyProtection="1">
      <alignment wrapText="1"/>
      <protection locked="0"/>
    </xf>
    <xf numFmtId="1" fontId="8" fillId="7" borderId="851" xfId="0" applyNumberFormat="1" applyFont="1" applyFill="1" applyBorder="1" applyAlignment="1" applyProtection="1">
      <alignment wrapText="1"/>
      <protection locked="0"/>
    </xf>
    <xf numFmtId="1" fontId="8" fillId="7" borderId="840" xfId="0" applyNumberFormat="1" applyFont="1" applyFill="1" applyBorder="1" applyAlignment="1" applyProtection="1">
      <alignment wrapText="1"/>
      <protection locked="0"/>
    </xf>
    <xf numFmtId="1" fontId="8" fillId="7" borderId="841" xfId="0" applyNumberFormat="1" applyFont="1" applyFill="1" applyBorder="1" applyAlignment="1" applyProtection="1">
      <alignment wrapText="1"/>
      <protection locked="0"/>
    </xf>
    <xf numFmtId="1" fontId="8" fillId="0" borderId="852" xfId="0" applyNumberFormat="1" applyFont="1" applyBorder="1" applyAlignment="1">
      <alignment horizontal="right" wrapText="1"/>
    </xf>
    <xf numFmtId="1" fontId="8" fillId="8" borderId="852" xfId="0" applyNumberFormat="1" applyFont="1" applyFill="1" applyBorder="1" applyAlignment="1" applyProtection="1">
      <alignment wrapText="1"/>
    </xf>
    <xf numFmtId="1" fontId="8" fillId="0" borderId="861" xfId="1" applyNumberFormat="1" applyFont="1" applyFill="1" applyBorder="1" applyAlignment="1">
      <alignment horizontal="right" wrapText="1"/>
    </xf>
    <xf numFmtId="1" fontId="8" fillId="0" borderId="862" xfId="1" applyNumberFormat="1" applyFont="1" applyFill="1" applyBorder="1" applyAlignment="1">
      <alignment horizontal="right" wrapText="1"/>
    </xf>
    <xf numFmtId="1" fontId="8" fillId="0" borderId="863" xfId="1" applyNumberFormat="1" applyFont="1" applyFill="1" applyBorder="1" applyAlignment="1">
      <alignment horizontal="right" wrapText="1"/>
    </xf>
    <xf numFmtId="1" fontId="8" fillId="0" borderId="864" xfId="1" applyNumberFormat="1" applyFont="1" applyFill="1" applyBorder="1" applyAlignment="1">
      <alignment horizontal="right" wrapText="1"/>
    </xf>
    <xf numFmtId="1" fontId="8" fillId="4" borderId="865" xfId="0" applyNumberFormat="1" applyFont="1" applyFill="1" applyBorder="1" applyAlignment="1">
      <alignment horizontal="center" vertical="center" wrapText="1"/>
    </xf>
    <xf numFmtId="1" fontId="8" fillId="0" borderId="866" xfId="1" applyNumberFormat="1" applyFont="1" applyFill="1" applyBorder="1" applyAlignment="1">
      <alignment horizontal="right" wrapText="1"/>
    </xf>
    <xf numFmtId="1" fontId="8" fillId="0" borderId="867" xfId="1" applyNumberFormat="1" applyFont="1" applyFill="1" applyBorder="1" applyAlignment="1">
      <alignment horizontal="right" wrapText="1"/>
    </xf>
    <xf numFmtId="1" fontId="8" fillId="3" borderId="868" xfId="0" applyNumberFormat="1" applyFont="1" applyFill="1" applyBorder="1" applyAlignment="1">
      <alignment horizontal="right" wrapText="1"/>
    </xf>
    <xf numFmtId="1" fontId="8" fillId="0" borderId="869" xfId="0" applyNumberFormat="1" applyFont="1" applyBorder="1" applyAlignment="1">
      <alignment horizontal="right" wrapText="1"/>
    </xf>
    <xf numFmtId="1" fontId="8" fillId="10" borderId="868" xfId="0" applyNumberFormat="1" applyFont="1" applyFill="1" applyBorder="1" applyAlignment="1" applyProtection="1">
      <alignment wrapText="1"/>
    </xf>
    <xf numFmtId="1" fontId="8" fillId="10" borderId="869" xfId="0" applyNumberFormat="1" applyFont="1" applyFill="1" applyBorder="1" applyAlignment="1" applyProtection="1">
      <alignment wrapText="1"/>
    </xf>
    <xf numFmtId="1" fontId="8" fillId="7" borderId="869" xfId="0" applyNumberFormat="1" applyFont="1" applyFill="1" applyBorder="1" applyAlignment="1" applyProtection="1">
      <alignment wrapText="1"/>
      <protection locked="0"/>
    </xf>
    <xf numFmtId="1" fontId="8" fillId="7" borderId="870" xfId="0" applyNumberFormat="1" applyFont="1" applyFill="1" applyBorder="1" applyAlignment="1" applyProtection="1">
      <alignment wrapText="1"/>
      <protection locked="0"/>
    </xf>
    <xf numFmtId="1" fontId="8" fillId="7" borderId="871" xfId="0" applyNumberFormat="1" applyFont="1" applyFill="1" applyBorder="1" applyAlignment="1" applyProtection="1">
      <alignment wrapText="1"/>
      <protection locked="0"/>
    </xf>
    <xf numFmtId="1" fontId="8" fillId="0" borderId="865" xfId="0" applyNumberFormat="1" applyFont="1" applyBorder="1" applyAlignment="1">
      <alignment horizontal="center" vertical="center" wrapText="1"/>
    </xf>
    <xf numFmtId="1" fontId="8" fillId="0" borderId="872" xfId="0" applyNumberFormat="1" applyFont="1" applyBorder="1" applyAlignment="1">
      <alignment horizontal="center" vertical="center" wrapText="1"/>
    </xf>
    <xf numFmtId="1" fontId="8" fillId="4" borderId="872" xfId="0" applyNumberFormat="1" applyFont="1" applyFill="1" applyBorder="1" applyAlignment="1">
      <alignment horizontal="left" vertical="center" wrapText="1"/>
    </xf>
    <xf numFmtId="1" fontId="8" fillId="3" borderId="873" xfId="0" applyNumberFormat="1" applyFont="1" applyFill="1" applyBorder="1" applyAlignment="1">
      <alignment horizontal="left" vertical="center" wrapText="1"/>
    </xf>
    <xf numFmtId="1" fontId="8" fillId="3" borderId="842" xfId="0" applyNumberFormat="1" applyFont="1" applyFill="1" applyBorder="1" applyAlignment="1">
      <alignment horizontal="left" vertical="center" wrapText="1"/>
    </xf>
    <xf numFmtId="1" fontId="8" fillId="0" borderId="874" xfId="0" applyNumberFormat="1" applyFont="1" applyBorder="1" applyAlignment="1">
      <alignment horizontal="right" wrapText="1"/>
    </xf>
    <xf numFmtId="1" fontId="8" fillId="0" borderId="875" xfId="2" applyNumberFormat="1" applyFont="1" applyFill="1" applyBorder="1" applyAlignment="1">
      <alignment horizontal="right" wrapText="1"/>
    </xf>
    <xf numFmtId="1" fontId="8" fillId="0" borderId="876" xfId="2" applyNumberFormat="1" applyFont="1" applyFill="1" applyBorder="1" applyAlignment="1">
      <alignment horizontal="right" wrapText="1"/>
    </xf>
    <xf numFmtId="1" fontId="8" fillId="2" borderId="877" xfId="2" applyNumberFormat="1" applyFont="1" applyBorder="1" applyAlignment="1" applyProtection="1">
      <alignment wrapText="1"/>
      <protection locked="0"/>
    </xf>
    <xf numFmtId="1" fontId="8" fillId="2" borderId="878" xfId="2" applyNumberFormat="1" applyFont="1" applyBorder="1" applyAlignment="1" applyProtection="1">
      <alignment wrapText="1"/>
      <protection locked="0"/>
    </xf>
    <xf numFmtId="1" fontId="8" fillId="2" borderId="879" xfId="2" applyNumberFormat="1" applyFont="1" applyBorder="1" applyAlignment="1" applyProtection="1">
      <alignment wrapText="1"/>
      <protection locked="0"/>
    </xf>
    <xf numFmtId="1" fontId="8" fillId="2" borderId="880" xfId="2" applyNumberFormat="1" applyFont="1" applyBorder="1" applyAlignment="1" applyProtection="1">
      <alignment wrapText="1"/>
      <protection locked="0"/>
    </xf>
    <xf numFmtId="1" fontId="8" fillId="2" borderId="881" xfId="2" applyNumberFormat="1" applyFont="1" applyBorder="1" applyAlignment="1" applyProtection="1">
      <alignment wrapText="1"/>
      <protection locked="0"/>
    </xf>
    <xf numFmtId="1" fontId="8" fillId="2" borderId="875" xfId="2" applyNumberFormat="1" applyFont="1" applyBorder="1" applyAlignment="1" applyProtection="1">
      <alignment wrapText="1"/>
      <protection locked="0"/>
    </xf>
    <xf numFmtId="1" fontId="8" fillId="2" borderId="882" xfId="2" applyNumberFormat="1" applyFont="1" applyBorder="1" applyAlignment="1" applyProtection="1">
      <alignment wrapText="1"/>
      <protection locked="0"/>
    </xf>
    <xf numFmtId="1" fontId="8" fillId="0" borderId="883" xfId="2" applyNumberFormat="1" applyFont="1" applyFill="1" applyBorder="1" applyAlignment="1">
      <alignment horizontal="right" wrapText="1"/>
    </xf>
    <xf numFmtId="1" fontId="8" fillId="0" borderId="884" xfId="2" applyNumberFormat="1" applyFont="1" applyFill="1" applyBorder="1" applyAlignment="1">
      <alignment horizontal="right" wrapText="1"/>
    </xf>
    <xf numFmtId="1" fontId="8" fillId="2" borderId="885" xfId="2" applyNumberFormat="1" applyFont="1" applyBorder="1" applyAlignment="1" applyProtection="1">
      <alignment wrapText="1"/>
      <protection locked="0"/>
    </xf>
    <xf numFmtId="1" fontId="8" fillId="2" borderId="886" xfId="2" applyNumberFormat="1" applyFont="1" applyBorder="1" applyAlignment="1" applyProtection="1">
      <alignment wrapText="1"/>
      <protection locked="0"/>
    </xf>
    <xf numFmtId="1" fontId="8" fillId="2" borderId="887" xfId="2" applyNumberFormat="1" applyFont="1" applyBorder="1" applyAlignment="1" applyProtection="1">
      <alignment wrapText="1"/>
      <protection locked="0"/>
    </xf>
    <xf numFmtId="1" fontId="8" fillId="2" borderId="888" xfId="2" applyNumberFormat="1" applyFont="1" applyBorder="1" applyAlignment="1" applyProtection="1">
      <alignment wrapText="1"/>
      <protection locked="0"/>
    </xf>
    <xf numFmtId="1" fontId="8" fillId="2" borderId="889" xfId="2" applyNumberFormat="1" applyFont="1" applyBorder="1" applyAlignment="1" applyProtection="1">
      <alignment wrapText="1"/>
      <protection locked="0"/>
    </xf>
    <xf numFmtId="1" fontId="8" fillId="2" borderId="883" xfId="2" applyNumberFormat="1" applyFont="1" applyBorder="1" applyAlignment="1" applyProtection="1">
      <alignment wrapText="1"/>
      <protection locked="0"/>
    </xf>
    <xf numFmtId="1" fontId="8" fillId="10" borderId="883" xfId="2" applyNumberFormat="1" applyFont="1" applyFill="1" applyBorder="1" applyAlignment="1" applyProtection="1">
      <alignment wrapText="1"/>
    </xf>
    <xf numFmtId="1" fontId="8" fillId="2" borderId="890" xfId="2" applyNumberFormat="1" applyFont="1" applyBorder="1" applyAlignment="1" applyProtection="1">
      <alignment wrapText="1"/>
      <protection locked="0"/>
    </xf>
    <xf numFmtId="1" fontId="8" fillId="2" borderId="891" xfId="2" applyNumberFormat="1" applyFont="1" applyBorder="1" applyAlignment="1" applyProtection="1">
      <alignment wrapText="1"/>
      <protection locked="0"/>
    </xf>
    <xf numFmtId="1" fontId="8" fillId="2" borderId="892" xfId="2" applyNumberFormat="1" applyFont="1" applyBorder="1" applyAlignment="1" applyProtection="1">
      <alignment wrapText="1"/>
      <protection locked="0"/>
    </xf>
    <xf numFmtId="1" fontId="8" fillId="2" borderId="893" xfId="2" applyNumberFormat="1" applyFont="1" applyBorder="1" applyAlignment="1" applyProtection="1">
      <alignment wrapText="1"/>
      <protection locked="0"/>
    </xf>
    <xf numFmtId="1" fontId="8" fillId="7" borderId="894" xfId="0" applyNumberFormat="1" applyFont="1" applyFill="1" applyBorder="1" applyAlignment="1" applyProtection="1">
      <alignment wrapText="1"/>
      <protection locked="0"/>
    </xf>
    <xf numFmtId="1" fontId="8" fillId="7" borderId="895" xfId="0" applyNumberFormat="1" applyFont="1" applyFill="1" applyBorder="1" applyAlignment="1" applyProtection="1">
      <alignment wrapText="1"/>
      <protection locked="0"/>
    </xf>
    <xf numFmtId="1" fontId="8" fillId="7" borderId="896" xfId="0" applyNumberFormat="1" applyFont="1" applyFill="1" applyBorder="1" applyAlignment="1" applyProtection="1">
      <alignment wrapText="1"/>
      <protection locked="0"/>
    </xf>
    <xf numFmtId="1" fontId="8" fillId="0" borderId="897" xfId="2" applyNumberFormat="1" applyFont="1" applyFill="1" applyBorder="1" applyAlignment="1">
      <alignment horizontal="right" wrapText="1"/>
    </xf>
    <xf numFmtId="1" fontId="8" fillId="0" borderId="898" xfId="2" applyNumberFormat="1" applyFont="1" applyFill="1" applyBorder="1" applyAlignment="1">
      <alignment horizontal="right" wrapText="1"/>
    </xf>
    <xf numFmtId="1" fontId="8" fillId="2" borderId="899" xfId="2" applyNumberFormat="1" applyFont="1" applyBorder="1" applyAlignment="1" applyProtection="1">
      <alignment wrapText="1"/>
      <protection locked="0"/>
    </xf>
    <xf numFmtId="1" fontId="8" fillId="2" borderId="900" xfId="2" applyNumberFormat="1" applyFont="1" applyBorder="1" applyAlignment="1" applyProtection="1">
      <alignment wrapText="1"/>
      <protection locked="0"/>
    </xf>
    <xf numFmtId="1" fontId="8" fillId="2" borderId="901" xfId="2" applyNumberFormat="1" applyFont="1" applyBorder="1" applyAlignment="1" applyProtection="1">
      <alignment wrapText="1"/>
      <protection locked="0"/>
    </xf>
    <xf numFmtId="1" fontId="8" fillId="2" borderId="902" xfId="2" applyNumberFormat="1" applyFont="1" applyBorder="1" applyAlignment="1" applyProtection="1">
      <alignment wrapText="1"/>
      <protection locked="0"/>
    </xf>
    <xf numFmtId="1" fontId="8" fillId="10" borderId="897" xfId="2" applyNumberFormat="1" applyFont="1" applyFill="1" applyBorder="1" applyAlignment="1" applyProtection="1">
      <alignment wrapText="1"/>
    </xf>
    <xf numFmtId="1" fontId="1" fillId="3" borderId="872" xfId="0" applyNumberFormat="1" applyFont="1" applyFill="1" applyBorder="1" applyAlignment="1">
      <alignment horizontal="center" vertical="center" wrapText="1"/>
    </xf>
    <xf numFmtId="1" fontId="8" fillId="3" borderId="869" xfId="0" applyNumberFormat="1" applyFont="1" applyFill="1" applyBorder="1" applyAlignment="1">
      <alignment horizontal="right" wrapText="1"/>
    </xf>
    <xf numFmtId="1" fontId="8" fillId="3" borderId="847" xfId="0" applyNumberFormat="1" applyFont="1" applyFill="1" applyBorder="1" applyAlignment="1">
      <alignment horizontal="right" wrapText="1"/>
    </xf>
    <xf numFmtId="1" fontId="8" fillId="10" borderId="869" xfId="0" applyNumberFormat="1" applyFont="1" applyFill="1" applyBorder="1" applyAlignment="1">
      <alignment horizontal="right" wrapText="1"/>
    </xf>
    <xf numFmtId="1" fontId="8" fillId="0" borderId="903" xfId="0" applyNumberFormat="1" applyFont="1" applyBorder="1" applyAlignment="1">
      <alignment horizontal="center" vertical="center"/>
    </xf>
    <xf numFmtId="1" fontId="8" fillId="4" borderId="903" xfId="0" applyNumberFormat="1" applyFont="1" applyFill="1" applyBorder="1" applyAlignment="1">
      <alignment horizontal="center" vertical="center" wrapText="1"/>
    </xf>
    <xf numFmtId="1" fontId="8" fillId="0" borderId="904" xfId="0" applyNumberFormat="1" applyFont="1" applyBorder="1" applyAlignment="1">
      <alignment horizontal="center" vertical="center" wrapText="1"/>
    </xf>
    <xf numFmtId="1" fontId="8" fillId="0" borderId="905" xfId="0" applyNumberFormat="1" applyFont="1" applyBorder="1" applyAlignment="1">
      <alignment horizontal="center" vertical="center" wrapText="1"/>
    </xf>
    <xf numFmtId="1" fontId="8" fillId="0" borderId="906" xfId="0" applyNumberFormat="1" applyFont="1" applyBorder="1" applyAlignment="1">
      <alignment horizontal="center" vertical="center" wrapText="1"/>
    </xf>
    <xf numFmtId="1" fontId="8" fillId="0" borderId="907" xfId="0" applyNumberFormat="1" applyFont="1" applyBorder="1" applyAlignment="1">
      <alignment horizontal="center" vertical="center" wrapText="1"/>
    </xf>
    <xf numFmtId="1" fontId="8" fillId="4" borderId="908" xfId="0" applyNumberFormat="1" applyFont="1" applyFill="1" applyBorder="1" applyAlignment="1">
      <alignment horizontal="center" vertical="center" wrapText="1"/>
    </xf>
    <xf numFmtId="1" fontId="8" fillId="4" borderId="846" xfId="0" applyNumberFormat="1" applyFont="1" applyFill="1" applyBorder="1" applyAlignment="1">
      <alignment horizontal="center" vertical="center" wrapText="1"/>
    </xf>
    <xf numFmtId="1" fontId="8" fillId="0" borderId="909" xfId="0" applyNumberFormat="1" applyFont="1" applyBorder="1" applyAlignment="1">
      <alignment horizontal="center" vertical="center" wrapText="1"/>
    </xf>
    <xf numFmtId="1" fontId="8" fillId="0" borderId="908" xfId="0" applyNumberFormat="1" applyFont="1" applyBorder="1" applyAlignment="1">
      <alignment horizontal="center" vertical="center"/>
    </xf>
    <xf numFmtId="1" fontId="8" fillId="0" borderId="847" xfId="0" applyNumberFormat="1" applyFont="1" applyBorder="1" applyAlignment="1">
      <alignment horizontal="center" vertical="center"/>
    </xf>
    <xf numFmtId="1" fontId="8" fillId="0" borderId="872" xfId="0" applyNumberFormat="1" applyFont="1" applyBorder="1" applyAlignment="1">
      <alignment horizontal="center" vertical="center" wrapText="1"/>
    </xf>
    <xf numFmtId="1" fontId="8" fillId="0" borderId="910" xfId="0" applyNumberFormat="1" applyFont="1" applyBorder="1" applyAlignment="1">
      <alignment horizontal="center" vertical="center" wrapText="1"/>
    </xf>
    <xf numFmtId="1" fontId="8" fillId="0" borderId="911" xfId="0" applyNumberFormat="1" applyFont="1" applyBorder="1" applyAlignment="1">
      <alignment horizontal="left" vertical="center" wrapText="1"/>
    </xf>
    <xf numFmtId="1" fontId="8" fillId="0" borderId="912" xfId="0" applyNumberFormat="1" applyFont="1" applyBorder="1" applyAlignment="1">
      <alignment horizontal="left" vertical="center" wrapText="1"/>
    </xf>
    <xf numFmtId="1" fontId="8" fillId="0" borderId="913" xfId="0" applyNumberFormat="1" applyFont="1" applyBorder="1" applyAlignment="1">
      <alignment horizontal="left" vertical="center" wrapText="1"/>
    </xf>
    <xf numFmtId="1" fontId="8" fillId="0" borderId="913" xfId="0" applyNumberFormat="1" applyFont="1" applyBorder="1" applyAlignment="1">
      <alignment horizontal="right" vertical="center" wrapText="1"/>
    </xf>
    <xf numFmtId="1" fontId="8" fillId="7" borderId="914" xfId="0" applyNumberFormat="1" applyFont="1" applyFill="1" applyBorder="1" applyProtection="1">
      <protection locked="0"/>
    </xf>
    <xf numFmtId="1" fontId="8" fillId="7" borderId="909" xfId="0" applyNumberFormat="1" applyFont="1" applyFill="1" applyBorder="1" applyProtection="1">
      <protection locked="0"/>
    </xf>
    <xf numFmtId="1" fontId="6" fillId="3" borderId="905" xfId="0" applyNumberFormat="1" applyFont="1" applyFill="1" applyBorder="1" applyAlignment="1">
      <alignment horizontal="center"/>
    </xf>
    <xf numFmtId="1" fontId="1" fillId="0" borderId="915" xfId="0" applyNumberFormat="1" applyFont="1" applyBorder="1" applyAlignment="1">
      <alignment vertical="center"/>
    </xf>
    <xf numFmtId="2" fontId="8" fillId="7" borderId="912" xfId="0" applyNumberFormat="1" applyFont="1" applyFill="1" applyBorder="1" applyProtection="1">
      <protection locked="0"/>
    </xf>
    <xf numFmtId="2" fontId="8" fillId="7" borderId="914" xfId="0" applyNumberFormat="1" applyFont="1" applyFill="1" applyBorder="1" applyProtection="1">
      <protection locked="0"/>
    </xf>
    <xf numFmtId="1" fontId="8" fillId="0" borderId="915" xfId="0" applyNumberFormat="1" applyFont="1" applyBorder="1" applyAlignment="1">
      <alignment vertical="center"/>
    </xf>
    <xf numFmtId="1" fontId="8" fillId="0" borderId="914" xfId="0" applyNumberFormat="1" applyFont="1" applyBorder="1"/>
    <xf numFmtId="1" fontId="8" fillId="8" borderId="912" xfId="0" applyNumberFormat="1" applyFont="1" applyFill="1" applyBorder="1"/>
    <xf numFmtId="1" fontId="8" fillId="8" borderId="914" xfId="0" applyNumberFormat="1" applyFont="1" applyFill="1" applyBorder="1"/>
    <xf numFmtId="1" fontId="8" fillId="7" borderId="912" xfId="0" applyNumberFormat="1" applyFont="1" applyFill="1" applyBorder="1" applyProtection="1">
      <protection locked="0"/>
    </xf>
    <xf numFmtId="1" fontId="3" fillId="4" borderId="846" xfId="0" applyNumberFormat="1" applyFont="1" applyFill="1" applyBorder="1" applyAlignment="1">
      <alignment horizontal="left"/>
    </xf>
    <xf numFmtId="1" fontId="3" fillId="3" borderId="846" xfId="0" applyNumberFormat="1" applyFont="1" applyFill="1" applyBorder="1" applyAlignment="1">
      <alignment horizontal="left"/>
    </xf>
    <xf numFmtId="1" fontId="8" fillId="0" borderId="916" xfId="0" applyNumberFormat="1" applyFont="1" applyBorder="1" applyAlignment="1" applyProtection="1">
      <alignment horizontal="center" vertical="center" wrapText="1"/>
      <protection hidden="1"/>
    </xf>
    <xf numFmtId="1" fontId="8" fillId="0" borderId="915" xfId="0" applyNumberFormat="1" applyFont="1" applyBorder="1" applyAlignment="1" applyProtection="1">
      <alignment horizontal="center" vertical="center" wrapText="1"/>
      <protection hidden="1"/>
    </xf>
    <xf numFmtId="1" fontId="8" fillId="0" borderId="911" xfId="0" applyNumberFormat="1" applyFont="1" applyBorder="1" applyAlignment="1" applyProtection="1">
      <alignment horizontal="left" vertical="center" wrapText="1"/>
      <protection hidden="1"/>
    </xf>
    <xf numFmtId="1" fontId="8" fillId="0" borderId="913" xfId="0" applyNumberFormat="1" applyFont="1" applyBorder="1" applyAlignment="1" applyProtection="1">
      <alignment horizontal="left" vertical="center" wrapText="1"/>
      <protection hidden="1"/>
    </xf>
  </cellXfs>
  <cellStyles count="3">
    <cellStyle name="Normal" xfId="0" builtinId="0"/>
    <cellStyle name="Notas 2" xfId="1"/>
    <cellStyle name="Notas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ULTIMA%20VERSION%20SA_20_V1.2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9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0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SA11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JOSE/A&#209;O%202020/REM%20MENSUAL/DICIEMBRE/116108SA12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ENERO\116108A0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LETRABAJO%20A&#209;O%202020\REM%20OFICIALES%20A&#209;O%202020\FEBRERO\116108A02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3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4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5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6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7.xlsm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ioestadisticahl\Desktop\REM%202020\116108A08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</row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</row>
        <row r="6">
          <cell r="B6">
            <v>0</v>
          </cell>
          <cell r="C6">
            <v>0</v>
          </cell>
          <cell r="D6">
            <v>0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SEPTIEMBRE</v>
          </cell>
          <cell r="C6">
            <v>0</v>
          </cell>
          <cell r="D6">
            <v>9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OCTUBRE</v>
          </cell>
          <cell r="C6">
            <v>1</v>
          </cell>
          <cell r="D6">
            <v>0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NOVIEMBRE</v>
          </cell>
          <cell r="C6">
            <v>1</v>
          </cell>
          <cell r="D6">
            <v>1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DICIEMBRE</v>
          </cell>
          <cell r="C6">
            <v>1</v>
          </cell>
          <cell r="D6">
            <v>2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ENERO</v>
          </cell>
          <cell r="C6">
            <v>0</v>
          </cell>
          <cell r="D6">
            <v>1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FEBRERO</v>
          </cell>
          <cell r="C6">
            <v>0</v>
          </cell>
          <cell r="D6">
            <v>2</v>
          </cell>
        </row>
        <row r="7">
          <cell r="B7">
            <v>2020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MARZO</v>
          </cell>
          <cell r="C6">
            <v>0</v>
          </cell>
          <cell r="D6">
            <v>3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ABRIL</v>
          </cell>
          <cell r="C6">
            <v>0</v>
          </cell>
          <cell r="D6">
            <v>4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MAYO</v>
          </cell>
          <cell r="C6">
            <v>0</v>
          </cell>
          <cell r="D6">
            <v>5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JUNIO</v>
          </cell>
          <cell r="C6">
            <v>0</v>
          </cell>
          <cell r="D6">
            <v>6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JULIO</v>
          </cell>
          <cell r="C6">
            <v>0</v>
          </cell>
          <cell r="D6">
            <v>7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MBRE"/>
      <sheetName val="A01"/>
      <sheetName val="A02"/>
      <sheetName val="A03"/>
      <sheetName val="A04"/>
      <sheetName val="A05"/>
      <sheetName val="A06"/>
      <sheetName val="A07"/>
      <sheetName val="A08"/>
      <sheetName val="A09"/>
      <sheetName val="A11"/>
      <sheetName val="A19a"/>
      <sheetName val="A19b"/>
      <sheetName val="A21"/>
      <sheetName val="A23"/>
      <sheetName val="A24"/>
      <sheetName val="A25"/>
      <sheetName val="A26"/>
      <sheetName val="A27"/>
      <sheetName val="A28"/>
      <sheetName val="A29"/>
      <sheetName val="A30"/>
      <sheetName val="A31"/>
      <sheetName val="Contro"/>
      <sheetName val="MACROS"/>
    </sheetNames>
    <sheetDataSet>
      <sheetData sheetId="0">
        <row r="2">
          <cell r="B2" t="str">
            <v>LINARES</v>
          </cell>
          <cell r="C2">
            <v>0</v>
          </cell>
          <cell r="D2">
            <v>7</v>
          </cell>
          <cell r="E2">
            <v>4</v>
          </cell>
          <cell r="F2">
            <v>0</v>
          </cell>
          <cell r="G2">
            <v>1</v>
          </cell>
        </row>
        <row r="3">
          <cell r="B3" t="str">
            <v>HOSPITAL PRESIDENTE CARLOS IBAÑEZ DEL CAMPO</v>
          </cell>
          <cell r="C3">
            <v>1</v>
          </cell>
          <cell r="D3">
            <v>1</v>
          </cell>
          <cell r="E3">
            <v>6</v>
          </cell>
          <cell r="F3">
            <v>1</v>
          </cell>
          <cell r="G3">
            <v>0</v>
          </cell>
          <cell r="H3">
            <v>8</v>
          </cell>
        </row>
        <row r="6">
          <cell r="B6" t="str">
            <v>AGOSTO</v>
          </cell>
          <cell r="C6">
            <v>0</v>
          </cell>
          <cell r="D6">
            <v>8</v>
          </cell>
        </row>
        <row r="7">
          <cell r="B7">
            <v>2020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activeCell="A284" sqref="A284:C284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x14ac:dyDescent="0.2">
      <c r="A1" s="1" t="s">
        <v>0</v>
      </c>
      <c r="BU1" s="3"/>
      <c r="BV1" s="3"/>
      <c r="BW1" s="3"/>
    </row>
    <row r="2" spans="1:98" x14ac:dyDescent="0.2">
      <c r="A2" s="1" t="str">
        <f>CONCATENATE("COMUNA: ",[1]NOMBRE!B2," - ","( ",[1]NOMBRE!C2,[1]NOMBRE!D2,[1]NOMBRE!E2,[1]NOMBRE!F2,[1]NOMBRE!G2," )")</f>
        <v>COMUNA:  - (  )</v>
      </c>
      <c r="BU2" s="3"/>
      <c r="BV2" s="3"/>
      <c r="BW2" s="3"/>
    </row>
    <row r="3" spans="1:98" x14ac:dyDescent="0.2">
      <c r="A3" s="1" t="str">
        <f>CONCATENATE("ESTABLECIMIENTO/ESTRATEGIA: ",[1]NOMBRE!B3," - ","( ",[1]NOMBRE!C3,[1]NOMBRE!D3,[1]NOMBRE!E3,[1]NOMBRE!F3,[1]NOMBRE!G3,[1]NOMBRE!H3," )")</f>
        <v>ESTABLECIMIENTO/ESTRATEGIA:  - (  )</v>
      </c>
      <c r="BU3" s="3"/>
      <c r="BV3" s="3"/>
      <c r="BW3" s="3"/>
    </row>
    <row r="4" spans="1:98" x14ac:dyDescent="0.2">
      <c r="A4" s="1" t="str">
        <f>CONCATENATE("MES: ",[1]NOMBRE!B6," - ","( ",[1]NOMBRE!C6,[1]NOMBRE!D6," )")</f>
        <v>MES:  - (  )</v>
      </c>
      <c r="BU4" s="3"/>
      <c r="BV4" s="3"/>
      <c r="BW4" s="3"/>
    </row>
    <row r="5" spans="1:98" x14ac:dyDescent="0.2">
      <c r="A5" s="1" t="str">
        <f>CONCATENATE("AÑO: ",[1]NOMBRE!B7)</f>
        <v>AÑO: 2020</v>
      </c>
      <c r="BU5" s="3"/>
      <c r="BV5" s="3"/>
      <c r="BW5" s="3"/>
    </row>
    <row r="6" spans="1:98" s="7" customFormat="1" ht="15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x14ac:dyDescent="0.2">
      <c r="A8" s="10" t="s">
        <v>2</v>
      </c>
      <c r="B8" s="11"/>
      <c r="C8" s="11"/>
      <c r="D8" s="12"/>
      <c r="E8" s="12"/>
      <c r="F8" s="13"/>
      <c r="G8" s="7"/>
      <c r="H8" s="13"/>
      <c r="I8" s="13"/>
      <c r="J8" s="13"/>
      <c r="K8" s="13"/>
      <c r="L8" s="13"/>
      <c r="M8" s="13"/>
      <c r="N8" s="13"/>
      <c r="O8" s="13"/>
      <c r="P8" s="7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x14ac:dyDescent="0.2">
      <c r="A9" s="2340" t="s">
        <v>3</v>
      </c>
      <c r="B9" s="2340"/>
      <c r="C9" s="2341"/>
      <c r="D9" s="2425" t="s">
        <v>4</v>
      </c>
      <c r="E9" s="2426"/>
      <c r="F9" s="2356"/>
      <c r="G9" s="2390" t="s">
        <v>5</v>
      </c>
      <c r="H9" s="2392"/>
      <c r="I9" s="2392"/>
      <c r="J9" s="2392"/>
      <c r="K9" s="2392"/>
      <c r="L9" s="2392"/>
      <c r="M9" s="2392"/>
      <c r="N9" s="2392"/>
      <c r="O9" s="2392"/>
      <c r="P9" s="2392"/>
      <c r="Q9" s="2392"/>
      <c r="R9" s="2392"/>
      <c r="S9" s="2392"/>
      <c r="T9" s="2392"/>
      <c r="U9" s="2392"/>
      <c r="V9" s="2392"/>
      <c r="W9" s="2392"/>
      <c r="X9" s="2392"/>
      <c r="Y9" s="2392"/>
      <c r="Z9" s="2392"/>
      <c r="AA9" s="2392"/>
      <c r="AB9" s="2392"/>
      <c r="AC9" s="2392"/>
      <c r="AD9" s="2395"/>
      <c r="AE9" s="2356" t="s">
        <v>6</v>
      </c>
      <c r="AF9" s="2377" t="s">
        <v>7</v>
      </c>
      <c r="AG9" s="2377" t="s">
        <v>8</v>
      </c>
      <c r="AH9" s="2377" t="s">
        <v>9</v>
      </c>
      <c r="AI9" s="2377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x14ac:dyDescent="0.2">
      <c r="A10" s="2343"/>
      <c r="B10" s="2343"/>
      <c r="C10" s="2344"/>
      <c r="D10" s="2427"/>
      <c r="E10" s="2428"/>
      <c r="F10" s="2358"/>
      <c r="G10" s="2442" t="s">
        <v>11</v>
      </c>
      <c r="H10" s="2443"/>
      <c r="I10" s="2390" t="s">
        <v>12</v>
      </c>
      <c r="J10" s="2391"/>
      <c r="K10" s="2392" t="s">
        <v>13</v>
      </c>
      <c r="L10" s="2391"/>
      <c r="M10" s="2390" t="s">
        <v>14</v>
      </c>
      <c r="N10" s="2391"/>
      <c r="O10" s="2390" t="s">
        <v>15</v>
      </c>
      <c r="P10" s="2391"/>
      <c r="Q10" s="2390" t="s">
        <v>16</v>
      </c>
      <c r="R10" s="2391"/>
      <c r="S10" s="2390" t="s">
        <v>17</v>
      </c>
      <c r="T10" s="2391"/>
      <c r="U10" s="2448" t="s">
        <v>18</v>
      </c>
      <c r="V10" s="2394"/>
      <c r="W10" s="2448" t="s">
        <v>19</v>
      </c>
      <c r="X10" s="2394"/>
      <c r="Y10" s="2448" t="s">
        <v>20</v>
      </c>
      <c r="Z10" s="2394"/>
      <c r="AA10" s="2448" t="s">
        <v>21</v>
      </c>
      <c r="AB10" s="2394"/>
      <c r="AC10" s="2448" t="s">
        <v>22</v>
      </c>
      <c r="AD10" s="2407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x14ac:dyDescent="0.2">
      <c r="A11" s="2346"/>
      <c r="B11" s="2346"/>
      <c r="C11" s="2347"/>
      <c r="D11" s="15" t="s">
        <v>23</v>
      </c>
      <c r="E11" s="16" t="s">
        <v>24</v>
      </c>
      <c r="F11" s="17" t="s">
        <v>25</v>
      </c>
      <c r="G11" s="18" t="s">
        <v>24</v>
      </c>
      <c r="H11" s="17" t="s">
        <v>25</v>
      </c>
      <c r="I11" s="18" t="s">
        <v>24</v>
      </c>
      <c r="J11" s="17" t="s">
        <v>25</v>
      </c>
      <c r="K11" s="18" t="s">
        <v>24</v>
      </c>
      <c r="L11" s="17" t="s">
        <v>25</v>
      </c>
      <c r="M11" s="18" t="s">
        <v>24</v>
      </c>
      <c r="N11" s="17" t="s">
        <v>25</v>
      </c>
      <c r="O11" s="18" t="s">
        <v>24</v>
      </c>
      <c r="P11" s="17" t="s">
        <v>25</v>
      </c>
      <c r="Q11" s="18" t="s">
        <v>24</v>
      </c>
      <c r="R11" s="17" t="s">
        <v>25</v>
      </c>
      <c r="S11" s="18" t="s">
        <v>24</v>
      </c>
      <c r="T11" s="17" t="s">
        <v>25</v>
      </c>
      <c r="U11" s="18" t="s">
        <v>24</v>
      </c>
      <c r="V11" s="17" t="s">
        <v>25</v>
      </c>
      <c r="W11" s="18" t="s">
        <v>24</v>
      </c>
      <c r="X11" s="17" t="s">
        <v>25</v>
      </c>
      <c r="Y11" s="18" t="s">
        <v>24</v>
      </c>
      <c r="Z11" s="17" t="s">
        <v>25</v>
      </c>
      <c r="AA11" s="18" t="s">
        <v>24</v>
      </c>
      <c r="AB11" s="17" t="s">
        <v>25</v>
      </c>
      <c r="AC11" s="18" t="s">
        <v>24</v>
      </c>
      <c r="AD11" s="19" t="s">
        <v>25</v>
      </c>
      <c r="AE11" s="2358"/>
      <c r="AF11" s="2318"/>
      <c r="AG11" s="2318"/>
      <c r="AH11" s="2318"/>
      <c r="AI11" s="231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22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22">
        <f t="shared" si="6"/>
        <v>0</v>
      </c>
      <c r="G13" s="33"/>
      <c r="H13" s="34"/>
      <c r="I13" s="33"/>
      <c r="J13" s="34"/>
      <c r="K13" s="33"/>
      <c r="L13" s="34"/>
      <c r="M13" s="33"/>
      <c r="N13" s="34"/>
      <c r="O13" s="33"/>
      <c r="P13" s="34"/>
      <c r="Q13" s="33"/>
      <c r="R13" s="35"/>
      <c r="S13" s="33"/>
      <c r="T13" s="35"/>
      <c r="U13" s="33"/>
      <c r="V13" s="35"/>
      <c r="W13" s="33"/>
      <c r="X13" s="35"/>
      <c r="Y13" s="33"/>
      <c r="Z13" s="35"/>
      <c r="AA13" s="33"/>
      <c r="AB13" s="35"/>
      <c r="AC13" s="36"/>
      <c r="AD13" s="37"/>
      <c r="AE13" s="34"/>
      <c r="AF13" s="38"/>
      <c r="AG13" s="38"/>
      <c r="AH13" s="38"/>
      <c r="AI13" s="38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22">
        <f t="shared" si="6"/>
        <v>0</v>
      </c>
      <c r="G14" s="33"/>
      <c r="H14" s="34"/>
      <c r="I14" s="33"/>
      <c r="J14" s="34"/>
      <c r="K14" s="33"/>
      <c r="L14" s="34"/>
      <c r="M14" s="33"/>
      <c r="N14" s="35"/>
      <c r="O14" s="33"/>
      <c r="P14" s="35"/>
      <c r="Q14" s="33"/>
      <c r="R14" s="35"/>
      <c r="S14" s="33"/>
      <c r="T14" s="35"/>
      <c r="U14" s="33"/>
      <c r="V14" s="35"/>
      <c r="W14" s="33"/>
      <c r="X14" s="35"/>
      <c r="Y14" s="33"/>
      <c r="Z14" s="35"/>
      <c r="AA14" s="33"/>
      <c r="AB14" s="35"/>
      <c r="AC14" s="33"/>
      <c r="AD14" s="37"/>
      <c r="AE14" s="34"/>
      <c r="AF14" s="38"/>
      <c r="AG14" s="38"/>
      <c r="AH14" s="38"/>
      <c r="AI14" s="38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x14ac:dyDescent="0.2">
      <c r="A15" s="2508" t="s">
        <v>29</v>
      </c>
      <c r="B15" s="2508"/>
      <c r="C15" s="2508"/>
      <c r="D15" s="39">
        <f>SUM(E15+F15)</f>
        <v>0</v>
      </c>
      <c r="E15" s="40">
        <f t="shared" si="6"/>
        <v>0</v>
      </c>
      <c r="F15" s="41">
        <f t="shared" si="6"/>
        <v>0</v>
      </c>
      <c r="G15" s="42"/>
      <c r="H15" s="43"/>
      <c r="I15" s="42"/>
      <c r="J15" s="43"/>
      <c r="K15" s="42"/>
      <c r="L15" s="43"/>
      <c r="M15" s="42"/>
      <c r="N15" s="44"/>
      <c r="O15" s="42"/>
      <c r="P15" s="44"/>
      <c r="Q15" s="42"/>
      <c r="R15" s="44"/>
      <c r="S15" s="42"/>
      <c r="T15" s="44"/>
      <c r="U15" s="42"/>
      <c r="V15" s="44"/>
      <c r="W15" s="42"/>
      <c r="X15" s="44"/>
      <c r="Y15" s="42"/>
      <c r="Z15" s="44"/>
      <c r="AA15" s="42"/>
      <c r="AB15" s="44"/>
      <c r="AC15" s="42"/>
      <c r="AD15" s="45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x14ac:dyDescent="0.2">
      <c r="A16" s="47" t="s">
        <v>30</v>
      </c>
      <c r="B16" s="48"/>
      <c r="C16" s="48"/>
      <c r="D16" s="13"/>
      <c r="E16" s="13"/>
      <c r="F16" s="13"/>
      <c r="G16" s="49"/>
      <c r="H16" s="49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s="2" customFormat="1" x14ac:dyDescent="0.2">
      <c r="A17" s="2429" t="s">
        <v>31</v>
      </c>
      <c r="B17" s="2340"/>
      <c r="C17" s="2341"/>
      <c r="D17" s="2390" t="s">
        <v>32</v>
      </c>
      <c r="E17" s="2392"/>
      <c r="F17" s="2391"/>
      <c r="G17" s="2509" t="s">
        <v>11</v>
      </c>
      <c r="H17" s="2510"/>
      <c r="I17" s="2390" t="s">
        <v>12</v>
      </c>
      <c r="J17" s="2391"/>
      <c r="K17" s="2390" t="s">
        <v>13</v>
      </c>
      <c r="L17" s="2391"/>
      <c r="M17" s="2390" t="s">
        <v>14</v>
      </c>
      <c r="N17" s="2391"/>
      <c r="O17" s="2392" t="s">
        <v>15</v>
      </c>
      <c r="P17" s="2392"/>
      <c r="Q17" s="2390" t="s">
        <v>16</v>
      </c>
      <c r="R17" s="2391"/>
      <c r="S17" s="2392" t="s">
        <v>17</v>
      </c>
      <c r="T17" s="2392"/>
      <c r="U17" s="2448" t="s">
        <v>18</v>
      </c>
      <c r="V17" s="2394"/>
      <c r="W17" s="2448" t="s">
        <v>19</v>
      </c>
      <c r="X17" s="2394"/>
      <c r="Y17" s="2448" t="s">
        <v>20</v>
      </c>
      <c r="Z17" s="2394"/>
      <c r="AA17" s="2448" t="s">
        <v>21</v>
      </c>
      <c r="AB17" s="2394"/>
      <c r="AC17" s="2448" t="s">
        <v>22</v>
      </c>
      <c r="AD17" s="2407"/>
      <c r="AE17" s="2356" t="s">
        <v>6</v>
      </c>
      <c r="AF17" s="2377" t="s">
        <v>33</v>
      </c>
      <c r="AG17" s="2377" t="s">
        <v>7</v>
      </c>
      <c r="AH17" s="2377" t="s">
        <v>34</v>
      </c>
      <c r="AI17" s="2356" t="s">
        <v>8</v>
      </c>
      <c r="AJ17" s="2475" t="s">
        <v>9</v>
      </c>
      <c r="AK17" s="2475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BX17" s="4"/>
      <c r="BY17" s="4"/>
      <c r="BZ17" s="4"/>
      <c r="CA17" s="5"/>
      <c r="CB17" s="5"/>
      <c r="CC17" s="5"/>
      <c r="CD17" s="5"/>
      <c r="CE17" s="5"/>
      <c r="CF17" s="5"/>
      <c r="CG17" s="5"/>
      <c r="CH17" s="14"/>
      <c r="CI17" s="14"/>
      <c r="CJ17" s="14"/>
      <c r="CK17" s="14"/>
      <c r="CL17" s="14"/>
      <c r="CM17" s="14"/>
      <c r="CN17" s="14"/>
      <c r="CO17" s="5"/>
      <c r="CP17" s="5"/>
      <c r="CQ17" s="5"/>
    </row>
    <row r="18" spans="1:95" s="2" customFormat="1" x14ac:dyDescent="0.2">
      <c r="A18" s="2345"/>
      <c r="B18" s="2346"/>
      <c r="C18" s="2347"/>
      <c r="D18" s="51" t="s">
        <v>23</v>
      </c>
      <c r="E18" s="52" t="s">
        <v>24</v>
      </c>
      <c r="F18" s="53" t="s">
        <v>25</v>
      </c>
      <c r="G18" s="51" t="s">
        <v>24</v>
      </c>
      <c r="H18" s="17" t="s">
        <v>25</v>
      </c>
      <c r="I18" s="54" t="s">
        <v>24</v>
      </c>
      <c r="J18" s="55" t="s">
        <v>25</v>
      </c>
      <c r="K18" s="54" t="s">
        <v>24</v>
      </c>
      <c r="L18" s="56" t="s">
        <v>25</v>
      </c>
      <c r="M18" s="54" t="s">
        <v>24</v>
      </c>
      <c r="N18" s="57" t="s">
        <v>25</v>
      </c>
      <c r="O18" s="54" t="s">
        <v>24</v>
      </c>
      <c r="P18" s="55" t="s">
        <v>25</v>
      </c>
      <c r="Q18" s="54" t="s">
        <v>24</v>
      </c>
      <c r="R18" s="57" t="s">
        <v>25</v>
      </c>
      <c r="S18" s="54" t="s">
        <v>24</v>
      </c>
      <c r="T18" s="55" t="s">
        <v>25</v>
      </c>
      <c r="U18" s="58" t="s">
        <v>24</v>
      </c>
      <c r="V18" s="57" t="s">
        <v>25</v>
      </c>
      <c r="W18" s="58" t="s">
        <v>24</v>
      </c>
      <c r="X18" s="57" t="s">
        <v>25</v>
      </c>
      <c r="Y18" s="58" t="s">
        <v>24</v>
      </c>
      <c r="Z18" s="57" t="s">
        <v>25</v>
      </c>
      <c r="AA18" s="58" t="s">
        <v>24</v>
      </c>
      <c r="AB18" s="57" t="s">
        <v>25</v>
      </c>
      <c r="AC18" s="58" t="s">
        <v>24</v>
      </c>
      <c r="AD18" s="59" t="s">
        <v>25</v>
      </c>
      <c r="AE18" s="2507"/>
      <c r="AF18" s="2318"/>
      <c r="AG18" s="2318"/>
      <c r="AH18" s="2318"/>
      <c r="AI18" s="2358"/>
      <c r="AJ18" s="2476"/>
      <c r="AK18" s="2476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BX18" s="4"/>
      <c r="BY18" s="4"/>
      <c r="BZ18" s="4"/>
      <c r="CA18" s="5"/>
      <c r="CB18" s="5"/>
      <c r="CC18" s="5"/>
      <c r="CD18" s="5"/>
      <c r="CE18" s="5"/>
      <c r="CF18" s="5"/>
      <c r="CG18" s="5"/>
      <c r="CH18" s="14"/>
      <c r="CI18" s="14"/>
      <c r="CJ18" s="14"/>
      <c r="CK18" s="14"/>
      <c r="CL18" s="14"/>
      <c r="CM18" s="14"/>
      <c r="CN18" s="14"/>
      <c r="CO18" s="5"/>
      <c r="CP18" s="5"/>
      <c r="CQ18" s="5"/>
    </row>
    <row r="19" spans="1:95" s="2" customFormat="1" x14ac:dyDescent="0.2">
      <c r="A19" s="2413" t="s">
        <v>35</v>
      </c>
      <c r="B19" s="2414"/>
      <c r="C19" s="2506"/>
      <c r="D19" s="60">
        <f t="shared" ref="D19:D35" si="12">SUM(E19+F19)</f>
        <v>0</v>
      </c>
      <c r="E19" s="61">
        <f>SUM(G19+I19+K19+M19+O19+Q19+S19+U19+W19+Y19+AA19+AC19)</f>
        <v>0</v>
      </c>
      <c r="F19" s="62">
        <f>SUM(H19+J19+L19+N19+P19+R19+T19+V19+X19+Z19+AB19+AD19)</f>
        <v>0</v>
      </c>
      <c r="G19" s="25"/>
      <c r="H19" s="63"/>
      <c r="I19" s="25"/>
      <c r="J19" s="64"/>
      <c r="K19" s="25"/>
      <c r="L19" s="63"/>
      <c r="M19" s="25"/>
      <c r="N19" s="63"/>
      <c r="O19" s="25"/>
      <c r="P19" s="64"/>
      <c r="Q19" s="25"/>
      <c r="R19" s="63"/>
      <c r="S19" s="25"/>
      <c r="T19" s="64"/>
      <c r="U19" s="25"/>
      <c r="V19" s="63"/>
      <c r="W19" s="25"/>
      <c r="X19" s="63"/>
      <c r="Y19" s="25"/>
      <c r="Z19" s="63"/>
      <c r="AA19" s="25"/>
      <c r="AB19" s="63"/>
      <c r="AC19" s="25"/>
      <c r="AD19" s="65"/>
      <c r="AE19" s="63"/>
      <c r="AF19" s="66"/>
      <c r="AG19" s="66"/>
      <c r="AH19" s="66"/>
      <c r="AI19" s="66"/>
      <c r="AJ19" s="66"/>
      <c r="AK19" s="66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BX19" s="4"/>
      <c r="BY19" s="4"/>
      <c r="BZ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  <c r="CO19" s="5"/>
      <c r="CP19" s="5"/>
      <c r="CQ19" s="5"/>
    </row>
    <row r="20" spans="1:95" s="2" customFormat="1" x14ac:dyDescent="0.2">
      <c r="A20" s="2413" t="s">
        <v>36</v>
      </c>
      <c r="B20" s="2414"/>
      <c r="C20" s="2506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BX20" s="4"/>
      <c r="BY20" s="4"/>
      <c r="BZ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  <c r="CO20" s="5"/>
      <c r="CP20" s="5"/>
      <c r="CQ20" s="5"/>
    </row>
    <row r="21" spans="1:95" s="2" customFormat="1" x14ac:dyDescent="0.2">
      <c r="A21" s="2333" t="s">
        <v>37</v>
      </c>
      <c r="B21" s="2460"/>
      <c r="C21" s="2335"/>
      <c r="D21" s="60">
        <f t="shared" si="12"/>
        <v>0</v>
      </c>
      <c r="E21" s="61">
        <f t="shared" ref="E21:F32" si="26">SUM(G21+I21+K21+M21+O21+Q21+S21+U21+W21+Y21+AA21+AC21)</f>
        <v>0</v>
      </c>
      <c r="F21" s="62">
        <f t="shared" ref="F21:F28" si="27">SUM(H21+J21+L21+N21+P21+R21+T21+V21+X21+Z21+AB21+AD21)</f>
        <v>0</v>
      </c>
      <c r="G21" s="25"/>
      <c r="H21" s="63"/>
      <c r="I21" s="25"/>
      <c r="J21" s="64"/>
      <c r="K21" s="25"/>
      <c r="L21" s="63"/>
      <c r="M21" s="25"/>
      <c r="N21" s="63"/>
      <c r="O21" s="25"/>
      <c r="P21" s="64"/>
      <c r="Q21" s="25"/>
      <c r="R21" s="63"/>
      <c r="S21" s="25"/>
      <c r="T21" s="64"/>
      <c r="U21" s="25"/>
      <c r="V21" s="63"/>
      <c r="W21" s="25"/>
      <c r="X21" s="63"/>
      <c r="Y21" s="25"/>
      <c r="Z21" s="63"/>
      <c r="AA21" s="25"/>
      <c r="AB21" s="63"/>
      <c r="AC21" s="25"/>
      <c r="AD21" s="65"/>
      <c r="AE21" s="63"/>
      <c r="AF21" s="66"/>
      <c r="AG21" s="66"/>
      <c r="AH21" s="66"/>
      <c r="AI21" s="66"/>
      <c r="AJ21" s="66"/>
      <c r="AK21" s="66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BZ21" s="4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s="2" customFormat="1" x14ac:dyDescent="0.2">
      <c r="A22" s="2410" t="s">
        <v>38</v>
      </c>
      <c r="B22" s="2411"/>
      <c r="C22" s="2412"/>
      <c r="D22" s="79">
        <f t="shared" si="12"/>
        <v>0</v>
      </c>
      <c r="E22" s="80">
        <f>SUM(G22+I22+K22+M22+O22+Q22+S22+U22+W22+Y22+AA22+AC22)</f>
        <v>0</v>
      </c>
      <c r="F22" s="81">
        <f t="shared" si="27"/>
        <v>0</v>
      </c>
      <c r="G22" s="33"/>
      <c r="H22" s="34"/>
      <c r="I22" s="33"/>
      <c r="J22" s="82"/>
      <c r="K22" s="33"/>
      <c r="L22" s="34"/>
      <c r="M22" s="33"/>
      <c r="N22" s="34"/>
      <c r="O22" s="33"/>
      <c r="P22" s="82"/>
      <c r="Q22" s="33"/>
      <c r="R22" s="34"/>
      <c r="S22" s="33"/>
      <c r="T22" s="82"/>
      <c r="U22" s="33"/>
      <c r="V22" s="34"/>
      <c r="W22" s="33"/>
      <c r="X22" s="34"/>
      <c r="Y22" s="33"/>
      <c r="Z22" s="34"/>
      <c r="AA22" s="33"/>
      <c r="AB22" s="34"/>
      <c r="AC22" s="33"/>
      <c r="AD22" s="83"/>
      <c r="AE22" s="34"/>
      <c r="AF22" s="84"/>
      <c r="AG22" s="84"/>
      <c r="AH22" s="84"/>
      <c r="AI22" s="84"/>
      <c r="AJ22" s="84"/>
      <c r="AK22" s="84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BX22" s="4"/>
      <c r="BY22" s="4"/>
      <c r="BZ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  <c r="CO22" s="5"/>
      <c r="CP22" s="5"/>
      <c r="CQ22" s="5"/>
    </row>
    <row r="23" spans="1:95" s="2" customFormat="1" x14ac:dyDescent="0.2">
      <c r="A23" s="2410" t="s">
        <v>39</v>
      </c>
      <c r="B23" s="2411"/>
      <c r="C23" s="2412"/>
      <c r="D23" s="79">
        <f t="shared" si="12"/>
        <v>0</v>
      </c>
      <c r="E23" s="80">
        <f t="shared" si="26"/>
        <v>0</v>
      </c>
      <c r="F23" s="81">
        <f t="shared" si="27"/>
        <v>0</v>
      </c>
      <c r="G23" s="33"/>
      <c r="H23" s="34"/>
      <c r="I23" s="33"/>
      <c r="J23" s="82"/>
      <c r="K23" s="33"/>
      <c r="L23" s="34"/>
      <c r="M23" s="33"/>
      <c r="N23" s="34"/>
      <c r="O23" s="33"/>
      <c r="P23" s="82"/>
      <c r="Q23" s="33"/>
      <c r="R23" s="34"/>
      <c r="S23" s="33"/>
      <c r="T23" s="82"/>
      <c r="U23" s="33"/>
      <c r="V23" s="34"/>
      <c r="W23" s="33"/>
      <c r="X23" s="34"/>
      <c r="Y23" s="33"/>
      <c r="Z23" s="34"/>
      <c r="AA23" s="33"/>
      <c r="AB23" s="34"/>
      <c r="AC23" s="33"/>
      <c r="AD23" s="83"/>
      <c r="AE23" s="34"/>
      <c r="AF23" s="84"/>
      <c r="AG23" s="84"/>
      <c r="AH23" s="84"/>
      <c r="AI23" s="84"/>
      <c r="AJ23" s="84"/>
      <c r="AK23" s="84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BX23" s="4"/>
      <c r="BY23" s="4"/>
      <c r="BZ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  <c r="CO23" s="5"/>
      <c r="CP23" s="5"/>
      <c r="CQ23" s="5"/>
    </row>
    <row r="24" spans="1:95" s="2" customFormat="1" x14ac:dyDescent="0.2">
      <c r="A24" s="2410" t="s">
        <v>40</v>
      </c>
      <c r="B24" s="2411"/>
      <c r="C24" s="2412"/>
      <c r="D24" s="79">
        <f t="shared" si="12"/>
        <v>0</v>
      </c>
      <c r="E24" s="80">
        <f t="shared" si="26"/>
        <v>0</v>
      </c>
      <c r="F24" s="81">
        <f t="shared" si="27"/>
        <v>0</v>
      </c>
      <c r="G24" s="33"/>
      <c r="H24" s="34"/>
      <c r="I24" s="33"/>
      <c r="J24" s="82"/>
      <c r="K24" s="33"/>
      <c r="L24" s="34"/>
      <c r="M24" s="33"/>
      <c r="N24" s="34"/>
      <c r="O24" s="33"/>
      <c r="P24" s="82"/>
      <c r="Q24" s="33"/>
      <c r="R24" s="34"/>
      <c r="S24" s="33"/>
      <c r="T24" s="82"/>
      <c r="U24" s="33"/>
      <c r="V24" s="34"/>
      <c r="W24" s="33"/>
      <c r="X24" s="34"/>
      <c r="Y24" s="33"/>
      <c r="Z24" s="34"/>
      <c r="AA24" s="33"/>
      <c r="AB24" s="34"/>
      <c r="AC24" s="33"/>
      <c r="AD24" s="83"/>
      <c r="AE24" s="34"/>
      <c r="AF24" s="84"/>
      <c r="AG24" s="84"/>
      <c r="AH24" s="84"/>
      <c r="AI24" s="84"/>
      <c r="AJ24" s="84"/>
      <c r="AK24" s="84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BX24" s="4"/>
      <c r="BY24" s="4"/>
      <c r="BZ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  <c r="CO24" s="5"/>
      <c r="CP24" s="5"/>
      <c r="CQ24" s="5"/>
    </row>
    <row r="25" spans="1:95" s="2" customFormat="1" x14ac:dyDescent="0.2">
      <c r="A25" s="2410" t="s">
        <v>41</v>
      </c>
      <c r="B25" s="2411"/>
      <c r="C25" s="2412"/>
      <c r="D25" s="79">
        <f t="shared" si="12"/>
        <v>0</v>
      </c>
      <c r="E25" s="80">
        <f t="shared" si="26"/>
        <v>0</v>
      </c>
      <c r="F25" s="81">
        <f t="shared" si="27"/>
        <v>0</v>
      </c>
      <c r="G25" s="33"/>
      <c r="H25" s="34"/>
      <c r="I25" s="33"/>
      <c r="J25" s="82"/>
      <c r="K25" s="33"/>
      <c r="L25" s="34"/>
      <c r="M25" s="33"/>
      <c r="N25" s="34"/>
      <c r="O25" s="33"/>
      <c r="P25" s="82"/>
      <c r="Q25" s="33"/>
      <c r="R25" s="34"/>
      <c r="S25" s="33"/>
      <c r="T25" s="82"/>
      <c r="U25" s="33"/>
      <c r="V25" s="34"/>
      <c r="W25" s="33"/>
      <c r="X25" s="34"/>
      <c r="Y25" s="33"/>
      <c r="Z25" s="34"/>
      <c r="AA25" s="33"/>
      <c r="AB25" s="34"/>
      <c r="AC25" s="33"/>
      <c r="AD25" s="83"/>
      <c r="AE25" s="34"/>
      <c r="AF25" s="84"/>
      <c r="AG25" s="84"/>
      <c r="AH25" s="84"/>
      <c r="AI25" s="84"/>
      <c r="AJ25" s="84"/>
      <c r="AK25" s="84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BX25" s="4"/>
      <c r="BY25" s="4"/>
      <c r="BZ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  <c r="CO25" s="5"/>
      <c r="CP25" s="5"/>
      <c r="CQ25" s="5"/>
    </row>
    <row r="26" spans="1:95" s="2" customFormat="1" x14ac:dyDescent="0.2">
      <c r="A26" s="2488" t="s">
        <v>42</v>
      </c>
      <c r="B26" s="2489"/>
      <c r="C26" s="2490"/>
      <c r="D26" s="79">
        <f t="shared" si="12"/>
        <v>0</v>
      </c>
      <c r="E26" s="80">
        <f t="shared" si="26"/>
        <v>0</v>
      </c>
      <c r="F26" s="81">
        <f t="shared" si="27"/>
        <v>0</v>
      </c>
      <c r="G26" s="33"/>
      <c r="H26" s="34"/>
      <c r="I26" s="33"/>
      <c r="J26" s="82"/>
      <c r="K26" s="33"/>
      <c r="L26" s="34"/>
      <c r="M26" s="33"/>
      <c r="N26" s="34"/>
      <c r="O26" s="33"/>
      <c r="P26" s="82"/>
      <c r="Q26" s="33"/>
      <c r="R26" s="34"/>
      <c r="S26" s="33"/>
      <c r="T26" s="82"/>
      <c r="U26" s="33"/>
      <c r="V26" s="34"/>
      <c r="W26" s="33"/>
      <c r="X26" s="34"/>
      <c r="Y26" s="33"/>
      <c r="Z26" s="34"/>
      <c r="AA26" s="33"/>
      <c r="AB26" s="34"/>
      <c r="AC26" s="33"/>
      <c r="AD26" s="83"/>
      <c r="AE26" s="34"/>
      <c r="AF26" s="84"/>
      <c r="AG26" s="84"/>
      <c r="AH26" s="84"/>
      <c r="AI26" s="84"/>
      <c r="AJ26" s="84"/>
      <c r="AK26" s="84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BX26" s="4"/>
      <c r="BY26" s="4"/>
      <c r="BZ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  <c r="CO26" s="5"/>
      <c r="CP26" s="5"/>
      <c r="CQ26" s="5"/>
    </row>
    <row r="27" spans="1:95" s="2" customFormat="1" x14ac:dyDescent="0.2">
      <c r="A27" s="2333" t="s">
        <v>43</v>
      </c>
      <c r="B27" s="2460"/>
      <c r="C27" s="2335"/>
      <c r="D27" s="85">
        <f t="shared" si="12"/>
        <v>0</v>
      </c>
      <c r="E27" s="86">
        <f t="shared" si="26"/>
        <v>0</v>
      </c>
      <c r="F27" s="87">
        <f t="shared" si="27"/>
        <v>0</v>
      </c>
      <c r="G27" s="25"/>
      <c r="H27" s="63"/>
      <c r="I27" s="25"/>
      <c r="J27" s="64"/>
      <c r="K27" s="25"/>
      <c r="L27" s="63"/>
      <c r="M27" s="25"/>
      <c r="N27" s="63"/>
      <c r="O27" s="25"/>
      <c r="P27" s="64"/>
      <c r="Q27" s="25"/>
      <c r="R27" s="63"/>
      <c r="S27" s="25"/>
      <c r="T27" s="64"/>
      <c r="U27" s="25"/>
      <c r="V27" s="63"/>
      <c r="W27" s="25"/>
      <c r="X27" s="63"/>
      <c r="Y27" s="25"/>
      <c r="Z27" s="63"/>
      <c r="AA27" s="25"/>
      <c r="AB27" s="63"/>
      <c r="AC27" s="25"/>
      <c r="AD27" s="65"/>
      <c r="AE27" s="63"/>
      <c r="AF27" s="66"/>
      <c r="AG27" s="88"/>
      <c r="AH27" s="88"/>
      <c r="AI27" s="88"/>
      <c r="AJ27" s="88"/>
      <c r="AK27" s="88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BX27" s="4"/>
      <c r="BY27" s="4"/>
      <c r="BZ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  <c r="CO27" s="5"/>
      <c r="CP27" s="5"/>
      <c r="CQ27" s="5"/>
    </row>
    <row r="28" spans="1:95" s="2" customFormat="1" x14ac:dyDescent="0.2">
      <c r="A28" s="2410" t="s">
        <v>44</v>
      </c>
      <c r="B28" s="2411"/>
      <c r="C28" s="2412"/>
      <c r="D28" s="89">
        <f t="shared" si="12"/>
        <v>0</v>
      </c>
      <c r="E28" s="90">
        <f t="shared" si="26"/>
        <v>0</v>
      </c>
      <c r="F28" s="91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BX28" s="4"/>
      <c r="BY28" s="4"/>
      <c r="BZ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  <c r="CO28" s="5"/>
      <c r="CP28" s="5"/>
      <c r="CQ28" s="5"/>
    </row>
    <row r="29" spans="1:95" s="2" customFormat="1" x14ac:dyDescent="0.2">
      <c r="A29" s="2410" t="s">
        <v>45</v>
      </c>
      <c r="B29" s="2411"/>
      <c r="C29" s="2412"/>
      <c r="D29" s="79">
        <f t="shared" si="12"/>
        <v>0</v>
      </c>
      <c r="E29" s="80">
        <f t="shared" si="26"/>
        <v>0</v>
      </c>
      <c r="F29" s="81">
        <f t="shared" si="26"/>
        <v>0</v>
      </c>
      <c r="G29" s="33"/>
      <c r="H29" s="34"/>
      <c r="I29" s="33"/>
      <c r="J29" s="82"/>
      <c r="K29" s="33"/>
      <c r="L29" s="34"/>
      <c r="M29" s="33"/>
      <c r="N29" s="34"/>
      <c r="O29" s="33"/>
      <c r="P29" s="82"/>
      <c r="Q29" s="33"/>
      <c r="R29" s="34"/>
      <c r="S29" s="33"/>
      <c r="T29" s="82"/>
      <c r="U29" s="33"/>
      <c r="V29" s="34"/>
      <c r="W29" s="33"/>
      <c r="X29" s="34"/>
      <c r="Y29" s="33"/>
      <c r="Z29" s="34"/>
      <c r="AA29" s="33"/>
      <c r="AB29" s="34"/>
      <c r="AC29" s="33"/>
      <c r="AD29" s="83"/>
      <c r="AE29" s="34"/>
      <c r="AF29" s="84"/>
      <c r="AG29" s="93"/>
      <c r="AH29" s="93"/>
      <c r="AI29" s="93"/>
      <c r="AJ29" s="93"/>
      <c r="AK29" s="93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BX29" s="4"/>
      <c r="BY29" s="4"/>
      <c r="BZ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  <c r="CO29" s="5"/>
      <c r="CP29" s="5"/>
      <c r="CQ29" s="5"/>
    </row>
    <row r="30" spans="1:95" s="2" customFormat="1" x14ac:dyDescent="0.2">
      <c r="A30" s="2410" t="s">
        <v>46</v>
      </c>
      <c r="B30" s="2411"/>
      <c r="C30" s="2412"/>
      <c r="D30" s="79">
        <f t="shared" si="12"/>
        <v>0</v>
      </c>
      <c r="E30" s="80">
        <f t="shared" si="26"/>
        <v>0</v>
      </c>
      <c r="F30" s="81">
        <f t="shared" si="26"/>
        <v>0</v>
      </c>
      <c r="G30" s="33"/>
      <c r="H30" s="34"/>
      <c r="I30" s="33"/>
      <c r="J30" s="82"/>
      <c r="K30" s="33"/>
      <c r="L30" s="34"/>
      <c r="M30" s="33"/>
      <c r="N30" s="34"/>
      <c r="O30" s="33"/>
      <c r="P30" s="82"/>
      <c r="Q30" s="33"/>
      <c r="R30" s="34"/>
      <c r="S30" s="33"/>
      <c r="T30" s="82"/>
      <c r="U30" s="33"/>
      <c r="V30" s="34"/>
      <c r="W30" s="33"/>
      <c r="X30" s="34"/>
      <c r="Y30" s="33"/>
      <c r="Z30" s="34"/>
      <c r="AA30" s="33"/>
      <c r="AB30" s="34"/>
      <c r="AC30" s="33"/>
      <c r="AD30" s="83"/>
      <c r="AE30" s="34"/>
      <c r="AF30" s="84"/>
      <c r="AG30" s="93"/>
      <c r="AH30" s="93"/>
      <c r="AI30" s="93"/>
      <c r="AJ30" s="93"/>
      <c r="AK30" s="93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BX30" s="4"/>
      <c r="BY30" s="4"/>
      <c r="BZ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  <c r="CO30" s="5"/>
      <c r="CP30" s="5"/>
      <c r="CQ30" s="5"/>
    </row>
    <row r="31" spans="1:95" s="2" customFormat="1" x14ac:dyDescent="0.2">
      <c r="A31" s="2410" t="s">
        <v>47</v>
      </c>
      <c r="B31" s="2411"/>
      <c r="C31" s="2412"/>
      <c r="D31" s="79">
        <f t="shared" si="12"/>
        <v>0</v>
      </c>
      <c r="E31" s="80">
        <f t="shared" si="26"/>
        <v>0</v>
      </c>
      <c r="F31" s="81">
        <f t="shared" si="26"/>
        <v>0</v>
      </c>
      <c r="G31" s="33"/>
      <c r="H31" s="34"/>
      <c r="I31" s="33"/>
      <c r="J31" s="82"/>
      <c r="K31" s="33"/>
      <c r="L31" s="34"/>
      <c r="M31" s="33"/>
      <c r="N31" s="34"/>
      <c r="O31" s="33"/>
      <c r="P31" s="82"/>
      <c r="Q31" s="33"/>
      <c r="R31" s="34"/>
      <c r="S31" s="33"/>
      <c r="T31" s="82"/>
      <c r="U31" s="33"/>
      <c r="V31" s="34"/>
      <c r="W31" s="33"/>
      <c r="X31" s="34"/>
      <c r="Y31" s="33"/>
      <c r="Z31" s="34"/>
      <c r="AA31" s="33"/>
      <c r="AB31" s="34"/>
      <c r="AC31" s="33"/>
      <c r="AD31" s="83"/>
      <c r="AE31" s="34"/>
      <c r="AF31" s="84"/>
      <c r="AG31" s="93"/>
      <c r="AH31" s="93"/>
      <c r="AI31" s="93"/>
      <c r="AJ31" s="93"/>
      <c r="AK31" s="93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BX31" s="4"/>
      <c r="BY31" s="4"/>
      <c r="BZ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  <c r="CO31" s="5"/>
      <c r="CP31" s="5"/>
      <c r="CQ31" s="5"/>
    </row>
    <row r="32" spans="1:95" s="2" customFormat="1" x14ac:dyDescent="0.2">
      <c r="A32" s="2410" t="s">
        <v>48</v>
      </c>
      <c r="B32" s="2411"/>
      <c r="C32" s="2412"/>
      <c r="D32" s="79">
        <f t="shared" si="12"/>
        <v>0</v>
      </c>
      <c r="E32" s="80">
        <f t="shared" si="26"/>
        <v>0</v>
      </c>
      <c r="F32" s="81">
        <f t="shared" si="26"/>
        <v>0</v>
      </c>
      <c r="G32" s="33"/>
      <c r="H32" s="34"/>
      <c r="I32" s="33"/>
      <c r="J32" s="82"/>
      <c r="K32" s="33"/>
      <c r="L32" s="34"/>
      <c r="M32" s="33"/>
      <c r="N32" s="34"/>
      <c r="O32" s="33"/>
      <c r="P32" s="82"/>
      <c r="Q32" s="33"/>
      <c r="R32" s="34"/>
      <c r="S32" s="33"/>
      <c r="T32" s="82"/>
      <c r="U32" s="33"/>
      <c r="V32" s="34"/>
      <c r="W32" s="33"/>
      <c r="X32" s="34"/>
      <c r="Y32" s="33"/>
      <c r="Z32" s="34"/>
      <c r="AA32" s="33"/>
      <c r="AB32" s="34"/>
      <c r="AC32" s="33"/>
      <c r="AD32" s="83"/>
      <c r="AE32" s="34"/>
      <c r="AF32" s="84"/>
      <c r="AG32" s="93"/>
      <c r="AH32" s="93"/>
      <c r="AI32" s="93"/>
      <c r="AJ32" s="93"/>
      <c r="AK32" s="93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BX32" s="4"/>
      <c r="BY32" s="4"/>
      <c r="BZ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  <c r="CO32" s="5"/>
      <c r="CP32" s="5"/>
      <c r="CQ32" s="5"/>
    </row>
    <row r="33" spans="1:92" s="2" customFormat="1" x14ac:dyDescent="0.2">
      <c r="A33" s="2410" t="s">
        <v>49</v>
      </c>
      <c r="B33" s="2411"/>
      <c r="C33" s="2412"/>
      <c r="D33" s="79">
        <f t="shared" si="12"/>
        <v>0</v>
      </c>
      <c r="E33" s="80">
        <f>SUM(U33+W33+Y33+AA33+AC33)</f>
        <v>0</v>
      </c>
      <c r="F33" s="81">
        <f>SUM(V33+X33+Z33+AB33+AD33)</f>
        <v>0</v>
      </c>
      <c r="G33" s="94"/>
      <c r="H33" s="95"/>
      <c r="I33" s="94"/>
      <c r="J33" s="96"/>
      <c r="K33" s="94"/>
      <c r="L33" s="96"/>
      <c r="M33" s="94"/>
      <c r="N33" s="96"/>
      <c r="O33" s="94"/>
      <c r="P33" s="96"/>
      <c r="Q33" s="71"/>
      <c r="R33" s="73"/>
      <c r="S33" s="71"/>
      <c r="T33" s="73"/>
      <c r="U33" s="33"/>
      <c r="V33" s="34"/>
      <c r="W33" s="33"/>
      <c r="X33" s="34"/>
      <c r="Y33" s="33"/>
      <c r="Z33" s="34"/>
      <c r="AA33" s="33"/>
      <c r="AB33" s="34"/>
      <c r="AC33" s="33"/>
      <c r="AD33" s="83"/>
      <c r="AE33" s="34"/>
      <c r="AF33" s="84"/>
      <c r="AG33" s="93"/>
      <c r="AH33" s="93"/>
      <c r="AI33" s="93"/>
      <c r="AJ33" s="93"/>
      <c r="AK33" s="93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BX33" s="4"/>
      <c r="BY33" s="4"/>
      <c r="BZ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s="2" customFormat="1" x14ac:dyDescent="0.2">
      <c r="A34" s="2410" t="s">
        <v>50</v>
      </c>
      <c r="B34" s="2411"/>
      <c r="C34" s="2412"/>
      <c r="D34" s="79">
        <f t="shared" si="12"/>
        <v>0</v>
      </c>
      <c r="E34" s="80">
        <f t="shared" ref="E34:F35" si="28">SUM(G34+I34+K34+M34+O34+Q34+S34+U34+W34+Y34+AA34+AC34)</f>
        <v>0</v>
      </c>
      <c r="F34" s="81">
        <f t="shared" si="28"/>
        <v>0</v>
      </c>
      <c r="G34" s="33"/>
      <c r="H34" s="34"/>
      <c r="I34" s="33"/>
      <c r="J34" s="82"/>
      <c r="K34" s="33"/>
      <c r="L34" s="34"/>
      <c r="M34" s="33"/>
      <c r="N34" s="34"/>
      <c r="O34" s="33"/>
      <c r="P34" s="82"/>
      <c r="Q34" s="33"/>
      <c r="R34" s="34"/>
      <c r="S34" s="33"/>
      <c r="T34" s="82"/>
      <c r="U34" s="33"/>
      <c r="V34" s="34"/>
      <c r="W34" s="33"/>
      <c r="X34" s="34"/>
      <c r="Y34" s="33"/>
      <c r="Z34" s="34"/>
      <c r="AA34" s="33"/>
      <c r="AB34" s="34"/>
      <c r="AC34" s="33"/>
      <c r="AD34" s="83"/>
      <c r="AE34" s="34"/>
      <c r="AF34" s="84"/>
      <c r="AG34" s="93"/>
      <c r="AH34" s="93"/>
      <c r="AI34" s="93"/>
      <c r="AJ34" s="93"/>
      <c r="AK34" s="93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BX34" s="4"/>
      <c r="BY34" s="4"/>
      <c r="BZ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s="2" customForma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00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BX35" s="4"/>
      <c r="BY35" s="4"/>
      <c r="BZ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s="2" customFormat="1" x14ac:dyDescent="0.2">
      <c r="A36" s="2465" t="s">
        <v>52</v>
      </c>
      <c r="B36" s="2465"/>
      <c r="C36" s="2465"/>
      <c r="D36" s="103">
        <f t="shared" ref="D36:AK36" si="29">SUM(D19:D35)</f>
        <v>0</v>
      </c>
      <c r="E36" s="104">
        <f>SUM(E19:E35)</f>
        <v>0</v>
      </c>
      <c r="F36" s="105">
        <f>SUM(F19:F35)</f>
        <v>0</v>
      </c>
      <c r="G36" s="103">
        <f>SUM(G19:G35)</f>
        <v>0</v>
      </c>
      <c r="H36" s="105">
        <f t="shared" si="29"/>
        <v>0</v>
      </c>
      <c r="I36" s="103">
        <f t="shared" si="29"/>
        <v>0</v>
      </c>
      <c r="J36" s="105">
        <f t="shared" si="29"/>
        <v>0</v>
      </c>
      <c r="K36" s="103">
        <f t="shared" si="29"/>
        <v>0</v>
      </c>
      <c r="L36" s="105">
        <f t="shared" si="29"/>
        <v>0</v>
      </c>
      <c r="M36" s="103">
        <f t="shared" si="29"/>
        <v>0</v>
      </c>
      <c r="N36" s="105">
        <f t="shared" si="29"/>
        <v>0</v>
      </c>
      <c r="O36" s="103">
        <f t="shared" si="29"/>
        <v>0</v>
      </c>
      <c r="P36" s="105">
        <f t="shared" si="29"/>
        <v>0</v>
      </c>
      <c r="Q36" s="103">
        <f t="shared" si="29"/>
        <v>0</v>
      </c>
      <c r="R36" s="105">
        <f t="shared" si="29"/>
        <v>0</v>
      </c>
      <c r="S36" s="103">
        <f t="shared" si="29"/>
        <v>0</v>
      </c>
      <c r="T36" s="105">
        <f t="shared" si="29"/>
        <v>0</v>
      </c>
      <c r="U36" s="103">
        <f t="shared" si="29"/>
        <v>0</v>
      </c>
      <c r="V36" s="105">
        <f t="shared" si="29"/>
        <v>0</v>
      </c>
      <c r="W36" s="103">
        <f t="shared" si="29"/>
        <v>0</v>
      </c>
      <c r="X36" s="105">
        <f t="shared" si="29"/>
        <v>0</v>
      </c>
      <c r="Y36" s="103">
        <f t="shared" si="29"/>
        <v>0</v>
      </c>
      <c r="Z36" s="105">
        <f t="shared" si="29"/>
        <v>0</v>
      </c>
      <c r="AA36" s="103">
        <f t="shared" si="29"/>
        <v>0</v>
      </c>
      <c r="AB36" s="105">
        <f t="shared" si="29"/>
        <v>0</v>
      </c>
      <c r="AC36" s="103">
        <f t="shared" si="29"/>
        <v>0</v>
      </c>
      <c r="AD36" s="105">
        <f t="shared" si="29"/>
        <v>0</v>
      </c>
      <c r="AE36" s="106">
        <f t="shared" si="29"/>
        <v>0</v>
      </c>
      <c r="AF36" s="106">
        <f t="shared" si="29"/>
        <v>0</v>
      </c>
      <c r="AG36" s="106">
        <f t="shared" si="29"/>
        <v>0</v>
      </c>
      <c r="AH36" s="106">
        <f t="shared" si="29"/>
        <v>0</v>
      </c>
      <c r="AI36" s="106">
        <f t="shared" si="29"/>
        <v>0</v>
      </c>
      <c r="AJ36" s="106">
        <f t="shared" si="29"/>
        <v>0</v>
      </c>
      <c r="AK36" s="106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BX36" s="4"/>
      <c r="BY36" s="4"/>
      <c r="BZ36" s="4"/>
      <c r="CA36" s="5"/>
      <c r="CB36" s="5"/>
      <c r="CC36" s="5"/>
      <c r="CD36" s="5"/>
      <c r="CE36" s="5"/>
      <c r="CF36" s="5"/>
      <c r="CG36" s="5"/>
      <c r="CH36" s="14"/>
      <c r="CI36" s="14"/>
      <c r="CJ36" s="14"/>
      <c r="CK36" s="14"/>
      <c r="CL36" s="14"/>
      <c r="CM36" s="14"/>
      <c r="CN36" s="14"/>
    </row>
    <row r="37" spans="1:92" s="2" customForma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11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BX37" s="4"/>
      <c r="BY37" s="4"/>
      <c r="BZ37" s="4"/>
      <c r="CA37" s="5"/>
      <c r="CB37" s="5"/>
      <c r="CC37" s="5"/>
      <c r="CD37" s="5"/>
      <c r="CE37" s="5"/>
      <c r="CF37" s="5"/>
      <c r="CG37" s="5"/>
      <c r="CH37" s="14"/>
      <c r="CI37" s="14"/>
      <c r="CJ37" s="14"/>
      <c r="CK37" s="14"/>
      <c r="CL37" s="14"/>
      <c r="CM37" s="14"/>
      <c r="CN37" s="14"/>
    </row>
    <row r="38" spans="1:92" s="2" customFormat="1" x14ac:dyDescent="0.2">
      <c r="A38" s="2425" t="s">
        <v>54</v>
      </c>
      <c r="B38" s="2426"/>
      <c r="C38" s="2426"/>
      <c r="D38" s="2425" t="s">
        <v>55</v>
      </c>
      <c r="E38" s="2426"/>
      <c r="F38" s="2356"/>
      <c r="G38" s="2390" t="s">
        <v>56</v>
      </c>
      <c r="H38" s="2392"/>
      <c r="I38" s="2392"/>
      <c r="J38" s="2392"/>
      <c r="K38" s="2392"/>
      <c r="L38" s="2392"/>
      <c r="M38" s="2392"/>
      <c r="N38" s="2392"/>
      <c r="O38" s="2392"/>
      <c r="P38" s="2392"/>
      <c r="Q38" s="2392"/>
      <c r="R38" s="2392"/>
      <c r="S38" s="2392"/>
      <c r="T38" s="2392"/>
      <c r="U38" s="2392"/>
      <c r="V38" s="2392"/>
      <c r="W38" s="2392"/>
      <c r="X38" s="2392"/>
      <c r="Y38" s="2392"/>
      <c r="Z38" s="2392"/>
      <c r="AA38" s="2392"/>
      <c r="AB38" s="2392"/>
      <c r="AC38" s="2392"/>
      <c r="AD38" s="2395"/>
      <c r="AE38" s="2499" t="s">
        <v>6</v>
      </c>
      <c r="AF38" s="2356" t="s">
        <v>7</v>
      </c>
      <c r="AG38" s="2356" t="s">
        <v>8</v>
      </c>
      <c r="AH38" s="2377" t="s">
        <v>9</v>
      </c>
      <c r="AI38" s="2377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BX38" s="4"/>
      <c r="BY38" s="4"/>
      <c r="BZ38" s="4"/>
      <c r="CA38" s="5"/>
      <c r="CB38" s="5"/>
      <c r="CC38" s="5"/>
      <c r="CD38" s="5"/>
      <c r="CE38" s="5"/>
      <c r="CF38" s="5"/>
      <c r="CG38" s="5"/>
      <c r="CH38" s="14"/>
      <c r="CI38" s="14"/>
      <c r="CJ38" s="14"/>
      <c r="CK38" s="14"/>
      <c r="CL38" s="14"/>
      <c r="CM38" s="14"/>
      <c r="CN38" s="14"/>
    </row>
    <row r="39" spans="1:92" s="2" customFormat="1" x14ac:dyDescent="0.2">
      <c r="A39" s="2446"/>
      <c r="B39" s="2447"/>
      <c r="C39" s="2505"/>
      <c r="D39" s="2497"/>
      <c r="E39" s="2498"/>
      <c r="F39" s="2358"/>
      <c r="G39" s="2494" t="s">
        <v>11</v>
      </c>
      <c r="H39" s="2495"/>
      <c r="I39" s="2392" t="s">
        <v>12</v>
      </c>
      <c r="J39" s="2392"/>
      <c r="K39" s="2390" t="s">
        <v>13</v>
      </c>
      <c r="L39" s="2391"/>
      <c r="M39" s="2390" t="s">
        <v>14</v>
      </c>
      <c r="N39" s="2391"/>
      <c r="O39" s="2390" t="s">
        <v>15</v>
      </c>
      <c r="P39" s="2391"/>
      <c r="Q39" s="2390" t="s">
        <v>16</v>
      </c>
      <c r="R39" s="2391"/>
      <c r="S39" s="2390" t="s">
        <v>17</v>
      </c>
      <c r="T39" s="2391"/>
      <c r="U39" s="2390" t="s">
        <v>57</v>
      </c>
      <c r="V39" s="2391"/>
      <c r="W39" s="2496" t="s">
        <v>19</v>
      </c>
      <c r="X39" s="2496"/>
      <c r="Y39" s="2390" t="s">
        <v>58</v>
      </c>
      <c r="Z39" s="2391"/>
      <c r="AA39" s="2502" t="s">
        <v>21</v>
      </c>
      <c r="AB39" s="2503"/>
      <c r="AC39" s="2496" t="s">
        <v>22</v>
      </c>
      <c r="AD39" s="2504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BX39" s="4"/>
      <c r="BY39" s="4"/>
      <c r="BZ39" s="4"/>
      <c r="CA39" s="5"/>
      <c r="CB39" s="5"/>
      <c r="CC39" s="5"/>
      <c r="CD39" s="5"/>
      <c r="CE39" s="5"/>
      <c r="CF39" s="5"/>
      <c r="CG39" s="5"/>
      <c r="CH39" s="14"/>
      <c r="CI39" s="14"/>
      <c r="CJ39" s="14"/>
      <c r="CK39" s="14"/>
      <c r="CL39" s="14"/>
      <c r="CM39" s="14"/>
      <c r="CN39" s="14"/>
    </row>
    <row r="40" spans="1:92" s="2" customFormat="1" x14ac:dyDescent="0.2">
      <c r="A40" s="2505"/>
      <c r="B40" s="2505"/>
      <c r="C40" s="2357"/>
      <c r="D40" s="15" t="s">
        <v>23</v>
      </c>
      <c r="E40" s="16" t="s">
        <v>24</v>
      </c>
      <c r="F40" s="113" t="s">
        <v>25</v>
      </c>
      <c r="G40" s="16" t="s">
        <v>24</v>
      </c>
      <c r="H40" s="113" t="s">
        <v>25</v>
      </c>
      <c r="I40" s="16" t="s">
        <v>24</v>
      </c>
      <c r="J40" s="114" t="s">
        <v>25</v>
      </c>
      <c r="K40" s="16" t="s">
        <v>24</v>
      </c>
      <c r="L40" s="113" t="s">
        <v>25</v>
      </c>
      <c r="M40" s="16" t="s">
        <v>24</v>
      </c>
      <c r="N40" s="113" t="s">
        <v>25</v>
      </c>
      <c r="O40" s="16" t="s">
        <v>24</v>
      </c>
      <c r="P40" s="113" t="s">
        <v>25</v>
      </c>
      <c r="Q40" s="16" t="s">
        <v>24</v>
      </c>
      <c r="R40" s="113" t="s">
        <v>25</v>
      </c>
      <c r="S40" s="16" t="s">
        <v>24</v>
      </c>
      <c r="T40" s="113" t="s">
        <v>25</v>
      </c>
      <c r="U40" s="16" t="s">
        <v>24</v>
      </c>
      <c r="V40" s="113" t="s">
        <v>25</v>
      </c>
      <c r="W40" s="16" t="s">
        <v>24</v>
      </c>
      <c r="X40" s="113" t="s">
        <v>25</v>
      </c>
      <c r="Y40" s="16" t="s">
        <v>24</v>
      </c>
      <c r="Z40" s="113" t="s">
        <v>25</v>
      </c>
      <c r="AA40" s="16" t="s">
        <v>24</v>
      </c>
      <c r="AB40" s="115" t="s">
        <v>25</v>
      </c>
      <c r="AC40" s="114" t="s">
        <v>24</v>
      </c>
      <c r="AD40" s="116" t="s">
        <v>25</v>
      </c>
      <c r="AE40" s="2501"/>
      <c r="AF40" s="2358"/>
      <c r="AG40" s="2358"/>
      <c r="AH40" s="2318"/>
      <c r="AI40" s="231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BX40" s="4"/>
      <c r="BY40" s="4"/>
      <c r="BZ40" s="4"/>
      <c r="CA40" s="5"/>
      <c r="CB40" s="5"/>
      <c r="CC40" s="5"/>
      <c r="CD40" s="5"/>
      <c r="CE40" s="5"/>
      <c r="CF40" s="5"/>
      <c r="CG40" s="5"/>
      <c r="CH40" s="14"/>
      <c r="CI40" s="14"/>
      <c r="CJ40" s="14"/>
      <c r="CK40" s="14"/>
      <c r="CL40" s="14"/>
      <c r="CM40" s="14"/>
      <c r="CN40" s="14"/>
    </row>
    <row r="41" spans="1:92" s="2" customFormat="1" x14ac:dyDescent="0.2">
      <c r="A41" s="2371" t="s">
        <v>59</v>
      </c>
      <c r="B41" s="2432"/>
      <c r="C41" s="2372"/>
      <c r="D41" s="117">
        <f>SUM(E41+F41)</f>
        <v>0</v>
      </c>
      <c r="E41" s="118">
        <f>SUM(U41+W41+Y41+AA41+AC41)</f>
        <v>0</v>
      </c>
      <c r="F41" s="119">
        <f>SUM(V41+X41+Z41+AB41+AD41)</f>
        <v>0</v>
      </c>
      <c r="G41" s="94"/>
      <c r="H41" s="95"/>
      <c r="I41" s="94"/>
      <c r="J41" s="95"/>
      <c r="K41" s="94"/>
      <c r="L41" s="95"/>
      <c r="M41" s="94"/>
      <c r="N41" s="95"/>
      <c r="O41" s="94"/>
      <c r="P41" s="95"/>
      <c r="Q41" s="94"/>
      <c r="R41" s="95"/>
      <c r="S41" s="94"/>
      <c r="T41" s="95"/>
      <c r="U41" s="120"/>
      <c r="V41" s="121"/>
      <c r="W41" s="120"/>
      <c r="X41" s="121"/>
      <c r="Y41" s="120"/>
      <c r="Z41" s="121"/>
      <c r="AA41" s="122"/>
      <c r="AB41" s="121"/>
      <c r="AC41" s="123"/>
      <c r="AD41" s="124"/>
      <c r="AE41" s="125"/>
      <c r="AF41" s="125"/>
      <c r="AG41" s="125"/>
      <c r="AH41" s="125"/>
      <c r="AI41" s="125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BX41" s="4"/>
      <c r="BY41" s="4"/>
      <c r="BZ41" s="4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F41" s="5"/>
      <c r="CG41" s="5"/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s="2" customFormat="1" x14ac:dyDescent="0.2">
      <c r="A42" s="2410" t="s">
        <v>60</v>
      </c>
      <c r="B42" s="2411"/>
      <c r="C42" s="2412"/>
      <c r="D42" s="126">
        <f>SUM(E42+F42)</f>
        <v>0</v>
      </c>
      <c r="E42" s="127">
        <f>SUM(G42+I42+K42+M42+O42+Q42+S42)</f>
        <v>0</v>
      </c>
      <c r="F42" s="128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94"/>
      <c r="V42" s="133"/>
      <c r="W42" s="94"/>
      <c r="X42" s="95"/>
      <c r="Y42" s="94"/>
      <c r="Z42" s="95"/>
      <c r="AA42" s="96"/>
      <c r="AB42" s="134"/>
      <c r="AC42" s="94"/>
      <c r="AD42" s="135"/>
      <c r="AE42" s="95"/>
      <c r="AF42" s="95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BX42" s="4"/>
      <c r="BY42" s="4"/>
      <c r="BZ42" s="4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F42" s="5"/>
      <c r="CG42" s="5"/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s="2" customFormat="1" x14ac:dyDescent="0.2">
      <c r="A43" s="2410" t="s">
        <v>61</v>
      </c>
      <c r="B43" s="2411"/>
      <c r="C43" s="2412"/>
      <c r="D43" s="126">
        <f>SUM(E43+F43)</f>
        <v>0</v>
      </c>
      <c r="E43" s="127">
        <f>SUM(G43+I43+K43+M43+O43+Q43+S43)</f>
        <v>0</v>
      </c>
      <c r="F43" s="128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94"/>
      <c r="V43" s="133"/>
      <c r="W43" s="94"/>
      <c r="X43" s="95"/>
      <c r="Y43" s="94"/>
      <c r="Z43" s="95"/>
      <c r="AA43" s="96"/>
      <c r="AB43" s="134"/>
      <c r="AC43" s="94"/>
      <c r="AD43" s="135"/>
      <c r="AE43" s="95"/>
      <c r="AF43" s="95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BX43" s="4"/>
      <c r="BY43" s="4"/>
      <c r="BZ43" s="4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F43" s="5"/>
      <c r="CG43" s="5"/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s="2" customFormat="1" x14ac:dyDescent="0.2">
      <c r="A44" s="2410" t="s">
        <v>62</v>
      </c>
      <c r="B44" s="2411"/>
      <c r="C44" s="2412"/>
      <c r="D44" s="136">
        <f>SUM(E44+F44)</f>
        <v>0</v>
      </c>
      <c r="E44" s="137">
        <f>SUM(U44+W44+Y44+AA44+AC44)</f>
        <v>0</v>
      </c>
      <c r="F44" s="138">
        <f>SUM(V44+X44+Z44+AB44+AD44)</f>
        <v>0</v>
      </c>
      <c r="G44" s="94"/>
      <c r="H44" s="95"/>
      <c r="I44" s="94"/>
      <c r="J44" s="95"/>
      <c r="K44" s="94"/>
      <c r="L44" s="95"/>
      <c r="M44" s="94"/>
      <c r="N44" s="95"/>
      <c r="O44" s="94"/>
      <c r="P44" s="95"/>
      <c r="Q44" s="94"/>
      <c r="R44" s="95"/>
      <c r="S44" s="94"/>
      <c r="T44" s="95"/>
      <c r="U44" s="139"/>
      <c r="V44" s="140"/>
      <c r="W44" s="139"/>
      <c r="X44" s="140"/>
      <c r="Y44" s="139"/>
      <c r="Z44" s="140"/>
      <c r="AA44" s="141"/>
      <c r="AB44" s="142"/>
      <c r="AC44" s="139"/>
      <c r="AD44" s="143"/>
      <c r="AE44" s="144"/>
      <c r="AF44" s="144"/>
      <c r="AG44" s="144"/>
      <c r="AH44" s="144"/>
      <c r="AI44" s="144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BX44" s="4"/>
      <c r="BY44" s="4"/>
      <c r="BZ44" s="4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F44" s="5"/>
      <c r="CG44" s="5"/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s="2" customFormat="1" x14ac:dyDescent="0.2">
      <c r="A45" s="2410" t="s">
        <v>63</v>
      </c>
      <c r="B45" s="2411"/>
      <c r="C45" s="2412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148"/>
      <c r="V45" s="149"/>
      <c r="W45" s="148"/>
      <c r="X45" s="149"/>
      <c r="Y45" s="148"/>
      <c r="Z45" s="149"/>
      <c r="AA45" s="150"/>
      <c r="AB45" s="151"/>
      <c r="AC45" s="148"/>
      <c r="AD45" s="152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BX45" s="4"/>
      <c r="BY45" s="4"/>
      <c r="BZ45" s="4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F45" s="5"/>
      <c r="CG45" s="5"/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s="2" customFormat="1" x14ac:dyDescent="0.2">
      <c r="A46" s="2390" t="s">
        <v>64</v>
      </c>
      <c r="B46" s="2392"/>
      <c r="C46" s="2391"/>
      <c r="D46" s="51">
        <f t="shared" ref="D46:D53" si="42">SUM(E46+F46)</f>
        <v>0</v>
      </c>
      <c r="E46" s="52">
        <f t="shared" si="41"/>
        <v>0</v>
      </c>
      <c r="F46" s="17">
        <f t="shared" si="41"/>
        <v>0</v>
      </c>
      <c r="G46" s="156"/>
      <c r="H46" s="157"/>
      <c r="I46" s="156"/>
      <c r="J46" s="157"/>
      <c r="K46" s="156"/>
      <c r="L46" s="157"/>
      <c r="M46" s="156"/>
      <c r="N46" s="157"/>
      <c r="O46" s="156"/>
      <c r="P46" s="157"/>
      <c r="Q46" s="156"/>
      <c r="R46" s="157"/>
      <c r="S46" s="156"/>
      <c r="T46" s="157"/>
      <c r="U46" s="51">
        <f>SUM(U44:U45)</f>
        <v>0</v>
      </c>
      <c r="V46" s="158">
        <f t="shared" ref="V46:AE46" si="43">SUM(V44:V45)</f>
        <v>0</v>
      </c>
      <c r="W46" s="51">
        <f t="shared" si="43"/>
        <v>0</v>
      </c>
      <c r="X46" s="158">
        <f t="shared" si="43"/>
        <v>0</v>
      </c>
      <c r="Y46" s="51">
        <f t="shared" si="43"/>
        <v>0</v>
      </c>
      <c r="Z46" s="158">
        <f t="shared" si="43"/>
        <v>0</v>
      </c>
      <c r="AA46" s="51">
        <f t="shared" si="43"/>
        <v>0</v>
      </c>
      <c r="AB46" s="158">
        <f t="shared" si="43"/>
        <v>0</v>
      </c>
      <c r="AC46" s="51">
        <f t="shared" si="43"/>
        <v>0</v>
      </c>
      <c r="AD46" s="158">
        <f t="shared" si="43"/>
        <v>0</v>
      </c>
      <c r="AE46" s="159">
        <f t="shared" si="43"/>
        <v>0</v>
      </c>
      <c r="AF46" s="17">
        <f>SUM(AF44)</f>
        <v>0</v>
      </c>
      <c r="AG46" s="17">
        <f>SUM(AG44:AG45)</f>
        <v>0</v>
      </c>
      <c r="AH46" s="17">
        <f>SUM(AH44:AH45)</f>
        <v>0</v>
      </c>
      <c r="AI46" s="17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BX46" s="4"/>
      <c r="BY46" s="4"/>
      <c r="BZ46" s="4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F46" s="5"/>
      <c r="CG46" s="5"/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s="2" customFormat="1" x14ac:dyDescent="0.2">
      <c r="A47" s="2491" t="s">
        <v>65</v>
      </c>
      <c r="B47" s="2492"/>
      <c r="C47" s="2493"/>
      <c r="D47" s="51">
        <f t="shared" si="42"/>
        <v>0</v>
      </c>
      <c r="E47" s="52">
        <f>SUM(U47+W47+Y47+AA47+AC47)</f>
        <v>0</v>
      </c>
      <c r="F47" s="17">
        <f>SUM(V47+X47+Z47+AB47+AD47)</f>
        <v>0</v>
      </c>
      <c r="G47" s="156"/>
      <c r="H47" s="157"/>
      <c r="I47" s="156"/>
      <c r="J47" s="157"/>
      <c r="K47" s="156"/>
      <c r="L47" s="157"/>
      <c r="M47" s="156"/>
      <c r="N47" s="157"/>
      <c r="O47" s="156"/>
      <c r="P47" s="157"/>
      <c r="Q47" s="156"/>
      <c r="R47" s="157"/>
      <c r="S47" s="156"/>
      <c r="T47" s="157"/>
      <c r="U47" s="161"/>
      <c r="V47" s="162"/>
      <c r="W47" s="161"/>
      <c r="X47" s="162"/>
      <c r="Y47" s="161"/>
      <c r="Z47" s="162"/>
      <c r="AA47" s="161"/>
      <c r="AB47" s="162"/>
      <c r="AC47" s="163"/>
      <c r="AD47" s="164"/>
      <c r="AE47" s="165"/>
      <c r="AF47" s="166"/>
      <c r="AG47" s="166"/>
      <c r="AH47" s="166"/>
      <c r="AI47" s="166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BX47" s="4"/>
      <c r="BY47" s="4"/>
      <c r="BZ47" s="4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F47" s="5"/>
      <c r="CG47" s="5"/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s="2" customForma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28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BX48" s="4"/>
      <c r="BY48" s="4"/>
      <c r="BZ48" s="4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F48" s="5"/>
      <c r="CG48" s="5"/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s="2" customFormat="1" x14ac:dyDescent="0.2">
      <c r="A49" s="2419"/>
      <c r="B49" s="2421"/>
      <c r="C49" s="172" t="s">
        <v>67</v>
      </c>
      <c r="D49" s="136">
        <f t="shared" si="42"/>
        <v>0</v>
      </c>
      <c r="E49" s="137">
        <f t="shared" si="44"/>
        <v>0</v>
      </c>
      <c r="F49" s="138">
        <f t="shared" si="44"/>
        <v>0</v>
      </c>
      <c r="G49" s="139"/>
      <c r="H49" s="144"/>
      <c r="I49" s="139"/>
      <c r="J49" s="173"/>
      <c r="K49" s="139"/>
      <c r="L49" s="144"/>
      <c r="M49" s="139"/>
      <c r="N49" s="144"/>
      <c r="O49" s="139"/>
      <c r="P49" s="144"/>
      <c r="Q49" s="139"/>
      <c r="R49" s="140"/>
      <c r="S49" s="139"/>
      <c r="T49" s="140"/>
      <c r="U49" s="139"/>
      <c r="V49" s="140"/>
      <c r="W49" s="139"/>
      <c r="X49" s="140"/>
      <c r="Y49" s="139"/>
      <c r="Z49" s="140"/>
      <c r="AA49" s="139"/>
      <c r="AB49" s="140"/>
      <c r="AC49" s="173"/>
      <c r="AD49" s="143"/>
      <c r="AE49" s="174"/>
      <c r="AF49" s="144"/>
      <c r="AG49" s="144"/>
      <c r="AH49" s="144"/>
      <c r="AI49" s="144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BX49" s="4"/>
      <c r="BY49" s="4"/>
      <c r="BZ49" s="4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F49" s="5"/>
      <c r="CG49" s="5"/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s="2" customFormat="1" x14ac:dyDescent="0.2">
      <c r="A50" s="2419"/>
      <c r="B50" s="2421"/>
      <c r="C50" s="172" t="s">
        <v>68</v>
      </c>
      <c r="D50" s="136">
        <f t="shared" si="42"/>
        <v>0</v>
      </c>
      <c r="E50" s="137">
        <f t="shared" si="44"/>
        <v>0</v>
      </c>
      <c r="F50" s="138">
        <f t="shared" si="44"/>
        <v>0</v>
      </c>
      <c r="G50" s="139"/>
      <c r="H50" s="144"/>
      <c r="I50" s="139"/>
      <c r="J50" s="173"/>
      <c r="K50" s="139"/>
      <c r="L50" s="144"/>
      <c r="M50" s="139"/>
      <c r="N50" s="144"/>
      <c r="O50" s="139"/>
      <c r="P50" s="144"/>
      <c r="Q50" s="139"/>
      <c r="R50" s="140"/>
      <c r="S50" s="139"/>
      <c r="T50" s="140"/>
      <c r="U50" s="139"/>
      <c r="V50" s="140"/>
      <c r="W50" s="139"/>
      <c r="X50" s="140"/>
      <c r="Y50" s="139"/>
      <c r="Z50" s="140"/>
      <c r="AA50" s="139"/>
      <c r="AB50" s="140"/>
      <c r="AC50" s="173"/>
      <c r="AD50" s="143"/>
      <c r="AE50" s="174"/>
      <c r="AF50" s="144"/>
      <c r="AG50" s="144"/>
      <c r="AH50" s="144"/>
      <c r="AI50" s="144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BX50" s="4"/>
      <c r="BY50" s="4"/>
      <c r="BZ50" s="4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F50" s="5"/>
      <c r="CG50" s="5"/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s="2" customFormat="1" x14ac:dyDescent="0.2">
      <c r="A51" s="2419"/>
      <c r="B51" s="2421"/>
      <c r="C51" s="172" t="s">
        <v>69</v>
      </c>
      <c r="D51" s="136">
        <f t="shared" si="42"/>
        <v>0</v>
      </c>
      <c r="E51" s="137">
        <f t="shared" si="44"/>
        <v>0</v>
      </c>
      <c r="F51" s="138">
        <f t="shared" si="44"/>
        <v>0</v>
      </c>
      <c r="G51" s="139"/>
      <c r="H51" s="144"/>
      <c r="I51" s="139"/>
      <c r="J51" s="173"/>
      <c r="K51" s="139"/>
      <c r="L51" s="144"/>
      <c r="M51" s="139"/>
      <c r="N51" s="144"/>
      <c r="O51" s="139"/>
      <c r="P51" s="144"/>
      <c r="Q51" s="139"/>
      <c r="R51" s="140"/>
      <c r="S51" s="139"/>
      <c r="T51" s="140"/>
      <c r="U51" s="139"/>
      <c r="V51" s="140"/>
      <c r="W51" s="139"/>
      <c r="X51" s="140"/>
      <c r="Y51" s="139"/>
      <c r="Z51" s="140"/>
      <c r="AA51" s="139"/>
      <c r="AB51" s="140"/>
      <c r="AC51" s="173"/>
      <c r="AD51" s="143"/>
      <c r="AE51" s="174"/>
      <c r="AF51" s="144"/>
      <c r="AG51" s="144"/>
      <c r="AH51" s="144"/>
      <c r="AI51" s="144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BX51" s="4"/>
      <c r="BY51" s="4"/>
      <c r="BZ51" s="4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F51" s="5"/>
      <c r="CG51" s="5"/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s="2" customForma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138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BX52" s="4"/>
      <c r="BY52" s="4"/>
      <c r="BZ52" s="4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F52" s="5"/>
      <c r="CG52" s="5"/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s="2" customForma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138">
        <f t="shared" si="44"/>
        <v>0</v>
      </c>
      <c r="G53" s="176"/>
      <c r="H53" s="155"/>
      <c r="I53" s="176"/>
      <c r="J53" s="177"/>
      <c r="K53" s="148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181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BX53" s="4"/>
      <c r="BY53" s="4"/>
      <c r="BZ53" s="4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F53" s="5"/>
      <c r="CG53" s="5"/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s="2" customFormat="1" x14ac:dyDescent="0.2">
      <c r="A54" s="2422"/>
      <c r="B54" s="2424"/>
      <c r="C54" s="182" t="s">
        <v>4</v>
      </c>
      <c r="D54" s="183">
        <f t="shared" ref="D54:AG54" si="45">SUM(D48:D53)</f>
        <v>0</v>
      </c>
      <c r="E54" s="184">
        <f>SUM(E48:E53)</f>
        <v>0</v>
      </c>
      <c r="F54" s="17">
        <f t="shared" si="45"/>
        <v>0</v>
      </c>
      <c r="G54" s="51">
        <f t="shared" si="45"/>
        <v>0</v>
      </c>
      <c r="H54" s="17">
        <f t="shared" si="45"/>
        <v>0</v>
      </c>
      <c r="I54" s="51">
        <f t="shared" si="45"/>
        <v>0</v>
      </c>
      <c r="J54" s="185">
        <f t="shared" si="45"/>
        <v>0</v>
      </c>
      <c r="K54" s="18">
        <f t="shared" si="45"/>
        <v>0</v>
      </c>
      <c r="L54" s="17">
        <f t="shared" si="45"/>
        <v>0</v>
      </c>
      <c r="M54" s="51">
        <f t="shared" si="45"/>
        <v>0</v>
      </c>
      <c r="N54" s="17">
        <f t="shared" si="45"/>
        <v>0</v>
      </c>
      <c r="O54" s="51">
        <f t="shared" si="45"/>
        <v>0</v>
      </c>
      <c r="P54" s="17">
        <f t="shared" si="45"/>
        <v>0</v>
      </c>
      <c r="Q54" s="51">
        <f t="shared" si="45"/>
        <v>0</v>
      </c>
      <c r="R54" s="186">
        <f t="shared" si="45"/>
        <v>0</v>
      </c>
      <c r="S54" s="51">
        <f t="shared" si="45"/>
        <v>0</v>
      </c>
      <c r="T54" s="186">
        <f t="shared" si="45"/>
        <v>0</v>
      </c>
      <c r="U54" s="51">
        <f t="shared" si="45"/>
        <v>0</v>
      </c>
      <c r="V54" s="186">
        <f t="shared" si="45"/>
        <v>0</v>
      </c>
      <c r="W54" s="51">
        <f>SUM(W48:W53)</f>
        <v>0</v>
      </c>
      <c r="X54" s="186">
        <f t="shared" si="45"/>
        <v>0</v>
      </c>
      <c r="Y54" s="51">
        <f>SUM(Y48:Y53)</f>
        <v>0</v>
      </c>
      <c r="Z54" s="186">
        <f t="shared" si="45"/>
        <v>0</v>
      </c>
      <c r="AA54" s="51">
        <f t="shared" si="45"/>
        <v>0</v>
      </c>
      <c r="AB54" s="186">
        <f t="shared" si="45"/>
        <v>0</v>
      </c>
      <c r="AC54" s="158">
        <f t="shared" si="45"/>
        <v>0</v>
      </c>
      <c r="AD54" s="187">
        <f t="shared" si="45"/>
        <v>0</v>
      </c>
      <c r="AE54" s="188">
        <f t="shared" si="45"/>
        <v>0</v>
      </c>
      <c r="AF54" s="17">
        <f>SUM(AF48:AF53)</f>
        <v>0</v>
      </c>
      <c r="AG54" s="17">
        <f t="shared" si="45"/>
        <v>0</v>
      </c>
      <c r="AH54" s="17">
        <f t="shared" ref="AH54" si="46">SUM(AH48:AH53)</f>
        <v>0</v>
      </c>
      <c r="AI54" s="17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BX54" s="4"/>
      <c r="BY54" s="4"/>
      <c r="BZ54" s="4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F54" s="5"/>
      <c r="CG54" s="5"/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s="2" customFormat="1" ht="15" x14ac:dyDescent="0.25">
      <c r="A55" s="2425" t="s">
        <v>72</v>
      </c>
      <c r="B55" s="2356"/>
      <c r="C55" s="172">
        <v>0</v>
      </c>
      <c r="D55" s="145">
        <f>SUM(E55:F55)</f>
        <v>0</v>
      </c>
      <c r="E55" s="146">
        <f>SUM(U55+W55+Y55+AA55+AC55)</f>
        <v>0</v>
      </c>
      <c r="F55" s="138">
        <f>SUM(V55+X55+Z55+AB55+AD55)</f>
        <v>0</v>
      </c>
      <c r="G55" s="189"/>
      <c r="H55" s="190"/>
      <c r="I55" s="191"/>
      <c r="J55" s="190"/>
      <c r="K55" s="191"/>
      <c r="L55" s="190"/>
      <c r="M55" s="191"/>
      <c r="N55" s="190"/>
      <c r="O55" s="191"/>
      <c r="P55" s="190"/>
      <c r="Q55" s="191"/>
      <c r="R55" s="190"/>
      <c r="S55" s="192"/>
      <c r="T55" s="193"/>
      <c r="U55" s="194"/>
      <c r="V55" s="195"/>
      <c r="W55" s="194"/>
      <c r="X55" s="195"/>
      <c r="Y55" s="150"/>
      <c r="Z55" s="178"/>
      <c r="AA55" s="176"/>
      <c r="AB55" s="178"/>
      <c r="AC55" s="176"/>
      <c r="AD55" s="196"/>
      <c r="AE55" s="155"/>
      <c r="AF55" s="155"/>
      <c r="AG55" s="197"/>
      <c r="AH55" s="155"/>
      <c r="AI55" s="197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BX55" s="4"/>
      <c r="BY55" s="4"/>
      <c r="BZ55" s="4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F55" s="5"/>
      <c r="CG55" s="5"/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s="2" customFormat="1" ht="15" x14ac:dyDescent="0.25">
      <c r="A56" s="2446"/>
      <c r="B56" s="2357"/>
      <c r="C56" s="172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138">
        <f t="shared" si="48"/>
        <v>0</v>
      </c>
      <c r="G56" s="198"/>
      <c r="H56" s="199"/>
      <c r="I56" s="198"/>
      <c r="J56" s="199"/>
      <c r="K56" s="198"/>
      <c r="L56" s="199"/>
      <c r="M56" s="198"/>
      <c r="N56" s="199"/>
      <c r="O56" s="198"/>
      <c r="P56" s="199"/>
      <c r="Q56" s="198"/>
      <c r="R56" s="19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BX56" s="4"/>
      <c r="BY56" s="4"/>
      <c r="BZ56" s="4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F56" s="5"/>
      <c r="CG56" s="5"/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s="2" customFormat="1" ht="15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138">
        <f>SUM(V57+X57+Z57+AB57+AD57)</f>
        <v>0</v>
      </c>
      <c r="G57" s="198"/>
      <c r="H57" s="199"/>
      <c r="I57" s="198"/>
      <c r="J57" s="199"/>
      <c r="K57" s="198"/>
      <c r="L57" s="199"/>
      <c r="M57" s="198"/>
      <c r="N57" s="199"/>
      <c r="O57" s="198"/>
      <c r="P57" s="199"/>
      <c r="Q57" s="198"/>
      <c r="R57" s="19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BX57" s="4"/>
      <c r="BY57" s="4"/>
      <c r="BZ57" s="4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F57" s="5"/>
      <c r="CG57" s="5"/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s="2" customFormat="1" x14ac:dyDescent="0.2">
      <c r="A58" s="2427"/>
      <c r="B58" s="2358"/>
      <c r="C58" s="159" t="s">
        <v>4</v>
      </c>
      <c r="D58" s="183">
        <f>SUM(E58:F58)</f>
        <v>0</v>
      </c>
      <c r="E58" s="184">
        <f>SUM(E55:E57)</f>
        <v>0</v>
      </c>
      <c r="F58" s="17">
        <f>SUM(F55:F57)</f>
        <v>0</v>
      </c>
      <c r="G58" s="201"/>
      <c r="H58" s="202"/>
      <c r="I58" s="201"/>
      <c r="J58" s="202"/>
      <c r="K58" s="201"/>
      <c r="L58" s="202"/>
      <c r="M58" s="201"/>
      <c r="N58" s="202"/>
      <c r="O58" s="201"/>
      <c r="P58" s="202"/>
      <c r="Q58" s="201"/>
      <c r="R58" s="202"/>
      <c r="S58" s="201"/>
      <c r="T58" s="203"/>
      <c r="U58" s="158">
        <f>SUM(U55:U57)</f>
        <v>0</v>
      </c>
      <c r="V58" s="158">
        <f t="shared" ref="V58:X58" si="49">SUM(V55:V57)</f>
        <v>0</v>
      </c>
      <c r="W58" s="158">
        <f t="shared" si="49"/>
        <v>0</v>
      </c>
      <c r="X58" s="158">
        <f t="shared" si="49"/>
        <v>0</v>
      </c>
      <c r="Y58" s="158">
        <f>SUM(Y55:Y57)</f>
        <v>0</v>
      </c>
      <c r="Z58" s="17">
        <f t="shared" ref="Z58:AI58" si="50">SUM(Z55:Z57)</f>
        <v>0</v>
      </c>
      <c r="AA58" s="51">
        <f t="shared" si="50"/>
        <v>0</v>
      </c>
      <c r="AB58" s="17">
        <f t="shared" si="50"/>
        <v>0</v>
      </c>
      <c r="AC58" s="51">
        <f t="shared" si="50"/>
        <v>0</v>
      </c>
      <c r="AD58" s="187">
        <f t="shared" si="50"/>
        <v>0</v>
      </c>
      <c r="AE58" s="17">
        <f t="shared" si="50"/>
        <v>0</v>
      </c>
      <c r="AF58" s="17">
        <f t="shared" si="50"/>
        <v>0</v>
      </c>
      <c r="AG58" s="159">
        <f t="shared" si="50"/>
        <v>0</v>
      </c>
      <c r="AH58" s="17">
        <f t="shared" si="50"/>
        <v>0</v>
      </c>
      <c r="AI58" s="159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BX58" s="4"/>
      <c r="BY58" s="4"/>
      <c r="BZ58" s="4"/>
      <c r="CA58" s="5"/>
      <c r="CB58" s="5"/>
      <c r="CC58" s="5"/>
      <c r="CD58" s="5"/>
      <c r="CE58" s="5"/>
      <c r="CF58" s="5"/>
      <c r="CG58" s="5"/>
      <c r="CH58" s="14"/>
      <c r="CI58" s="14"/>
      <c r="CJ58" s="14"/>
      <c r="CK58" s="14"/>
      <c r="CL58" s="14"/>
      <c r="CM58" s="14"/>
      <c r="CN58" s="14"/>
    </row>
    <row r="59" spans="1:92" s="2" customForma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BX59" s="4"/>
      <c r="BY59" s="4"/>
      <c r="BZ59" s="4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s="2" customFormat="1" ht="52.5" x14ac:dyDescent="0.2">
      <c r="A60" s="2448" t="s">
        <v>76</v>
      </c>
      <c r="B60" s="2393"/>
      <c r="C60" s="2394"/>
      <c r="D60" s="206" t="s">
        <v>4</v>
      </c>
      <c r="E60" s="206" t="s">
        <v>77</v>
      </c>
      <c r="F60" s="159" t="s">
        <v>78</v>
      </c>
      <c r="G60" s="159" t="s">
        <v>8</v>
      </c>
      <c r="H60" s="159" t="s">
        <v>79</v>
      </c>
      <c r="I60" s="206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BX60" s="4"/>
      <c r="BY60" s="4"/>
      <c r="BZ60" s="4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s="2" customFormat="1" x14ac:dyDescent="0.2">
      <c r="A61" s="2491" t="s">
        <v>80</v>
      </c>
      <c r="B61" s="2492"/>
      <c r="C61" s="2493"/>
      <c r="D61" s="207"/>
      <c r="E61" s="207"/>
      <c r="F61" s="207"/>
      <c r="G61" s="207"/>
      <c r="H61" s="207"/>
      <c r="I61" s="207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BX61" s="4"/>
      <c r="BY61" s="4"/>
      <c r="BZ61" s="4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s="2" customFormat="1" x14ac:dyDescent="0.2">
      <c r="A62" s="2317" t="s">
        <v>81</v>
      </c>
      <c r="B62" s="2486" t="s">
        <v>82</v>
      </c>
      <c r="C62" s="2487"/>
      <c r="D62" s="208"/>
      <c r="E62" s="208"/>
      <c r="F62" s="208"/>
      <c r="G62" s="208"/>
      <c r="H62" s="208"/>
      <c r="I62" s="208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BX62" s="4"/>
      <c r="BY62" s="4"/>
      <c r="BZ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s="2" customFormat="1" x14ac:dyDescent="0.2">
      <c r="A63" s="2318"/>
      <c r="B63" s="2479" t="s">
        <v>83</v>
      </c>
      <c r="C63" s="2480"/>
      <c r="D63" s="209"/>
      <c r="E63" s="209"/>
      <c r="F63" s="209"/>
      <c r="G63" s="209"/>
      <c r="H63" s="209"/>
      <c r="I63" s="209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BX63" s="4"/>
      <c r="BY63" s="4"/>
      <c r="BZ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s="2" customForma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BX64" s="4"/>
      <c r="BY64" s="4"/>
      <c r="BZ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s="2" customFormat="1" x14ac:dyDescent="0.2">
      <c r="A65" s="2410" t="s">
        <v>85</v>
      </c>
      <c r="B65" s="2411"/>
      <c r="C65" s="2412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BX65" s="4"/>
      <c r="BY65" s="4"/>
      <c r="BZ65" s="4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s="2" customFormat="1" x14ac:dyDescent="0.2">
      <c r="A66" s="2410" t="s">
        <v>86</v>
      </c>
      <c r="B66" s="2411"/>
      <c r="C66" s="2412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BX66" s="4"/>
      <c r="BY66" s="4"/>
      <c r="BZ66" s="4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s="2" customForma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BX67" s="4"/>
      <c r="BY67" s="4"/>
      <c r="BZ67" s="4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s="2" customFormat="1" x14ac:dyDescent="0.2">
      <c r="A68" s="2410" t="s">
        <v>88</v>
      </c>
      <c r="B68" s="2411"/>
      <c r="C68" s="2412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BX68" s="4"/>
      <c r="BY68" s="4"/>
      <c r="BZ68" s="4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s="2" customFormat="1" x14ac:dyDescent="0.2">
      <c r="A69" s="2433" t="s">
        <v>89</v>
      </c>
      <c r="B69" s="2434"/>
      <c r="C69" s="2435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BX69" s="4"/>
      <c r="BY69" s="4"/>
      <c r="BZ69" s="4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s="2" customFormat="1" x14ac:dyDescent="0.2">
      <c r="A70" s="2433" t="s">
        <v>90</v>
      </c>
      <c r="B70" s="2434"/>
      <c r="C70" s="2435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BX70" s="4"/>
      <c r="BY70" s="4"/>
      <c r="BZ70" s="4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F70" s="5"/>
      <c r="CG70" s="5"/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s="2" customFormat="1" x14ac:dyDescent="0.2">
      <c r="A71" s="2478" t="s">
        <v>91</v>
      </c>
      <c r="B71" s="2479"/>
      <c r="C71" s="2480"/>
      <c r="D71" s="209"/>
      <c r="E71" s="209"/>
      <c r="F71" s="209"/>
      <c r="G71" s="209"/>
      <c r="H71" s="209"/>
      <c r="I71" s="209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BX71" s="4"/>
      <c r="BY71" s="4"/>
      <c r="BZ71" s="4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F71" s="5"/>
      <c r="CG71" s="5"/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s="2" customForma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BX72" s="4"/>
      <c r="BY72" s="4"/>
      <c r="BZ72" s="4"/>
      <c r="CA72" s="5"/>
      <c r="CB72" s="5"/>
      <c r="CC72" s="5"/>
      <c r="CD72" s="5"/>
      <c r="CE72" s="5"/>
      <c r="CF72" s="5"/>
      <c r="CG72" s="5"/>
      <c r="CH72" s="14"/>
      <c r="CI72" s="14"/>
      <c r="CJ72" s="14"/>
      <c r="CK72" s="14"/>
      <c r="CL72" s="14"/>
      <c r="CM72" s="14"/>
      <c r="CN72" s="14"/>
    </row>
    <row r="73" spans="1:92" s="2" customFormat="1" x14ac:dyDescent="0.2">
      <c r="A73" s="2429" t="s">
        <v>93</v>
      </c>
      <c r="B73" s="2340"/>
      <c r="C73" s="2341"/>
      <c r="D73" s="2448" t="s">
        <v>94</v>
      </c>
      <c r="E73" s="2393"/>
      <c r="F73" s="2394"/>
      <c r="BV73" s="3"/>
      <c r="BW73" s="3"/>
      <c r="BX73" s="4"/>
      <c r="BY73" s="4"/>
      <c r="BZ73" s="4"/>
      <c r="CA73" s="5"/>
      <c r="CB73" s="5"/>
      <c r="CC73" s="5"/>
      <c r="CD73" s="5"/>
      <c r="CE73" s="5"/>
      <c r="CF73" s="5"/>
      <c r="CG73" s="5"/>
      <c r="CH73" s="14"/>
      <c r="CI73" s="14"/>
      <c r="CJ73" s="14"/>
      <c r="CK73" s="14"/>
      <c r="CL73" s="14"/>
      <c r="CM73" s="14"/>
      <c r="CN73" s="14"/>
    </row>
    <row r="74" spans="1:92" s="2" customFormat="1" x14ac:dyDescent="0.2">
      <c r="A74" s="2345"/>
      <c r="B74" s="2346"/>
      <c r="C74" s="2347"/>
      <c r="D74" s="206" t="s">
        <v>4</v>
      </c>
      <c r="E74" s="15" t="s">
        <v>24</v>
      </c>
      <c r="F74" s="214" t="s">
        <v>25</v>
      </c>
      <c r="BV74" s="3"/>
      <c r="BW74" s="3"/>
      <c r="BX74" s="4"/>
      <c r="BY74" s="4"/>
      <c r="BZ74" s="4"/>
      <c r="CA74" s="5"/>
      <c r="CB74" s="5"/>
      <c r="CC74" s="5"/>
      <c r="CD74" s="5"/>
      <c r="CE74" s="5"/>
      <c r="CF74" s="5"/>
      <c r="CG74" s="5"/>
      <c r="CH74" s="14"/>
      <c r="CI74" s="14"/>
      <c r="CJ74" s="14"/>
      <c r="CK74" s="14"/>
      <c r="CL74" s="14"/>
      <c r="CM74" s="14"/>
      <c r="CN74" s="14"/>
    </row>
    <row r="75" spans="1:92" s="2" customFormat="1" x14ac:dyDescent="0.2">
      <c r="A75" s="2481" t="s">
        <v>95</v>
      </c>
      <c r="B75" s="2483" t="s">
        <v>96</v>
      </c>
      <c r="C75" s="2484"/>
      <c r="D75" s="215">
        <f>SUM(E75+F75)</f>
        <v>0</v>
      </c>
      <c r="E75" s="23"/>
      <c r="F75" s="26"/>
      <c r="BV75" s="3"/>
      <c r="BW75" s="3"/>
      <c r="BX75" s="4"/>
      <c r="BY75" s="4"/>
      <c r="BZ75" s="4"/>
      <c r="CA75" s="5"/>
      <c r="CB75" s="5"/>
      <c r="CC75" s="5"/>
      <c r="CD75" s="5"/>
      <c r="CE75" s="5"/>
      <c r="CF75" s="5"/>
      <c r="CG75" s="5"/>
      <c r="CH75" s="14"/>
      <c r="CI75" s="14"/>
      <c r="CJ75" s="14"/>
      <c r="CK75" s="14"/>
      <c r="CL75" s="14"/>
      <c r="CM75" s="14"/>
      <c r="CN75" s="14"/>
    </row>
    <row r="76" spans="1:92" s="2" customFormat="1" x14ac:dyDescent="0.2">
      <c r="A76" s="2482"/>
      <c r="B76" s="2328" t="s">
        <v>97</v>
      </c>
      <c r="C76" s="2330"/>
      <c r="D76" s="216">
        <f>SUM(E76+F76)</f>
        <v>0</v>
      </c>
      <c r="E76" s="42"/>
      <c r="F76" s="44"/>
      <c r="BV76" s="3"/>
      <c r="BW76" s="3"/>
      <c r="BX76" s="4"/>
      <c r="BY76" s="4"/>
      <c r="BZ76" s="4"/>
      <c r="CA76" s="5"/>
      <c r="CB76" s="5"/>
      <c r="CC76" s="5"/>
      <c r="CD76" s="5"/>
      <c r="CE76" s="5"/>
      <c r="CF76" s="5"/>
      <c r="CG76" s="5"/>
      <c r="CH76" s="14"/>
      <c r="CI76" s="14"/>
      <c r="CJ76" s="14"/>
      <c r="CK76" s="14"/>
      <c r="CL76" s="14"/>
      <c r="CM76" s="14"/>
      <c r="CN76" s="14"/>
    </row>
    <row r="77" spans="1:92" s="2" customForma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BX77" s="4"/>
      <c r="BY77" s="4"/>
      <c r="BZ77" s="4"/>
      <c r="CA77" s="5"/>
      <c r="CB77" s="5"/>
      <c r="CC77" s="5"/>
      <c r="CD77" s="5"/>
      <c r="CE77" s="5"/>
      <c r="CF77" s="5"/>
      <c r="CG77" s="5"/>
      <c r="CH77" s="14"/>
      <c r="CI77" s="14"/>
      <c r="CJ77" s="14"/>
      <c r="CK77" s="14"/>
      <c r="CL77" s="14"/>
      <c r="CM77" s="14"/>
      <c r="CN77" s="14"/>
    </row>
    <row r="78" spans="1:92" s="2" customFormat="1" x14ac:dyDescent="0.2">
      <c r="A78" s="2429" t="s">
        <v>99</v>
      </c>
      <c r="B78" s="2340"/>
      <c r="C78" s="2341"/>
      <c r="D78" s="2448" t="s">
        <v>4</v>
      </c>
      <c r="E78" s="2393"/>
      <c r="F78" s="2394"/>
      <c r="G78" s="2390" t="s">
        <v>56</v>
      </c>
      <c r="H78" s="2392"/>
      <c r="I78" s="2392"/>
      <c r="J78" s="2392"/>
      <c r="K78" s="2392"/>
      <c r="L78" s="2392"/>
      <c r="M78" s="2392"/>
      <c r="N78" s="2395"/>
      <c r="O78" s="2341" t="s">
        <v>6</v>
      </c>
      <c r="P78" s="2377" t="s">
        <v>33</v>
      </c>
      <c r="Q78" s="2377" t="s">
        <v>7</v>
      </c>
      <c r="R78" s="2377" t="s">
        <v>100</v>
      </c>
      <c r="S78" s="2475" t="s">
        <v>101</v>
      </c>
      <c r="T78" s="2379" t="s">
        <v>79</v>
      </c>
      <c r="U78" s="2379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BX78" s="4"/>
      <c r="BY78" s="4"/>
      <c r="BZ78" s="4"/>
      <c r="CA78" s="5"/>
      <c r="CB78" s="5"/>
      <c r="CC78" s="5"/>
      <c r="CD78" s="5"/>
      <c r="CE78" s="5"/>
      <c r="CF78" s="5"/>
      <c r="CG78" s="5"/>
      <c r="CH78" s="14"/>
      <c r="CI78" s="14"/>
      <c r="CJ78" s="14"/>
      <c r="CK78" s="14"/>
      <c r="CL78" s="14"/>
      <c r="CM78" s="14"/>
      <c r="CN78" s="14"/>
    </row>
    <row r="79" spans="1:92" s="2" customFormat="1" x14ac:dyDescent="0.2">
      <c r="A79" s="2345"/>
      <c r="B79" s="2346"/>
      <c r="C79" s="2347"/>
      <c r="D79" s="58" t="s">
        <v>23</v>
      </c>
      <c r="E79" s="51" t="s">
        <v>24</v>
      </c>
      <c r="F79" s="17" t="s">
        <v>25</v>
      </c>
      <c r="G79" s="15" t="s">
        <v>102</v>
      </c>
      <c r="H79" s="16" t="s">
        <v>103</v>
      </c>
      <c r="I79" s="16" t="s">
        <v>104</v>
      </c>
      <c r="J79" s="16" t="s">
        <v>18</v>
      </c>
      <c r="K79" s="16" t="s">
        <v>19</v>
      </c>
      <c r="L79" s="16" t="s">
        <v>20</v>
      </c>
      <c r="M79" s="219" t="s">
        <v>21</v>
      </c>
      <c r="N79" s="116" t="s">
        <v>22</v>
      </c>
      <c r="O79" s="2347"/>
      <c r="P79" s="2318"/>
      <c r="Q79" s="2318"/>
      <c r="R79" s="2318"/>
      <c r="S79" s="2476"/>
      <c r="T79" s="2376"/>
      <c r="U79" s="237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BX79" s="4"/>
      <c r="BY79" s="4"/>
      <c r="BZ79" s="4"/>
      <c r="CA79" s="5"/>
      <c r="CB79" s="5"/>
      <c r="CC79" s="5"/>
      <c r="CD79" s="5"/>
      <c r="CE79" s="5"/>
      <c r="CF79" s="5"/>
      <c r="CG79" s="5"/>
      <c r="CH79" s="14"/>
      <c r="CI79" s="14"/>
      <c r="CJ79" s="14"/>
      <c r="CK79" s="14"/>
      <c r="CL79" s="14"/>
      <c r="CM79" s="14"/>
      <c r="CN79" s="14"/>
    </row>
    <row r="80" spans="1:92" s="2" customFormat="1" x14ac:dyDescent="0.2">
      <c r="A80" s="2477" t="s">
        <v>105</v>
      </c>
      <c r="B80" s="2477"/>
      <c r="C80" s="2477"/>
      <c r="D80" s="220">
        <f>SUM(G80:N80)</f>
        <v>676</v>
      </c>
      <c r="E80" s="23">
        <f>+SUM(ENERO:DICIEMBRE!E80)</f>
        <v>235</v>
      </c>
      <c r="F80" s="23">
        <f>+SUM(ENERO:DICIEMBRE!F80)</f>
        <v>441</v>
      </c>
      <c r="G80" s="23">
        <f>+SUM(ENERO:DICIEMBRE!G80)</f>
        <v>50</v>
      </c>
      <c r="H80" s="23">
        <f>+SUM(ENERO:DICIEMBRE!H80)</f>
        <v>10</v>
      </c>
      <c r="I80" s="23">
        <f>+SUM(ENERO:DICIEMBRE!I80)</f>
        <v>19</v>
      </c>
      <c r="J80" s="23">
        <f>+SUM(ENERO:DICIEMBRE!J80)</f>
        <v>14</v>
      </c>
      <c r="K80" s="23">
        <f>+SUM(ENERO:DICIEMBRE!K80)</f>
        <v>50</v>
      </c>
      <c r="L80" s="23">
        <f>+SUM(ENERO:DICIEMBRE!L80)</f>
        <v>80</v>
      </c>
      <c r="M80" s="23">
        <f>+SUM(ENERO:DICIEMBRE!M80)</f>
        <v>394</v>
      </c>
      <c r="N80" s="23">
        <f>+SUM(ENERO:DICIEMBRE!N80)</f>
        <v>59</v>
      </c>
      <c r="O80" s="23">
        <f>+SUM(ENERO:DICIEMBRE!O80)</f>
        <v>31</v>
      </c>
      <c r="P80" s="23">
        <f>+SUM(ENERO:DICIEMBRE!P80)</f>
        <v>676</v>
      </c>
      <c r="Q80" s="23">
        <f>+SUM(ENERO:DICIEMBRE!Q80)</f>
        <v>4</v>
      </c>
      <c r="R80" s="23">
        <f>+SUM(ENERO:DICIEMBRE!R80)</f>
        <v>0</v>
      </c>
      <c r="S80" s="23">
        <f>+SUM(ENERO:DICIEMBRE!S80)</f>
        <v>0</v>
      </c>
      <c r="T80" s="23">
        <f>+SUM(ENERO:DICIEMBRE!T80)</f>
        <v>0</v>
      </c>
      <c r="U80" s="23">
        <f>+SUM(ENERO:DICIEMBRE!U80)</f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BX80" s="4"/>
      <c r="BY80" s="4"/>
      <c r="BZ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s="2" customFormat="1" x14ac:dyDescent="0.2">
      <c r="A81" s="2466" t="s">
        <v>106</v>
      </c>
      <c r="B81" s="2466"/>
      <c r="C81" s="2466"/>
      <c r="D81" s="225">
        <f t="shared" ref="D81:D84" si="65">SUM(G81:N81)</f>
        <v>0</v>
      </c>
      <c r="E81" s="23">
        <f>+SUM(ENERO:DICIEMBRE!E81)</f>
        <v>0</v>
      </c>
      <c r="F81" s="23">
        <f>+SUM(ENERO:DICIEMBRE!F81)</f>
        <v>0</v>
      </c>
      <c r="G81" s="23">
        <f>+SUM(ENERO:DICIEMBRE!G81)</f>
        <v>0</v>
      </c>
      <c r="H81" s="23">
        <f>+SUM(ENERO:DICIEMBRE!H81)</f>
        <v>0</v>
      </c>
      <c r="I81" s="23">
        <f>+SUM(ENERO:DICIEMBRE!I81)</f>
        <v>0</v>
      </c>
      <c r="J81" s="23">
        <f>+SUM(ENERO:DICIEMBRE!J81)</f>
        <v>0</v>
      </c>
      <c r="K81" s="23">
        <f>+SUM(ENERO:DICIEMBRE!K81)</f>
        <v>0</v>
      </c>
      <c r="L81" s="23">
        <f>+SUM(ENERO:DICIEMBRE!L81)</f>
        <v>0</v>
      </c>
      <c r="M81" s="23">
        <f>+SUM(ENERO:DICIEMBRE!M81)</f>
        <v>0</v>
      </c>
      <c r="N81" s="23">
        <f>+SUM(ENERO:DICIEMBRE!N81)</f>
        <v>0</v>
      </c>
      <c r="O81" s="23">
        <f>+SUM(ENERO:DICIEMBRE!O81)</f>
        <v>0</v>
      </c>
      <c r="P81" s="23">
        <f>+SUM(ENERO:DICIEMBRE!P81)</f>
        <v>0</v>
      </c>
      <c r="Q81" s="23">
        <f>+SUM(ENERO:DICIEMBRE!Q81)</f>
        <v>0</v>
      </c>
      <c r="R81" s="23">
        <f>+SUM(ENERO:DICIEMBRE!R81)</f>
        <v>0</v>
      </c>
      <c r="S81" s="23">
        <f>+SUM(ENERO:DICIEMBRE!S81)</f>
        <v>0</v>
      </c>
      <c r="T81" s="23">
        <f>+SUM(ENERO:DICIEMBRE!T81)</f>
        <v>0</v>
      </c>
      <c r="U81" s="23">
        <f>+SUM(ENERO:DICIEMBRE!U81)</f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BX81" s="4"/>
      <c r="BY81" s="4"/>
      <c r="BZ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s="2" customFormat="1" x14ac:dyDescent="0.2">
      <c r="A82" s="2462" t="s">
        <v>107</v>
      </c>
      <c r="B82" s="2463"/>
      <c r="C82" s="2464"/>
      <c r="D82" s="225">
        <f t="shared" si="65"/>
        <v>5</v>
      </c>
      <c r="E82" s="23">
        <f>+SUM(ENERO:DICIEMBRE!E82)</f>
        <v>4</v>
      </c>
      <c r="F82" s="23">
        <f>+SUM(ENERO:DICIEMBRE!F82)</f>
        <v>1</v>
      </c>
      <c r="G82" s="23">
        <f>+SUM(ENERO:DICIEMBRE!G82)</f>
        <v>0</v>
      </c>
      <c r="H82" s="23">
        <f>+SUM(ENERO:DICIEMBRE!H82)</f>
        <v>0</v>
      </c>
      <c r="I82" s="23">
        <f>+SUM(ENERO:DICIEMBRE!I82)</f>
        <v>1</v>
      </c>
      <c r="J82" s="23">
        <f>+SUM(ENERO:DICIEMBRE!J82)</f>
        <v>0</v>
      </c>
      <c r="K82" s="23">
        <f>+SUM(ENERO:DICIEMBRE!K82)</f>
        <v>0</v>
      </c>
      <c r="L82" s="23">
        <f>+SUM(ENERO:DICIEMBRE!L82)</f>
        <v>1</v>
      </c>
      <c r="M82" s="23">
        <f>+SUM(ENERO:DICIEMBRE!M82)</f>
        <v>3</v>
      </c>
      <c r="N82" s="23">
        <f>+SUM(ENERO:DICIEMBRE!N82)</f>
        <v>0</v>
      </c>
      <c r="O82" s="23">
        <f>+SUM(ENERO:DICIEMBRE!O82)</f>
        <v>0</v>
      </c>
      <c r="P82" s="23">
        <f>+SUM(ENERO:DICIEMBRE!P82)</f>
        <v>0</v>
      </c>
      <c r="Q82" s="23">
        <f>+SUM(ENERO:DICIEMBRE!Q82)</f>
        <v>0</v>
      </c>
      <c r="R82" s="23">
        <f>+SUM(ENERO:DICIEMBRE!R82)</f>
        <v>0</v>
      </c>
      <c r="S82" s="23">
        <f>+SUM(ENERO:DICIEMBRE!S82)</f>
        <v>0</v>
      </c>
      <c r="T82" s="23">
        <f>+SUM(ENERO:DICIEMBRE!T82)</f>
        <v>0</v>
      </c>
      <c r="U82" s="23">
        <f>+SUM(ENERO:DICIEMBRE!U82)</f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BX82" s="4"/>
      <c r="BY82" s="4"/>
      <c r="BZ82" s="4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s="2" customFormat="1" x14ac:dyDescent="0.2">
      <c r="A83" s="2462" t="s">
        <v>108</v>
      </c>
      <c r="B83" s="2463"/>
      <c r="C83" s="2464"/>
      <c r="D83" s="225">
        <f t="shared" si="65"/>
        <v>0</v>
      </c>
      <c r="E83" s="23">
        <f>+SUM(ENERO:DICIEMBRE!E83)</f>
        <v>0</v>
      </c>
      <c r="F83" s="23">
        <f>+SUM(ENERO:DICIEMBRE!F83)</f>
        <v>0</v>
      </c>
      <c r="G83" s="23">
        <f>+SUM(ENERO:DICIEMBRE!G83)</f>
        <v>0</v>
      </c>
      <c r="H83" s="23">
        <f>+SUM(ENERO:DICIEMBRE!H83)</f>
        <v>0</v>
      </c>
      <c r="I83" s="23">
        <f>+SUM(ENERO:DICIEMBRE!I83)</f>
        <v>0</v>
      </c>
      <c r="J83" s="23">
        <f>+SUM(ENERO:DICIEMBRE!J83)</f>
        <v>0</v>
      </c>
      <c r="K83" s="23">
        <f>+SUM(ENERO:DICIEMBRE!K83)</f>
        <v>0</v>
      </c>
      <c r="L83" s="23">
        <f>+SUM(ENERO:DICIEMBRE!L83)</f>
        <v>0</v>
      </c>
      <c r="M83" s="23">
        <f>+SUM(ENERO:DICIEMBRE!M83)</f>
        <v>0</v>
      </c>
      <c r="N83" s="23">
        <f>+SUM(ENERO:DICIEMBRE!N83)</f>
        <v>0</v>
      </c>
      <c r="O83" s="23">
        <f>+SUM(ENERO:DICIEMBRE!O83)</f>
        <v>0</v>
      </c>
      <c r="P83" s="23">
        <f>+SUM(ENERO:DICIEMBRE!P83)</f>
        <v>0</v>
      </c>
      <c r="Q83" s="23">
        <f>+SUM(ENERO:DICIEMBRE!Q83)</f>
        <v>0</v>
      </c>
      <c r="R83" s="23">
        <f>+SUM(ENERO:DICIEMBRE!R83)</f>
        <v>0</v>
      </c>
      <c r="S83" s="23">
        <f>+SUM(ENERO:DICIEMBRE!S83)</f>
        <v>0</v>
      </c>
      <c r="T83" s="23">
        <f>+SUM(ENERO:DICIEMBRE!T83)</f>
        <v>0</v>
      </c>
      <c r="U83" s="23">
        <f>+SUM(ENERO:DICIEMBRE!U83)</f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BX83" s="4"/>
      <c r="BY83" s="4"/>
      <c r="BZ83" s="4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s="2" customFormat="1" x14ac:dyDescent="0.2">
      <c r="A84" s="2462" t="s">
        <v>109</v>
      </c>
      <c r="B84" s="2463"/>
      <c r="C84" s="2464"/>
      <c r="D84" s="225">
        <f t="shared" si="65"/>
        <v>0</v>
      </c>
      <c r="E84" s="23">
        <f>+SUM(ENERO:DICIEMBRE!E84)</f>
        <v>0</v>
      </c>
      <c r="F84" s="23">
        <f>+SUM(ENERO:DICIEMBRE!F84)</f>
        <v>0</v>
      </c>
      <c r="G84" s="23">
        <f>+SUM(ENERO:DICIEMBRE!G84)</f>
        <v>0</v>
      </c>
      <c r="H84" s="23">
        <f>+SUM(ENERO:DICIEMBRE!H84)</f>
        <v>0</v>
      </c>
      <c r="I84" s="23">
        <f>+SUM(ENERO:DICIEMBRE!I84)</f>
        <v>0</v>
      </c>
      <c r="J84" s="23">
        <f>+SUM(ENERO:DICIEMBRE!J84)</f>
        <v>0</v>
      </c>
      <c r="K84" s="23">
        <f>+SUM(ENERO:DICIEMBRE!K84)</f>
        <v>0</v>
      </c>
      <c r="L84" s="23">
        <f>+SUM(ENERO:DICIEMBRE!L84)</f>
        <v>0</v>
      </c>
      <c r="M84" s="23">
        <f>+SUM(ENERO:DICIEMBRE!M84)</f>
        <v>0</v>
      </c>
      <c r="N84" s="23">
        <f>+SUM(ENERO:DICIEMBRE!N84)</f>
        <v>0</v>
      </c>
      <c r="O84" s="23">
        <f>+SUM(ENERO:DICIEMBRE!O84)</f>
        <v>0</v>
      </c>
      <c r="P84" s="23">
        <f>+SUM(ENERO:DICIEMBRE!P84)</f>
        <v>0</v>
      </c>
      <c r="Q84" s="23">
        <f>+SUM(ENERO:DICIEMBRE!Q84)</f>
        <v>0</v>
      </c>
      <c r="R84" s="23">
        <f>+SUM(ENERO:DICIEMBRE!R84)</f>
        <v>0</v>
      </c>
      <c r="S84" s="23">
        <f>+SUM(ENERO:DICIEMBRE!S84)</f>
        <v>0</v>
      </c>
      <c r="T84" s="23">
        <f>+SUM(ENERO:DICIEMBRE!T84)</f>
        <v>0</v>
      </c>
      <c r="U84" s="23">
        <f>+SUM(ENERO:DICIEMBRE!U84)</f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BX84" s="4"/>
      <c r="BY84" s="4"/>
      <c r="BZ84" s="4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s="2" customFormat="1" x14ac:dyDescent="0.2">
      <c r="A85" s="2462" t="s">
        <v>110</v>
      </c>
      <c r="B85" s="2463"/>
      <c r="C85" s="2464"/>
      <c r="D85" s="225">
        <f>SUM(L85:N85)</f>
        <v>0</v>
      </c>
      <c r="E85" s="23">
        <f>+SUM(ENERO:DICIEMBRE!E85)</f>
        <v>0</v>
      </c>
      <c r="F85" s="23">
        <f>+SUM(ENERO:DICIEMBRE!F85)</f>
        <v>0</v>
      </c>
      <c r="G85" s="228"/>
      <c r="H85" s="229"/>
      <c r="I85" s="229"/>
      <c r="J85" s="229"/>
      <c r="K85" s="229"/>
      <c r="L85" s="23">
        <f>+SUM(ENERO:DICIEMBRE!L85)</f>
        <v>0</v>
      </c>
      <c r="M85" s="23">
        <f>+SUM(ENERO:DICIEMBRE!M85)</f>
        <v>0</v>
      </c>
      <c r="N85" s="23">
        <f>+SUM(ENERO:DICIEMBRE!N85)</f>
        <v>0</v>
      </c>
      <c r="O85" s="23">
        <f>+SUM(ENERO:DICIEMBRE!O85)</f>
        <v>0</v>
      </c>
      <c r="P85" s="23">
        <f>+SUM(ENERO:DICIEMBRE!P85)</f>
        <v>0</v>
      </c>
      <c r="Q85" s="23">
        <f>+SUM(ENERO:DICIEMBRE!Q85)</f>
        <v>0</v>
      </c>
      <c r="R85" s="23">
        <f>+SUM(ENERO:DICIEMBRE!R85)</f>
        <v>0</v>
      </c>
      <c r="S85" s="23">
        <f>+SUM(ENERO:DICIEMBRE!S85)</f>
        <v>0</v>
      </c>
      <c r="T85" s="23">
        <f>+SUM(ENERO:DICIEMBRE!T85)</f>
        <v>0</v>
      </c>
      <c r="U85" s="23">
        <f>+SUM(ENERO:DICIEMBRE!U85)</f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BX85" s="4"/>
      <c r="BY85" s="4"/>
      <c r="BZ85" s="4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s="2" customFormat="1" x14ac:dyDescent="0.2">
      <c r="A86" s="2466" t="s">
        <v>111</v>
      </c>
      <c r="B86" s="2466"/>
      <c r="C86" s="2466"/>
      <c r="D86" s="230">
        <f>SUM(G86:N86)</f>
        <v>11</v>
      </c>
      <c r="E86" s="23">
        <f>+SUM(ENERO:DICIEMBRE!E86)</f>
        <v>3</v>
      </c>
      <c r="F86" s="23">
        <f>+SUM(ENERO:DICIEMBRE!F86)</f>
        <v>8</v>
      </c>
      <c r="G86" s="23">
        <f>+SUM(ENERO:DICIEMBRE!G86)</f>
        <v>0</v>
      </c>
      <c r="H86" s="23">
        <f>+SUM(ENERO:DICIEMBRE!H86)</f>
        <v>0</v>
      </c>
      <c r="I86" s="23">
        <f>+SUM(ENERO:DICIEMBRE!I86)</f>
        <v>0</v>
      </c>
      <c r="J86" s="23">
        <f>+SUM(ENERO:DICIEMBRE!J86)</f>
        <v>0</v>
      </c>
      <c r="K86" s="23">
        <f>+SUM(ENERO:DICIEMBRE!K86)</f>
        <v>0</v>
      </c>
      <c r="L86" s="23">
        <f>+SUM(ENERO:DICIEMBRE!L86)</f>
        <v>1</v>
      </c>
      <c r="M86" s="23">
        <f>+SUM(ENERO:DICIEMBRE!M86)</f>
        <v>4</v>
      </c>
      <c r="N86" s="23">
        <f>+SUM(ENERO:DICIEMBRE!N86)</f>
        <v>6</v>
      </c>
      <c r="O86" s="23">
        <f>+SUM(ENERO:DICIEMBRE!O86)</f>
        <v>0</v>
      </c>
      <c r="P86" s="23">
        <f>+SUM(ENERO:DICIEMBRE!P86)</f>
        <v>11</v>
      </c>
      <c r="Q86" s="23">
        <f>+SUM(ENERO:DICIEMBRE!Q86)</f>
        <v>0</v>
      </c>
      <c r="R86" s="23">
        <f>+SUM(ENERO:DICIEMBRE!R86)</f>
        <v>0</v>
      </c>
      <c r="S86" s="23">
        <f>+SUM(ENERO:DICIEMBRE!S86)</f>
        <v>0</v>
      </c>
      <c r="T86" s="23">
        <f>+SUM(ENERO:DICIEMBRE!T86)</f>
        <v>0</v>
      </c>
      <c r="U86" s="23">
        <f>+SUM(ENERO:DICIEMBRE!U86)</f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BX86" s="4"/>
      <c r="BY86" s="4"/>
      <c r="BZ86" s="4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s="2" customFormat="1" x14ac:dyDescent="0.2">
      <c r="A87" s="2466" t="s">
        <v>112</v>
      </c>
      <c r="B87" s="2466"/>
      <c r="C87" s="2466"/>
      <c r="D87" s="230">
        <f>SUM(G87:N87)</f>
        <v>115</v>
      </c>
      <c r="E87" s="23">
        <f>+SUM(ENERO:DICIEMBRE!E87)</f>
        <v>57</v>
      </c>
      <c r="F87" s="23">
        <f>+SUM(ENERO:DICIEMBRE!F87)</f>
        <v>58</v>
      </c>
      <c r="G87" s="23">
        <f>+SUM(ENERO:DICIEMBRE!G87)</f>
        <v>5</v>
      </c>
      <c r="H87" s="23">
        <f>+SUM(ENERO:DICIEMBRE!H87)</f>
        <v>2</v>
      </c>
      <c r="I87" s="23">
        <f>+SUM(ENERO:DICIEMBRE!I87)</f>
        <v>4</v>
      </c>
      <c r="J87" s="23">
        <f>+SUM(ENERO:DICIEMBRE!J87)</f>
        <v>5</v>
      </c>
      <c r="K87" s="23">
        <f>+SUM(ENERO:DICIEMBRE!K87)</f>
        <v>25</v>
      </c>
      <c r="L87" s="23">
        <f>+SUM(ENERO:DICIEMBRE!L87)</f>
        <v>41</v>
      </c>
      <c r="M87" s="23">
        <f>+SUM(ENERO:DICIEMBRE!M87)</f>
        <v>32</v>
      </c>
      <c r="N87" s="23">
        <f>+SUM(ENERO:DICIEMBRE!N87)</f>
        <v>1</v>
      </c>
      <c r="O87" s="23">
        <f>+SUM(ENERO:DICIEMBRE!O87)</f>
        <v>0</v>
      </c>
      <c r="P87" s="23">
        <f>+SUM(ENERO:DICIEMBRE!P87)</f>
        <v>115</v>
      </c>
      <c r="Q87" s="23">
        <f>+SUM(ENERO:DICIEMBRE!Q87)</f>
        <v>0</v>
      </c>
      <c r="R87" s="23">
        <f>+SUM(ENERO:DICIEMBRE!R87)</f>
        <v>0</v>
      </c>
      <c r="S87" s="23">
        <f>+SUM(ENERO:DICIEMBRE!S87)</f>
        <v>0</v>
      </c>
      <c r="T87" s="23">
        <f>+SUM(ENERO:DICIEMBRE!T87)</f>
        <v>0</v>
      </c>
      <c r="U87" s="23">
        <f>+SUM(ENERO:DICIEMBRE!U87)</f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BX87" s="4"/>
      <c r="BY87" s="4"/>
      <c r="BZ87" s="4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s="2" customFormat="1" x14ac:dyDescent="0.2">
      <c r="A88" s="2474" t="s">
        <v>113</v>
      </c>
      <c r="B88" s="2474"/>
      <c r="C88" s="2474"/>
      <c r="D88" s="231">
        <f>SUM(G88:N88)</f>
        <v>42</v>
      </c>
      <c r="E88" s="23">
        <f>+SUM(ENERO:DICIEMBRE!E88)</f>
        <v>24</v>
      </c>
      <c r="F88" s="23">
        <f>+SUM(ENERO:DICIEMBRE!F88)</f>
        <v>18</v>
      </c>
      <c r="G88" s="23">
        <f>+SUM(ENERO:DICIEMBRE!G88)</f>
        <v>21</v>
      </c>
      <c r="H88" s="23">
        <f>+SUM(ENERO:DICIEMBRE!H88)</f>
        <v>2</v>
      </c>
      <c r="I88" s="23">
        <f>+SUM(ENERO:DICIEMBRE!I88)</f>
        <v>2</v>
      </c>
      <c r="J88" s="23">
        <f>+SUM(ENERO:DICIEMBRE!J88)</f>
        <v>0</v>
      </c>
      <c r="K88" s="23">
        <f>+SUM(ENERO:DICIEMBRE!K88)</f>
        <v>6</v>
      </c>
      <c r="L88" s="23">
        <f>+SUM(ENERO:DICIEMBRE!L88)</f>
        <v>2</v>
      </c>
      <c r="M88" s="23">
        <f>+SUM(ENERO:DICIEMBRE!M88)</f>
        <v>8</v>
      </c>
      <c r="N88" s="23">
        <f>+SUM(ENERO:DICIEMBRE!N88)</f>
        <v>1</v>
      </c>
      <c r="O88" s="23">
        <f>+SUM(ENERO:DICIEMBRE!O88)</f>
        <v>0</v>
      </c>
      <c r="P88" s="23">
        <f>+SUM(ENERO:DICIEMBRE!P88)</f>
        <v>42</v>
      </c>
      <c r="Q88" s="23">
        <f>+SUM(ENERO:DICIEMBRE!Q88)</f>
        <v>0</v>
      </c>
      <c r="R88" s="23">
        <f>+SUM(ENERO:DICIEMBRE!R88)</f>
        <v>0</v>
      </c>
      <c r="S88" s="23">
        <f>+SUM(ENERO:DICIEMBRE!S88)</f>
        <v>0</v>
      </c>
      <c r="T88" s="23">
        <f>+SUM(ENERO:DICIEMBRE!T88)</f>
        <v>0</v>
      </c>
      <c r="U88" s="23">
        <f>+SUM(ENERO:DICIEMBRE!U88)</f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BX88" s="4"/>
      <c r="BY88" s="4"/>
      <c r="BZ88" s="4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s="2" customFormat="1" x14ac:dyDescent="0.2">
      <c r="A89" s="2410" t="s">
        <v>114</v>
      </c>
      <c r="B89" s="2411"/>
      <c r="C89" s="2412"/>
      <c r="D89" s="225">
        <f t="shared" ref="D89:D131" si="77">SUM(G89:N89)</f>
        <v>1237</v>
      </c>
      <c r="E89" s="23">
        <f>+SUM(ENERO:DICIEMBRE!E89)</f>
        <v>564</v>
      </c>
      <c r="F89" s="23">
        <f>+SUM(ENERO:DICIEMBRE!F89)</f>
        <v>673</v>
      </c>
      <c r="G89" s="23">
        <f>+SUM(ENERO:DICIEMBRE!G89)</f>
        <v>271</v>
      </c>
      <c r="H89" s="23">
        <f>+SUM(ENERO:DICIEMBRE!H89)</f>
        <v>69</v>
      </c>
      <c r="I89" s="23">
        <f>+SUM(ENERO:DICIEMBRE!I89)</f>
        <v>60</v>
      </c>
      <c r="J89" s="23">
        <f>+SUM(ENERO:DICIEMBRE!J89)</f>
        <v>21</v>
      </c>
      <c r="K89" s="23">
        <f>+SUM(ENERO:DICIEMBRE!K89)</f>
        <v>151</v>
      </c>
      <c r="L89" s="23">
        <f>+SUM(ENERO:DICIEMBRE!L89)</f>
        <v>62</v>
      </c>
      <c r="M89" s="23">
        <f>+SUM(ENERO:DICIEMBRE!M89)</f>
        <v>523</v>
      </c>
      <c r="N89" s="23">
        <f>+SUM(ENERO:DICIEMBRE!N89)</f>
        <v>80</v>
      </c>
      <c r="O89" s="23">
        <f>+SUM(ENERO:DICIEMBRE!O89)</f>
        <v>2</v>
      </c>
      <c r="P89" s="23">
        <f>+SUM(ENERO:DICIEMBRE!P89)</f>
        <v>1237</v>
      </c>
      <c r="Q89" s="23">
        <f>+SUM(ENERO:DICIEMBRE!Q89)</f>
        <v>4</v>
      </c>
      <c r="R89" s="23">
        <f>+SUM(ENERO:DICIEMBRE!R89)</f>
        <v>1</v>
      </c>
      <c r="S89" s="23">
        <f>+SUM(ENERO:DICIEMBRE!S89)</f>
        <v>1</v>
      </c>
      <c r="T89" s="23">
        <f>+SUM(ENERO:DICIEMBRE!T89)</f>
        <v>0</v>
      </c>
      <c r="U89" s="23">
        <f>+SUM(ENERO:DICIEMBRE!U89)</f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BX89" s="4"/>
      <c r="BY89" s="4"/>
      <c r="BZ89" s="4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s="2" customFormat="1" x14ac:dyDescent="0.2">
      <c r="A90" s="2462" t="s">
        <v>115</v>
      </c>
      <c r="B90" s="2463"/>
      <c r="C90" s="2464"/>
      <c r="D90" s="225">
        <f>SUM(L90:N90)</f>
        <v>0</v>
      </c>
      <c r="E90" s="23">
        <f>+SUM(ENERO:DICIEMBRE!E90)</f>
        <v>0</v>
      </c>
      <c r="F90" s="23">
        <f>+SUM(ENERO:DICIEMBRE!F90)</f>
        <v>0</v>
      </c>
      <c r="G90" s="228"/>
      <c r="H90" s="229"/>
      <c r="I90" s="229"/>
      <c r="J90" s="229"/>
      <c r="K90" s="229"/>
      <c r="L90" s="23">
        <f>+SUM(ENERO:DICIEMBRE!L90)</f>
        <v>0</v>
      </c>
      <c r="M90" s="23">
        <f>+SUM(ENERO:DICIEMBRE!M90)</f>
        <v>0</v>
      </c>
      <c r="N90" s="23">
        <f>+SUM(ENERO:DICIEMBRE!N90)</f>
        <v>0</v>
      </c>
      <c r="O90" s="23">
        <f>+SUM(ENERO:DICIEMBRE!O90)</f>
        <v>0</v>
      </c>
      <c r="P90" s="23">
        <f>+SUM(ENERO:DICIEMBRE!P90)</f>
        <v>0</v>
      </c>
      <c r="Q90" s="23">
        <f>+SUM(ENERO:DICIEMBRE!Q90)</f>
        <v>0</v>
      </c>
      <c r="R90" s="23">
        <f>+SUM(ENERO:DICIEMBRE!R90)</f>
        <v>0</v>
      </c>
      <c r="S90" s="23">
        <f>+SUM(ENERO:DICIEMBRE!S90)</f>
        <v>0</v>
      </c>
      <c r="T90" s="23">
        <f>+SUM(ENERO:DICIEMBRE!T90)</f>
        <v>0</v>
      </c>
      <c r="U90" s="23">
        <f>+SUM(ENERO:DICIEMBRE!U90)</f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BX90" s="4"/>
      <c r="BY90" s="4"/>
      <c r="BZ90" s="4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s="2" customFormat="1" x14ac:dyDescent="0.2">
      <c r="A91" s="2466" t="s">
        <v>116</v>
      </c>
      <c r="B91" s="2466"/>
      <c r="C91" s="2466"/>
      <c r="D91" s="230">
        <f>SUM(G91:L91)</f>
        <v>37</v>
      </c>
      <c r="E91" s="23">
        <f>+SUM(ENERO:DICIEMBRE!E91)</f>
        <v>22</v>
      </c>
      <c r="F91" s="23">
        <f>+SUM(ENERO:DICIEMBRE!F91)</f>
        <v>15</v>
      </c>
      <c r="G91" s="23">
        <f>+SUM(ENERO:DICIEMBRE!G91)</f>
        <v>0</v>
      </c>
      <c r="H91" s="23">
        <f>+SUM(ENERO:DICIEMBRE!H91)</f>
        <v>0</v>
      </c>
      <c r="I91" s="23">
        <f>+SUM(ENERO:DICIEMBRE!I91)</f>
        <v>0</v>
      </c>
      <c r="J91" s="23">
        <f>+SUM(ENERO:DICIEMBRE!J91)</f>
        <v>1</v>
      </c>
      <c r="K91" s="23">
        <f>+SUM(ENERO:DICIEMBRE!K91)</f>
        <v>13</v>
      </c>
      <c r="L91" s="23">
        <f>+SUM(ENERO:DICIEMBRE!L91)</f>
        <v>23</v>
      </c>
      <c r="M91" s="232"/>
      <c r="N91" s="233"/>
      <c r="O91" s="23">
        <f>+SUM(ENERO:DICIEMBRE!O91)</f>
        <v>0</v>
      </c>
      <c r="P91" s="23">
        <f>+SUM(ENERO:DICIEMBRE!P91)</f>
        <v>37</v>
      </c>
      <c r="Q91" s="234"/>
      <c r="R91" s="23">
        <f>+SUM(ENERO:DICIEMBRE!R91)</f>
        <v>0</v>
      </c>
      <c r="S91" s="23">
        <f>+SUM(ENERO:DICIEMBRE!S91)</f>
        <v>0</v>
      </c>
      <c r="T91" s="23">
        <f>+SUM(ENERO:DICIEMBRE!T91)</f>
        <v>0</v>
      </c>
      <c r="U91" s="23">
        <f>+SUM(ENERO:DICIEMBRE!U91)</f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BX91" s="4"/>
      <c r="BY91" s="4"/>
      <c r="BZ91" s="4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s="2" customFormat="1" x14ac:dyDescent="0.2">
      <c r="A92" s="2471" t="s">
        <v>117</v>
      </c>
      <c r="B92" s="2472"/>
      <c r="C92" s="2473"/>
      <c r="D92" s="235">
        <f>SUM(G92:N92)</f>
        <v>87</v>
      </c>
      <c r="E92" s="23">
        <f>+SUM(ENERO:DICIEMBRE!E92)</f>
        <v>33</v>
      </c>
      <c r="F92" s="23">
        <f>+SUM(ENERO:DICIEMBRE!F92)</f>
        <v>54</v>
      </c>
      <c r="G92" s="23">
        <f>+SUM(ENERO:DICIEMBRE!G92)</f>
        <v>0</v>
      </c>
      <c r="H92" s="23">
        <f>+SUM(ENERO:DICIEMBRE!H92)</f>
        <v>0</v>
      </c>
      <c r="I92" s="23">
        <f>+SUM(ENERO:DICIEMBRE!I92)</f>
        <v>0</v>
      </c>
      <c r="J92" s="23">
        <f>+SUM(ENERO:DICIEMBRE!J92)</f>
        <v>5</v>
      </c>
      <c r="K92" s="23">
        <f>+SUM(ENERO:DICIEMBRE!K92)</f>
        <v>22</v>
      </c>
      <c r="L92" s="23">
        <f>+SUM(ENERO:DICIEMBRE!L92)</f>
        <v>52</v>
      </c>
      <c r="M92" s="23">
        <f>+SUM(ENERO:DICIEMBRE!M92)</f>
        <v>8</v>
      </c>
      <c r="N92" s="23">
        <f>+SUM(ENERO:DICIEMBRE!N92)</f>
        <v>0</v>
      </c>
      <c r="O92" s="23">
        <f>+SUM(ENERO:DICIEMBRE!O92)</f>
        <v>0</v>
      </c>
      <c r="P92" s="23">
        <f>+SUM(ENERO:DICIEMBRE!P92)</f>
        <v>87</v>
      </c>
      <c r="Q92" s="23">
        <f>+SUM(ENERO:DICIEMBRE!Q92)</f>
        <v>0</v>
      </c>
      <c r="R92" s="23">
        <f>+SUM(ENERO:DICIEMBRE!R92)</f>
        <v>0</v>
      </c>
      <c r="S92" s="23">
        <f>+SUM(ENERO:DICIEMBRE!S92)</f>
        <v>0</v>
      </c>
      <c r="T92" s="23">
        <f>+SUM(ENERO:DICIEMBRE!T92)</f>
        <v>0</v>
      </c>
      <c r="U92" s="23">
        <f>+SUM(ENERO:DICIEMBRE!U92)</f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BX92" s="4"/>
      <c r="BY92" s="4"/>
      <c r="BZ92" s="4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s="2" customFormat="1" x14ac:dyDescent="0.2">
      <c r="A93" s="2471" t="s">
        <v>118</v>
      </c>
      <c r="B93" s="2472"/>
      <c r="C93" s="2473"/>
      <c r="D93" s="236">
        <f>SUM(G93:N93)</f>
        <v>0</v>
      </c>
      <c r="E93" s="23">
        <f>+SUM(ENERO:DICIEMBRE!E93)</f>
        <v>0</v>
      </c>
      <c r="F93" s="23">
        <f>+SUM(ENERO:DICIEMBRE!F93)</f>
        <v>0</v>
      </c>
      <c r="G93" s="23">
        <f>+SUM(ENERO:DICIEMBRE!G93)</f>
        <v>0</v>
      </c>
      <c r="H93" s="23">
        <f>+SUM(ENERO:DICIEMBRE!H93)</f>
        <v>0</v>
      </c>
      <c r="I93" s="23">
        <f>+SUM(ENERO:DICIEMBRE!I93)</f>
        <v>0</v>
      </c>
      <c r="J93" s="23">
        <f>+SUM(ENERO:DICIEMBRE!J93)</f>
        <v>0</v>
      </c>
      <c r="K93" s="23">
        <f>+SUM(ENERO:DICIEMBRE!K93)</f>
        <v>0</v>
      </c>
      <c r="L93" s="23">
        <f>+SUM(ENERO:DICIEMBRE!L93)</f>
        <v>0</v>
      </c>
      <c r="M93" s="23">
        <f>+SUM(ENERO:DICIEMBRE!M93)</f>
        <v>0</v>
      </c>
      <c r="N93" s="23">
        <f>+SUM(ENERO:DICIEMBRE!N93)</f>
        <v>0</v>
      </c>
      <c r="O93" s="23">
        <f>+SUM(ENERO:DICIEMBRE!O93)</f>
        <v>0</v>
      </c>
      <c r="P93" s="23">
        <f>+SUM(ENERO:DICIEMBRE!P93)</f>
        <v>0</v>
      </c>
      <c r="Q93" s="23">
        <f>+SUM(ENERO:DICIEMBRE!Q93)</f>
        <v>0</v>
      </c>
      <c r="R93" s="23">
        <f>+SUM(ENERO:DICIEMBRE!R93)</f>
        <v>0</v>
      </c>
      <c r="S93" s="23">
        <f>+SUM(ENERO:DICIEMBRE!S93)</f>
        <v>0</v>
      </c>
      <c r="T93" s="23">
        <f>+SUM(ENERO:DICIEMBRE!T93)</f>
        <v>0</v>
      </c>
      <c r="U93" s="23">
        <f>+SUM(ENERO:DICIEMBRE!U93)</f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BX93" s="4"/>
      <c r="BY93" s="4"/>
      <c r="BZ93" s="4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s="2" customFormat="1" x14ac:dyDescent="0.2">
      <c r="A94" s="2466" t="s">
        <v>119</v>
      </c>
      <c r="B94" s="2466"/>
      <c r="C94" s="2466"/>
      <c r="D94" s="230">
        <f t="shared" si="77"/>
        <v>0</v>
      </c>
      <c r="E94" s="23">
        <f>+SUM(ENERO:DICIEMBRE!E94)</f>
        <v>0</v>
      </c>
      <c r="F94" s="23">
        <f>+SUM(ENERO:DICIEMBRE!F94)</f>
        <v>0</v>
      </c>
      <c r="G94" s="23">
        <f>+SUM(ENERO:DICIEMBRE!G94)</f>
        <v>0</v>
      </c>
      <c r="H94" s="23">
        <f>+SUM(ENERO:DICIEMBRE!H94)</f>
        <v>0</v>
      </c>
      <c r="I94" s="23">
        <f>+SUM(ENERO:DICIEMBRE!I94)</f>
        <v>0</v>
      </c>
      <c r="J94" s="23">
        <f>+SUM(ENERO:DICIEMBRE!J94)</f>
        <v>0</v>
      </c>
      <c r="K94" s="23">
        <f>+SUM(ENERO:DICIEMBRE!K94)</f>
        <v>0</v>
      </c>
      <c r="L94" s="23">
        <f>+SUM(ENERO:DICIEMBRE!L94)</f>
        <v>0</v>
      </c>
      <c r="M94" s="23">
        <f>+SUM(ENERO:DICIEMBRE!M94)</f>
        <v>0</v>
      </c>
      <c r="N94" s="23">
        <f>+SUM(ENERO:DICIEMBRE!N94)</f>
        <v>0</v>
      </c>
      <c r="O94" s="23">
        <f>+SUM(ENERO:DICIEMBRE!O94)</f>
        <v>0</v>
      </c>
      <c r="P94" s="23">
        <f>+SUM(ENERO:DICIEMBRE!P94)</f>
        <v>0</v>
      </c>
      <c r="Q94" s="23">
        <f>+SUM(ENERO:DICIEMBRE!Q94)</f>
        <v>0</v>
      </c>
      <c r="R94" s="23">
        <f>+SUM(ENERO:DICIEMBRE!R94)</f>
        <v>0</v>
      </c>
      <c r="S94" s="23">
        <f>+SUM(ENERO:DICIEMBRE!S94)</f>
        <v>0</v>
      </c>
      <c r="T94" s="23">
        <f>+SUM(ENERO:DICIEMBRE!T94)</f>
        <v>0</v>
      </c>
      <c r="U94" s="23">
        <f>+SUM(ENERO:DICIEMBRE!U94)</f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BX94" s="4"/>
      <c r="BY94" s="4"/>
      <c r="BZ94" s="4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s="2" customFormat="1" x14ac:dyDescent="0.2">
      <c r="A95" s="2466" t="s">
        <v>120</v>
      </c>
      <c r="B95" s="2466"/>
      <c r="C95" s="2466"/>
      <c r="D95" s="230">
        <f>SUM(G95:N95)</f>
        <v>0</v>
      </c>
      <c r="E95" s="23">
        <f>+SUM(ENERO:DICIEMBRE!E95)</f>
        <v>0</v>
      </c>
      <c r="F95" s="23">
        <f>+SUM(ENERO:DICIEMBRE!F95)</f>
        <v>0</v>
      </c>
      <c r="G95" s="23">
        <f>+SUM(ENERO:DICIEMBRE!G95)</f>
        <v>0</v>
      </c>
      <c r="H95" s="23">
        <f>+SUM(ENERO:DICIEMBRE!H95)</f>
        <v>0</v>
      </c>
      <c r="I95" s="23">
        <f>+SUM(ENERO:DICIEMBRE!I95)</f>
        <v>0</v>
      </c>
      <c r="J95" s="23">
        <f>+SUM(ENERO:DICIEMBRE!J95)</f>
        <v>0</v>
      </c>
      <c r="K95" s="23">
        <f>+SUM(ENERO:DICIEMBRE!K95)</f>
        <v>0</v>
      </c>
      <c r="L95" s="23">
        <f>+SUM(ENERO:DICIEMBRE!L95)</f>
        <v>0</v>
      </c>
      <c r="M95" s="23">
        <f>+SUM(ENERO:DICIEMBRE!M95)</f>
        <v>0</v>
      </c>
      <c r="N95" s="23">
        <f>+SUM(ENERO:DICIEMBRE!N95)</f>
        <v>0</v>
      </c>
      <c r="O95" s="23">
        <f>+SUM(ENERO:DICIEMBRE!O95)</f>
        <v>0</v>
      </c>
      <c r="P95" s="23">
        <f>+SUM(ENERO:DICIEMBRE!P95)</f>
        <v>0</v>
      </c>
      <c r="Q95" s="23">
        <f>+SUM(ENERO:DICIEMBRE!Q95)</f>
        <v>0</v>
      </c>
      <c r="R95" s="23">
        <f>+SUM(ENERO:DICIEMBRE!R95)</f>
        <v>0</v>
      </c>
      <c r="S95" s="23">
        <f>+SUM(ENERO:DICIEMBRE!S95)</f>
        <v>0</v>
      </c>
      <c r="T95" s="23">
        <f>+SUM(ENERO:DICIEMBRE!T95)</f>
        <v>0</v>
      </c>
      <c r="U95" s="23">
        <f>+SUM(ENERO:DICIEMBRE!U95)</f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BX95" s="4"/>
      <c r="BY95" s="4"/>
      <c r="BZ95" s="4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s="2" customFormat="1" x14ac:dyDescent="0.2">
      <c r="A96" s="2466" t="s">
        <v>121</v>
      </c>
      <c r="B96" s="2466"/>
      <c r="C96" s="2466"/>
      <c r="D96" s="230">
        <f>SUM(G96:K96)</f>
        <v>0</v>
      </c>
      <c r="E96" s="23">
        <f>+SUM(ENERO:DICIEMBRE!E96)</f>
        <v>0</v>
      </c>
      <c r="F96" s="23">
        <f>+SUM(ENERO:DICIEMBRE!F96)</f>
        <v>0</v>
      </c>
      <c r="G96" s="23">
        <f>+SUM(ENERO:DICIEMBRE!G96)</f>
        <v>0</v>
      </c>
      <c r="H96" s="23">
        <f>+SUM(ENERO:DICIEMBRE!H96)</f>
        <v>0</v>
      </c>
      <c r="I96" s="23">
        <f>+SUM(ENERO:DICIEMBRE!I96)</f>
        <v>0</v>
      </c>
      <c r="J96" s="23">
        <f>+SUM(ENERO:DICIEMBRE!J96)</f>
        <v>0</v>
      </c>
      <c r="K96" s="23">
        <f>+SUM(ENERO:DICIEMBRE!K96)</f>
        <v>0</v>
      </c>
      <c r="L96" s="237"/>
      <c r="M96" s="232"/>
      <c r="N96" s="233"/>
      <c r="O96" s="23">
        <f>+SUM(ENERO:DICIEMBRE!O96)</f>
        <v>0</v>
      </c>
      <c r="P96" s="23">
        <f>+SUM(ENERO:DICIEMBRE!P96)</f>
        <v>0</v>
      </c>
      <c r="Q96" s="234"/>
      <c r="R96" s="23">
        <f>+SUM(ENERO:DICIEMBRE!R96)</f>
        <v>0</v>
      </c>
      <c r="S96" s="23">
        <f>+SUM(ENERO:DICIEMBRE!S96)</f>
        <v>0</v>
      </c>
      <c r="T96" s="23">
        <f>+SUM(ENERO:DICIEMBRE!T96)</f>
        <v>0</v>
      </c>
      <c r="U96" s="23">
        <f>+SUM(ENERO:DICIEMBRE!U96)</f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BX96" s="4"/>
      <c r="BY96" s="4"/>
      <c r="BZ96" s="4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s="2" customFormat="1" x14ac:dyDescent="0.2">
      <c r="A97" s="2466" t="s">
        <v>122</v>
      </c>
      <c r="B97" s="2466"/>
      <c r="C97" s="2466"/>
      <c r="D97" s="231">
        <f>SUM(H97:N97)</f>
        <v>83</v>
      </c>
      <c r="E97" s="23">
        <f>+SUM(ENERO:DICIEMBRE!E97)</f>
        <v>35</v>
      </c>
      <c r="F97" s="23">
        <f>+SUM(ENERO:DICIEMBRE!F97)</f>
        <v>48</v>
      </c>
      <c r="G97" s="94"/>
      <c r="H97" s="23">
        <f>+SUM(ENERO:DICIEMBRE!H97)</f>
        <v>0</v>
      </c>
      <c r="I97" s="23">
        <f>+SUM(ENERO:DICIEMBRE!I97)</f>
        <v>0</v>
      </c>
      <c r="J97" s="23">
        <f>+SUM(ENERO:DICIEMBRE!J97)</f>
        <v>3</v>
      </c>
      <c r="K97" s="23">
        <f>+SUM(ENERO:DICIEMBRE!K97)</f>
        <v>27</v>
      </c>
      <c r="L97" s="23">
        <f>+SUM(ENERO:DICIEMBRE!L97)</f>
        <v>13</v>
      </c>
      <c r="M97" s="23">
        <f>+SUM(ENERO:DICIEMBRE!M97)</f>
        <v>34</v>
      </c>
      <c r="N97" s="23">
        <f>+SUM(ENERO:DICIEMBRE!N97)</f>
        <v>6</v>
      </c>
      <c r="O97" s="23">
        <f>+SUM(ENERO:DICIEMBRE!O97)</f>
        <v>3</v>
      </c>
      <c r="P97" s="23">
        <f>+SUM(ENERO:DICIEMBRE!P97)</f>
        <v>83</v>
      </c>
      <c r="Q97" s="23">
        <f>+SUM(ENERO:DICIEMBRE!Q97)</f>
        <v>0</v>
      </c>
      <c r="R97" s="23">
        <f>+SUM(ENERO:DICIEMBRE!R97)</f>
        <v>0</v>
      </c>
      <c r="S97" s="23">
        <f>+SUM(ENERO:DICIEMBRE!S97)</f>
        <v>0</v>
      </c>
      <c r="T97" s="23">
        <f>+SUM(ENERO:DICIEMBRE!T97)</f>
        <v>0</v>
      </c>
      <c r="U97" s="23">
        <f>+SUM(ENERO:DICIEMBRE!U97)</f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BX97" s="4"/>
      <c r="BY97" s="4"/>
      <c r="BZ97" s="4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s="2" customFormat="1" x14ac:dyDescent="0.2">
      <c r="A98" s="2466" t="s">
        <v>123</v>
      </c>
      <c r="B98" s="2466"/>
      <c r="C98" s="2466"/>
      <c r="D98" s="231">
        <f t="shared" ref="D98" si="78">SUM(H98:N98)</f>
        <v>63</v>
      </c>
      <c r="E98" s="23">
        <f>+SUM(ENERO:DICIEMBRE!E98)</f>
        <v>11</v>
      </c>
      <c r="F98" s="23">
        <f>+SUM(ENERO:DICIEMBRE!F98)</f>
        <v>52</v>
      </c>
      <c r="G98" s="94"/>
      <c r="H98" s="23">
        <f>+SUM(ENERO:DICIEMBRE!H98)</f>
        <v>0</v>
      </c>
      <c r="I98" s="23">
        <f>+SUM(ENERO:DICIEMBRE!I98)</f>
        <v>0</v>
      </c>
      <c r="J98" s="23">
        <f>+SUM(ENERO:DICIEMBRE!J98)</f>
        <v>0</v>
      </c>
      <c r="K98" s="23">
        <f>+SUM(ENERO:DICIEMBRE!K98)</f>
        <v>1</v>
      </c>
      <c r="L98" s="23">
        <f>+SUM(ENERO:DICIEMBRE!L98)</f>
        <v>5</v>
      </c>
      <c r="M98" s="23">
        <f>+SUM(ENERO:DICIEMBRE!M98)</f>
        <v>55</v>
      </c>
      <c r="N98" s="23">
        <f>+SUM(ENERO:DICIEMBRE!N98)</f>
        <v>2</v>
      </c>
      <c r="O98" s="23">
        <f>+SUM(ENERO:DICIEMBRE!O98)</f>
        <v>2</v>
      </c>
      <c r="P98" s="23">
        <f>+SUM(ENERO:DICIEMBRE!P98)</f>
        <v>63</v>
      </c>
      <c r="Q98" s="23">
        <f>+SUM(ENERO:DICIEMBRE!Q98)</f>
        <v>0</v>
      </c>
      <c r="R98" s="23">
        <f>+SUM(ENERO:DICIEMBRE!R98)</f>
        <v>0</v>
      </c>
      <c r="S98" s="23">
        <f>+SUM(ENERO:DICIEMBRE!S98)</f>
        <v>0</v>
      </c>
      <c r="T98" s="23">
        <f>+SUM(ENERO:DICIEMBRE!T98)</f>
        <v>0</v>
      </c>
      <c r="U98" s="23">
        <f>+SUM(ENERO:DICIEMBRE!U98)</f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BX98" s="4"/>
      <c r="BY98" s="4"/>
      <c r="BZ98" s="4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s="2" customFormat="1" x14ac:dyDescent="0.2">
      <c r="A99" s="2466" t="s">
        <v>124</v>
      </c>
      <c r="B99" s="2466"/>
      <c r="C99" s="2466"/>
      <c r="D99" s="231">
        <f>SUM(H99:N99)</f>
        <v>41</v>
      </c>
      <c r="E99" s="23">
        <f>+SUM(ENERO:DICIEMBRE!E99)</f>
        <v>9</v>
      </c>
      <c r="F99" s="23">
        <f>+SUM(ENERO:DICIEMBRE!F99)</f>
        <v>32</v>
      </c>
      <c r="G99" s="94"/>
      <c r="H99" s="23">
        <f>+SUM(ENERO:DICIEMBRE!H99)</f>
        <v>0</v>
      </c>
      <c r="I99" s="23">
        <f>+SUM(ENERO:DICIEMBRE!I99)</f>
        <v>0</v>
      </c>
      <c r="J99" s="23">
        <f>+SUM(ENERO:DICIEMBRE!J99)</f>
        <v>0</v>
      </c>
      <c r="K99" s="23">
        <f>+SUM(ENERO:DICIEMBRE!K99)</f>
        <v>7</v>
      </c>
      <c r="L99" s="23">
        <f>+SUM(ENERO:DICIEMBRE!L99)</f>
        <v>5</v>
      </c>
      <c r="M99" s="23">
        <f>+SUM(ENERO:DICIEMBRE!M99)</f>
        <v>29</v>
      </c>
      <c r="N99" s="23">
        <f>+SUM(ENERO:DICIEMBRE!N99)</f>
        <v>0</v>
      </c>
      <c r="O99" s="23">
        <f>+SUM(ENERO:DICIEMBRE!O99)</f>
        <v>4</v>
      </c>
      <c r="P99" s="23">
        <f>+SUM(ENERO:DICIEMBRE!P99)</f>
        <v>41</v>
      </c>
      <c r="Q99" s="23">
        <f>+SUM(ENERO:DICIEMBRE!Q99)</f>
        <v>0</v>
      </c>
      <c r="R99" s="23">
        <f>+SUM(ENERO:DICIEMBRE!R99)</f>
        <v>0</v>
      </c>
      <c r="S99" s="23">
        <f>+SUM(ENERO:DICIEMBRE!S99)</f>
        <v>0</v>
      </c>
      <c r="T99" s="23">
        <f>+SUM(ENERO:DICIEMBRE!T99)</f>
        <v>0</v>
      </c>
      <c r="U99" s="23">
        <f>+SUM(ENERO:DICIEMBRE!U99)</f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BX99" s="4"/>
      <c r="BY99" s="4"/>
      <c r="BZ99" s="4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s="2" customFormat="1" x14ac:dyDescent="0.2">
      <c r="A100" s="2462" t="s">
        <v>125</v>
      </c>
      <c r="B100" s="2463"/>
      <c r="C100" s="2464"/>
      <c r="D100" s="231">
        <f>SUM(H100:L100)</f>
        <v>0</v>
      </c>
      <c r="E100" s="23">
        <f>+SUM(ENERO:DICIEMBRE!E100)</f>
        <v>0</v>
      </c>
      <c r="F100" s="23">
        <f>+SUM(ENERO:DICIEMBRE!F100)</f>
        <v>0</v>
      </c>
      <c r="G100" s="238"/>
      <c r="H100" s="23">
        <f>+SUM(ENERO:DICIEMBRE!H100)</f>
        <v>0</v>
      </c>
      <c r="I100" s="23">
        <f>+SUM(ENERO:DICIEMBRE!I100)</f>
        <v>0</v>
      </c>
      <c r="J100" s="23">
        <f>+SUM(ENERO:DICIEMBRE!J100)</f>
        <v>0</v>
      </c>
      <c r="K100" s="23">
        <f>+SUM(ENERO:DICIEMBRE!K100)</f>
        <v>0</v>
      </c>
      <c r="L100" s="23">
        <f>+SUM(ENERO:DICIEMBRE!L100)</f>
        <v>0</v>
      </c>
      <c r="M100" s="232"/>
      <c r="N100" s="233"/>
      <c r="O100" s="239"/>
      <c r="P100" s="23">
        <f>+SUM(ENERO:DICIEMBRE!P100)</f>
        <v>0</v>
      </c>
      <c r="Q100" s="234"/>
      <c r="R100" s="23">
        <f>+SUM(ENERO:DICIEMBRE!R100)</f>
        <v>0</v>
      </c>
      <c r="S100" s="23">
        <f>+SUM(ENERO:DICIEMBRE!S100)</f>
        <v>0</v>
      </c>
      <c r="T100" s="23">
        <f>+SUM(ENERO:DICIEMBRE!T100)</f>
        <v>0</v>
      </c>
      <c r="U100" s="23">
        <f>+SUM(ENERO:DICIEMBRE!U100)</f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BX100" s="4"/>
      <c r="BY100" s="4"/>
      <c r="BZ100" s="4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s="2" customFormat="1" x14ac:dyDescent="0.2">
      <c r="A101" s="2462" t="s">
        <v>126</v>
      </c>
      <c r="B101" s="2463"/>
      <c r="C101" s="2464"/>
      <c r="D101" s="231">
        <f>SUM(H101:N101)</f>
        <v>0</v>
      </c>
      <c r="E101" s="23">
        <f>+SUM(ENERO:DICIEMBRE!E101)</f>
        <v>0</v>
      </c>
      <c r="F101" s="23">
        <f>+SUM(ENERO:DICIEMBRE!F101)</f>
        <v>0</v>
      </c>
      <c r="G101" s="238"/>
      <c r="H101" s="23">
        <f>+SUM(ENERO:DICIEMBRE!H101)</f>
        <v>0</v>
      </c>
      <c r="I101" s="23">
        <f>+SUM(ENERO:DICIEMBRE!I101)</f>
        <v>0</v>
      </c>
      <c r="J101" s="23">
        <f>+SUM(ENERO:DICIEMBRE!J101)</f>
        <v>0</v>
      </c>
      <c r="K101" s="23">
        <f>+SUM(ENERO:DICIEMBRE!K101)</f>
        <v>0</v>
      </c>
      <c r="L101" s="23">
        <f>+SUM(ENERO:DICIEMBRE!L101)</f>
        <v>0</v>
      </c>
      <c r="M101" s="23">
        <f>+SUM(ENERO:DICIEMBRE!M101)</f>
        <v>0</v>
      </c>
      <c r="N101" s="23">
        <f>+SUM(ENERO:DICIEMBRE!N101)</f>
        <v>0</v>
      </c>
      <c r="O101" s="23">
        <f>+SUM(ENERO:DICIEMBRE!O101)</f>
        <v>0</v>
      </c>
      <c r="P101" s="23">
        <f>+SUM(ENERO:DICIEMBRE!P101)</f>
        <v>0</v>
      </c>
      <c r="Q101" s="23">
        <f>+SUM(ENERO:DICIEMBRE!Q101)</f>
        <v>0</v>
      </c>
      <c r="R101" s="23">
        <f>+SUM(ENERO:DICIEMBRE!R101)</f>
        <v>0</v>
      </c>
      <c r="S101" s="23">
        <f>+SUM(ENERO:DICIEMBRE!S101)</f>
        <v>0</v>
      </c>
      <c r="T101" s="23">
        <f>+SUM(ENERO:DICIEMBRE!T101)</f>
        <v>0</v>
      </c>
      <c r="U101" s="23">
        <f>+SUM(ENERO:DICIEMBRE!U101)</f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BX101" s="4"/>
      <c r="BY101" s="4"/>
      <c r="BZ101" s="4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s="2" customFormat="1" x14ac:dyDescent="0.2">
      <c r="A102" s="2462" t="s">
        <v>127</v>
      </c>
      <c r="B102" s="2463"/>
      <c r="C102" s="2464"/>
      <c r="D102" s="231">
        <f>SUM(H102:N102)</f>
        <v>0</v>
      </c>
      <c r="E102" s="23">
        <f>+SUM(ENERO:DICIEMBRE!E102)</f>
        <v>0</v>
      </c>
      <c r="F102" s="23">
        <f>+SUM(ENERO:DICIEMBRE!F102)</f>
        <v>0</v>
      </c>
      <c r="G102" s="238"/>
      <c r="H102" s="23">
        <f>+SUM(ENERO:DICIEMBRE!H102)</f>
        <v>0</v>
      </c>
      <c r="I102" s="23">
        <f>+SUM(ENERO:DICIEMBRE!I102)</f>
        <v>0</v>
      </c>
      <c r="J102" s="23">
        <f>+SUM(ENERO:DICIEMBRE!J102)</f>
        <v>0</v>
      </c>
      <c r="K102" s="23">
        <f>+SUM(ENERO:DICIEMBRE!K102)</f>
        <v>0</v>
      </c>
      <c r="L102" s="23">
        <f>+SUM(ENERO:DICIEMBRE!L102)</f>
        <v>0</v>
      </c>
      <c r="M102" s="23">
        <f>+SUM(ENERO:DICIEMBRE!M102)</f>
        <v>0</v>
      </c>
      <c r="N102" s="23">
        <f>+SUM(ENERO:DICIEMBRE!N102)</f>
        <v>0</v>
      </c>
      <c r="O102" s="23">
        <f>+SUM(ENERO:DICIEMBRE!O102)</f>
        <v>0</v>
      </c>
      <c r="P102" s="23">
        <f>+SUM(ENERO:DICIEMBRE!P102)</f>
        <v>0</v>
      </c>
      <c r="Q102" s="23">
        <f>+SUM(ENERO:DICIEMBRE!Q102)</f>
        <v>0</v>
      </c>
      <c r="R102" s="23">
        <f>+SUM(ENERO:DICIEMBRE!R102)</f>
        <v>0</v>
      </c>
      <c r="S102" s="23">
        <f>+SUM(ENERO:DICIEMBRE!S102)</f>
        <v>0</v>
      </c>
      <c r="T102" s="23">
        <f>+SUM(ENERO:DICIEMBRE!T102)</f>
        <v>0</v>
      </c>
      <c r="U102" s="23">
        <f>+SUM(ENERO:DICIEMBRE!U102)</f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BX102" s="4"/>
      <c r="BY102" s="4"/>
      <c r="BZ102" s="4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s="2" customFormat="1" x14ac:dyDescent="0.2">
      <c r="A103" s="2462" t="s">
        <v>128</v>
      </c>
      <c r="B103" s="2463"/>
      <c r="C103" s="2464"/>
      <c r="D103" s="231">
        <f t="shared" si="77"/>
        <v>0</v>
      </c>
      <c r="E103" s="23">
        <f>+SUM(ENERO:DICIEMBRE!E103)</f>
        <v>0</v>
      </c>
      <c r="F103" s="23">
        <f>+SUM(ENERO:DICIEMBRE!F103)</f>
        <v>0</v>
      </c>
      <c r="G103" s="23">
        <f>+SUM(ENERO:DICIEMBRE!G103)</f>
        <v>0</v>
      </c>
      <c r="H103" s="23">
        <f>+SUM(ENERO:DICIEMBRE!H103)</f>
        <v>0</v>
      </c>
      <c r="I103" s="23">
        <f>+SUM(ENERO:DICIEMBRE!I103)</f>
        <v>0</v>
      </c>
      <c r="J103" s="23">
        <f>+SUM(ENERO:DICIEMBRE!J103)</f>
        <v>0</v>
      </c>
      <c r="K103" s="23">
        <f>+SUM(ENERO:DICIEMBRE!K103)</f>
        <v>0</v>
      </c>
      <c r="L103" s="23">
        <f>+SUM(ENERO:DICIEMBRE!L103)</f>
        <v>0</v>
      </c>
      <c r="M103" s="23">
        <f>+SUM(ENERO:DICIEMBRE!M103)</f>
        <v>0</v>
      </c>
      <c r="N103" s="23">
        <f>+SUM(ENERO:DICIEMBRE!N103)</f>
        <v>0</v>
      </c>
      <c r="O103" s="23">
        <f>+SUM(ENERO:DICIEMBRE!O103)</f>
        <v>0</v>
      </c>
      <c r="P103" s="23">
        <f>+SUM(ENERO:DICIEMBRE!P103)</f>
        <v>0</v>
      </c>
      <c r="Q103" s="23">
        <f>+SUM(ENERO:DICIEMBRE!Q103)</f>
        <v>0</v>
      </c>
      <c r="R103" s="23">
        <f>+SUM(ENERO:DICIEMBRE!R103)</f>
        <v>0</v>
      </c>
      <c r="S103" s="23">
        <f>+SUM(ENERO:DICIEMBRE!S103)</f>
        <v>0</v>
      </c>
      <c r="T103" s="23">
        <f>+SUM(ENERO:DICIEMBRE!T103)</f>
        <v>0</v>
      </c>
      <c r="U103" s="23">
        <f>+SUM(ENERO:DICIEMBRE!U103)</f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BX103" s="4"/>
      <c r="BY103" s="4"/>
      <c r="BZ103" s="4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s="2" customFormat="1" x14ac:dyDescent="0.2">
      <c r="A104" s="2462" t="s">
        <v>129</v>
      </c>
      <c r="B104" s="2463"/>
      <c r="C104" s="2464"/>
      <c r="D104" s="231">
        <f t="shared" si="77"/>
        <v>0</v>
      </c>
      <c r="E104" s="23">
        <f>+SUM(ENERO:DICIEMBRE!E104)</f>
        <v>0</v>
      </c>
      <c r="F104" s="23">
        <f>+SUM(ENERO:DICIEMBRE!F104)</f>
        <v>0</v>
      </c>
      <c r="G104" s="23">
        <f>+SUM(ENERO:DICIEMBRE!G104)</f>
        <v>0</v>
      </c>
      <c r="H104" s="23">
        <f>+SUM(ENERO:DICIEMBRE!H104)</f>
        <v>0</v>
      </c>
      <c r="I104" s="23">
        <f>+SUM(ENERO:DICIEMBRE!I104)</f>
        <v>0</v>
      </c>
      <c r="J104" s="23">
        <f>+SUM(ENERO:DICIEMBRE!J104)</f>
        <v>0</v>
      </c>
      <c r="K104" s="23">
        <f>+SUM(ENERO:DICIEMBRE!K104)</f>
        <v>0</v>
      </c>
      <c r="L104" s="23">
        <f>+SUM(ENERO:DICIEMBRE!L104)</f>
        <v>0</v>
      </c>
      <c r="M104" s="23">
        <f>+SUM(ENERO:DICIEMBRE!M104)</f>
        <v>0</v>
      </c>
      <c r="N104" s="23">
        <f>+SUM(ENERO:DICIEMBRE!N104)</f>
        <v>0</v>
      </c>
      <c r="O104" s="23">
        <f>+SUM(ENERO:DICIEMBRE!O104)</f>
        <v>0</v>
      </c>
      <c r="P104" s="23">
        <f>+SUM(ENERO:DICIEMBRE!P104)</f>
        <v>0</v>
      </c>
      <c r="Q104" s="23">
        <f>+SUM(ENERO:DICIEMBRE!Q104)</f>
        <v>0</v>
      </c>
      <c r="R104" s="23">
        <f>+SUM(ENERO:DICIEMBRE!R104)</f>
        <v>0</v>
      </c>
      <c r="S104" s="23">
        <f>+SUM(ENERO:DICIEMBRE!S104)</f>
        <v>0</v>
      </c>
      <c r="T104" s="23">
        <f>+SUM(ENERO:DICIEMBRE!T104)</f>
        <v>0</v>
      </c>
      <c r="U104" s="23">
        <f>+SUM(ENERO:DICIEMBRE!U104)</f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BX104" s="4"/>
      <c r="BY104" s="4"/>
      <c r="BZ104" s="4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s="2" customFormat="1" x14ac:dyDescent="0.2">
      <c r="A105" s="2462" t="s">
        <v>130</v>
      </c>
      <c r="B105" s="2463"/>
      <c r="C105" s="2464"/>
      <c r="D105" s="231">
        <f t="shared" si="77"/>
        <v>0</v>
      </c>
      <c r="E105" s="23">
        <f>+SUM(ENERO:DICIEMBRE!E105)</f>
        <v>0</v>
      </c>
      <c r="F105" s="23">
        <f>+SUM(ENERO:DICIEMBRE!F105)</f>
        <v>0</v>
      </c>
      <c r="G105" s="23">
        <f>+SUM(ENERO:DICIEMBRE!G105)</f>
        <v>0</v>
      </c>
      <c r="H105" s="23">
        <f>+SUM(ENERO:DICIEMBRE!H105)</f>
        <v>0</v>
      </c>
      <c r="I105" s="23">
        <f>+SUM(ENERO:DICIEMBRE!I105)</f>
        <v>0</v>
      </c>
      <c r="J105" s="23">
        <f>+SUM(ENERO:DICIEMBRE!J105)</f>
        <v>0</v>
      </c>
      <c r="K105" s="23">
        <f>+SUM(ENERO:DICIEMBRE!K105)</f>
        <v>0</v>
      </c>
      <c r="L105" s="23">
        <f>+SUM(ENERO:DICIEMBRE!L105)</f>
        <v>0</v>
      </c>
      <c r="M105" s="23">
        <f>+SUM(ENERO:DICIEMBRE!M105)</f>
        <v>0</v>
      </c>
      <c r="N105" s="23">
        <f>+SUM(ENERO:DICIEMBRE!N105)</f>
        <v>0</v>
      </c>
      <c r="O105" s="23">
        <f>+SUM(ENERO:DICIEMBRE!O105)</f>
        <v>0</v>
      </c>
      <c r="P105" s="23">
        <f>+SUM(ENERO:DICIEMBRE!P105)</f>
        <v>0</v>
      </c>
      <c r="Q105" s="23">
        <f>+SUM(ENERO:DICIEMBRE!Q105)</f>
        <v>0</v>
      </c>
      <c r="R105" s="23">
        <f>+SUM(ENERO:DICIEMBRE!R105)</f>
        <v>0</v>
      </c>
      <c r="S105" s="23">
        <f>+SUM(ENERO:DICIEMBRE!S105)</f>
        <v>0</v>
      </c>
      <c r="T105" s="23">
        <f>+SUM(ENERO:DICIEMBRE!T105)</f>
        <v>0</v>
      </c>
      <c r="U105" s="23">
        <f>+SUM(ENERO:DICIEMBRE!U105)</f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BX105" s="4"/>
      <c r="BY105" s="4"/>
      <c r="BZ105" s="4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s="2" customFormat="1" x14ac:dyDescent="0.2">
      <c r="A106" s="2462" t="s">
        <v>131</v>
      </c>
      <c r="B106" s="2463"/>
      <c r="C106" s="2464"/>
      <c r="D106" s="231">
        <f t="shared" si="77"/>
        <v>0</v>
      </c>
      <c r="E106" s="23">
        <f>+SUM(ENERO:DICIEMBRE!E106)</f>
        <v>0</v>
      </c>
      <c r="F106" s="23">
        <f>+SUM(ENERO:DICIEMBRE!F106)</f>
        <v>0</v>
      </c>
      <c r="G106" s="23">
        <f>+SUM(ENERO:DICIEMBRE!G106)</f>
        <v>0</v>
      </c>
      <c r="H106" s="23">
        <f>+SUM(ENERO:DICIEMBRE!H106)</f>
        <v>0</v>
      </c>
      <c r="I106" s="23">
        <f>+SUM(ENERO:DICIEMBRE!I106)</f>
        <v>0</v>
      </c>
      <c r="J106" s="23">
        <f>+SUM(ENERO:DICIEMBRE!J106)</f>
        <v>0</v>
      </c>
      <c r="K106" s="23">
        <f>+SUM(ENERO:DICIEMBRE!K106)</f>
        <v>0</v>
      </c>
      <c r="L106" s="23">
        <f>+SUM(ENERO:DICIEMBRE!L106)</f>
        <v>0</v>
      </c>
      <c r="M106" s="23">
        <f>+SUM(ENERO:DICIEMBRE!M106)</f>
        <v>0</v>
      </c>
      <c r="N106" s="23">
        <f>+SUM(ENERO:DICIEMBRE!N106)</f>
        <v>0</v>
      </c>
      <c r="O106" s="23">
        <f>+SUM(ENERO:DICIEMBRE!O106)</f>
        <v>0</v>
      </c>
      <c r="P106" s="23">
        <f>+SUM(ENERO:DICIEMBRE!P106)</f>
        <v>0</v>
      </c>
      <c r="Q106" s="23">
        <f>+SUM(ENERO:DICIEMBRE!Q106)</f>
        <v>0</v>
      </c>
      <c r="R106" s="23">
        <f>+SUM(ENERO:DICIEMBRE!R106)</f>
        <v>0</v>
      </c>
      <c r="S106" s="23">
        <f>+SUM(ENERO:DICIEMBRE!S106)</f>
        <v>0</v>
      </c>
      <c r="T106" s="23">
        <f>+SUM(ENERO:DICIEMBRE!T106)</f>
        <v>0</v>
      </c>
      <c r="U106" s="23">
        <f>+SUM(ENERO:DICIEMBRE!U106)</f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BX106" s="4"/>
      <c r="BY106" s="4"/>
      <c r="BZ106" s="4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s="2" customFormat="1" x14ac:dyDescent="0.2">
      <c r="A107" s="2466" t="s">
        <v>132</v>
      </c>
      <c r="B107" s="2466"/>
      <c r="C107" s="2466"/>
      <c r="D107" s="231">
        <f>SUM(I107:N107)</f>
        <v>0</v>
      </c>
      <c r="E107" s="23">
        <f>+SUM(ENERO:DICIEMBRE!E107)</f>
        <v>0</v>
      </c>
      <c r="F107" s="23">
        <f>+SUM(ENERO:DICIEMBRE!F107)</f>
        <v>0</v>
      </c>
      <c r="G107" s="94"/>
      <c r="H107" s="240"/>
      <c r="I107" s="23">
        <f>+SUM(ENERO:DICIEMBRE!I107)</f>
        <v>0</v>
      </c>
      <c r="J107" s="23">
        <f>+SUM(ENERO:DICIEMBRE!J107)</f>
        <v>0</v>
      </c>
      <c r="K107" s="23">
        <f>+SUM(ENERO:DICIEMBRE!K107)</f>
        <v>0</v>
      </c>
      <c r="L107" s="23">
        <f>+SUM(ENERO:DICIEMBRE!L107)</f>
        <v>0</v>
      </c>
      <c r="M107" s="23">
        <f>+SUM(ENERO:DICIEMBRE!M107)</f>
        <v>0</v>
      </c>
      <c r="N107" s="23">
        <f>+SUM(ENERO:DICIEMBRE!N107)</f>
        <v>0</v>
      </c>
      <c r="O107" s="23">
        <f>+SUM(ENERO:DICIEMBRE!O107)</f>
        <v>0</v>
      </c>
      <c r="P107" s="23">
        <f>+SUM(ENERO:DICIEMBRE!P107)</f>
        <v>0</v>
      </c>
      <c r="Q107" s="23">
        <f>+SUM(ENERO:DICIEMBRE!Q107)</f>
        <v>0</v>
      </c>
      <c r="R107" s="23">
        <f>+SUM(ENERO:DICIEMBRE!R107)</f>
        <v>0</v>
      </c>
      <c r="S107" s="23">
        <f>+SUM(ENERO:DICIEMBRE!S107)</f>
        <v>0</v>
      </c>
      <c r="T107" s="23">
        <f>+SUM(ENERO:DICIEMBRE!T107)</f>
        <v>0</v>
      </c>
      <c r="U107" s="23">
        <f>+SUM(ENERO:DICIEMBRE!U107)</f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BX107" s="4"/>
      <c r="BY107" s="4"/>
      <c r="BZ107" s="4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s="2" customFormat="1" x14ac:dyDescent="0.2">
      <c r="A108" s="2466" t="s">
        <v>133</v>
      </c>
      <c r="B108" s="2466"/>
      <c r="C108" s="2466"/>
      <c r="D108" s="231">
        <f>SUM(I108:N108)</f>
        <v>0</v>
      </c>
      <c r="E108" s="23">
        <f>+SUM(ENERO:DICIEMBRE!E108)</f>
        <v>0</v>
      </c>
      <c r="F108" s="23">
        <f>+SUM(ENERO:DICIEMBRE!F108)</f>
        <v>0</v>
      </c>
      <c r="G108" s="238"/>
      <c r="H108" s="241"/>
      <c r="I108" s="23">
        <f>+SUM(ENERO:DICIEMBRE!I108)</f>
        <v>0</v>
      </c>
      <c r="J108" s="23">
        <f>+SUM(ENERO:DICIEMBRE!J108)</f>
        <v>0</v>
      </c>
      <c r="K108" s="23">
        <f>+SUM(ENERO:DICIEMBRE!K108)</f>
        <v>0</v>
      </c>
      <c r="L108" s="23">
        <f>+SUM(ENERO:DICIEMBRE!L108)</f>
        <v>0</v>
      </c>
      <c r="M108" s="23">
        <f>+SUM(ENERO:DICIEMBRE!M108)</f>
        <v>0</v>
      </c>
      <c r="N108" s="23">
        <f>+SUM(ENERO:DICIEMBRE!N108)</f>
        <v>0</v>
      </c>
      <c r="O108" s="23">
        <f>+SUM(ENERO:DICIEMBRE!O108)</f>
        <v>0</v>
      </c>
      <c r="P108" s="23">
        <f>+SUM(ENERO:DICIEMBRE!P108)</f>
        <v>0</v>
      </c>
      <c r="Q108" s="23">
        <f>+SUM(ENERO:DICIEMBRE!Q108)</f>
        <v>0</v>
      </c>
      <c r="R108" s="23">
        <f>+SUM(ENERO:DICIEMBRE!R108)</f>
        <v>0</v>
      </c>
      <c r="S108" s="23">
        <f>+SUM(ENERO:DICIEMBRE!S108)</f>
        <v>0</v>
      </c>
      <c r="T108" s="23">
        <f>+SUM(ENERO:DICIEMBRE!T108)</f>
        <v>0</v>
      </c>
      <c r="U108" s="23">
        <f>+SUM(ENERO:DICIEMBRE!U108)</f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BX108" s="4"/>
      <c r="BY108" s="4"/>
      <c r="BZ108" s="4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s="2" customFormat="1" x14ac:dyDescent="0.2">
      <c r="A109" s="2462" t="s">
        <v>134</v>
      </c>
      <c r="B109" s="2463"/>
      <c r="C109" s="2464"/>
      <c r="D109" s="231">
        <f>SUM(J109:N109)</f>
        <v>82</v>
      </c>
      <c r="E109" s="23">
        <f>+SUM(ENERO:DICIEMBRE!E109)</f>
        <v>29</v>
      </c>
      <c r="F109" s="23">
        <f>+SUM(ENERO:DICIEMBRE!F109)</f>
        <v>53</v>
      </c>
      <c r="G109" s="238"/>
      <c r="H109" s="241"/>
      <c r="I109" s="241"/>
      <c r="J109" s="23">
        <f>+SUM(ENERO:DICIEMBRE!J109)</f>
        <v>0</v>
      </c>
      <c r="K109" s="23">
        <f>+SUM(ENERO:DICIEMBRE!K109)</f>
        <v>11</v>
      </c>
      <c r="L109" s="23">
        <f>+SUM(ENERO:DICIEMBRE!L109)</f>
        <v>13</v>
      </c>
      <c r="M109" s="23">
        <f>+SUM(ENERO:DICIEMBRE!M109)</f>
        <v>53</v>
      </c>
      <c r="N109" s="23">
        <f>+SUM(ENERO:DICIEMBRE!N109)</f>
        <v>5</v>
      </c>
      <c r="O109" s="23">
        <f>+SUM(ENERO:DICIEMBRE!O109)</f>
        <v>0</v>
      </c>
      <c r="P109" s="23">
        <f>+SUM(ENERO:DICIEMBRE!P109)</f>
        <v>82</v>
      </c>
      <c r="Q109" s="23">
        <f>+SUM(ENERO:DICIEMBRE!Q109)</f>
        <v>2</v>
      </c>
      <c r="R109" s="23">
        <f>+SUM(ENERO:DICIEMBRE!R109)</f>
        <v>0</v>
      </c>
      <c r="S109" s="23">
        <f>+SUM(ENERO:DICIEMBRE!S109)</f>
        <v>0</v>
      </c>
      <c r="T109" s="23">
        <f>+SUM(ENERO:DICIEMBRE!T109)</f>
        <v>0</v>
      </c>
      <c r="U109" s="23">
        <f>+SUM(ENERO:DICIEMBRE!U109)</f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BX109" s="4"/>
      <c r="BY109" s="4"/>
      <c r="BZ109" s="4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s="2" customFormat="1" x14ac:dyDescent="0.2">
      <c r="A110" s="2462" t="s">
        <v>135</v>
      </c>
      <c r="B110" s="2463"/>
      <c r="C110" s="2464"/>
      <c r="D110" s="231">
        <f t="shared" si="77"/>
        <v>0</v>
      </c>
      <c r="E110" s="23">
        <f>+SUM(ENERO:DICIEMBRE!E110)</f>
        <v>0</v>
      </c>
      <c r="F110" s="23">
        <f>+SUM(ENERO:DICIEMBRE!F110)</f>
        <v>0</v>
      </c>
      <c r="G110" s="238"/>
      <c r="H110" s="241"/>
      <c r="I110" s="241"/>
      <c r="J110" s="241"/>
      <c r="K110" s="241"/>
      <c r="L110" s="23">
        <f>+SUM(ENERO:DICIEMBRE!L110)</f>
        <v>0</v>
      </c>
      <c r="M110" s="23">
        <f>+SUM(ENERO:DICIEMBRE!M110)</f>
        <v>0</v>
      </c>
      <c r="N110" s="23">
        <f>+SUM(ENERO:DICIEMBRE!N110)</f>
        <v>0</v>
      </c>
      <c r="O110" s="23">
        <f>+SUM(ENERO:DICIEMBRE!O110)</f>
        <v>0</v>
      </c>
      <c r="P110" s="23">
        <f>+SUM(ENERO:DICIEMBRE!P110)</f>
        <v>0</v>
      </c>
      <c r="Q110" s="23">
        <f>+SUM(ENERO:DICIEMBRE!Q110)</f>
        <v>0</v>
      </c>
      <c r="R110" s="23">
        <f>+SUM(ENERO:DICIEMBRE!R110)</f>
        <v>0</v>
      </c>
      <c r="S110" s="23">
        <f>+SUM(ENERO:DICIEMBRE!S110)</f>
        <v>0</v>
      </c>
      <c r="T110" s="23">
        <f>+SUM(ENERO:DICIEMBRE!T110)</f>
        <v>0</v>
      </c>
      <c r="U110" s="23">
        <f>+SUM(ENERO:DICIEMBRE!U110)</f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BX110" s="4"/>
      <c r="BY110" s="4"/>
      <c r="BZ110" s="4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s="2" customFormat="1" x14ac:dyDescent="0.2">
      <c r="A111" s="2470" t="s">
        <v>136</v>
      </c>
      <c r="B111" s="2470"/>
      <c r="C111" s="2470"/>
      <c r="D111" s="231">
        <f t="shared" si="77"/>
        <v>0</v>
      </c>
      <c r="E111" s="23">
        <f>+SUM(ENERO:DICIEMBRE!E111)</f>
        <v>0</v>
      </c>
      <c r="F111" s="23">
        <f>+SUM(ENERO:DICIEMBRE!F111)</f>
        <v>0</v>
      </c>
      <c r="G111" s="23">
        <f>+SUM(ENERO:DICIEMBRE!G111)</f>
        <v>0</v>
      </c>
      <c r="H111" s="23">
        <f>+SUM(ENERO:DICIEMBRE!H111)</f>
        <v>0</v>
      </c>
      <c r="I111" s="23">
        <f>+SUM(ENERO:DICIEMBRE!I111)</f>
        <v>0</v>
      </c>
      <c r="J111" s="23">
        <f>+SUM(ENERO:DICIEMBRE!J111)</f>
        <v>0</v>
      </c>
      <c r="K111" s="23">
        <f>+SUM(ENERO:DICIEMBRE!K111)</f>
        <v>0</v>
      </c>
      <c r="L111" s="23">
        <f>+SUM(ENERO:DICIEMBRE!L111)</f>
        <v>0</v>
      </c>
      <c r="M111" s="23">
        <f>+SUM(ENERO:DICIEMBRE!M111)</f>
        <v>0</v>
      </c>
      <c r="N111" s="23">
        <f>+SUM(ENERO:DICIEMBRE!N111)</f>
        <v>0</v>
      </c>
      <c r="O111" s="23">
        <f>+SUM(ENERO:DICIEMBRE!O111)</f>
        <v>0</v>
      </c>
      <c r="P111" s="23">
        <f>+SUM(ENERO:DICIEMBRE!P111)</f>
        <v>0</v>
      </c>
      <c r="Q111" s="23">
        <f>+SUM(ENERO:DICIEMBRE!Q111)</f>
        <v>0</v>
      </c>
      <c r="R111" s="23">
        <f>+SUM(ENERO:DICIEMBRE!R111)</f>
        <v>0</v>
      </c>
      <c r="S111" s="23">
        <f>+SUM(ENERO:DICIEMBRE!S111)</f>
        <v>0</v>
      </c>
      <c r="T111" s="23">
        <f>+SUM(ENERO:DICIEMBRE!T111)</f>
        <v>0</v>
      </c>
      <c r="U111" s="23">
        <f>+SUM(ENERO:DICIEMBRE!U111)</f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BX111" s="4"/>
      <c r="BY111" s="4"/>
      <c r="BZ111" s="4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s="2" customFormat="1" x14ac:dyDescent="0.2">
      <c r="A112" s="2467" t="s">
        <v>137</v>
      </c>
      <c r="B112" s="2468"/>
      <c r="C112" s="2469"/>
      <c r="D112" s="231">
        <f>SUM(L112:N112)</f>
        <v>224</v>
      </c>
      <c r="E112" s="23">
        <f>+SUM(ENERO:DICIEMBRE!E112)</f>
        <v>64</v>
      </c>
      <c r="F112" s="23">
        <f>+SUM(ENERO:DICIEMBRE!F112)</f>
        <v>160</v>
      </c>
      <c r="G112" s="228"/>
      <c r="H112" s="237"/>
      <c r="I112" s="237"/>
      <c r="J112" s="237"/>
      <c r="K112" s="237"/>
      <c r="L112" s="23">
        <f>+SUM(ENERO:DICIEMBRE!L112)</f>
        <v>3</v>
      </c>
      <c r="M112" s="23">
        <f>+SUM(ENERO:DICIEMBRE!M112)</f>
        <v>113</v>
      </c>
      <c r="N112" s="23">
        <f>+SUM(ENERO:DICIEMBRE!N112)</f>
        <v>108</v>
      </c>
      <c r="O112" s="23">
        <f>+SUM(ENERO:DICIEMBRE!O112)</f>
        <v>13</v>
      </c>
      <c r="P112" s="23">
        <f>+SUM(ENERO:DICIEMBRE!P112)</f>
        <v>224</v>
      </c>
      <c r="Q112" s="23">
        <f>+SUM(ENERO:DICIEMBRE!Q112)</f>
        <v>0</v>
      </c>
      <c r="R112" s="23">
        <f>+SUM(ENERO:DICIEMBRE!R112)</f>
        <v>0</v>
      </c>
      <c r="S112" s="23">
        <f>+SUM(ENERO:DICIEMBRE!S112)</f>
        <v>0</v>
      </c>
      <c r="T112" s="23">
        <f>+SUM(ENERO:DICIEMBRE!T112)</f>
        <v>0</v>
      </c>
      <c r="U112" s="23">
        <f>+SUM(ENERO:DICIEMBRE!U112)</f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BX112" s="4"/>
      <c r="BY112" s="4"/>
      <c r="BZ112" s="4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s="2" customFormat="1" x14ac:dyDescent="0.2">
      <c r="A113" s="2467" t="s">
        <v>138</v>
      </c>
      <c r="B113" s="2468"/>
      <c r="C113" s="2469"/>
      <c r="D113" s="231">
        <f t="shared" ref="D113:D119" si="81">SUM(L113:N113)</f>
        <v>0</v>
      </c>
      <c r="E113" s="23">
        <f>+SUM(ENERO:DICIEMBRE!E113)</f>
        <v>0</v>
      </c>
      <c r="F113" s="23">
        <f>+SUM(ENERO:DICIEMBRE!F113)</f>
        <v>0</v>
      </c>
      <c r="G113" s="228"/>
      <c r="H113" s="237"/>
      <c r="I113" s="237"/>
      <c r="J113" s="237"/>
      <c r="K113" s="237"/>
      <c r="L113" s="23">
        <f>+SUM(ENERO:DICIEMBRE!L113)</f>
        <v>0</v>
      </c>
      <c r="M113" s="23">
        <f>+SUM(ENERO:DICIEMBRE!M113)</f>
        <v>0</v>
      </c>
      <c r="N113" s="23">
        <f>+SUM(ENERO:DICIEMBRE!N113)</f>
        <v>0</v>
      </c>
      <c r="O113" s="23">
        <f>+SUM(ENERO:DICIEMBRE!O113)</f>
        <v>0</v>
      </c>
      <c r="P113" s="23">
        <f>+SUM(ENERO:DICIEMBRE!P113)</f>
        <v>0</v>
      </c>
      <c r="Q113" s="23">
        <f>+SUM(ENERO:DICIEMBRE!Q113)</f>
        <v>0</v>
      </c>
      <c r="R113" s="23">
        <f>+SUM(ENERO:DICIEMBRE!R113)</f>
        <v>0</v>
      </c>
      <c r="S113" s="23">
        <f>+SUM(ENERO:DICIEMBRE!S113)</f>
        <v>0</v>
      </c>
      <c r="T113" s="23">
        <f>+SUM(ENERO:DICIEMBRE!T113)</f>
        <v>0</v>
      </c>
      <c r="U113" s="23">
        <f>+SUM(ENERO:DICIEMBRE!U113)</f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BX113" s="4"/>
      <c r="BY113" s="4"/>
      <c r="BZ113" s="4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s="2" customFormat="1" x14ac:dyDescent="0.2">
      <c r="A114" s="2470" t="s">
        <v>139</v>
      </c>
      <c r="B114" s="2470"/>
      <c r="C114" s="2470"/>
      <c r="D114" s="231">
        <f t="shared" si="81"/>
        <v>0</v>
      </c>
      <c r="E114" s="23">
        <f>+SUM(ENERO:DICIEMBRE!E114)</f>
        <v>0</v>
      </c>
      <c r="F114" s="23">
        <f>+SUM(ENERO:DICIEMBRE!F114)</f>
        <v>0</v>
      </c>
      <c r="G114" s="228"/>
      <c r="H114" s="237"/>
      <c r="I114" s="237"/>
      <c r="J114" s="237"/>
      <c r="K114" s="237"/>
      <c r="L114" s="23">
        <f>+SUM(ENERO:DICIEMBRE!L114)</f>
        <v>0</v>
      </c>
      <c r="M114" s="23">
        <f>+SUM(ENERO:DICIEMBRE!M114)</f>
        <v>0</v>
      </c>
      <c r="N114" s="23">
        <f>+SUM(ENERO:DICIEMBRE!N114)</f>
        <v>0</v>
      </c>
      <c r="O114" s="23">
        <f>+SUM(ENERO:DICIEMBRE!O114)</f>
        <v>0</v>
      </c>
      <c r="P114" s="23">
        <f>+SUM(ENERO:DICIEMBRE!P114)</f>
        <v>0</v>
      </c>
      <c r="Q114" s="23">
        <f>+SUM(ENERO:DICIEMBRE!Q114)</f>
        <v>0</v>
      </c>
      <c r="R114" s="23">
        <f>+SUM(ENERO:DICIEMBRE!R114)</f>
        <v>0</v>
      </c>
      <c r="S114" s="23">
        <f>+SUM(ENERO:DICIEMBRE!S114)</f>
        <v>0</v>
      </c>
      <c r="T114" s="23">
        <f>+SUM(ENERO:DICIEMBRE!T114)</f>
        <v>0</v>
      </c>
      <c r="U114" s="23">
        <f>+SUM(ENERO:DICIEMBRE!U114)</f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BX114" s="4"/>
      <c r="BY114" s="4"/>
      <c r="BZ114" s="4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s="2" customFormat="1" x14ac:dyDescent="0.2">
      <c r="A115" s="2466" t="s">
        <v>140</v>
      </c>
      <c r="B115" s="2466"/>
      <c r="C115" s="2466"/>
      <c r="D115" s="231">
        <f t="shared" si="81"/>
        <v>0</v>
      </c>
      <c r="E115" s="23">
        <f>+SUM(ENERO:DICIEMBRE!E115)</f>
        <v>0</v>
      </c>
      <c r="F115" s="23">
        <f>+SUM(ENERO:DICIEMBRE!F115)</f>
        <v>0</v>
      </c>
      <c r="G115" s="228"/>
      <c r="H115" s="237"/>
      <c r="I115" s="237"/>
      <c r="J115" s="237"/>
      <c r="K115" s="237"/>
      <c r="L115" s="23">
        <f>+SUM(ENERO:DICIEMBRE!L115)</f>
        <v>0</v>
      </c>
      <c r="M115" s="23">
        <f>+SUM(ENERO:DICIEMBRE!M115)</f>
        <v>0</v>
      </c>
      <c r="N115" s="23">
        <f>+SUM(ENERO:DICIEMBRE!N115)</f>
        <v>0</v>
      </c>
      <c r="O115" s="23">
        <f>+SUM(ENERO:DICIEMBRE!O115)</f>
        <v>0</v>
      </c>
      <c r="P115" s="23">
        <f>+SUM(ENERO:DICIEMBRE!P115)</f>
        <v>0</v>
      </c>
      <c r="Q115" s="23">
        <f>+SUM(ENERO:DICIEMBRE!Q115)</f>
        <v>0</v>
      </c>
      <c r="R115" s="23">
        <f>+SUM(ENERO:DICIEMBRE!R115)</f>
        <v>0</v>
      </c>
      <c r="S115" s="23">
        <f>+SUM(ENERO:DICIEMBRE!S115)</f>
        <v>0</v>
      </c>
      <c r="T115" s="23">
        <f>+SUM(ENERO:DICIEMBRE!T115)</f>
        <v>0</v>
      </c>
      <c r="U115" s="23">
        <f>+SUM(ENERO:DICIEMBRE!U115)</f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BX115" s="4"/>
      <c r="BY115" s="4"/>
      <c r="BZ115" s="4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s="2" customFormat="1" x14ac:dyDescent="0.2">
      <c r="A116" s="2466" t="s">
        <v>141</v>
      </c>
      <c r="B116" s="2466"/>
      <c r="C116" s="2466"/>
      <c r="D116" s="231">
        <f t="shared" si="81"/>
        <v>0</v>
      </c>
      <c r="E116" s="23">
        <f>+SUM(ENERO:DICIEMBRE!E116)</f>
        <v>0</v>
      </c>
      <c r="F116" s="23">
        <f>+SUM(ENERO:DICIEMBRE!F116)</f>
        <v>0</v>
      </c>
      <c r="G116" s="228"/>
      <c r="H116" s="237"/>
      <c r="I116" s="237"/>
      <c r="J116" s="237"/>
      <c r="K116" s="237"/>
      <c r="L116" s="23">
        <f>+SUM(ENERO:DICIEMBRE!L116)</f>
        <v>0</v>
      </c>
      <c r="M116" s="23">
        <f>+SUM(ENERO:DICIEMBRE!M116)</f>
        <v>0</v>
      </c>
      <c r="N116" s="23">
        <f>+SUM(ENERO:DICIEMBRE!N116)</f>
        <v>0</v>
      </c>
      <c r="O116" s="23">
        <f>+SUM(ENERO:DICIEMBRE!O116)</f>
        <v>0</v>
      </c>
      <c r="P116" s="23">
        <f>+SUM(ENERO:DICIEMBRE!P116)</f>
        <v>0</v>
      </c>
      <c r="Q116" s="23">
        <f>+SUM(ENERO:DICIEMBRE!Q116)</f>
        <v>0</v>
      </c>
      <c r="R116" s="23">
        <f>+SUM(ENERO:DICIEMBRE!R116)</f>
        <v>0</v>
      </c>
      <c r="S116" s="23">
        <f>+SUM(ENERO:DICIEMBRE!S116)</f>
        <v>0</v>
      </c>
      <c r="T116" s="23">
        <f>+SUM(ENERO:DICIEMBRE!T116)</f>
        <v>0</v>
      </c>
      <c r="U116" s="23">
        <f>+SUM(ENERO:DICIEMBRE!U116)</f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BX116" s="4"/>
      <c r="BY116" s="4"/>
      <c r="BZ116" s="4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s="2" customFormat="1" x14ac:dyDescent="0.2">
      <c r="A117" s="2471" t="s">
        <v>142</v>
      </c>
      <c r="B117" s="2472"/>
      <c r="C117" s="2473"/>
      <c r="D117" s="231">
        <f t="shared" si="81"/>
        <v>50</v>
      </c>
      <c r="E117" s="23">
        <f>+SUM(ENERO:DICIEMBRE!E117)</f>
        <v>12</v>
      </c>
      <c r="F117" s="23">
        <f>+SUM(ENERO:DICIEMBRE!F117)</f>
        <v>38</v>
      </c>
      <c r="G117" s="228"/>
      <c r="H117" s="237"/>
      <c r="I117" s="237"/>
      <c r="J117" s="237"/>
      <c r="K117" s="237"/>
      <c r="L117" s="23">
        <f>+SUM(ENERO:DICIEMBRE!L117)</f>
        <v>1</v>
      </c>
      <c r="M117" s="23">
        <f>+SUM(ENERO:DICIEMBRE!M117)</f>
        <v>24</v>
      </c>
      <c r="N117" s="23">
        <f>+SUM(ENERO:DICIEMBRE!N117)</f>
        <v>25</v>
      </c>
      <c r="O117" s="23">
        <f>+SUM(ENERO:DICIEMBRE!O117)</f>
        <v>1</v>
      </c>
      <c r="P117" s="23">
        <f>+SUM(ENERO:DICIEMBRE!P117)</f>
        <v>50</v>
      </c>
      <c r="Q117" s="23">
        <f>+SUM(ENERO:DICIEMBRE!Q117)</f>
        <v>0</v>
      </c>
      <c r="R117" s="23">
        <f>+SUM(ENERO:DICIEMBRE!R117)</f>
        <v>0</v>
      </c>
      <c r="S117" s="23">
        <f>+SUM(ENERO:DICIEMBRE!S117)</f>
        <v>0</v>
      </c>
      <c r="T117" s="23">
        <f>+SUM(ENERO:DICIEMBRE!T117)</f>
        <v>0</v>
      </c>
      <c r="U117" s="23">
        <f>+SUM(ENERO:DICIEMBRE!U117)</f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BX117" s="4"/>
      <c r="BY117" s="4"/>
      <c r="BZ117" s="4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s="2" customFormat="1" x14ac:dyDescent="0.2">
      <c r="A118" s="2462" t="s">
        <v>143</v>
      </c>
      <c r="B118" s="2463"/>
      <c r="C118" s="2464"/>
      <c r="D118" s="231">
        <f t="shared" si="81"/>
        <v>0</v>
      </c>
      <c r="E118" s="23">
        <f>+SUM(ENERO:DICIEMBRE!E118)</f>
        <v>0</v>
      </c>
      <c r="F118" s="23">
        <f>+SUM(ENERO:DICIEMBRE!F118)</f>
        <v>0</v>
      </c>
      <c r="G118" s="228"/>
      <c r="H118" s="237"/>
      <c r="I118" s="237"/>
      <c r="J118" s="237"/>
      <c r="K118" s="237"/>
      <c r="L118" s="23">
        <f>+SUM(ENERO:DICIEMBRE!L118)</f>
        <v>0</v>
      </c>
      <c r="M118" s="23">
        <f>+SUM(ENERO:DICIEMBRE!M118)</f>
        <v>0</v>
      </c>
      <c r="N118" s="23">
        <f>+SUM(ENERO:DICIEMBRE!N118)</f>
        <v>0</v>
      </c>
      <c r="O118" s="23">
        <f>+SUM(ENERO:DICIEMBRE!O118)</f>
        <v>0</v>
      </c>
      <c r="P118" s="23">
        <f>+SUM(ENERO:DICIEMBRE!P118)</f>
        <v>0</v>
      </c>
      <c r="Q118" s="23">
        <f>+SUM(ENERO:DICIEMBRE!Q118)</f>
        <v>0</v>
      </c>
      <c r="R118" s="23">
        <f>+SUM(ENERO:DICIEMBRE!R118)</f>
        <v>0</v>
      </c>
      <c r="S118" s="23">
        <f>+SUM(ENERO:DICIEMBRE!S118)</f>
        <v>0</v>
      </c>
      <c r="T118" s="23">
        <f>+SUM(ENERO:DICIEMBRE!T118)</f>
        <v>0</v>
      </c>
      <c r="U118" s="23">
        <f>+SUM(ENERO:DICIEMBRE!U118)</f>
        <v>0</v>
      </c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BX118" s="4"/>
      <c r="BY118" s="4"/>
      <c r="BZ118" s="4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s="2" customFormat="1" x14ac:dyDescent="0.2">
      <c r="A119" s="2462" t="s">
        <v>144</v>
      </c>
      <c r="B119" s="2463"/>
      <c r="C119" s="2464"/>
      <c r="D119" s="231">
        <f t="shared" si="81"/>
        <v>0</v>
      </c>
      <c r="E119" s="23">
        <f>+SUM(ENERO:DICIEMBRE!E119)</f>
        <v>0</v>
      </c>
      <c r="F119" s="23">
        <f>+SUM(ENERO:DICIEMBRE!F119)</f>
        <v>0</v>
      </c>
      <c r="G119" s="228"/>
      <c r="H119" s="237"/>
      <c r="I119" s="237"/>
      <c r="J119" s="237"/>
      <c r="K119" s="237"/>
      <c r="L119" s="23">
        <f>+SUM(ENERO:DICIEMBRE!L119)</f>
        <v>0</v>
      </c>
      <c r="M119" s="23">
        <f>+SUM(ENERO:DICIEMBRE!M119)</f>
        <v>0</v>
      </c>
      <c r="N119" s="23">
        <f>+SUM(ENERO:DICIEMBRE!N119)</f>
        <v>0</v>
      </c>
      <c r="O119" s="23">
        <f>+SUM(ENERO:DICIEMBRE!O119)</f>
        <v>0</v>
      </c>
      <c r="P119" s="23">
        <f>+SUM(ENERO:DICIEMBRE!P119)</f>
        <v>0</v>
      </c>
      <c r="Q119" s="23">
        <f>+SUM(ENERO:DICIEMBRE!Q119)</f>
        <v>0</v>
      </c>
      <c r="R119" s="23">
        <f>+SUM(ENERO:DICIEMBRE!R119)</f>
        <v>0</v>
      </c>
      <c r="S119" s="23">
        <f>+SUM(ENERO:DICIEMBRE!S119)</f>
        <v>0</v>
      </c>
      <c r="T119" s="23">
        <f>+SUM(ENERO:DICIEMBRE!T119)</f>
        <v>0</v>
      </c>
      <c r="U119" s="23">
        <f>+SUM(ENERO:DICIEMBRE!U119)</f>
        <v>0</v>
      </c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BX119" s="4"/>
      <c r="BY119" s="4"/>
      <c r="BZ119" s="4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s="2" customFormat="1" x14ac:dyDescent="0.2">
      <c r="A120" s="2462" t="s">
        <v>145</v>
      </c>
      <c r="B120" s="2463"/>
      <c r="C120" s="2464"/>
      <c r="D120" s="231">
        <f t="shared" si="77"/>
        <v>0</v>
      </c>
      <c r="E120" s="23">
        <f>+SUM(ENERO:DICIEMBRE!E120)</f>
        <v>0</v>
      </c>
      <c r="F120" s="23">
        <f>+SUM(ENERO:DICIEMBRE!F120)</f>
        <v>0</v>
      </c>
      <c r="G120" s="23">
        <f>+SUM(ENERO:DICIEMBRE!G120)</f>
        <v>0</v>
      </c>
      <c r="H120" s="23">
        <f>+SUM(ENERO:DICIEMBRE!H120)</f>
        <v>0</v>
      </c>
      <c r="I120" s="23">
        <f>+SUM(ENERO:DICIEMBRE!I120)</f>
        <v>0</v>
      </c>
      <c r="J120" s="23">
        <f>+SUM(ENERO:DICIEMBRE!J120)</f>
        <v>0</v>
      </c>
      <c r="K120" s="23">
        <f>+SUM(ENERO:DICIEMBRE!K120)</f>
        <v>0</v>
      </c>
      <c r="L120" s="23">
        <f>+SUM(ENERO:DICIEMBRE!L120)</f>
        <v>0</v>
      </c>
      <c r="M120" s="23">
        <f>+SUM(ENERO:DICIEMBRE!M120)</f>
        <v>0</v>
      </c>
      <c r="N120" s="23">
        <f>+SUM(ENERO:DICIEMBRE!N120)</f>
        <v>0</v>
      </c>
      <c r="O120" s="23">
        <f>+SUM(ENERO:DICIEMBRE!O120)</f>
        <v>0</v>
      </c>
      <c r="P120" s="23">
        <f>+SUM(ENERO:DICIEMBRE!P120)</f>
        <v>0</v>
      </c>
      <c r="Q120" s="23">
        <f>+SUM(ENERO:DICIEMBRE!Q120)</f>
        <v>0</v>
      </c>
      <c r="R120" s="23">
        <f>+SUM(ENERO:DICIEMBRE!R120)</f>
        <v>0</v>
      </c>
      <c r="S120" s="23">
        <f>+SUM(ENERO:DICIEMBRE!S120)</f>
        <v>0</v>
      </c>
      <c r="T120" s="23">
        <f>+SUM(ENERO:DICIEMBRE!T120)</f>
        <v>0</v>
      </c>
      <c r="U120" s="23">
        <f>+SUM(ENERO:DICIEMBRE!U120)</f>
        <v>0</v>
      </c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BX120" s="4"/>
      <c r="BY120" s="4"/>
      <c r="BZ120" s="4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s="2" customFormat="1" x14ac:dyDescent="0.2">
      <c r="A121" s="2462" t="s">
        <v>146</v>
      </c>
      <c r="B121" s="2463"/>
      <c r="C121" s="2464"/>
      <c r="D121" s="231">
        <f t="shared" si="77"/>
        <v>0</v>
      </c>
      <c r="E121" s="23">
        <f>+SUM(ENERO:DICIEMBRE!E121)</f>
        <v>0</v>
      </c>
      <c r="F121" s="23">
        <f>+SUM(ENERO:DICIEMBRE!F121)</f>
        <v>0</v>
      </c>
      <c r="G121" s="23">
        <f>+SUM(ENERO:DICIEMBRE!G121)</f>
        <v>0</v>
      </c>
      <c r="H121" s="23">
        <f>+SUM(ENERO:DICIEMBRE!H121)</f>
        <v>0</v>
      </c>
      <c r="I121" s="23">
        <f>+SUM(ENERO:DICIEMBRE!I121)</f>
        <v>0</v>
      </c>
      <c r="J121" s="23">
        <f>+SUM(ENERO:DICIEMBRE!J121)</f>
        <v>0</v>
      </c>
      <c r="K121" s="23">
        <f>+SUM(ENERO:DICIEMBRE!K121)</f>
        <v>0</v>
      </c>
      <c r="L121" s="23">
        <f>+SUM(ENERO:DICIEMBRE!L121)</f>
        <v>0</v>
      </c>
      <c r="M121" s="23">
        <f>+SUM(ENERO:DICIEMBRE!M121)</f>
        <v>0</v>
      </c>
      <c r="N121" s="23">
        <f>+SUM(ENERO:DICIEMBRE!N121)</f>
        <v>0</v>
      </c>
      <c r="O121" s="23">
        <f>+SUM(ENERO:DICIEMBRE!O121)</f>
        <v>0</v>
      </c>
      <c r="P121" s="23">
        <f>+SUM(ENERO:DICIEMBRE!P121)</f>
        <v>0</v>
      </c>
      <c r="Q121" s="23">
        <f>+SUM(ENERO:DICIEMBRE!Q121)</f>
        <v>0</v>
      </c>
      <c r="R121" s="23">
        <f>+SUM(ENERO:DICIEMBRE!R121)</f>
        <v>0</v>
      </c>
      <c r="S121" s="23">
        <f>+SUM(ENERO:DICIEMBRE!S121)</f>
        <v>0</v>
      </c>
      <c r="T121" s="23">
        <f>+SUM(ENERO:DICIEMBRE!T121)</f>
        <v>0</v>
      </c>
      <c r="U121" s="23">
        <f>+SUM(ENERO:DICIEMBRE!U121)</f>
        <v>0</v>
      </c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BX121" s="4"/>
      <c r="BY121" s="4"/>
      <c r="BZ121" s="4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s="2" customFormat="1" x14ac:dyDescent="0.2">
      <c r="A122" s="2462" t="s">
        <v>147</v>
      </c>
      <c r="B122" s="2463"/>
      <c r="C122" s="2464"/>
      <c r="D122" s="231">
        <f t="shared" si="77"/>
        <v>0</v>
      </c>
      <c r="E122" s="23">
        <f>+SUM(ENERO:DICIEMBRE!E122)</f>
        <v>0</v>
      </c>
      <c r="F122" s="23">
        <f>+SUM(ENERO:DICIEMBRE!F122)</f>
        <v>0</v>
      </c>
      <c r="G122" s="23">
        <f>+SUM(ENERO:DICIEMBRE!G122)</f>
        <v>0</v>
      </c>
      <c r="H122" s="23">
        <f>+SUM(ENERO:DICIEMBRE!H122)</f>
        <v>0</v>
      </c>
      <c r="I122" s="23">
        <f>+SUM(ENERO:DICIEMBRE!I122)</f>
        <v>0</v>
      </c>
      <c r="J122" s="23">
        <f>+SUM(ENERO:DICIEMBRE!J122)</f>
        <v>0</v>
      </c>
      <c r="K122" s="23">
        <f>+SUM(ENERO:DICIEMBRE!K122)</f>
        <v>0</v>
      </c>
      <c r="L122" s="23">
        <f>+SUM(ENERO:DICIEMBRE!L122)</f>
        <v>0</v>
      </c>
      <c r="M122" s="23">
        <f>+SUM(ENERO:DICIEMBRE!M122)</f>
        <v>0</v>
      </c>
      <c r="N122" s="23">
        <f>+SUM(ENERO:DICIEMBRE!N122)</f>
        <v>0</v>
      </c>
      <c r="O122" s="23">
        <f>+SUM(ENERO:DICIEMBRE!O122)</f>
        <v>0</v>
      </c>
      <c r="P122" s="23">
        <f>+SUM(ENERO:DICIEMBRE!P122)</f>
        <v>0</v>
      </c>
      <c r="Q122" s="23">
        <f>+SUM(ENERO:DICIEMBRE!Q122)</f>
        <v>0</v>
      </c>
      <c r="R122" s="23">
        <f>+SUM(ENERO:DICIEMBRE!R122)</f>
        <v>0</v>
      </c>
      <c r="S122" s="23">
        <f>+SUM(ENERO:DICIEMBRE!S122)</f>
        <v>0</v>
      </c>
      <c r="T122" s="23">
        <f>+SUM(ENERO:DICIEMBRE!T122)</f>
        <v>0</v>
      </c>
      <c r="U122" s="23">
        <f>+SUM(ENERO:DICIEMBRE!U122)</f>
        <v>0</v>
      </c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BX122" s="4"/>
      <c r="BY122" s="4"/>
      <c r="BZ122" s="4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s="2" customFormat="1" x14ac:dyDescent="0.2">
      <c r="A123" s="2462" t="s">
        <v>148</v>
      </c>
      <c r="B123" s="2463"/>
      <c r="C123" s="2464"/>
      <c r="D123" s="231">
        <f t="shared" si="77"/>
        <v>0</v>
      </c>
      <c r="E123" s="23">
        <f>+SUM(ENERO:DICIEMBRE!E123)</f>
        <v>0</v>
      </c>
      <c r="F123" s="23">
        <f>+SUM(ENERO:DICIEMBRE!F123)</f>
        <v>0</v>
      </c>
      <c r="G123" s="23">
        <f>+SUM(ENERO:DICIEMBRE!G123)</f>
        <v>0</v>
      </c>
      <c r="H123" s="23">
        <f>+SUM(ENERO:DICIEMBRE!H123)</f>
        <v>0</v>
      </c>
      <c r="I123" s="23">
        <f>+SUM(ENERO:DICIEMBRE!I123)</f>
        <v>0</v>
      </c>
      <c r="J123" s="23">
        <f>+SUM(ENERO:DICIEMBRE!J123)</f>
        <v>0</v>
      </c>
      <c r="K123" s="23">
        <f>+SUM(ENERO:DICIEMBRE!K123)</f>
        <v>0</v>
      </c>
      <c r="L123" s="23">
        <f>+SUM(ENERO:DICIEMBRE!L123)</f>
        <v>0</v>
      </c>
      <c r="M123" s="23">
        <f>+SUM(ENERO:DICIEMBRE!M123)</f>
        <v>0</v>
      </c>
      <c r="N123" s="23">
        <f>+SUM(ENERO:DICIEMBRE!N123)</f>
        <v>0</v>
      </c>
      <c r="O123" s="23">
        <f>+SUM(ENERO:DICIEMBRE!O123)</f>
        <v>0</v>
      </c>
      <c r="P123" s="23">
        <f>+SUM(ENERO:DICIEMBRE!P123)</f>
        <v>0</v>
      </c>
      <c r="Q123" s="23">
        <f>+SUM(ENERO:DICIEMBRE!Q123)</f>
        <v>0</v>
      </c>
      <c r="R123" s="23">
        <f>+SUM(ENERO:DICIEMBRE!R123)</f>
        <v>0</v>
      </c>
      <c r="S123" s="23">
        <f>+SUM(ENERO:DICIEMBRE!S123)</f>
        <v>0</v>
      </c>
      <c r="T123" s="23">
        <f>+SUM(ENERO:DICIEMBRE!T123)</f>
        <v>0</v>
      </c>
      <c r="U123" s="23">
        <f>+SUM(ENERO:DICIEMBRE!U123)</f>
        <v>0</v>
      </c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BX123" s="4"/>
      <c r="BY123" s="4"/>
      <c r="BZ123" s="4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s="2" customFormat="1" x14ac:dyDescent="0.2">
      <c r="A124" s="2466" t="s">
        <v>149</v>
      </c>
      <c r="B124" s="2466"/>
      <c r="C124" s="2466"/>
      <c r="D124" s="231">
        <f t="shared" si="77"/>
        <v>0</v>
      </c>
      <c r="E124" s="23">
        <f>+SUM(ENERO:DICIEMBRE!E124)</f>
        <v>0</v>
      </c>
      <c r="F124" s="23">
        <f>+SUM(ENERO:DICIEMBRE!F124)</f>
        <v>0</v>
      </c>
      <c r="G124" s="23">
        <f>+SUM(ENERO:DICIEMBRE!G124)</f>
        <v>0</v>
      </c>
      <c r="H124" s="23">
        <f>+SUM(ENERO:DICIEMBRE!H124)</f>
        <v>0</v>
      </c>
      <c r="I124" s="23">
        <f>+SUM(ENERO:DICIEMBRE!I124)</f>
        <v>0</v>
      </c>
      <c r="J124" s="23">
        <f>+SUM(ENERO:DICIEMBRE!J124)</f>
        <v>0</v>
      </c>
      <c r="K124" s="23">
        <f>+SUM(ENERO:DICIEMBRE!K124)</f>
        <v>0</v>
      </c>
      <c r="L124" s="23">
        <f>+SUM(ENERO:DICIEMBRE!L124)</f>
        <v>0</v>
      </c>
      <c r="M124" s="23">
        <f>+SUM(ENERO:DICIEMBRE!M124)</f>
        <v>0</v>
      </c>
      <c r="N124" s="23">
        <f>+SUM(ENERO:DICIEMBRE!N124)</f>
        <v>0</v>
      </c>
      <c r="O124" s="23">
        <f>+SUM(ENERO:DICIEMBRE!O124)</f>
        <v>0</v>
      </c>
      <c r="P124" s="23">
        <f>+SUM(ENERO:DICIEMBRE!P124)</f>
        <v>0</v>
      </c>
      <c r="Q124" s="23">
        <f>+SUM(ENERO:DICIEMBRE!Q124)</f>
        <v>0</v>
      </c>
      <c r="R124" s="23">
        <f>+SUM(ENERO:DICIEMBRE!R124)</f>
        <v>0</v>
      </c>
      <c r="S124" s="23">
        <f>+SUM(ENERO:DICIEMBRE!S124)</f>
        <v>0</v>
      </c>
      <c r="T124" s="23">
        <f>+SUM(ENERO:DICIEMBRE!T124)</f>
        <v>0</v>
      </c>
      <c r="U124" s="23">
        <f>+SUM(ENERO:DICIEMBRE!U124)</f>
        <v>0</v>
      </c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BX124" s="4"/>
      <c r="BY124" s="4"/>
      <c r="BZ124" s="4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s="2" customFormat="1" x14ac:dyDescent="0.2">
      <c r="A125" s="2462" t="s">
        <v>150</v>
      </c>
      <c r="B125" s="2463"/>
      <c r="C125" s="2464"/>
      <c r="D125" s="231">
        <f t="shared" si="77"/>
        <v>0</v>
      </c>
      <c r="E125" s="23">
        <f>+SUM(ENERO:DICIEMBRE!E125)</f>
        <v>0</v>
      </c>
      <c r="F125" s="23">
        <f>+SUM(ENERO:DICIEMBRE!F125)</f>
        <v>0</v>
      </c>
      <c r="G125" s="23">
        <f>+SUM(ENERO:DICIEMBRE!G125)</f>
        <v>0</v>
      </c>
      <c r="H125" s="23">
        <f>+SUM(ENERO:DICIEMBRE!H125)</f>
        <v>0</v>
      </c>
      <c r="I125" s="23">
        <f>+SUM(ENERO:DICIEMBRE!I125)</f>
        <v>0</v>
      </c>
      <c r="J125" s="23">
        <f>+SUM(ENERO:DICIEMBRE!J125)</f>
        <v>0</v>
      </c>
      <c r="K125" s="23">
        <f>+SUM(ENERO:DICIEMBRE!K125)</f>
        <v>0</v>
      </c>
      <c r="L125" s="23">
        <f>+SUM(ENERO:DICIEMBRE!L125)</f>
        <v>0</v>
      </c>
      <c r="M125" s="23">
        <f>+SUM(ENERO:DICIEMBRE!M125)</f>
        <v>0</v>
      </c>
      <c r="N125" s="23">
        <f>+SUM(ENERO:DICIEMBRE!N125)</f>
        <v>0</v>
      </c>
      <c r="O125" s="23">
        <f>+SUM(ENERO:DICIEMBRE!O125)</f>
        <v>0</v>
      </c>
      <c r="P125" s="23">
        <f>+SUM(ENERO:DICIEMBRE!P125)</f>
        <v>0</v>
      </c>
      <c r="Q125" s="23">
        <f>+SUM(ENERO:DICIEMBRE!Q125)</f>
        <v>0</v>
      </c>
      <c r="R125" s="23">
        <f>+SUM(ENERO:DICIEMBRE!R125)</f>
        <v>0</v>
      </c>
      <c r="S125" s="23">
        <f>+SUM(ENERO:DICIEMBRE!S125)</f>
        <v>0</v>
      </c>
      <c r="T125" s="23">
        <f>+SUM(ENERO:DICIEMBRE!T125)</f>
        <v>0</v>
      </c>
      <c r="U125" s="23">
        <f>+SUM(ENERO:DICIEMBRE!U125)</f>
        <v>0</v>
      </c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BX125" s="4"/>
      <c r="BY125" s="4"/>
      <c r="BZ125" s="4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s="2" customFormat="1" x14ac:dyDescent="0.2">
      <c r="A126" s="2462" t="s">
        <v>151</v>
      </c>
      <c r="B126" s="2463"/>
      <c r="C126" s="2464"/>
      <c r="D126" s="231">
        <f t="shared" si="77"/>
        <v>0</v>
      </c>
      <c r="E126" s="23">
        <f>+SUM(ENERO:DICIEMBRE!E126)</f>
        <v>0</v>
      </c>
      <c r="F126" s="23">
        <f>+SUM(ENERO:DICIEMBRE!F126)</f>
        <v>0</v>
      </c>
      <c r="G126" s="23">
        <f>+SUM(ENERO:DICIEMBRE!G126)</f>
        <v>0</v>
      </c>
      <c r="H126" s="23">
        <f>+SUM(ENERO:DICIEMBRE!H126)</f>
        <v>0</v>
      </c>
      <c r="I126" s="23">
        <f>+SUM(ENERO:DICIEMBRE!I126)</f>
        <v>0</v>
      </c>
      <c r="J126" s="23">
        <f>+SUM(ENERO:DICIEMBRE!J126)</f>
        <v>0</v>
      </c>
      <c r="K126" s="23">
        <f>+SUM(ENERO:DICIEMBRE!K126)</f>
        <v>0</v>
      </c>
      <c r="L126" s="23">
        <f>+SUM(ENERO:DICIEMBRE!L126)</f>
        <v>0</v>
      </c>
      <c r="M126" s="23">
        <f>+SUM(ENERO:DICIEMBRE!M126)</f>
        <v>0</v>
      </c>
      <c r="N126" s="23">
        <f>+SUM(ENERO:DICIEMBRE!N126)</f>
        <v>0</v>
      </c>
      <c r="O126" s="23">
        <f>+SUM(ENERO:DICIEMBRE!O126)</f>
        <v>0</v>
      </c>
      <c r="P126" s="23">
        <f>+SUM(ENERO:DICIEMBRE!P126)</f>
        <v>0</v>
      </c>
      <c r="Q126" s="23">
        <f>+SUM(ENERO:DICIEMBRE!Q126)</f>
        <v>0</v>
      </c>
      <c r="R126" s="23">
        <f>+SUM(ENERO:DICIEMBRE!R126)</f>
        <v>0</v>
      </c>
      <c r="S126" s="23">
        <f>+SUM(ENERO:DICIEMBRE!S126)</f>
        <v>0</v>
      </c>
      <c r="T126" s="23">
        <f>+SUM(ENERO:DICIEMBRE!T126)</f>
        <v>0</v>
      </c>
      <c r="U126" s="23">
        <f>+SUM(ENERO:DICIEMBRE!U126)</f>
        <v>0</v>
      </c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BX126" s="4"/>
      <c r="BY126" s="4"/>
      <c r="BZ126" s="4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s="2" customFormat="1" x14ac:dyDescent="0.2">
      <c r="A127" s="2462" t="s">
        <v>152</v>
      </c>
      <c r="B127" s="2463"/>
      <c r="C127" s="2464"/>
      <c r="D127" s="231">
        <f t="shared" si="77"/>
        <v>0</v>
      </c>
      <c r="E127" s="23">
        <f>+SUM(ENERO:DICIEMBRE!E127)</f>
        <v>0</v>
      </c>
      <c r="F127" s="23">
        <f>+SUM(ENERO:DICIEMBRE!F127)</f>
        <v>0</v>
      </c>
      <c r="G127" s="23">
        <f>+SUM(ENERO:DICIEMBRE!G127)</f>
        <v>0</v>
      </c>
      <c r="H127" s="23">
        <f>+SUM(ENERO:DICIEMBRE!H127)</f>
        <v>0</v>
      </c>
      <c r="I127" s="23">
        <f>+SUM(ENERO:DICIEMBRE!I127)</f>
        <v>0</v>
      </c>
      <c r="J127" s="23">
        <f>+SUM(ENERO:DICIEMBRE!J127)</f>
        <v>0</v>
      </c>
      <c r="K127" s="23">
        <f>+SUM(ENERO:DICIEMBRE!K127)</f>
        <v>0</v>
      </c>
      <c r="L127" s="23">
        <f>+SUM(ENERO:DICIEMBRE!L127)</f>
        <v>0</v>
      </c>
      <c r="M127" s="23">
        <f>+SUM(ENERO:DICIEMBRE!M127)</f>
        <v>0</v>
      </c>
      <c r="N127" s="23">
        <f>+SUM(ENERO:DICIEMBRE!N127)</f>
        <v>0</v>
      </c>
      <c r="O127" s="23">
        <f>+SUM(ENERO:DICIEMBRE!O127)</f>
        <v>0</v>
      </c>
      <c r="P127" s="23">
        <f>+SUM(ENERO:DICIEMBRE!P127)</f>
        <v>0</v>
      </c>
      <c r="Q127" s="23">
        <f>+SUM(ENERO:DICIEMBRE!Q127)</f>
        <v>0</v>
      </c>
      <c r="R127" s="23">
        <f>+SUM(ENERO:DICIEMBRE!R127)</f>
        <v>0</v>
      </c>
      <c r="S127" s="23">
        <f>+SUM(ENERO:DICIEMBRE!S127)</f>
        <v>0</v>
      </c>
      <c r="T127" s="23">
        <f>+SUM(ENERO:DICIEMBRE!T127)</f>
        <v>0</v>
      </c>
      <c r="U127" s="23">
        <f>+SUM(ENERO:DICIEMBRE!U127)</f>
        <v>0</v>
      </c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BX127" s="4"/>
      <c r="BY127" s="4"/>
      <c r="BZ127" s="4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s="2" customFormat="1" x14ac:dyDescent="0.2">
      <c r="A128" s="2462" t="s">
        <v>153</v>
      </c>
      <c r="B128" s="2463"/>
      <c r="C128" s="2464"/>
      <c r="D128" s="231">
        <f t="shared" si="77"/>
        <v>0</v>
      </c>
      <c r="E128" s="23">
        <f>+SUM(ENERO:DICIEMBRE!E128)</f>
        <v>0</v>
      </c>
      <c r="F128" s="23">
        <f>+SUM(ENERO:DICIEMBRE!F128)</f>
        <v>0</v>
      </c>
      <c r="G128" s="23">
        <f>+SUM(ENERO:DICIEMBRE!G128)</f>
        <v>0</v>
      </c>
      <c r="H128" s="23">
        <f>+SUM(ENERO:DICIEMBRE!H128)</f>
        <v>0</v>
      </c>
      <c r="I128" s="23">
        <f>+SUM(ENERO:DICIEMBRE!I128)</f>
        <v>0</v>
      </c>
      <c r="J128" s="23">
        <f>+SUM(ENERO:DICIEMBRE!J128)</f>
        <v>0</v>
      </c>
      <c r="K128" s="23">
        <f>+SUM(ENERO:DICIEMBRE!K128)</f>
        <v>0</v>
      </c>
      <c r="L128" s="23">
        <f>+SUM(ENERO:DICIEMBRE!L128)</f>
        <v>0</v>
      </c>
      <c r="M128" s="23">
        <f>+SUM(ENERO:DICIEMBRE!M128)</f>
        <v>0</v>
      </c>
      <c r="N128" s="23">
        <f>+SUM(ENERO:DICIEMBRE!N128)</f>
        <v>0</v>
      </c>
      <c r="O128" s="23">
        <f>+SUM(ENERO:DICIEMBRE!O128)</f>
        <v>0</v>
      </c>
      <c r="P128" s="23">
        <f>+SUM(ENERO:DICIEMBRE!P128)</f>
        <v>0</v>
      </c>
      <c r="Q128" s="23">
        <f>+SUM(ENERO:DICIEMBRE!Q128)</f>
        <v>0</v>
      </c>
      <c r="R128" s="23">
        <f>+SUM(ENERO:DICIEMBRE!R128)</f>
        <v>0</v>
      </c>
      <c r="S128" s="23">
        <f>+SUM(ENERO:DICIEMBRE!S128)</f>
        <v>0</v>
      </c>
      <c r="T128" s="23">
        <f>+SUM(ENERO:DICIEMBRE!T128)</f>
        <v>0</v>
      </c>
      <c r="U128" s="23">
        <f>+SUM(ENERO:DICIEMBRE!U128)</f>
        <v>0</v>
      </c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BX128" s="4"/>
      <c r="BY128" s="4"/>
      <c r="BZ128" s="4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s="2" customFormat="1" x14ac:dyDescent="0.2">
      <c r="A129" s="2462" t="s">
        <v>154</v>
      </c>
      <c r="B129" s="2463"/>
      <c r="C129" s="2464"/>
      <c r="D129" s="231">
        <f t="shared" si="77"/>
        <v>0</v>
      </c>
      <c r="E129" s="23">
        <f>+SUM(ENERO:DICIEMBRE!E129)</f>
        <v>0</v>
      </c>
      <c r="F129" s="23">
        <f>+SUM(ENERO:DICIEMBRE!F129)</f>
        <v>0</v>
      </c>
      <c r="G129" s="23">
        <f>+SUM(ENERO:DICIEMBRE!G129)</f>
        <v>0</v>
      </c>
      <c r="H129" s="23">
        <f>+SUM(ENERO:DICIEMBRE!H129)</f>
        <v>0</v>
      </c>
      <c r="I129" s="23">
        <f>+SUM(ENERO:DICIEMBRE!I129)</f>
        <v>0</v>
      </c>
      <c r="J129" s="23">
        <f>+SUM(ENERO:DICIEMBRE!J129)</f>
        <v>0</v>
      </c>
      <c r="K129" s="23">
        <f>+SUM(ENERO:DICIEMBRE!K129)</f>
        <v>0</v>
      </c>
      <c r="L129" s="23">
        <f>+SUM(ENERO:DICIEMBRE!L129)</f>
        <v>0</v>
      </c>
      <c r="M129" s="23">
        <f>+SUM(ENERO:DICIEMBRE!M129)</f>
        <v>0</v>
      </c>
      <c r="N129" s="23">
        <f>+SUM(ENERO:DICIEMBRE!N129)</f>
        <v>0</v>
      </c>
      <c r="O129" s="23">
        <f>+SUM(ENERO:DICIEMBRE!O129)</f>
        <v>0</v>
      </c>
      <c r="P129" s="23">
        <f>+SUM(ENERO:DICIEMBRE!P129)</f>
        <v>0</v>
      </c>
      <c r="Q129" s="23">
        <f>+SUM(ENERO:DICIEMBRE!Q129)</f>
        <v>0</v>
      </c>
      <c r="R129" s="23">
        <f>+SUM(ENERO:DICIEMBRE!R129)</f>
        <v>0</v>
      </c>
      <c r="S129" s="23">
        <f>+SUM(ENERO:DICIEMBRE!S129)</f>
        <v>0</v>
      </c>
      <c r="T129" s="23">
        <f>+SUM(ENERO:DICIEMBRE!T129)</f>
        <v>0</v>
      </c>
      <c r="U129" s="23">
        <f>+SUM(ENERO:DICIEMBRE!U129)</f>
        <v>0</v>
      </c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BX129" s="4"/>
      <c r="BY129" s="4"/>
      <c r="BZ129" s="4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s="2" customFormat="1" x14ac:dyDescent="0.2">
      <c r="A130" s="2462" t="s">
        <v>155</v>
      </c>
      <c r="B130" s="2463"/>
      <c r="C130" s="2464"/>
      <c r="D130" s="231">
        <f t="shared" si="77"/>
        <v>0</v>
      </c>
      <c r="E130" s="23">
        <f>+SUM(ENERO:DICIEMBRE!E130)</f>
        <v>0</v>
      </c>
      <c r="F130" s="23">
        <f>+SUM(ENERO:DICIEMBRE!F130)</f>
        <v>0</v>
      </c>
      <c r="G130" s="23">
        <f>+SUM(ENERO:DICIEMBRE!G130)</f>
        <v>0</v>
      </c>
      <c r="H130" s="23">
        <f>+SUM(ENERO:DICIEMBRE!H130)</f>
        <v>0</v>
      </c>
      <c r="I130" s="23">
        <f>+SUM(ENERO:DICIEMBRE!I130)</f>
        <v>0</v>
      </c>
      <c r="J130" s="23">
        <f>+SUM(ENERO:DICIEMBRE!J130)</f>
        <v>0</v>
      </c>
      <c r="K130" s="23">
        <f>+SUM(ENERO:DICIEMBRE!K130)</f>
        <v>0</v>
      </c>
      <c r="L130" s="23">
        <f>+SUM(ENERO:DICIEMBRE!L130)</f>
        <v>0</v>
      </c>
      <c r="M130" s="23">
        <f>+SUM(ENERO:DICIEMBRE!M130)</f>
        <v>0</v>
      </c>
      <c r="N130" s="23">
        <f>+SUM(ENERO:DICIEMBRE!N130)</f>
        <v>0</v>
      </c>
      <c r="O130" s="23">
        <f>+SUM(ENERO:DICIEMBRE!O130)</f>
        <v>0</v>
      </c>
      <c r="P130" s="23">
        <f>+SUM(ENERO:DICIEMBRE!P130)</f>
        <v>0</v>
      </c>
      <c r="Q130" s="23">
        <f>+SUM(ENERO:DICIEMBRE!Q130)</f>
        <v>0</v>
      </c>
      <c r="R130" s="23">
        <f>+SUM(ENERO:DICIEMBRE!R130)</f>
        <v>0</v>
      </c>
      <c r="S130" s="23">
        <f>+SUM(ENERO:DICIEMBRE!S130)</f>
        <v>0</v>
      </c>
      <c r="T130" s="23">
        <f>+SUM(ENERO:DICIEMBRE!T130)</f>
        <v>0</v>
      </c>
      <c r="U130" s="23">
        <f>+SUM(ENERO:DICIEMBRE!U130)</f>
        <v>0</v>
      </c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BX130" s="4"/>
      <c r="BY130" s="4"/>
      <c r="BZ130" s="4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s="2" customFormat="1" x14ac:dyDescent="0.2">
      <c r="A131" s="2462" t="s">
        <v>156</v>
      </c>
      <c r="B131" s="2463"/>
      <c r="C131" s="2464"/>
      <c r="D131" s="231">
        <f t="shared" si="77"/>
        <v>0</v>
      </c>
      <c r="E131" s="23">
        <f>+SUM(ENERO:DICIEMBRE!E131)</f>
        <v>0</v>
      </c>
      <c r="F131" s="23">
        <f>+SUM(ENERO:DICIEMBRE!F131)</f>
        <v>0</v>
      </c>
      <c r="G131" s="23">
        <f>+SUM(ENERO:DICIEMBRE!G131)</f>
        <v>0</v>
      </c>
      <c r="H131" s="23">
        <f>+SUM(ENERO:DICIEMBRE!H131)</f>
        <v>0</v>
      </c>
      <c r="I131" s="23">
        <f>+SUM(ENERO:DICIEMBRE!I131)</f>
        <v>0</v>
      </c>
      <c r="J131" s="23">
        <f>+SUM(ENERO:DICIEMBRE!J131)</f>
        <v>0</v>
      </c>
      <c r="K131" s="23">
        <f>+SUM(ENERO:DICIEMBRE!K131)</f>
        <v>0</v>
      </c>
      <c r="L131" s="23">
        <f>+SUM(ENERO:DICIEMBRE!L131)</f>
        <v>0</v>
      </c>
      <c r="M131" s="23">
        <f>+SUM(ENERO:DICIEMBRE!M131)</f>
        <v>0</v>
      </c>
      <c r="N131" s="23">
        <f>+SUM(ENERO:DICIEMBRE!N131)</f>
        <v>0</v>
      </c>
      <c r="O131" s="23">
        <f>+SUM(ENERO:DICIEMBRE!O131)</f>
        <v>0</v>
      </c>
      <c r="P131" s="23">
        <f>+SUM(ENERO:DICIEMBRE!P131)</f>
        <v>0</v>
      </c>
      <c r="Q131" s="23">
        <f>+SUM(ENERO:DICIEMBRE!Q131)</f>
        <v>0</v>
      </c>
      <c r="R131" s="23">
        <f>+SUM(ENERO:DICIEMBRE!R131)</f>
        <v>0</v>
      </c>
      <c r="S131" s="23">
        <f>+SUM(ENERO:DICIEMBRE!S131)</f>
        <v>0</v>
      </c>
      <c r="T131" s="23">
        <f>+SUM(ENERO:DICIEMBRE!T131)</f>
        <v>0</v>
      </c>
      <c r="U131" s="23">
        <f>+SUM(ENERO:DICIEMBRE!U131)</f>
        <v>0</v>
      </c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BX131" s="4"/>
      <c r="BY131" s="4"/>
      <c r="BZ131" s="4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s="2" customFormat="1" x14ac:dyDescent="0.2">
      <c r="A132" s="2390" t="s">
        <v>4</v>
      </c>
      <c r="B132" s="2392"/>
      <c r="C132" s="2391"/>
      <c r="D132" s="249">
        <f>SUM(D80:D131)</f>
        <v>2753</v>
      </c>
      <c r="E132" s="250">
        <f>SUM(E80:E131)</f>
        <v>1102</v>
      </c>
      <c r="F132" s="251">
        <f>SUM(F80:F131)</f>
        <v>1651</v>
      </c>
      <c r="G132" s="252">
        <f>SUM(G80:G131)</f>
        <v>347</v>
      </c>
      <c r="H132" s="253">
        <f t="shared" ref="H132:U132" si="82">SUM(H80:H131)</f>
        <v>83</v>
      </c>
      <c r="I132" s="253">
        <f t="shared" si="82"/>
        <v>86</v>
      </c>
      <c r="J132" s="253">
        <f t="shared" si="82"/>
        <v>49</v>
      </c>
      <c r="K132" s="253">
        <f t="shared" si="82"/>
        <v>313</v>
      </c>
      <c r="L132" s="253">
        <f t="shared" si="82"/>
        <v>302</v>
      </c>
      <c r="M132" s="254">
        <f t="shared" si="82"/>
        <v>1280</v>
      </c>
      <c r="N132" s="255">
        <f t="shared" si="82"/>
        <v>293</v>
      </c>
      <c r="O132" s="256">
        <f t="shared" si="82"/>
        <v>56</v>
      </c>
      <c r="P132" s="253">
        <f t="shared" si="82"/>
        <v>2748</v>
      </c>
      <c r="Q132" s="251">
        <f t="shared" si="82"/>
        <v>10</v>
      </c>
      <c r="R132" s="257">
        <f t="shared" si="82"/>
        <v>1</v>
      </c>
      <c r="S132" s="258">
        <f t="shared" si="82"/>
        <v>1</v>
      </c>
      <c r="T132" s="258">
        <f t="shared" si="82"/>
        <v>0</v>
      </c>
      <c r="U132" s="258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BX132" s="4"/>
      <c r="BY132" s="4"/>
      <c r="BZ132" s="4"/>
      <c r="CA132" s="5"/>
      <c r="CB132" s="5"/>
      <c r="CC132" s="5"/>
      <c r="CD132" s="5"/>
      <c r="CE132" s="5"/>
      <c r="CF132" s="5"/>
      <c r="CG132" s="31"/>
      <c r="CH132" s="14"/>
      <c r="CI132" s="14"/>
      <c r="CJ132" s="14"/>
      <c r="CK132" s="14"/>
      <c r="CL132" s="14"/>
      <c r="CM132" s="14"/>
      <c r="CN132" s="32"/>
    </row>
    <row r="133" spans="1:92" s="2" customForma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BX133" s="4"/>
      <c r="BY133" s="4"/>
      <c r="BZ133" s="4"/>
      <c r="CA133" s="5"/>
      <c r="CB133" s="5"/>
      <c r="CC133" s="5"/>
      <c r="CD133" s="5"/>
      <c r="CE133" s="5"/>
      <c r="CF133" s="5"/>
      <c r="CG133" s="31"/>
      <c r="CH133" s="14"/>
      <c r="CI133" s="14"/>
      <c r="CJ133" s="14"/>
      <c r="CK133" s="14"/>
      <c r="CL133" s="14"/>
      <c r="CM133" s="14"/>
      <c r="CN133" s="32"/>
    </row>
    <row r="134" spans="1:92" s="2" customFormat="1" x14ac:dyDescent="0.2">
      <c r="A134" s="2416" t="s">
        <v>158</v>
      </c>
      <c r="B134" s="2417"/>
      <c r="C134" s="2418"/>
      <c r="D134" s="2465" t="s">
        <v>4</v>
      </c>
      <c r="E134" s="2465"/>
      <c r="F134" s="2465"/>
      <c r="G134" s="2390" t="s">
        <v>56</v>
      </c>
      <c r="H134" s="2392"/>
      <c r="I134" s="2392"/>
      <c r="J134" s="2392"/>
      <c r="K134" s="2392"/>
      <c r="L134" s="2392"/>
      <c r="M134" s="2392"/>
      <c r="N134" s="2395"/>
      <c r="O134" s="2356" t="s">
        <v>6</v>
      </c>
      <c r="P134" s="2377" t="s">
        <v>33</v>
      </c>
      <c r="Q134" s="2377" t="s">
        <v>7</v>
      </c>
      <c r="R134" s="2377" t="s">
        <v>100</v>
      </c>
      <c r="S134" s="2454" t="s">
        <v>101</v>
      </c>
      <c r="T134" s="2454" t="s">
        <v>79</v>
      </c>
      <c r="U134" s="2454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BX134" s="4"/>
      <c r="BY134" s="4"/>
      <c r="BZ134" s="4"/>
      <c r="CA134" s="5"/>
      <c r="CB134" s="5"/>
      <c r="CC134" s="5"/>
      <c r="CD134" s="5"/>
      <c r="CE134" s="5"/>
      <c r="CF134" s="5"/>
      <c r="CG134" s="31"/>
      <c r="CH134" s="14"/>
      <c r="CI134" s="14"/>
      <c r="CJ134" s="14"/>
      <c r="CK134" s="14"/>
      <c r="CL134" s="14"/>
      <c r="CM134" s="14"/>
      <c r="CN134" s="32"/>
    </row>
    <row r="135" spans="1:92" s="2" customFormat="1" x14ac:dyDescent="0.2">
      <c r="A135" s="2419"/>
      <c r="B135" s="2420"/>
      <c r="C135" s="2421"/>
      <c r="D135" s="159" t="s">
        <v>159</v>
      </c>
      <c r="E135" s="159" t="s">
        <v>24</v>
      </c>
      <c r="F135" s="159" t="s">
        <v>25</v>
      </c>
      <c r="G135" s="259" t="s">
        <v>102</v>
      </c>
      <c r="H135" s="259" t="s">
        <v>103</v>
      </c>
      <c r="I135" s="259" t="s">
        <v>104</v>
      </c>
      <c r="J135" s="259" t="s">
        <v>18</v>
      </c>
      <c r="K135" s="259" t="s">
        <v>19</v>
      </c>
      <c r="L135" s="259" t="s">
        <v>20</v>
      </c>
      <c r="M135" s="259" t="s">
        <v>21</v>
      </c>
      <c r="N135" s="260" t="s">
        <v>22</v>
      </c>
      <c r="O135" s="2357"/>
      <c r="P135" s="2317"/>
      <c r="Q135" s="2317"/>
      <c r="R135" s="2317"/>
      <c r="S135" s="2454"/>
      <c r="T135" s="2454"/>
      <c r="U135" s="2454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BX135" s="4"/>
      <c r="BY135" s="4"/>
      <c r="BZ135" s="4"/>
      <c r="CA135" s="5"/>
      <c r="CB135" s="5"/>
      <c r="CC135" s="5"/>
      <c r="CD135" s="5"/>
      <c r="CE135" s="5"/>
      <c r="CF135" s="5"/>
      <c r="CG135" s="31"/>
      <c r="CH135" s="14"/>
      <c r="CI135" s="14"/>
      <c r="CJ135" s="14"/>
      <c r="CK135" s="14"/>
      <c r="CL135" s="14"/>
      <c r="CM135" s="14"/>
      <c r="CN135" s="32"/>
    </row>
    <row r="136" spans="1:92" s="2" customFormat="1" x14ac:dyDescent="0.2">
      <c r="A136" s="2457" t="s">
        <v>160</v>
      </c>
      <c r="B136" s="2458"/>
      <c r="C136" s="2459"/>
      <c r="D136" s="261">
        <f>SUM(G136:N136)</f>
        <v>2857</v>
      </c>
      <c r="E136" s="23">
        <f>+SUM(ENERO:DICIEMBRE!E136)</f>
        <v>906</v>
      </c>
      <c r="F136" s="23">
        <f>+SUM(ENERO:DICIEMBRE!F136)</f>
        <v>1951</v>
      </c>
      <c r="G136" s="23">
        <f>+SUM(ENERO:DICIEMBRE!G136)</f>
        <v>113</v>
      </c>
      <c r="H136" s="23">
        <f>+SUM(ENERO:DICIEMBRE!H136)</f>
        <v>34</v>
      </c>
      <c r="I136" s="23">
        <f>+SUM(ENERO:DICIEMBRE!I136)</f>
        <v>11</v>
      </c>
      <c r="J136" s="23">
        <f>+SUM(ENERO:DICIEMBRE!J136)</f>
        <v>55</v>
      </c>
      <c r="K136" s="23">
        <f>+SUM(ENERO:DICIEMBRE!K136)</f>
        <v>181</v>
      </c>
      <c r="L136" s="23">
        <f>+SUM(ENERO:DICIEMBRE!L136)</f>
        <v>183</v>
      </c>
      <c r="M136" s="23">
        <f>+SUM(ENERO:DICIEMBRE!M136)</f>
        <v>2035</v>
      </c>
      <c r="N136" s="23">
        <f>+SUM(ENERO:DICIEMBRE!N136)</f>
        <v>245</v>
      </c>
      <c r="O136" s="23">
        <f>+SUM(ENERO:DICIEMBRE!O136)</f>
        <v>39</v>
      </c>
      <c r="P136" s="23">
        <f>+SUM(ENERO:DICIEMBRE!P136)</f>
        <v>2857</v>
      </c>
      <c r="Q136" s="23">
        <f>+SUM(ENERO:DICIEMBRE!Q136)</f>
        <v>5</v>
      </c>
      <c r="R136" s="23">
        <f>+SUM(ENERO:DICIEMBRE!R136)</f>
        <v>0</v>
      </c>
      <c r="S136" s="23">
        <f>+SUM(ENERO:DICIEMBRE!S136)</f>
        <v>1</v>
      </c>
      <c r="T136" s="23">
        <f>+SUM(ENERO:DICIEMBRE!T136)</f>
        <v>0</v>
      </c>
      <c r="U136" s="23">
        <f>+SUM(ENERO:DICIEMBRE!U136)</f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BX136" s="4"/>
      <c r="BY136" s="4"/>
      <c r="BZ136" s="4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s="2" customFormat="1" x14ac:dyDescent="0.2">
      <c r="A137" s="2333" t="s">
        <v>161</v>
      </c>
      <c r="B137" s="2460"/>
      <c r="C137" s="2335"/>
      <c r="D137" s="263">
        <f>SUM(G137:N137)</f>
        <v>0</v>
      </c>
      <c r="E137" s="23">
        <f>+SUM(ENERO:DICIEMBRE!E137)</f>
        <v>0</v>
      </c>
      <c r="F137" s="23">
        <f>+SUM(ENERO:DICIEMBRE!F137)</f>
        <v>0</v>
      </c>
      <c r="G137" s="23">
        <f>+SUM(ENERO:DICIEMBRE!G137)</f>
        <v>0</v>
      </c>
      <c r="H137" s="23">
        <f>+SUM(ENERO:DICIEMBRE!H137)</f>
        <v>0</v>
      </c>
      <c r="I137" s="23">
        <f>+SUM(ENERO:DICIEMBRE!I137)</f>
        <v>0</v>
      </c>
      <c r="J137" s="23">
        <f>+SUM(ENERO:DICIEMBRE!J137)</f>
        <v>0</v>
      </c>
      <c r="K137" s="23">
        <f>+SUM(ENERO:DICIEMBRE!K137)</f>
        <v>0</v>
      </c>
      <c r="L137" s="23">
        <f>+SUM(ENERO:DICIEMBRE!L137)</f>
        <v>0</v>
      </c>
      <c r="M137" s="23">
        <f>+SUM(ENERO:DICIEMBRE!M137)</f>
        <v>0</v>
      </c>
      <c r="N137" s="23">
        <f>+SUM(ENERO:DICIEMBRE!N137)</f>
        <v>0</v>
      </c>
      <c r="O137" s="23">
        <f>+SUM(ENERO:DICIEMBRE!O137)</f>
        <v>0</v>
      </c>
      <c r="P137" s="23">
        <f>+SUM(ENERO:DICIEMBRE!P137)</f>
        <v>0</v>
      </c>
      <c r="Q137" s="23">
        <f>+SUM(ENERO:DICIEMBRE!Q137)</f>
        <v>0</v>
      </c>
      <c r="R137" s="23">
        <f>+SUM(ENERO:DICIEMBRE!R137)</f>
        <v>0</v>
      </c>
      <c r="S137" s="23">
        <f>+SUM(ENERO:DICIEMBRE!S137)</f>
        <v>0</v>
      </c>
      <c r="T137" s="23">
        <f>+SUM(ENERO:DICIEMBRE!T137)</f>
        <v>0</v>
      </c>
      <c r="U137" s="23">
        <f>+SUM(ENERO:DICIEMBRE!U137)</f>
        <v>0</v>
      </c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BX137" s="4"/>
      <c r="BY137" s="4"/>
      <c r="BZ137" s="4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s="2" customFormat="1" x14ac:dyDescent="0.2">
      <c r="A138" s="2410" t="s">
        <v>162</v>
      </c>
      <c r="B138" s="2411"/>
      <c r="C138" s="2412"/>
      <c r="D138" s="265">
        <f t="shared" ref="D138:D142" si="92">SUM(G138:N138)</f>
        <v>0</v>
      </c>
      <c r="E138" s="23">
        <f>+SUM(ENERO:DICIEMBRE!E138)</f>
        <v>0</v>
      </c>
      <c r="F138" s="23">
        <f>+SUM(ENERO:DICIEMBRE!F138)</f>
        <v>0</v>
      </c>
      <c r="G138" s="23">
        <f>+SUM(ENERO:DICIEMBRE!G138)</f>
        <v>0</v>
      </c>
      <c r="H138" s="23">
        <f>+SUM(ENERO:DICIEMBRE!H138)</f>
        <v>0</v>
      </c>
      <c r="I138" s="23">
        <f>+SUM(ENERO:DICIEMBRE!I138)</f>
        <v>0</v>
      </c>
      <c r="J138" s="23">
        <f>+SUM(ENERO:DICIEMBRE!J138)</f>
        <v>0</v>
      </c>
      <c r="K138" s="23">
        <f>+SUM(ENERO:DICIEMBRE!K138)</f>
        <v>0</v>
      </c>
      <c r="L138" s="23">
        <f>+SUM(ENERO:DICIEMBRE!L138)</f>
        <v>0</v>
      </c>
      <c r="M138" s="23">
        <f>+SUM(ENERO:DICIEMBRE!M138)</f>
        <v>0</v>
      </c>
      <c r="N138" s="23">
        <f>+SUM(ENERO:DICIEMBRE!N138)</f>
        <v>0</v>
      </c>
      <c r="O138" s="23">
        <f>+SUM(ENERO:DICIEMBRE!O138)</f>
        <v>0</v>
      </c>
      <c r="P138" s="23">
        <f>+SUM(ENERO:DICIEMBRE!P138)</f>
        <v>0</v>
      </c>
      <c r="Q138" s="23">
        <f>+SUM(ENERO:DICIEMBRE!Q138)</f>
        <v>0</v>
      </c>
      <c r="R138" s="23">
        <f>+SUM(ENERO:DICIEMBRE!R138)</f>
        <v>0</v>
      </c>
      <c r="S138" s="23">
        <f>+SUM(ENERO:DICIEMBRE!S138)</f>
        <v>0</v>
      </c>
      <c r="T138" s="23">
        <f>+SUM(ENERO:DICIEMBRE!T138)</f>
        <v>0</v>
      </c>
      <c r="U138" s="23">
        <f>+SUM(ENERO:DICIEMBRE!U138)</f>
        <v>0</v>
      </c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BX138" s="4"/>
      <c r="BY138" s="4"/>
      <c r="BZ138" s="4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s="2" customFormat="1" x14ac:dyDescent="0.2">
      <c r="A139" s="2433" t="s">
        <v>163</v>
      </c>
      <c r="B139" s="2434"/>
      <c r="C139" s="2435"/>
      <c r="D139" s="265">
        <f t="shared" si="92"/>
        <v>0</v>
      </c>
      <c r="E139" s="23">
        <f>+SUM(ENERO:DICIEMBRE!E139)</f>
        <v>0</v>
      </c>
      <c r="F139" s="23">
        <f>+SUM(ENERO:DICIEMBRE!F139)</f>
        <v>0</v>
      </c>
      <c r="G139" s="23">
        <f>+SUM(ENERO:DICIEMBRE!G139)</f>
        <v>0</v>
      </c>
      <c r="H139" s="23">
        <f>+SUM(ENERO:DICIEMBRE!H139)</f>
        <v>0</v>
      </c>
      <c r="I139" s="23">
        <f>+SUM(ENERO:DICIEMBRE!I139)</f>
        <v>0</v>
      </c>
      <c r="J139" s="23">
        <f>+SUM(ENERO:DICIEMBRE!J139)</f>
        <v>0</v>
      </c>
      <c r="K139" s="23">
        <f>+SUM(ENERO:DICIEMBRE!K139)</f>
        <v>0</v>
      </c>
      <c r="L139" s="23">
        <f>+SUM(ENERO:DICIEMBRE!L139)</f>
        <v>0</v>
      </c>
      <c r="M139" s="23">
        <f>+SUM(ENERO:DICIEMBRE!M139)</f>
        <v>0</v>
      </c>
      <c r="N139" s="23">
        <f>+SUM(ENERO:DICIEMBRE!N139)</f>
        <v>0</v>
      </c>
      <c r="O139" s="23">
        <f>+SUM(ENERO:DICIEMBRE!O139)</f>
        <v>0</v>
      </c>
      <c r="P139" s="23">
        <f>+SUM(ENERO:DICIEMBRE!P139)</f>
        <v>0</v>
      </c>
      <c r="Q139" s="23">
        <f>+SUM(ENERO:DICIEMBRE!Q139)</f>
        <v>0</v>
      </c>
      <c r="R139" s="23">
        <f>+SUM(ENERO:DICIEMBRE!R139)</f>
        <v>0</v>
      </c>
      <c r="S139" s="23">
        <f>+SUM(ENERO:DICIEMBRE!S139)</f>
        <v>0</v>
      </c>
      <c r="T139" s="23">
        <f>+SUM(ENERO:DICIEMBRE!T139)</f>
        <v>0</v>
      </c>
      <c r="U139" s="23">
        <f>+SUM(ENERO:DICIEMBRE!U139)</f>
        <v>0</v>
      </c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BX139" s="4"/>
      <c r="BY139" s="4"/>
      <c r="BZ139" s="4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s="2" customFormat="1" x14ac:dyDescent="0.2">
      <c r="A140" s="2433" t="s">
        <v>164</v>
      </c>
      <c r="B140" s="2434"/>
      <c r="C140" s="2435"/>
      <c r="D140" s="265">
        <f t="shared" si="92"/>
        <v>0</v>
      </c>
      <c r="E140" s="23">
        <f>+SUM(ENERO:DICIEMBRE!E140)</f>
        <v>0</v>
      </c>
      <c r="F140" s="23">
        <f>+SUM(ENERO:DICIEMBRE!F140)</f>
        <v>0</v>
      </c>
      <c r="G140" s="23">
        <f>+SUM(ENERO:DICIEMBRE!G140)</f>
        <v>0</v>
      </c>
      <c r="H140" s="23">
        <f>+SUM(ENERO:DICIEMBRE!H140)</f>
        <v>0</v>
      </c>
      <c r="I140" s="23">
        <f>+SUM(ENERO:DICIEMBRE!I140)</f>
        <v>0</v>
      </c>
      <c r="J140" s="23">
        <f>+SUM(ENERO:DICIEMBRE!J140)</f>
        <v>0</v>
      </c>
      <c r="K140" s="23">
        <f>+SUM(ENERO:DICIEMBRE!K140)</f>
        <v>0</v>
      </c>
      <c r="L140" s="23">
        <f>+SUM(ENERO:DICIEMBRE!L140)</f>
        <v>0</v>
      </c>
      <c r="M140" s="23">
        <f>+SUM(ENERO:DICIEMBRE!M140)</f>
        <v>0</v>
      </c>
      <c r="N140" s="23">
        <f>+SUM(ENERO:DICIEMBRE!N140)</f>
        <v>0</v>
      </c>
      <c r="O140" s="23">
        <f>+SUM(ENERO:DICIEMBRE!O140)</f>
        <v>0</v>
      </c>
      <c r="P140" s="23">
        <f>+SUM(ENERO:DICIEMBRE!P140)</f>
        <v>0</v>
      </c>
      <c r="Q140" s="23">
        <f>+SUM(ENERO:DICIEMBRE!Q140)</f>
        <v>0</v>
      </c>
      <c r="R140" s="23">
        <f>+SUM(ENERO:DICIEMBRE!R140)</f>
        <v>0</v>
      </c>
      <c r="S140" s="23">
        <f>+SUM(ENERO:DICIEMBRE!S140)</f>
        <v>0</v>
      </c>
      <c r="T140" s="23">
        <f>+SUM(ENERO:DICIEMBRE!T140)</f>
        <v>0</v>
      </c>
      <c r="U140" s="23">
        <f>+SUM(ENERO:DICIEMBRE!U140)</f>
        <v>0</v>
      </c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BX140" s="4"/>
      <c r="BY140" s="4"/>
      <c r="BZ140" s="4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s="2" customFormat="1" x14ac:dyDescent="0.2">
      <c r="A141" s="2433" t="s">
        <v>165</v>
      </c>
      <c r="B141" s="2434"/>
      <c r="C141" s="2435"/>
      <c r="D141" s="265">
        <f>SUM(G141:N141)</f>
        <v>0</v>
      </c>
      <c r="E141" s="23">
        <f>+SUM(ENERO:DICIEMBRE!E141)</f>
        <v>0</v>
      </c>
      <c r="F141" s="23">
        <f>+SUM(ENERO:DICIEMBRE!F141)</f>
        <v>0</v>
      </c>
      <c r="G141" s="23">
        <f>+SUM(ENERO:DICIEMBRE!G141)</f>
        <v>0</v>
      </c>
      <c r="H141" s="23">
        <f>+SUM(ENERO:DICIEMBRE!H141)</f>
        <v>0</v>
      </c>
      <c r="I141" s="23">
        <f>+SUM(ENERO:DICIEMBRE!I141)</f>
        <v>0</v>
      </c>
      <c r="J141" s="23">
        <f>+SUM(ENERO:DICIEMBRE!J141)</f>
        <v>0</v>
      </c>
      <c r="K141" s="23">
        <f>+SUM(ENERO:DICIEMBRE!K141)</f>
        <v>0</v>
      </c>
      <c r="L141" s="23">
        <f>+SUM(ENERO:DICIEMBRE!L141)</f>
        <v>0</v>
      </c>
      <c r="M141" s="23">
        <f>+SUM(ENERO:DICIEMBRE!M141)</f>
        <v>0</v>
      </c>
      <c r="N141" s="23">
        <f>+SUM(ENERO:DICIEMBRE!N141)</f>
        <v>0</v>
      </c>
      <c r="O141" s="23">
        <f>+SUM(ENERO:DICIEMBRE!O141)</f>
        <v>0</v>
      </c>
      <c r="P141" s="23">
        <f>+SUM(ENERO:DICIEMBRE!P141)</f>
        <v>0</v>
      </c>
      <c r="Q141" s="23">
        <f>+SUM(ENERO:DICIEMBRE!Q141)</f>
        <v>0</v>
      </c>
      <c r="R141" s="23">
        <f>+SUM(ENERO:DICIEMBRE!R141)</f>
        <v>0</v>
      </c>
      <c r="S141" s="23">
        <f>+SUM(ENERO:DICIEMBRE!S141)</f>
        <v>0</v>
      </c>
      <c r="T141" s="23">
        <f>+SUM(ENERO:DICIEMBRE!T141)</f>
        <v>0</v>
      </c>
      <c r="U141" s="23">
        <f>+SUM(ENERO:DICIEMBRE!U141)</f>
        <v>0</v>
      </c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BX141" s="4"/>
      <c r="BY141" s="4"/>
      <c r="BZ141" s="4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s="2" customFormat="1" x14ac:dyDescent="0.2">
      <c r="A142" s="2410" t="s">
        <v>166</v>
      </c>
      <c r="B142" s="2411"/>
      <c r="C142" s="2412"/>
      <c r="D142" s="265">
        <f t="shared" si="92"/>
        <v>0</v>
      </c>
      <c r="E142" s="23">
        <f>+SUM(ENERO:DICIEMBRE!E142)</f>
        <v>0</v>
      </c>
      <c r="F142" s="23">
        <f>+SUM(ENERO:DICIEMBRE!F142)</f>
        <v>0</v>
      </c>
      <c r="G142" s="23">
        <f>+SUM(ENERO:DICIEMBRE!G142)</f>
        <v>0</v>
      </c>
      <c r="H142" s="23">
        <f>+SUM(ENERO:DICIEMBRE!H142)</f>
        <v>0</v>
      </c>
      <c r="I142" s="23">
        <f>+SUM(ENERO:DICIEMBRE!I142)</f>
        <v>0</v>
      </c>
      <c r="J142" s="23">
        <f>+SUM(ENERO:DICIEMBRE!J142)</f>
        <v>0</v>
      </c>
      <c r="K142" s="23">
        <f>+SUM(ENERO:DICIEMBRE!K142)</f>
        <v>0</v>
      </c>
      <c r="L142" s="23">
        <f>+SUM(ENERO:DICIEMBRE!L142)</f>
        <v>0</v>
      </c>
      <c r="M142" s="23">
        <f>+SUM(ENERO:DICIEMBRE!M142)</f>
        <v>0</v>
      </c>
      <c r="N142" s="23">
        <f>+SUM(ENERO:DICIEMBRE!N142)</f>
        <v>0</v>
      </c>
      <c r="O142" s="23">
        <f>+SUM(ENERO:DICIEMBRE!O142)</f>
        <v>0</v>
      </c>
      <c r="P142" s="23">
        <f>+SUM(ENERO:DICIEMBRE!P142)</f>
        <v>0</v>
      </c>
      <c r="Q142" s="23">
        <f>+SUM(ENERO:DICIEMBRE!Q142)</f>
        <v>0</v>
      </c>
      <c r="R142" s="23">
        <f>+SUM(ENERO:DICIEMBRE!R142)</f>
        <v>0</v>
      </c>
      <c r="S142" s="23">
        <f>+SUM(ENERO:DICIEMBRE!S142)</f>
        <v>0</v>
      </c>
      <c r="T142" s="23">
        <f>+SUM(ENERO:DICIEMBRE!T142)</f>
        <v>0</v>
      </c>
      <c r="U142" s="23">
        <f>+SUM(ENERO:DICIEMBRE!U142)</f>
        <v>0</v>
      </c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BX142" s="4"/>
      <c r="BY142" s="4"/>
      <c r="BZ142" s="4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s="2" customFormat="1" x14ac:dyDescent="0.2">
      <c r="A143" s="2455" t="s">
        <v>167</v>
      </c>
      <c r="B143" s="2455"/>
      <c r="C143" s="2456"/>
      <c r="D143" s="263">
        <f>SUM(G143:N143)</f>
        <v>0</v>
      </c>
      <c r="E143" s="23">
        <f>+SUM(ENERO:DICIEMBRE!E143)</f>
        <v>0</v>
      </c>
      <c r="F143" s="23">
        <f>+SUM(ENERO:DICIEMBRE!F143)</f>
        <v>0</v>
      </c>
      <c r="G143" s="23">
        <f>+SUM(ENERO:DICIEMBRE!G143)</f>
        <v>0</v>
      </c>
      <c r="H143" s="23">
        <f>+SUM(ENERO:DICIEMBRE!H143)</f>
        <v>0</v>
      </c>
      <c r="I143" s="23">
        <f>+SUM(ENERO:DICIEMBRE!I143)</f>
        <v>0</v>
      </c>
      <c r="J143" s="23">
        <f>+SUM(ENERO:DICIEMBRE!J143)</f>
        <v>0</v>
      </c>
      <c r="K143" s="23">
        <f>+SUM(ENERO:DICIEMBRE!K143)</f>
        <v>0</v>
      </c>
      <c r="L143" s="23">
        <f>+SUM(ENERO:DICIEMBRE!L143)</f>
        <v>0</v>
      </c>
      <c r="M143" s="23">
        <f>+SUM(ENERO:DICIEMBRE!M143)</f>
        <v>0</v>
      </c>
      <c r="N143" s="23">
        <f>+SUM(ENERO:DICIEMBRE!N143)</f>
        <v>0</v>
      </c>
      <c r="O143" s="23">
        <f>+SUM(ENERO:DICIEMBRE!O143)</f>
        <v>0</v>
      </c>
      <c r="P143" s="23">
        <f>+SUM(ENERO:DICIEMBRE!P143)</f>
        <v>0</v>
      </c>
      <c r="Q143" s="23">
        <f>+SUM(ENERO:DICIEMBRE!Q143)</f>
        <v>0</v>
      </c>
      <c r="R143" s="23">
        <f>+SUM(ENERO:DICIEMBRE!R143)</f>
        <v>0</v>
      </c>
      <c r="S143" s="23">
        <f>+SUM(ENERO:DICIEMBRE!S143)</f>
        <v>0</v>
      </c>
      <c r="T143" s="23">
        <f>+SUM(ENERO:DICIEMBRE!T143)</f>
        <v>0</v>
      </c>
      <c r="U143" s="23">
        <f>+SUM(ENERO:DICIEMBRE!U143)</f>
        <v>0</v>
      </c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BX143" s="4"/>
      <c r="BY143" s="4"/>
      <c r="BZ143" s="4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s="2" customFormat="1" x14ac:dyDescent="0.2">
      <c r="A144" s="2390" t="s">
        <v>4</v>
      </c>
      <c r="B144" s="2392"/>
      <c r="C144" s="2391"/>
      <c r="D144" s="249">
        <f>SUM(D136:D143)</f>
        <v>2857</v>
      </c>
      <c r="E144" s="267">
        <f t="shared" ref="E144:U144" si="93">SUM(E136:E143)</f>
        <v>906</v>
      </c>
      <c r="F144" s="251">
        <f t="shared" si="93"/>
        <v>1951</v>
      </c>
      <c r="G144" s="252">
        <f t="shared" si="93"/>
        <v>113</v>
      </c>
      <c r="H144" s="252">
        <f t="shared" si="93"/>
        <v>34</v>
      </c>
      <c r="I144" s="252">
        <f t="shared" si="93"/>
        <v>11</v>
      </c>
      <c r="J144" s="252">
        <f t="shared" si="93"/>
        <v>55</v>
      </c>
      <c r="K144" s="252">
        <f t="shared" si="93"/>
        <v>181</v>
      </c>
      <c r="L144" s="252">
        <f t="shared" si="93"/>
        <v>183</v>
      </c>
      <c r="M144" s="252">
        <f t="shared" si="93"/>
        <v>2035</v>
      </c>
      <c r="N144" s="268">
        <f t="shared" si="93"/>
        <v>245</v>
      </c>
      <c r="O144" s="256">
        <f t="shared" si="93"/>
        <v>39</v>
      </c>
      <c r="P144" s="258">
        <f t="shared" si="93"/>
        <v>2857</v>
      </c>
      <c r="Q144" s="251">
        <f t="shared" si="93"/>
        <v>5</v>
      </c>
      <c r="R144" s="269">
        <f t="shared" si="93"/>
        <v>0</v>
      </c>
      <c r="S144" s="269">
        <f>SUM(S136:S143)</f>
        <v>1</v>
      </c>
      <c r="T144" s="269">
        <f t="shared" si="93"/>
        <v>0</v>
      </c>
      <c r="U144" s="269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BX144" s="4"/>
      <c r="BY144" s="4"/>
      <c r="BZ144" s="4"/>
      <c r="CA144" s="5"/>
      <c r="CB144" s="5"/>
      <c r="CC144" s="5"/>
      <c r="CD144" s="5"/>
      <c r="CE144" s="5"/>
      <c r="CF144" s="5"/>
      <c r="CG144" s="5"/>
      <c r="CH144" s="14"/>
      <c r="CI144" s="14"/>
      <c r="CJ144" s="14"/>
      <c r="CK144" s="14"/>
      <c r="CL144" s="14"/>
      <c r="CM144" s="14"/>
      <c r="CN144" s="14"/>
    </row>
    <row r="145" spans="1:100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x14ac:dyDescent="0.2">
      <c r="A146" s="2429" t="s">
        <v>169</v>
      </c>
      <c r="B146" s="2340"/>
      <c r="C146" s="2341"/>
      <c r="D146" s="2425" t="s">
        <v>4</v>
      </c>
      <c r="E146" s="2426"/>
      <c r="F146" s="2356"/>
      <c r="G146" s="2390" t="s">
        <v>56</v>
      </c>
      <c r="H146" s="2392"/>
      <c r="I146" s="2392"/>
      <c r="J146" s="2392"/>
      <c r="K146" s="2392"/>
      <c r="L146" s="2392"/>
      <c r="M146" s="2392"/>
      <c r="N146" s="2395"/>
      <c r="O146" s="2356" t="s">
        <v>34</v>
      </c>
      <c r="P146" s="2418" t="s">
        <v>8</v>
      </c>
      <c r="Q146" s="2454" t="s">
        <v>79</v>
      </c>
      <c r="R146" s="2454" t="s">
        <v>10</v>
      </c>
      <c r="S146" s="2379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x14ac:dyDescent="0.2">
      <c r="A147" s="2342"/>
      <c r="B147" s="2343"/>
      <c r="C147" s="2344"/>
      <c r="D147" s="2446"/>
      <c r="E147" s="2447"/>
      <c r="F147" s="2357"/>
      <c r="G147" s="2448" t="s">
        <v>172</v>
      </c>
      <c r="H147" s="2394"/>
      <c r="I147" s="2448" t="s">
        <v>20</v>
      </c>
      <c r="J147" s="2394"/>
      <c r="K147" s="2448" t="s">
        <v>21</v>
      </c>
      <c r="L147" s="2394"/>
      <c r="M147" s="2448" t="s">
        <v>22</v>
      </c>
      <c r="N147" s="2407"/>
      <c r="O147" s="2357"/>
      <c r="P147" s="2421"/>
      <c r="Q147" s="2454"/>
      <c r="R147" s="2454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x14ac:dyDescent="0.2">
      <c r="A148" s="2345"/>
      <c r="B148" s="2346"/>
      <c r="C148" s="2347"/>
      <c r="D148" s="206" t="s">
        <v>23</v>
      </c>
      <c r="E148" s="113" t="s">
        <v>24</v>
      </c>
      <c r="F148" s="159" t="s">
        <v>25</v>
      </c>
      <c r="G148" s="51" t="s">
        <v>24</v>
      </c>
      <c r="H148" s="17" t="s">
        <v>25</v>
      </c>
      <c r="I148" s="51" t="s">
        <v>24</v>
      </c>
      <c r="J148" s="17" t="s">
        <v>25</v>
      </c>
      <c r="K148" s="18" t="s">
        <v>24</v>
      </c>
      <c r="L148" s="17" t="s">
        <v>25</v>
      </c>
      <c r="M148" s="18" t="s">
        <v>24</v>
      </c>
      <c r="N148" s="19" t="s">
        <v>25</v>
      </c>
      <c r="O148" s="2358"/>
      <c r="P148" s="2424"/>
      <c r="Q148" s="2454"/>
      <c r="R148" s="2454"/>
      <c r="S148" s="2376"/>
      <c r="T148" s="2353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x14ac:dyDescent="0.2">
      <c r="A149" s="2377" t="s">
        <v>173</v>
      </c>
      <c r="B149" s="2450" t="s">
        <v>174</v>
      </c>
      <c r="C149" s="2451"/>
      <c r="D149" s="270">
        <f t="shared" ref="D149:D154" si="94">SUM(E149+F149)</f>
        <v>0</v>
      </c>
      <c r="E149" s="271"/>
      <c r="F149" s="272">
        <f>SUM(+L149+N149)</f>
        <v>0</v>
      </c>
      <c r="G149" s="273"/>
      <c r="H149" s="274"/>
      <c r="I149" s="273"/>
      <c r="J149" s="274"/>
      <c r="K149" s="275"/>
      <c r="L149" s="63"/>
      <c r="M149" s="275"/>
      <c r="N149" s="65"/>
      <c r="O149" s="63"/>
      <c r="P149" s="276"/>
      <c r="Q149" s="63"/>
      <c r="R149" s="276"/>
      <c r="S149" s="277"/>
      <c r="T149" s="27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x14ac:dyDescent="0.2">
      <c r="A150" s="2317"/>
      <c r="B150" s="2433" t="s">
        <v>82</v>
      </c>
      <c r="C150" s="2435"/>
      <c r="D150" s="279">
        <f t="shared" si="94"/>
        <v>0</v>
      </c>
      <c r="E150" s="280"/>
      <c r="F150" s="281">
        <f>SUM(+L150+N150)</f>
        <v>0</v>
      </c>
      <c r="G150" s="282"/>
      <c r="H150" s="283"/>
      <c r="I150" s="282"/>
      <c r="J150" s="28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290"/>
      <c r="H151" s="291"/>
      <c r="I151" s="290"/>
      <c r="J151" s="291"/>
      <c r="K151" s="292"/>
      <c r="L151" s="293"/>
      <c r="M151" s="292"/>
      <c r="N151" s="294"/>
      <c r="O151" s="293"/>
      <c r="P151" s="295"/>
      <c r="Q151" s="293"/>
      <c r="R151" s="295"/>
      <c r="S151" s="296"/>
      <c r="T151" s="297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x14ac:dyDescent="0.2">
      <c r="A152" s="2317"/>
      <c r="B152" s="2377" t="s">
        <v>175</v>
      </c>
      <c r="C152" s="298" t="s">
        <v>4</v>
      </c>
      <c r="D152" s="287">
        <f t="shared" si="94"/>
        <v>0</v>
      </c>
      <c r="E152" s="288"/>
      <c r="F152" s="289">
        <f>SUM(F153:F158)</f>
        <v>0</v>
      </c>
      <c r="G152" s="299"/>
      <c r="H152" s="300"/>
      <c r="I152" s="299"/>
      <c r="J152" s="300"/>
      <c r="K152" s="301"/>
      <c r="L152" s="105">
        <f>SUM(L153:L158)</f>
        <v>0</v>
      </c>
      <c r="M152" s="301"/>
      <c r="N152" s="302">
        <f t="shared" ref="N152:T152" si="102">SUM(N153:N158)</f>
        <v>0</v>
      </c>
      <c r="O152" s="105">
        <f t="shared" si="102"/>
        <v>0</v>
      </c>
      <c r="P152" s="303">
        <f t="shared" si="102"/>
        <v>0</v>
      </c>
      <c r="Q152" s="105">
        <f t="shared" si="102"/>
        <v>0</v>
      </c>
      <c r="R152" s="303">
        <f t="shared" si="102"/>
        <v>0</v>
      </c>
      <c r="S152" s="106">
        <f t="shared" si="102"/>
        <v>0</v>
      </c>
      <c r="T152" s="105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x14ac:dyDescent="0.2">
      <c r="A153" s="2317"/>
      <c r="B153" s="2317"/>
      <c r="C153" s="304" t="s">
        <v>176</v>
      </c>
      <c r="D153" s="305">
        <f t="shared" si="94"/>
        <v>0</v>
      </c>
      <c r="E153" s="271"/>
      <c r="F153" s="272">
        <f>+L153+N153</f>
        <v>0</v>
      </c>
      <c r="G153" s="282"/>
      <c r="H153" s="283"/>
      <c r="I153" s="282"/>
      <c r="J153" s="28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x14ac:dyDescent="0.2">
      <c r="A154" s="2317"/>
      <c r="B154" s="2317"/>
      <c r="C154" s="306" t="s">
        <v>177</v>
      </c>
      <c r="D154" s="305">
        <f t="shared" si="94"/>
        <v>0</v>
      </c>
      <c r="E154" s="280"/>
      <c r="F154" s="281">
        <f t="shared" ref="F154:F158" si="103">+L154+N154</f>
        <v>0</v>
      </c>
      <c r="G154" s="307"/>
      <c r="H154" s="308"/>
      <c r="I154" s="307"/>
      <c r="J154" s="308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280"/>
      <c r="F155" s="281">
        <f t="shared" si="103"/>
        <v>0</v>
      </c>
      <c r="G155" s="282"/>
      <c r="H155" s="283"/>
      <c r="I155" s="282"/>
      <c r="J155" s="28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x14ac:dyDescent="0.2">
      <c r="A156" s="2317"/>
      <c r="B156" s="2317"/>
      <c r="C156" s="304" t="s">
        <v>179</v>
      </c>
      <c r="D156" s="305">
        <f t="shared" si="104"/>
        <v>0</v>
      </c>
      <c r="E156" s="280"/>
      <c r="F156" s="281">
        <f t="shared" si="103"/>
        <v>0</v>
      </c>
      <c r="G156" s="282"/>
      <c r="H156" s="283"/>
      <c r="I156" s="282"/>
      <c r="J156" s="283"/>
      <c r="K156" s="284"/>
      <c r="L156" s="24"/>
      <c r="M156" s="284"/>
      <c r="N156" s="74"/>
      <c r="O156" s="24"/>
      <c r="P156" s="38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x14ac:dyDescent="0.2">
      <c r="A157" s="2317"/>
      <c r="B157" s="2317"/>
      <c r="C157" s="306" t="s">
        <v>180</v>
      </c>
      <c r="D157" s="305">
        <f t="shared" si="104"/>
        <v>0</v>
      </c>
      <c r="E157" s="280"/>
      <c r="F157" s="281">
        <f t="shared" si="103"/>
        <v>0</v>
      </c>
      <c r="G157" s="307"/>
      <c r="H157" s="308"/>
      <c r="I157" s="307"/>
      <c r="J157" s="308"/>
      <c r="K157" s="284"/>
      <c r="L157" s="24"/>
      <c r="M157" s="284"/>
      <c r="N157" s="74"/>
      <c r="O157" s="242"/>
      <c r="P157" s="29"/>
      <c r="Q157" s="34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x14ac:dyDescent="0.2">
      <c r="A158" s="2318"/>
      <c r="B158" s="231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292"/>
      <c r="L158" s="99"/>
      <c r="M158" s="292"/>
      <c r="N158" s="102"/>
      <c r="O158" s="99"/>
      <c r="P158" s="312"/>
      <c r="Q158" s="99"/>
      <c r="R158" s="312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x14ac:dyDescent="0.2">
      <c r="A159" s="2377" t="s">
        <v>182</v>
      </c>
      <c r="B159" s="2377" t="s">
        <v>183</v>
      </c>
      <c r="C159" s="313" t="s">
        <v>82</v>
      </c>
      <c r="D159" s="305">
        <f>SUM(E159+F159)</f>
        <v>0</v>
      </c>
      <c r="E159" s="270">
        <f>+K159+M159</f>
        <v>0</v>
      </c>
      <c r="F159" s="271"/>
      <c r="G159" s="273"/>
      <c r="H159" s="274"/>
      <c r="I159" s="273"/>
      <c r="J159" s="274"/>
      <c r="K159" s="25"/>
      <c r="L159" s="278"/>
      <c r="M159" s="25"/>
      <c r="N159" s="314"/>
      <c r="O159" s="63"/>
      <c r="P159" s="63"/>
      <c r="Q159" s="63"/>
      <c r="R159" s="63"/>
      <c r="S159" s="277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x14ac:dyDescent="0.2">
      <c r="A160" s="2317"/>
      <c r="B160" s="2317"/>
      <c r="C160" s="306" t="s">
        <v>184</v>
      </c>
      <c r="D160" s="305">
        <f t="shared" si="104"/>
        <v>0</v>
      </c>
      <c r="E160" s="279">
        <f>+K160+M160</f>
        <v>0</v>
      </c>
      <c r="F160" s="280"/>
      <c r="G160" s="307"/>
      <c r="H160" s="308"/>
      <c r="I160" s="307"/>
      <c r="J160" s="308"/>
      <c r="K160" s="23"/>
      <c r="L160" s="286"/>
      <c r="M160" s="23"/>
      <c r="N160" s="315"/>
      <c r="O160" s="34"/>
      <c r="P160" s="24"/>
      <c r="Q160" s="34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307"/>
      <c r="H161" s="308"/>
      <c r="I161" s="307"/>
      <c r="J161" s="308"/>
      <c r="K161" s="23"/>
      <c r="L161" s="286"/>
      <c r="M161" s="23"/>
      <c r="N161" s="315"/>
      <c r="O161" s="34"/>
      <c r="P161" s="24"/>
      <c r="Q161" s="34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x14ac:dyDescent="0.2">
      <c r="A162" s="231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290"/>
      <c r="H162" s="291"/>
      <c r="I162" s="290"/>
      <c r="J162" s="291"/>
      <c r="K162" s="100"/>
      <c r="L162" s="297"/>
      <c r="M162" s="100"/>
      <c r="N162" s="319"/>
      <c r="O162" s="43"/>
      <c r="P162" s="293"/>
      <c r="Q162" s="43"/>
      <c r="R162" s="293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x14ac:dyDescent="0.2">
      <c r="A163" s="2449" t="s">
        <v>187</v>
      </c>
      <c r="B163" s="2379" t="s">
        <v>188</v>
      </c>
      <c r="C163" s="321" t="s">
        <v>189</v>
      </c>
      <c r="D163" s="322">
        <f>SUM(E163:F163)</f>
        <v>0</v>
      </c>
      <c r="E163" s="322">
        <f>+G163+I163+K163+M163</f>
        <v>0</v>
      </c>
      <c r="F163" s="323">
        <f>+H163+J163+L163+N163</f>
        <v>0</v>
      </c>
      <c r="G163" s="324">
        <f>SUM(G164:G165)</f>
        <v>0</v>
      </c>
      <c r="H163" s="325">
        <f t="shared" ref="H163:R163" si="105">SUM(H164:H165)</f>
        <v>0</v>
      </c>
      <c r="I163" s="324">
        <f t="shared" si="105"/>
        <v>0</v>
      </c>
      <c r="J163" s="325">
        <f t="shared" si="105"/>
        <v>0</v>
      </c>
      <c r="K163" s="324">
        <f>SUM(K164:K165)</f>
        <v>0</v>
      </c>
      <c r="L163" s="326">
        <f t="shared" si="105"/>
        <v>0</v>
      </c>
      <c r="M163" s="324">
        <f t="shared" si="105"/>
        <v>0</v>
      </c>
      <c r="N163" s="327">
        <f t="shared" si="105"/>
        <v>0</v>
      </c>
      <c r="O163" s="328">
        <f t="shared" si="105"/>
        <v>0</v>
      </c>
      <c r="P163" s="325">
        <f t="shared" si="105"/>
        <v>0</v>
      </c>
      <c r="Q163" s="325">
        <f t="shared" si="105"/>
        <v>0</v>
      </c>
      <c r="R163" s="325">
        <f t="shared" si="105"/>
        <v>0</v>
      </c>
      <c r="S163" s="329">
        <f>SUM(S164:S165)</f>
        <v>0</v>
      </c>
      <c r="T163" s="325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x14ac:dyDescent="0.2">
      <c r="A164" s="2444"/>
      <c r="B164" s="2375"/>
      <c r="C164" s="321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270">
        <f t="shared" si="107"/>
        <v>0</v>
      </c>
      <c r="G164" s="223"/>
      <c r="H164" s="276"/>
      <c r="I164" s="25"/>
      <c r="J164" s="63"/>
      <c r="K164" s="25"/>
      <c r="L164" s="64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1" x14ac:dyDescent="0.2">
      <c r="A165" s="2445"/>
      <c r="B165" s="237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226"/>
      <c r="H165" s="35"/>
      <c r="I165" s="33"/>
      <c r="J165" s="34"/>
      <c r="K165" s="33"/>
      <c r="L165" s="82"/>
      <c r="M165" s="33"/>
      <c r="N165" s="37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x14ac:dyDescent="0.2">
      <c r="A166" s="2449" t="s">
        <v>192</v>
      </c>
      <c r="B166" s="2377" t="s">
        <v>193</v>
      </c>
      <c r="C166" s="333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33"/>
      <c r="J166" s="34"/>
      <c r="K166" s="33"/>
      <c r="L166" s="34"/>
      <c r="M166" s="33"/>
      <c r="N166" s="37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336"/>
      <c r="H167" s="337"/>
      <c r="I167" s="42"/>
      <c r="J167" s="43"/>
      <c r="K167" s="42"/>
      <c r="L167" s="295"/>
      <c r="M167" s="100"/>
      <c r="N167" s="338"/>
      <c r="O167" s="293"/>
      <c r="P167" s="295"/>
      <c r="Q167" s="293"/>
      <c r="R167" s="295"/>
      <c r="S167" s="320"/>
      <c r="T167" s="293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x14ac:dyDescent="0.2">
      <c r="A168" s="2444"/>
      <c r="B168" s="2379" t="s">
        <v>196</v>
      </c>
      <c r="C168" s="339" t="s">
        <v>194</v>
      </c>
      <c r="D168" s="270">
        <f t="shared" si="109"/>
        <v>0</v>
      </c>
      <c r="E168" s="270">
        <f t="shared" si="110"/>
        <v>0</v>
      </c>
      <c r="F168" s="272">
        <f t="shared" si="110"/>
        <v>0</v>
      </c>
      <c r="G168" s="229"/>
      <c r="H168" s="229"/>
      <c r="I168" s="23"/>
      <c r="J168" s="24"/>
      <c r="K168" s="340"/>
      <c r="L168" s="312"/>
      <c r="M168" s="98"/>
      <c r="N168" s="341"/>
      <c r="O168" s="99"/>
      <c r="P168" s="312"/>
      <c r="Q168" s="99"/>
      <c r="R168" s="312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x14ac:dyDescent="0.2">
      <c r="A169" s="2444"/>
      <c r="B169" s="2376"/>
      <c r="C169" s="342" t="s">
        <v>197</v>
      </c>
      <c r="D169" s="322">
        <f t="shared" si="109"/>
        <v>0</v>
      </c>
      <c r="E169" s="322">
        <f t="shared" si="110"/>
        <v>0</v>
      </c>
      <c r="F169" s="323">
        <f t="shared" si="110"/>
        <v>0</v>
      </c>
      <c r="G169" s="336"/>
      <c r="H169" s="343"/>
      <c r="I169" s="42"/>
      <c r="J169" s="43"/>
      <c r="K169" s="340"/>
      <c r="L169" s="312"/>
      <c r="M169" s="98"/>
      <c r="N169" s="341"/>
      <c r="O169" s="99"/>
      <c r="P169" s="312"/>
      <c r="Q169" s="99"/>
      <c r="R169" s="312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x14ac:dyDescent="0.2">
      <c r="A170" s="2444"/>
      <c r="B170" s="2377" t="s">
        <v>82</v>
      </c>
      <c r="C170" s="333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63"/>
      <c r="P170" s="276"/>
      <c r="Q170" s="63"/>
      <c r="R170" s="276"/>
      <c r="S170" s="224"/>
      <c r="T170" s="63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x14ac:dyDescent="0.2">
      <c r="A171" s="2445"/>
      <c r="B171" s="231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336"/>
      <c r="H171" s="346"/>
      <c r="I171" s="336"/>
      <c r="J171" s="346"/>
      <c r="K171" s="100"/>
      <c r="L171" s="295"/>
      <c r="M171" s="100"/>
      <c r="N171" s="45"/>
      <c r="O171" s="293"/>
      <c r="P171" s="295"/>
      <c r="Q171" s="293"/>
      <c r="R171" s="295"/>
      <c r="S171" s="285"/>
      <c r="T171" s="293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x14ac:dyDescent="0.2">
      <c r="A172" s="2377" t="s">
        <v>199</v>
      </c>
      <c r="B172" s="2448" t="s">
        <v>175</v>
      </c>
      <c r="C172" s="2394"/>
      <c r="D172" s="347">
        <f>SUM(E172+F172)</f>
        <v>0</v>
      </c>
      <c r="E172" s="347">
        <f>+K172</f>
        <v>0</v>
      </c>
      <c r="F172" s="269">
        <f>+L172</f>
        <v>0</v>
      </c>
      <c r="G172" s="299"/>
      <c r="H172" s="348"/>
      <c r="I172" s="299"/>
      <c r="J172" s="348"/>
      <c r="K172" s="349"/>
      <c r="L172" s="350"/>
      <c r="M172" s="301"/>
      <c r="N172" s="351"/>
      <c r="O172" s="352"/>
      <c r="P172" s="350"/>
      <c r="Q172" s="352"/>
      <c r="R172" s="350"/>
      <c r="S172" s="353"/>
      <c r="T172" s="353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x14ac:dyDescent="0.2">
      <c r="A173" s="2317"/>
      <c r="B173" s="2317" t="s">
        <v>193</v>
      </c>
      <c r="C173" s="304" t="s">
        <v>194</v>
      </c>
      <c r="D173" s="270">
        <f t="shared" si="109"/>
        <v>0</v>
      </c>
      <c r="E173" s="270">
        <f t="shared" ref="E173:F176" si="111">+K173</f>
        <v>0</v>
      </c>
      <c r="F173" s="272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312"/>
      <c r="M174" s="336"/>
      <c r="N174" s="360"/>
      <c r="O174" s="99"/>
      <c r="P174" s="312"/>
      <c r="Q174" s="99"/>
      <c r="R174" s="312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x14ac:dyDescent="0.2">
      <c r="A175" s="2317"/>
      <c r="B175" s="2377" t="s">
        <v>82</v>
      </c>
      <c r="C175" s="333" t="s">
        <v>194</v>
      </c>
      <c r="D175" s="270">
        <f t="shared" si="109"/>
        <v>0</v>
      </c>
      <c r="E175" s="270">
        <f t="shared" si="111"/>
        <v>0</v>
      </c>
      <c r="F175" s="272">
        <f t="shared" si="111"/>
        <v>0</v>
      </c>
      <c r="G175" s="273"/>
      <c r="H175" s="361"/>
      <c r="I175" s="273"/>
      <c r="J175" s="361"/>
      <c r="K175" s="25"/>
      <c r="L175" s="276"/>
      <c r="M175" s="284"/>
      <c r="N175" s="356"/>
      <c r="O175" s="63"/>
      <c r="P175" s="276"/>
      <c r="Q175" s="63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x14ac:dyDescent="0.2">
      <c r="A176" s="2318"/>
      <c r="B176" s="231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290"/>
      <c r="H176" s="362"/>
      <c r="I176" s="290"/>
      <c r="J176" s="362"/>
      <c r="K176" s="100"/>
      <c r="L176" s="295"/>
      <c r="M176" s="336"/>
      <c r="N176" s="360"/>
      <c r="O176" s="293"/>
      <c r="P176" s="295"/>
      <c r="Q176" s="293"/>
      <c r="R176" s="295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x14ac:dyDescent="0.2">
      <c r="A177" s="2449" t="s">
        <v>200</v>
      </c>
      <c r="B177" s="2377" t="s">
        <v>201</v>
      </c>
      <c r="C177" s="363" t="s">
        <v>202</v>
      </c>
      <c r="D177" s="270">
        <f t="shared" si="109"/>
        <v>0</v>
      </c>
      <c r="E177" s="270">
        <f>SUM(I177+K177+M177)</f>
        <v>0</v>
      </c>
      <c r="F177" s="272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1.75" x14ac:dyDescent="0.2">
      <c r="A178" s="2444"/>
      <c r="B178" s="2317"/>
      <c r="C178" s="365" t="s">
        <v>203</v>
      </c>
      <c r="D178" s="279">
        <f t="shared" si="109"/>
        <v>0</v>
      </c>
      <c r="E178" s="279">
        <f t="shared" ref="E178:F179" si="112">SUM(I178+K178+M178)</f>
        <v>0</v>
      </c>
      <c r="F178" s="281">
        <f t="shared" si="112"/>
        <v>0</v>
      </c>
      <c r="G178" s="366"/>
      <c r="H178" s="367"/>
      <c r="I178" s="98"/>
      <c r="J178" s="99"/>
      <c r="K178" s="98"/>
      <c r="L178" s="312"/>
      <c r="M178" s="98"/>
      <c r="N178" s="368"/>
      <c r="O178" s="99"/>
      <c r="P178" s="312"/>
      <c r="Q178" s="99"/>
      <c r="R178" s="312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1.75" x14ac:dyDescent="0.2">
      <c r="A179" s="2445"/>
      <c r="B179" s="231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336"/>
      <c r="H179" s="337"/>
      <c r="I179" s="42"/>
      <c r="J179" s="43"/>
      <c r="K179" s="42"/>
      <c r="L179" s="44"/>
      <c r="M179" s="370"/>
      <c r="N179" s="371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1.5" x14ac:dyDescent="0.2">
      <c r="A180" s="2444" t="s">
        <v>205</v>
      </c>
      <c r="B180" s="2377" t="s">
        <v>206</v>
      </c>
      <c r="C180" s="372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361"/>
      <c r="I180" s="273"/>
      <c r="J180" s="361"/>
      <c r="K180" s="25"/>
      <c r="L180" s="276"/>
      <c r="M180" s="373"/>
      <c r="N180" s="330"/>
      <c r="O180" s="361"/>
      <c r="P180" s="63"/>
      <c r="Q180" s="63"/>
      <c r="R180" s="63"/>
      <c r="S180" s="374"/>
      <c r="T180" s="63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1" x14ac:dyDescent="0.2">
      <c r="A181" s="2445"/>
      <c r="B181" s="231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290"/>
      <c r="H181" s="376"/>
      <c r="I181" s="290"/>
      <c r="J181" s="376"/>
      <c r="K181" s="42"/>
      <c r="L181" s="44"/>
      <c r="M181" s="370"/>
      <c r="N181" s="45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x14ac:dyDescent="0.2">
      <c r="A183" s="2429" t="s">
        <v>210</v>
      </c>
      <c r="B183" s="2340"/>
      <c r="C183" s="2341"/>
      <c r="D183" s="2425" t="s">
        <v>4</v>
      </c>
      <c r="E183" s="2426"/>
      <c r="F183" s="2356"/>
      <c r="G183" s="2390" t="s">
        <v>5</v>
      </c>
      <c r="H183" s="2392"/>
      <c r="I183" s="2392"/>
      <c r="J183" s="2392"/>
      <c r="K183" s="2392"/>
      <c r="L183" s="2392"/>
      <c r="M183" s="2392"/>
      <c r="N183" s="2392"/>
      <c r="O183" s="2392"/>
      <c r="P183" s="2392"/>
      <c r="Q183" s="2392"/>
      <c r="R183" s="2392"/>
      <c r="S183" s="2392"/>
      <c r="T183" s="2392"/>
      <c r="U183" s="2392"/>
      <c r="V183" s="2392"/>
      <c r="W183" s="2392"/>
      <c r="X183" s="2392"/>
      <c r="Y183" s="2392"/>
      <c r="Z183" s="2392"/>
      <c r="AA183" s="2392"/>
      <c r="AB183" s="2395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x14ac:dyDescent="0.2">
      <c r="A184" s="2342"/>
      <c r="B184" s="2343"/>
      <c r="C184" s="2344"/>
      <c r="D184" s="2446"/>
      <c r="E184" s="2447"/>
      <c r="F184" s="2357"/>
      <c r="G184" s="2442" t="s">
        <v>11</v>
      </c>
      <c r="H184" s="2443"/>
      <c r="I184" s="2442" t="s">
        <v>12</v>
      </c>
      <c r="J184" s="2443"/>
      <c r="K184" s="2390" t="s">
        <v>13</v>
      </c>
      <c r="L184" s="2391"/>
      <c r="M184" s="2390" t="s">
        <v>14</v>
      </c>
      <c r="N184" s="2391"/>
      <c r="O184" s="2390" t="s">
        <v>15</v>
      </c>
      <c r="P184" s="2391"/>
      <c r="Q184" s="2390" t="s">
        <v>16</v>
      </c>
      <c r="R184" s="2391"/>
      <c r="S184" s="2390" t="s">
        <v>17</v>
      </c>
      <c r="T184" s="2391"/>
      <c r="U184" s="2390" t="s">
        <v>215</v>
      </c>
      <c r="V184" s="2391"/>
      <c r="W184" s="2448" t="s">
        <v>20</v>
      </c>
      <c r="X184" s="2394"/>
      <c r="Y184" s="2448" t="s">
        <v>21</v>
      </c>
      <c r="Z184" s="2394"/>
      <c r="AA184" s="2448" t="s">
        <v>22</v>
      </c>
      <c r="AB184" s="2407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x14ac:dyDescent="0.2">
      <c r="A185" s="2345"/>
      <c r="B185" s="2346"/>
      <c r="C185" s="2347"/>
      <c r="D185" s="15" t="s">
        <v>23</v>
      </c>
      <c r="E185" s="16" t="s">
        <v>24</v>
      </c>
      <c r="F185" s="17" t="s">
        <v>25</v>
      </c>
      <c r="G185" s="18" t="s">
        <v>24</v>
      </c>
      <c r="H185" s="17" t="s">
        <v>25</v>
      </c>
      <c r="I185" s="185" t="s">
        <v>24</v>
      </c>
      <c r="J185" s="185" t="s">
        <v>25</v>
      </c>
      <c r="K185" s="18" t="s">
        <v>24</v>
      </c>
      <c r="L185" s="17" t="s">
        <v>25</v>
      </c>
      <c r="M185" s="18" t="s">
        <v>24</v>
      </c>
      <c r="N185" s="17" t="s">
        <v>25</v>
      </c>
      <c r="O185" s="18" t="s">
        <v>24</v>
      </c>
      <c r="P185" s="17" t="s">
        <v>25</v>
      </c>
      <c r="Q185" s="18" t="s">
        <v>24</v>
      </c>
      <c r="R185" s="17" t="s">
        <v>25</v>
      </c>
      <c r="S185" s="18" t="s">
        <v>24</v>
      </c>
      <c r="T185" s="17" t="s">
        <v>25</v>
      </c>
      <c r="U185" s="18" t="s">
        <v>24</v>
      </c>
      <c r="V185" s="17" t="s">
        <v>25</v>
      </c>
      <c r="W185" s="18" t="s">
        <v>24</v>
      </c>
      <c r="X185" s="17" t="s">
        <v>25</v>
      </c>
      <c r="Y185" s="18" t="s">
        <v>24</v>
      </c>
      <c r="Z185" s="17" t="s">
        <v>25</v>
      </c>
      <c r="AA185" s="18" t="s">
        <v>24</v>
      </c>
      <c r="AB185" s="19" t="s">
        <v>25</v>
      </c>
      <c r="AC185" s="2424"/>
      <c r="AD185" s="2424"/>
      <c r="AE185" s="2424"/>
      <c r="AF185" s="2424"/>
      <c r="AG185" s="2424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x14ac:dyDescent="0.2">
      <c r="A186" s="2371" t="s">
        <v>216</v>
      </c>
      <c r="B186" s="2432"/>
      <c r="C186" s="2372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382"/>
      <c r="I186" s="381"/>
      <c r="J186" s="382"/>
      <c r="K186" s="25"/>
      <c r="L186" s="63"/>
      <c r="M186" s="25"/>
      <c r="N186" s="63"/>
      <c r="O186" s="25"/>
      <c r="P186" s="63"/>
      <c r="Q186" s="25"/>
      <c r="R186" s="63"/>
      <c r="S186" s="25"/>
      <c r="T186" s="63"/>
      <c r="U186" s="381"/>
      <c r="V186" s="382"/>
      <c r="W186" s="381"/>
      <c r="X186" s="382"/>
      <c r="Y186" s="381"/>
      <c r="Z186" s="382"/>
      <c r="AA186" s="381"/>
      <c r="AB186" s="383"/>
      <c r="AC186" s="63"/>
      <c r="AD186" s="384">
        <f>SUM(AE186:AG186)</f>
        <v>0</v>
      </c>
      <c r="AE186" s="63"/>
      <c r="AF186" s="63"/>
      <c r="AG186" s="63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x14ac:dyDescent="0.2">
      <c r="A187" s="2433" t="s">
        <v>217</v>
      </c>
      <c r="B187" s="2434"/>
      <c r="C187" s="2435"/>
      <c r="D187" s="385">
        <f t="shared" ref="D187:D189" si="115">SUM(E187+F187)</f>
        <v>0</v>
      </c>
      <c r="E187" s="386">
        <f>+K187+M187+O187+Q187+S187</f>
        <v>0</v>
      </c>
      <c r="F187" s="38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94"/>
      <c r="V187" s="95"/>
      <c r="W187" s="388"/>
      <c r="X187" s="389"/>
      <c r="Y187" s="94"/>
      <c r="Z187" s="95"/>
      <c r="AA187" s="94"/>
      <c r="AB187" s="135"/>
      <c r="AC187" s="24"/>
      <c r="AD187" s="390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x14ac:dyDescent="0.2">
      <c r="A188" s="2436" t="s">
        <v>218</v>
      </c>
      <c r="B188" s="2437"/>
      <c r="C188" s="2438"/>
      <c r="D188" s="391">
        <f t="shared" si="115"/>
        <v>0</v>
      </c>
      <c r="E188" s="38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94"/>
      <c r="V188" s="95"/>
      <c r="W188" s="388"/>
      <c r="X188" s="389"/>
      <c r="Y188" s="94"/>
      <c r="Z188" s="95"/>
      <c r="AA188" s="94"/>
      <c r="AB188" s="135"/>
      <c r="AC188" s="24"/>
      <c r="AD188" s="390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x14ac:dyDescent="0.2">
      <c r="A189" s="2433" t="s">
        <v>219</v>
      </c>
      <c r="B189" s="2434"/>
      <c r="C189" s="2435"/>
      <c r="D189" s="391">
        <f t="shared" si="115"/>
        <v>0</v>
      </c>
      <c r="E189" s="386">
        <f t="shared" si="113"/>
        <v>0</v>
      </c>
      <c r="F189" s="393">
        <f>+L189+N189+P189+R189+T189</f>
        <v>0</v>
      </c>
      <c r="G189" s="94"/>
      <c r="H189" s="95"/>
      <c r="I189" s="94"/>
      <c r="J189" s="95"/>
      <c r="K189" s="33"/>
      <c r="L189" s="34"/>
      <c r="M189" s="33"/>
      <c r="N189" s="34"/>
      <c r="O189" s="33"/>
      <c r="P189" s="34"/>
      <c r="Q189" s="33"/>
      <c r="R189" s="34"/>
      <c r="S189" s="33"/>
      <c r="T189" s="34"/>
      <c r="U189" s="94"/>
      <c r="V189" s="95"/>
      <c r="W189" s="94"/>
      <c r="X189" s="95"/>
      <c r="Y189" s="94"/>
      <c r="Z189" s="95"/>
      <c r="AA189" s="94"/>
      <c r="AB189" s="135"/>
      <c r="AC189" s="34"/>
      <c r="AD189" s="390">
        <f t="shared" si="116"/>
        <v>0</v>
      </c>
      <c r="AE189" s="34"/>
      <c r="AF189" s="34"/>
      <c r="AG189" s="34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x14ac:dyDescent="0.2">
      <c r="A190" s="2433" t="s">
        <v>220</v>
      </c>
      <c r="B190" s="2434"/>
      <c r="C190" s="2435"/>
      <c r="D190" s="394"/>
      <c r="E190" s="395"/>
      <c r="F190" s="396"/>
      <c r="G190" s="397"/>
      <c r="H190" s="154"/>
      <c r="I190" s="397"/>
      <c r="J190" s="154"/>
      <c r="K190" s="397"/>
      <c r="L190" s="154"/>
      <c r="M190" s="397"/>
      <c r="N190" s="154"/>
      <c r="O190" s="397"/>
      <c r="P190" s="154"/>
      <c r="Q190" s="397"/>
      <c r="R190" s="154"/>
      <c r="S190" s="397"/>
      <c r="T190" s="154"/>
      <c r="U190" s="397"/>
      <c r="V190" s="154"/>
      <c r="W190" s="397"/>
      <c r="X190" s="154"/>
      <c r="Y190" s="397"/>
      <c r="Z190" s="154"/>
      <c r="AA190" s="397"/>
      <c r="AB190" s="398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x14ac:dyDescent="0.2">
      <c r="A191" s="47" t="s">
        <v>221</v>
      </c>
      <c r="B191" s="401"/>
      <c r="C191" s="108"/>
      <c r="D191" s="109"/>
      <c r="E191" s="109"/>
      <c r="F191" s="110"/>
      <c r="G191" s="110"/>
      <c r="H191" s="110"/>
      <c r="I191" s="50"/>
      <c r="J191" s="402"/>
      <c r="K191" s="403"/>
      <c r="L191" s="50"/>
      <c r="M191" s="404"/>
      <c r="N191" s="404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x14ac:dyDescent="0.2">
      <c r="A192" s="2429" t="s">
        <v>210</v>
      </c>
      <c r="B192" s="2340"/>
      <c r="C192" s="2341"/>
      <c r="D192" s="2425" t="s">
        <v>4</v>
      </c>
      <c r="E192" s="2426"/>
      <c r="F192" s="2430"/>
      <c r="G192" s="2392" t="s">
        <v>5</v>
      </c>
      <c r="H192" s="2392"/>
      <c r="I192" s="2392"/>
      <c r="J192" s="2391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x14ac:dyDescent="0.2">
      <c r="A193" s="2342"/>
      <c r="B193" s="2343"/>
      <c r="C193" s="2344"/>
      <c r="D193" s="2427"/>
      <c r="E193" s="2428"/>
      <c r="F193" s="2431"/>
      <c r="G193" s="2356" t="s">
        <v>222</v>
      </c>
      <c r="H193" s="2377" t="s">
        <v>223</v>
      </c>
      <c r="I193" s="2377" t="s">
        <v>58</v>
      </c>
      <c r="J193" s="2377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x14ac:dyDescent="0.2">
      <c r="A194" s="2345"/>
      <c r="B194" s="2346"/>
      <c r="C194" s="2347"/>
      <c r="D194" s="405" t="s">
        <v>23</v>
      </c>
      <c r="E194" s="206" t="s">
        <v>24</v>
      </c>
      <c r="F194" s="406" t="s">
        <v>25</v>
      </c>
      <c r="G194" s="2358"/>
      <c r="H194" s="2318"/>
      <c r="I194" s="2318"/>
      <c r="J194" s="231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x14ac:dyDescent="0.2">
      <c r="A195" s="2439" t="s">
        <v>225</v>
      </c>
      <c r="B195" s="2440"/>
      <c r="C195" s="2441"/>
      <c r="D195" s="407">
        <f>SUM(G195:J195)</f>
        <v>0</v>
      </c>
      <c r="E195" s="224"/>
      <c r="F195" s="262"/>
      <c r="G195" s="223"/>
      <c r="H195" s="25"/>
      <c r="I195" s="25"/>
      <c r="J195" s="2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x14ac:dyDescent="0.2">
      <c r="A196" s="2410" t="s">
        <v>226</v>
      </c>
      <c r="B196" s="2411"/>
      <c r="C196" s="2412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x14ac:dyDescent="0.2">
      <c r="A197" s="2413" t="s">
        <v>227</v>
      </c>
      <c r="B197" s="2414"/>
      <c r="C197" s="2415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x14ac:dyDescent="0.2">
      <c r="A198" s="2329" t="s">
        <v>228</v>
      </c>
      <c r="B198" s="2329"/>
      <c r="C198" s="2330"/>
      <c r="D198" s="411">
        <f>SUM(G198:J198)</f>
        <v>0</v>
      </c>
      <c r="E198" s="46"/>
      <c r="F198" s="412"/>
      <c r="G198" s="413"/>
      <c r="H198" s="42"/>
      <c r="I198" s="42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414"/>
      <c r="X198" s="415"/>
      <c r="Y198" s="415"/>
      <c r="Z198" s="415"/>
      <c r="AA198" s="415"/>
      <c r="AB198" s="415"/>
      <c r="AC198" s="415"/>
      <c r="AD198" s="415"/>
      <c r="AE198" s="415"/>
      <c r="AF198" s="415"/>
      <c r="AH198" s="415"/>
      <c r="AI198" s="415"/>
      <c r="AJ198" s="415"/>
      <c r="AK198" s="415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x14ac:dyDescent="0.2">
      <c r="A199" s="217" t="s">
        <v>229</v>
      </c>
      <c r="B199" s="416"/>
      <c r="C199" s="416"/>
      <c r="D199" s="417"/>
      <c r="E199" s="417"/>
      <c r="F199" s="417"/>
      <c r="G199" s="418"/>
      <c r="H199" s="418"/>
      <c r="I199" s="418"/>
      <c r="J199" s="419"/>
      <c r="K199" s="420"/>
      <c r="L199" s="418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7" customFormat="1" x14ac:dyDescent="0.2">
      <c r="A200" s="2416" t="s">
        <v>230</v>
      </c>
      <c r="B200" s="2417"/>
      <c r="C200" s="2418"/>
      <c r="D200" s="2425" t="s">
        <v>231</v>
      </c>
      <c r="E200" s="2426"/>
      <c r="F200" s="2356"/>
      <c r="G200" s="2390" t="s">
        <v>5</v>
      </c>
      <c r="H200" s="2392"/>
      <c r="I200" s="2392"/>
      <c r="J200" s="2392"/>
      <c r="K200" s="2392"/>
      <c r="L200" s="2392"/>
      <c r="M200" s="2392"/>
      <c r="N200" s="2392"/>
      <c r="O200" s="2392"/>
      <c r="P200" s="2392"/>
      <c r="Q200" s="2392"/>
      <c r="R200" s="2392"/>
      <c r="S200" s="2392"/>
      <c r="T200" s="2392"/>
      <c r="U200" s="2392"/>
      <c r="V200" s="2395"/>
      <c r="W200" s="2396" t="s">
        <v>6</v>
      </c>
      <c r="X200" s="2399" t="s">
        <v>7</v>
      </c>
      <c r="Y200" s="2402" t="s">
        <v>232</v>
      </c>
      <c r="Z200" s="2403"/>
      <c r="AA200" s="2356" t="s">
        <v>233</v>
      </c>
      <c r="AB200" s="2404" t="s">
        <v>100</v>
      </c>
      <c r="AC200" s="2388" t="s">
        <v>8</v>
      </c>
      <c r="AD200" s="2388" t="s">
        <v>9</v>
      </c>
      <c r="AE200" s="2389" t="s">
        <v>10</v>
      </c>
      <c r="AF200" s="2"/>
      <c r="AG200" s="2"/>
      <c r="AH200" s="2"/>
      <c r="AI200" s="2"/>
      <c r="AJ200" s="2"/>
      <c r="AK200" s="2"/>
      <c r="AL200" s="415"/>
      <c r="AM200" s="415"/>
      <c r="AN200" s="415"/>
      <c r="AO200" s="422"/>
      <c r="AP200" s="422"/>
      <c r="AR200" s="422"/>
      <c r="AS200" s="422"/>
      <c r="AT200" s="422"/>
      <c r="AV200" s="422"/>
      <c r="AX200" s="415"/>
      <c r="AY200" s="422"/>
      <c r="BA200" s="415"/>
      <c r="BB200" s="415"/>
      <c r="BC200" s="415"/>
      <c r="BD200" s="422"/>
      <c r="BF200" s="422"/>
      <c r="BH200" s="415"/>
      <c r="BI200" s="415"/>
      <c r="BJ200" s="415"/>
      <c r="BK200" s="415"/>
      <c r="BL200" s="415"/>
      <c r="BM200" s="415"/>
      <c r="BN200" s="415"/>
      <c r="BO200" s="422"/>
      <c r="BQ200" s="415"/>
      <c r="BR200" s="415"/>
      <c r="BS200" s="415"/>
      <c r="BT200" s="415"/>
      <c r="BU200" s="422"/>
      <c r="BV200" s="423"/>
      <c r="BW200" s="424"/>
      <c r="BX200" s="4"/>
      <c r="BY200" s="425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x14ac:dyDescent="0.2">
      <c r="A201" s="2419"/>
      <c r="B201" s="2420"/>
      <c r="C201" s="2421"/>
      <c r="D201" s="2427"/>
      <c r="E201" s="2428"/>
      <c r="F201" s="2358"/>
      <c r="G201" s="2390" t="s">
        <v>222</v>
      </c>
      <c r="H201" s="2391"/>
      <c r="I201" s="2390" t="s">
        <v>17</v>
      </c>
      <c r="J201" s="2391"/>
      <c r="K201" s="2392" t="s">
        <v>234</v>
      </c>
      <c r="L201" s="2391"/>
      <c r="M201" s="2390" t="s">
        <v>57</v>
      </c>
      <c r="N201" s="2391"/>
      <c r="O201" s="2392" t="s">
        <v>235</v>
      </c>
      <c r="P201" s="2391"/>
      <c r="Q201" s="2392" t="s">
        <v>58</v>
      </c>
      <c r="R201" s="2391"/>
      <c r="S201" s="2393" t="s">
        <v>21</v>
      </c>
      <c r="T201" s="2394"/>
      <c r="U201" s="2393" t="s">
        <v>22</v>
      </c>
      <c r="V201" s="2407"/>
      <c r="W201" s="2397"/>
      <c r="X201" s="2400"/>
      <c r="Y201" s="2399" t="s">
        <v>236</v>
      </c>
      <c r="Z201" s="2408" t="s">
        <v>237</v>
      </c>
      <c r="AA201" s="2357"/>
      <c r="AB201" s="2405"/>
      <c r="AC201" s="2388"/>
      <c r="AD201" s="2388"/>
      <c r="AE201" s="2389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x14ac:dyDescent="0.2">
      <c r="A202" s="2422"/>
      <c r="B202" s="2423"/>
      <c r="C202" s="2424"/>
      <c r="D202" s="426" t="s">
        <v>23</v>
      </c>
      <c r="E202" s="427" t="s">
        <v>24</v>
      </c>
      <c r="F202" s="57" t="s">
        <v>25</v>
      </c>
      <c r="G202" s="51" t="s">
        <v>24</v>
      </c>
      <c r="H202" s="186" t="s">
        <v>25</v>
      </c>
      <c r="I202" s="158" t="s">
        <v>24</v>
      </c>
      <c r="J202" s="186" t="s">
        <v>25</v>
      </c>
      <c r="K202" s="158" t="s">
        <v>24</v>
      </c>
      <c r="L202" s="186" t="s">
        <v>25</v>
      </c>
      <c r="M202" s="158" t="s">
        <v>24</v>
      </c>
      <c r="N202" s="186" t="s">
        <v>25</v>
      </c>
      <c r="O202" s="158" t="s">
        <v>24</v>
      </c>
      <c r="P202" s="186" t="s">
        <v>25</v>
      </c>
      <c r="Q202" s="158" t="s">
        <v>24</v>
      </c>
      <c r="R202" s="186" t="s">
        <v>25</v>
      </c>
      <c r="S202" s="219" t="s">
        <v>24</v>
      </c>
      <c r="T202" s="214" t="s">
        <v>25</v>
      </c>
      <c r="U202" s="219" t="s">
        <v>24</v>
      </c>
      <c r="V202" s="116" t="s">
        <v>25</v>
      </c>
      <c r="W202" s="2398"/>
      <c r="X202" s="2401"/>
      <c r="Y202" s="2401"/>
      <c r="Z202" s="2409"/>
      <c r="AA202" s="2358"/>
      <c r="AB202" s="2406"/>
      <c r="AC202" s="2388"/>
      <c r="AD202" s="2388"/>
      <c r="AE202" s="2389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x14ac:dyDescent="0.2">
      <c r="A203" s="2382" t="s">
        <v>238</v>
      </c>
      <c r="B203" s="2384" t="s">
        <v>239</v>
      </c>
      <c r="C203" s="2385"/>
      <c r="D203" s="428">
        <f t="shared" ref="D203:D245" si="121">SUM(E203+F203)</f>
        <v>417</v>
      </c>
      <c r="E203" s="429">
        <f t="shared" ref="E203:E219" si="122">SUM(G203+I203+K203+M203+O203+Q203+S203+U203)</f>
        <v>158</v>
      </c>
      <c r="F203" s="430">
        <f t="shared" ref="F203:F219" si="123">SUM(H203+J203+L203+N203+P203+R203+T203+V203)</f>
        <v>259</v>
      </c>
      <c r="G203" s="23">
        <f>+SUM(ENERO:DICIEMBRE!G203)</f>
        <v>21</v>
      </c>
      <c r="H203" s="23">
        <f>+SUM(ENERO:DICIEMBRE!H203)</f>
        <v>12</v>
      </c>
      <c r="I203" s="23">
        <f>+SUM(ENERO:DICIEMBRE!I203)</f>
        <v>2</v>
      </c>
      <c r="J203" s="23">
        <f>+SUM(ENERO:DICIEMBRE!J203)</f>
        <v>3</v>
      </c>
      <c r="K203" s="23">
        <f>+SUM(ENERO:DICIEMBRE!K203)</f>
        <v>2</v>
      </c>
      <c r="L203" s="23">
        <f>+SUM(ENERO:DICIEMBRE!L203)</f>
        <v>1</v>
      </c>
      <c r="M203" s="23">
        <f>+SUM(ENERO:DICIEMBRE!M203)</f>
        <v>5</v>
      </c>
      <c r="N203" s="23">
        <f>+SUM(ENERO:DICIEMBRE!N203)</f>
        <v>2</v>
      </c>
      <c r="O203" s="23">
        <f>+SUM(ENERO:DICIEMBRE!O203)</f>
        <v>20</v>
      </c>
      <c r="P203" s="23">
        <f>+SUM(ENERO:DICIEMBRE!P203)</f>
        <v>26</v>
      </c>
      <c r="Q203" s="23">
        <f>+SUM(ENERO:DICIEMBRE!Q203)</f>
        <v>32</v>
      </c>
      <c r="R203" s="23">
        <f>+SUM(ENERO:DICIEMBRE!R203)</f>
        <v>52</v>
      </c>
      <c r="S203" s="23">
        <f>+SUM(ENERO:DICIEMBRE!S203)</f>
        <v>62</v>
      </c>
      <c r="T203" s="23">
        <f>+SUM(ENERO:DICIEMBRE!T203)</f>
        <v>132</v>
      </c>
      <c r="U203" s="23">
        <f>+SUM(ENERO:DICIEMBRE!U203)</f>
        <v>14</v>
      </c>
      <c r="V203" s="23">
        <f>+SUM(ENERO:DICIEMBRE!V203)</f>
        <v>31</v>
      </c>
      <c r="W203" s="23">
        <f>+SUM(ENERO:DICIEMBRE!W203)</f>
        <v>0</v>
      </c>
      <c r="X203" s="23">
        <f>+SUM(ENERO:DICIEMBRE!X203)</f>
        <v>0</v>
      </c>
      <c r="Y203" s="23">
        <f>+SUM(ENERO:DICIEMBRE!Y203)</f>
        <v>0</v>
      </c>
      <c r="Z203" s="23">
        <f>+SUM(ENERO:DICIEMBRE!Z203)</f>
        <v>0</v>
      </c>
      <c r="AA203" s="23">
        <f>+SUM(ENERO:DICIEMBRE!AA203)</f>
        <v>0</v>
      </c>
      <c r="AB203" s="23">
        <f>+SUM(ENERO:DICIEMBRE!AB203)</f>
        <v>0</v>
      </c>
      <c r="AC203" s="23">
        <f>+SUM(ENERO:DICIEMBRE!AC203)</f>
        <v>0</v>
      </c>
      <c r="AD203" s="23">
        <f>+SUM(ENERO:DICIEMBRE!AD203)</f>
        <v>0</v>
      </c>
      <c r="AE203" s="23">
        <f>+SUM(ENERO:DICIEMBRE!AE203)</f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x14ac:dyDescent="0.2">
      <c r="A204" s="2383"/>
      <c r="B204" s="2386" t="s">
        <v>240</v>
      </c>
      <c r="C204" s="2387"/>
      <c r="D204" s="435">
        <f t="shared" si="121"/>
        <v>2804</v>
      </c>
      <c r="E204" s="436">
        <f t="shared" si="122"/>
        <v>1138</v>
      </c>
      <c r="F204" s="437">
        <f t="shared" si="123"/>
        <v>1666</v>
      </c>
      <c r="G204" s="23">
        <f>+SUM(ENERO:DICIEMBRE!G204)</f>
        <v>41</v>
      </c>
      <c r="H204" s="23">
        <f>+SUM(ENERO:DICIEMBRE!H204)</f>
        <v>31</v>
      </c>
      <c r="I204" s="23">
        <f>+SUM(ENERO:DICIEMBRE!I204)</f>
        <v>42</v>
      </c>
      <c r="J204" s="23">
        <f>+SUM(ENERO:DICIEMBRE!J204)</f>
        <v>33</v>
      </c>
      <c r="K204" s="23">
        <f>+SUM(ENERO:DICIEMBRE!K204)</f>
        <v>47</v>
      </c>
      <c r="L204" s="23">
        <f>+SUM(ENERO:DICIEMBRE!L204)</f>
        <v>42</v>
      </c>
      <c r="M204" s="23">
        <f>+SUM(ENERO:DICIEMBRE!M204)</f>
        <v>51</v>
      </c>
      <c r="N204" s="23">
        <f>+SUM(ENERO:DICIEMBRE!N204)</f>
        <v>43</v>
      </c>
      <c r="O204" s="23">
        <f>+SUM(ENERO:DICIEMBRE!O204)</f>
        <v>80</v>
      </c>
      <c r="P204" s="23">
        <f>+SUM(ENERO:DICIEMBRE!P204)</f>
        <v>73</v>
      </c>
      <c r="Q204" s="23">
        <f>+SUM(ENERO:DICIEMBRE!Q204)</f>
        <v>162</v>
      </c>
      <c r="R204" s="23">
        <f>+SUM(ENERO:DICIEMBRE!R204)</f>
        <v>139</v>
      </c>
      <c r="S204" s="23">
        <f>+SUM(ENERO:DICIEMBRE!S204)</f>
        <v>340</v>
      </c>
      <c r="T204" s="23">
        <f>+SUM(ENERO:DICIEMBRE!T204)</f>
        <v>622</v>
      </c>
      <c r="U204" s="23">
        <f>+SUM(ENERO:DICIEMBRE!U204)</f>
        <v>375</v>
      </c>
      <c r="V204" s="23">
        <f>+SUM(ENERO:DICIEMBRE!V204)</f>
        <v>683</v>
      </c>
      <c r="W204" s="23">
        <f>+SUM(ENERO:DICIEMBRE!W204)</f>
        <v>399</v>
      </c>
      <c r="X204" s="23">
        <f>+SUM(ENERO:DICIEMBRE!X204)</f>
        <v>673</v>
      </c>
      <c r="Y204" s="23">
        <f>+SUM(ENERO:DICIEMBRE!Y204)</f>
        <v>396</v>
      </c>
      <c r="Z204" s="23">
        <f>+SUM(ENERO:DICIEMBRE!Z204)</f>
        <v>0</v>
      </c>
      <c r="AA204" s="23">
        <f>+SUM(ENERO:DICIEMBRE!AA204)</f>
        <v>0</v>
      </c>
      <c r="AB204" s="23">
        <f>+SUM(ENERO:DICIEMBRE!AB204)</f>
        <v>0</v>
      </c>
      <c r="AC204" s="23">
        <f>+SUM(ENERO:DICIEMBRE!AC204)</f>
        <v>0</v>
      </c>
      <c r="AD204" s="23">
        <f>+SUM(ENERO:DICIEMBRE!AD204)</f>
        <v>0</v>
      </c>
      <c r="AE204" s="23">
        <f>+SUM(ENERO:DICIEMBRE!AE204)</f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x14ac:dyDescent="0.2">
      <c r="A205" s="2317" t="s">
        <v>241</v>
      </c>
      <c r="B205" s="2361" t="s">
        <v>242</v>
      </c>
      <c r="C205" s="2361"/>
      <c r="D205" s="445">
        <f t="shared" si="121"/>
        <v>10</v>
      </c>
      <c r="E205" s="446">
        <f t="shared" si="122"/>
        <v>2</v>
      </c>
      <c r="F205" s="447">
        <f t="shared" si="123"/>
        <v>8</v>
      </c>
      <c r="G205" s="23">
        <f>+SUM(ENERO:DICIEMBRE!G205)</f>
        <v>1</v>
      </c>
      <c r="H205" s="23">
        <f>+SUM(ENERO:DICIEMBRE!H205)</f>
        <v>1</v>
      </c>
      <c r="I205" s="23">
        <f>+SUM(ENERO:DICIEMBRE!I205)</f>
        <v>0</v>
      </c>
      <c r="J205" s="23">
        <f>+SUM(ENERO:DICIEMBRE!J205)</f>
        <v>1</v>
      </c>
      <c r="K205" s="23">
        <f>+SUM(ENERO:DICIEMBRE!K205)</f>
        <v>0</v>
      </c>
      <c r="L205" s="23">
        <f>+SUM(ENERO:DICIEMBRE!L205)</f>
        <v>0</v>
      </c>
      <c r="M205" s="23">
        <f>+SUM(ENERO:DICIEMBRE!M205)</f>
        <v>0</v>
      </c>
      <c r="N205" s="23">
        <f>+SUM(ENERO:DICIEMBRE!N205)</f>
        <v>0</v>
      </c>
      <c r="O205" s="23">
        <f>+SUM(ENERO:DICIEMBRE!O205)</f>
        <v>0</v>
      </c>
      <c r="P205" s="23">
        <f>+SUM(ENERO:DICIEMBRE!P205)</f>
        <v>0</v>
      </c>
      <c r="Q205" s="23">
        <f>+SUM(ENERO:DICIEMBRE!Q205)</f>
        <v>0</v>
      </c>
      <c r="R205" s="23">
        <f>+SUM(ENERO:DICIEMBRE!R205)</f>
        <v>0</v>
      </c>
      <c r="S205" s="23">
        <f>+SUM(ENERO:DICIEMBRE!S205)</f>
        <v>1</v>
      </c>
      <c r="T205" s="23">
        <f>+SUM(ENERO:DICIEMBRE!T205)</f>
        <v>6</v>
      </c>
      <c r="U205" s="23">
        <f>+SUM(ENERO:DICIEMBRE!U205)</f>
        <v>0</v>
      </c>
      <c r="V205" s="23">
        <f>+SUM(ENERO:DICIEMBRE!V205)</f>
        <v>0</v>
      </c>
      <c r="W205" s="23">
        <f>+SUM(ENERO:DICIEMBRE!W205)</f>
        <v>0</v>
      </c>
      <c r="X205" s="23">
        <f>+SUM(ENERO:DICIEMBRE!X205)</f>
        <v>0</v>
      </c>
      <c r="Y205" s="23">
        <f>+SUM(ENERO:DICIEMBRE!Y205)</f>
        <v>0</v>
      </c>
      <c r="Z205" s="23">
        <f>+SUM(ENERO:DICIEMBRE!Z205)</f>
        <v>0</v>
      </c>
      <c r="AA205" s="23">
        <f>+SUM(ENERO:DICIEMBRE!AA205)</f>
        <v>0</v>
      </c>
      <c r="AB205" s="23">
        <f>+SUM(ENERO:DICIEMBRE!AB205)</f>
        <v>0</v>
      </c>
      <c r="AC205" s="23">
        <f>+SUM(ENERO:DICIEMBRE!AC205)</f>
        <v>0</v>
      </c>
      <c r="AD205" s="23">
        <f>+SUM(ENERO:DICIEMBRE!AD205)</f>
        <v>0</v>
      </c>
      <c r="AE205" s="23">
        <f>+SUM(ENERO:DICIEMBRE!AE205)</f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x14ac:dyDescent="0.2">
      <c r="A206" s="2317"/>
      <c r="B206" s="2362" t="s">
        <v>243</v>
      </c>
      <c r="C206" s="2362"/>
      <c r="D206" s="454">
        <f t="shared" si="121"/>
        <v>5</v>
      </c>
      <c r="E206" s="455">
        <f t="shared" si="122"/>
        <v>3</v>
      </c>
      <c r="F206" s="456">
        <f t="shared" si="123"/>
        <v>2</v>
      </c>
      <c r="G206" s="23">
        <f>+SUM(ENERO:DICIEMBRE!G206)</f>
        <v>0</v>
      </c>
      <c r="H206" s="23">
        <f>+SUM(ENERO:DICIEMBRE!H206)</f>
        <v>0</v>
      </c>
      <c r="I206" s="23">
        <f>+SUM(ENERO:DICIEMBRE!I206)</f>
        <v>0</v>
      </c>
      <c r="J206" s="23">
        <f>+SUM(ENERO:DICIEMBRE!J206)</f>
        <v>0</v>
      </c>
      <c r="K206" s="23">
        <f>+SUM(ENERO:DICIEMBRE!K206)</f>
        <v>0</v>
      </c>
      <c r="L206" s="23">
        <f>+SUM(ENERO:DICIEMBRE!L206)</f>
        <v>0</v>
      </c>
      <c r="M206" s="23">
        <f>+SUM(ENERO:DICIEMBRE!M206)</f>
        <v>0</v>
      </c>
      <c r="N206" s="23">
        <f>+SUM(ENERO:DICIEMBRE!N206)</f>
        <v>0</v>
      </c>
      <c r="O206" s="23">
        <f>+SUM(ENERO:DICIEMBRE!O206)</f>
        <v>0</v>
      </c>
      <c r="P206" s="23">
        <f>+SUM(ENERO:DICIEMBRE!P206)</f>
        <v>0</v>
      </c>
      <c r="Q206" s="23">
        <f>+SUM(ENERO:DICIEMBRE!Q206)</f>
        <v>0</v>
      </c>
      <c r="R206" s="23">
        <f>+SUM(ENERO:DICIEMBRE!R206)</f>
        <v>0</v>
      </c>
      <c r="S206" s="23">
        <f>+SUM(ENERO:DICIEMBRE!S206)</f>
        <v>3</v>
      </c>
      <c r="T206" s="23">
        <f>+SUM(ENERO:DICIEMBRE!T206)</f>
        <v>2</v>
      </c>
      <c r="U206" s="23">
        <f>+SUM(ENERO:DICIEMBRE!U206)</f>
        <v>0</v>
      </c>
      <c r="V206" s="23">
        <f>+SUM(ENERO:DICIEMBRE!V206)</f>
        <v>0</v>
      </c>
      <c r="W206" s="23">
        <f>+SUM(ENERO:DICIEMBRE!W206)</f>
        <v>0</v>
      </c>
      <c r="X206" s="23">
        <f>+SUM(ENERO:DICIEMBRE!X206)</f>
        <v>0</v>
      </c>
      <c r="Y206" s="463"/>
      <c r="Z206" s="463"/>
      <c r="AA206" s="23">
        <f>+SUM(ENERO:DICIEMBRE!AA206)</f>
        <v>0</v>
      </c>
      <c r="AB206" s="23">
        <f>+SUM(ENERO:DICIEMBRE!AB206)</f>
        <v>0</v>
      </c>
      <c r="AC206" s="23">
        <f>+SUM(ENERO:DICIEMBRE!AC206)</f>
        <v>0</v>
      </c>
      <c r="AD206" s="23">
        <f>+SUM(ENERO:DICIEMBRE!AD206)</f>
        <v>0</v>
      </c>
      <c r="AE206" s="23">
        <f>+SUM(ENERO:DICIEMBRE!AE206)</f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x14ac:dyDescent="0.2">
      <c r="A207" s="2317"/>
      <c r="B207" s="2362" t="s">
        <v>244</v>
      </c>
      <c r="C207" s="2362"/>
      <c r="D207" s="454">
        <f t="shared" si="121"/>
        <v>9</v>
      </c>
      <c r="E207" s="455">
        <f t="shared" si="122"/>
        <v>1</v>
      </c>
      <c r="F207" s="456">
        <f t="shared" si="123"/>
        <v>8</v>
      </c>
      <c r="G207" s="23">
        <f>+SUM(ENERO:DICIEMBRE!G207)</f>
        <v>1</v>
      </c>
      <c r="H207" s="23">
        <f>+SUM(ENERO:DICIEMBRE!H207)</f>
        <v>1</v>
      </c>
      <c r="I207" s="23">
        <f>+SUM(ENERO:DICIEMBRE!I207)</f>
        <v>0</v>
      </c>
      <c r="J207" s="23">
        <f>+SUM(ENERO:DICIEMBRE!J207)</f>
        <v>1</v>
      </c>
      <c r="K207" s="23">
        <f>+SUM(ENERO:DICIEMBRE!K207)</f>
        <v>0</v>
      </c>
      <c r="L207" s="23">
        <f>+SUM(ENERO:DICIEMBRE!L207)</f>
        <v>0</v>
      </c>
      <c r="M207" s="23">
        <f>+SUM(ENERO:DICIEMBRE!M207)</f>
        <v>0</v>
      </c>
      <c r="N207" s="23">
        <f>+SUM(ENERO:DICIEMBRE!N207)</f>
        <v>0</v>
      </c>
      <c r="O207" s="23">
        <f>+SUM(ENERO:DICIEMBRE!O207)</f>
        <v>0</v>
      </c>
      <c r="P207" s="23">
        <f>+SUM(ENERO:DICIEMBRE!P207)</f>
        <v>0</v>
      </c>
      <c r="Q207" s="23">
        <f>+SUM(ENERO:DICIEMBRE!Q207)</f>
        <v>0</v>
      </c>
      <c r="R207" s="23">
        <f>+SUM(ENERO:DICIEMBRE!R207)</f>
        <v>0</v>
      </c>
      <c r="S207" s="23">
        <f>+SUM(ENERO:DICIEMBRE!S207)</f>
        <v>0</v>
      </c>
      <c r="T207" s="23">
        <f>+SUM(ENERO:DICIEMBRE!T207)</f>
        <v>6</v>
      </c>
      <c r="U207" s="23">
        <f>+SUM(ENERO:DICIEMBRE!U207)</f>
        <v>0</v>
      </c>
      <c r="V207" s="23">
        <f>+SUM(ENERO:DICIEMBRE!V207)</f>
        <v>0</v>
      </c>
      <c r="W207" s="23">
        <f>+SUM(ENERO:DICIEMBRE!W207)</f>
        <v>0</v>
      </c>
      <c r="X207" s="23">
        <f>+SUM(ENERO:DICIEMBRE!X207)</f>
        <v>0</v>
      </c>
      <c r="Y207" s="463"/>
      <c r="Z207" s="463"/>
      <c r="AA207" s="23">
        <f>+SUM(ENERO:DICIEMBRE!AA207)</f>
        <v>0</v>
      </c>
      <c r="AB207" s="23">
        <f>+SUM(ENERO:DICIEMBRE!AB207)</f>
        <v>0</v>
      </c>
      <c r="AC207" s="23">
        <f>+SUM(ENERO:DICIEMBRE!AC207)</f>
        <v>0</v>
      </c>
      <c r="AD207" s="23">
        <f>+SUM(ENERO:DICIEMBRE!AD207)</f>
        <v>0</v>
      </c>
      <c r="AE207" s="23">
        <f>+SUM(ENERO:DICIEMBRE!AE207)</f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x14ac:dyDescent="0.2">
      <c r="A208" s="2317"/>
      <c r="B208" s="2380" t="s">
        <v>245</v>
      </c>
      <c r="C208" s="2381"/>
      <c r="D208" s="454">
        <f t="shared" si="121"/>
        <v>5</v>
      </c>
      <c r="E208" s="455">
        <f t="shared" si="122"/>
        <v>2</v>
      </c>
      <c r="F208" s="456">
        <f t="shared" si="123"/>
        <v>3</v>
      </c>
      <c r="G208" s="23">
        <f>+SUM(ENERO:DICIEMBRE!G208)</f>
        <v>1</v>
      </c>
      <c r="H208" s="23">
        <f>+SUM(ENERO:DICIEMBRE!H208)</f>
        <v>1</v>
      </c>
      <c r="I208" s="23">
        <f>+SUM(ENERO:DICIEMBRE!I208)</f>
        <v>0</v>
      </c>
      <c r="J208" s="23">
        <f>+SUM(ENERO:DICIEMBRE!J208)</f>
        <v>1</v>
      </c>
      <c r="K208" s="23">
        <f>+SUM(ENERO:DICIEMBRE!K208)</f>
        <v>0</v>
      </c>
      <c r="L208" s="23">
        <f>+SUM(ENERO:DICIEMBRE!L208)</f>
        <v>0</v>
      </c>
      <c r="M208" s="23">
        <f>+SUM(ENERO:DICIEMBRE!M208)</f>
        <v>0</v>
      </c>
      <c r="N208" s="23">
        <f>+SUM(ENERO:DICIEMBRE!N208)</f>
        <v>0</v>
      </c>
      <c r="O208" s="23">
        <f>+SUM(ENERO:DICIEMBRE!O208)</f>
        <v>0</v>
      </c>
      <c r="P208" s="23">
        <f>+SUM(ENERO:DICIEMBRE!P208)</f>
        <v>0</v>
      </c>
      <c r="Q208" s="23">
        <f>+SUM(ENERO:DICIEMBRE!Q208)</f>
        <v>0</v>
      </c>
      <c r="R208" s="23">
        <f>+SUM(ENERO:DICIEMBRE!R208)</f>
        <v>0</v>
      </c>
      <c r="S208" s="23">
        <f>+SUM(ENERO:DICIEMBRE!S208)</f>
        <v>1</v>
      </c>
      <c r="T208" s="23">
        <f>+SUM(ENERO:DICIEMBRE!T208)</f>
        <v>1</v>
      </c>
      <c r="U208" s="23">
        <f>+SUM(ENERO:DICIEMBRE!U208)</f>
        <v>0</v>
      </c>
      <c r="V208" s="23">
        <f>+SUM(ENERO:DICIEMBRE!V208)</f>
        <v>0</v>
      </c>
      <c r="W208" s="23">
        <f>+SUM(ENERO:DICIEMBRE!W208)</f>
        <v>0</v>
      </c>
      <c r="X208" s="23">
        <f>+SUM(ENERO:DICIEMBRE!X208)</f>
        <v>0</v>
      </c>
      <c r="Y208" s="470"/>
      <c r="Z208" s="470"/>
      <c r="AA208" s="23">
        <f>+SUM(ENERO:DICIEMBRE!AA208)</f>
        <v>0</v>
      </c>
      <c r="AB208" s="23">
        <f>+SUM(ENERO:DICIEMBRE!AB208)</f>
        <v>0</v>
      </c>
      <c r="AC208" s="23">
        <f>+SUM(ENERO:DICIEMBRE!AC208)</f>
        <v>0</v>
      </c>
      <c r="AD208" s="23">
        <f>+SUM(ENERO:DICIEMBRE!AD208)</f>
        <v>0</v>
      </c>
      <c r="AE208" s="23">
        <f>+SUM(ENERO:DICIEMBRE!AE208)</f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s="2" customFormat="1" x14ac:dyDescent="0.2">
      <c r="A209" s="231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23">
        <f>+SUM(ENERO:DICIEMBRE!G209)</f>
        <v>0</v>
      </c>
      <c r="H209" s="23">
        <f>+SUM(ENERO:DICIEMBRE!H209)</f>
        <v>0</v>
      </c>
      <c r="I209" s="23">
        <f>+SUM(ENERO:DICIEMBRE!I209)</f>
        <v>0</v>
      </c>
      <c r="J209" s="23">
        <f>+SUM(ENERO:DICIEMBRE!J209)</f>
        <v>0</v>
      </c>
      <c r="K209" s="23">
        <f>+SUM(ENERO:DICIEMBRE!K209)</f>
        <v>0</v>
      </c>
      <c r="L209" s="23">
        <f>+SUM(ENERO:DICIEMBRE!L209)</f>
        <v>0</v>
      </c>
      <c r="M209" s="23">
        <f>+SUM(ENERO:DICIEMBRE!M209)</f>
        <v>0</v>
      </c>
      <c r="N209" s="23">
        <f>+SUM(ENERO:DICIEMBRE!N209)</f>
        <v>0</v>
      </c>
      <c r="O209" s="23">
        <f>+SUM(ENERO:DICIEMBRE!O209)</f>
        <v>0</v>
      </c>
      <c r="P209" s="23">
        <f>+SUM(ENERO:DICIEMBRE!P209)</f>
        <v>0</v>
      </c>
      <c r="Q209" s="23">
        <f>+SUM(ENERO:DICIEMBRE!Q209)</f>
        <v>0</v>
      </c>
      <c r="R209" s="23">
        <f>+SUM(ENERO:DICIEMBRE!R209)</f>
        <v>0</v>
      </c>
      <c r="S209" s="23">
        <f>+SUM(ENERO:DICIEMBRE!S209)</f>
        <v>0</v>
      </c>
      <c r="T209" s="23">
        <f>+SUM(ENERO:DICIEMBRE!T209)</f>
        <v>0</v>
      </c>
      <c r="U209" s="23">
        <f>+SUM(ENERO:DICIEMBRE!U209)</f>
        <v>0</v>
      </c>
      <c r="V209" s="23">
        <f>+SUM(ENERO:DICIEMBRE!V209)</f>
        <v>0</v>
      </c>
      <c r="W209" s="23">
        <f>+SUM(ENERO:DICIEMBRE!W209)</f>
        <v>0</v>
      </c>
      <c r="X209" s="23">
        <f>+SUM(ENERO:DICIEMBRE!X209)</f>
        <v>0</v>
      </c>
      <c r="Y209" s="474"/>
      <c r="Z209" s="474"/>
      <c r="AA209" s="23">
        <f>+SUM(ENERO:DICIEMBRE!AA209)</f>
        <v>0</v>
      </c>
      <c r="AB209" s="23">
        <f>+SUM(ENERO:DICIEMBRE!AB209)</f>
        <v>0</v>
      </c>
      <c r="AC209" s="23">
        <f>+SUM(ENERO:DICIEMBRE!AC209)</f>
        <v>0</v>
      </c>
      <c r="AD209" s="23">
        <f>+SUM(ENERO:DICIEMBRE!AD209)</f>
        <v>0</v>
      </c>
      <c r="AE209" s="23">
        <f>+SUM(ENERO:DICIEMBRE!AE209)</f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BX209" s="4"/>
      <c r="BY209" s="4"/>
      <c r="BZ209" s="4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s="2" customFormat="1" x14ac:dyDescent="0.2">
      <c r="A210" s="2377" t="s">
        <v>247</v>
      </c>
      <c r="B210" s="2361" t="s">
        <v>242</v>
      </c>
      <c r="C210" s="2361"/>
      <c r="D210" s="475">
        <f t="shared" si="121"/>
        <v>294</v>
      </c>
      <c r="E210" s="476">
        <f>SUM(G210+I210+K210+M210+O210+Q210+S210+U210)</f>
        <v>136</v>
      </c>
      <c r="F210" s="477">
        <f t="shared" si="123"/>
        <v>158</v>
      </c>
      <c r="G210" s="23">
        <f>+SUM(ENERO:DICIEMBRE!G210)</f>
        <v>12</v>
      </c>
      <c r="H210" s="23">
        <f>+SUM(ENERO:DICIEMBRE!H210)</f>
        <v>13</v>
      </c>
      <c r="I210" s="23">
        <f>+SUM(ENERO:DICIEMBRE!I210)</f>
        <v>3</v>
      </c>
      <c r="J210" s="23">
        <f>+SUM(ENERO:DICIEMBRE!J210)</f>
        <v>2</v>
      </c>
      <c r="K210" s="23">
        <f>+SUM(ENERO:DICIEMBRE!K210)</f>
        <v>2</v>
      </c>
      <c r="L210" s="23">
        <f>+SUM(ENERO:DICIEMBRE!L210)</f>
        <v>3</v>
      </c>
      <c r="M210" s="23">
        <f>+SUM(ENERO:DICIEMBRE!M210)</f>
        <v>5</v>
      </c>
      <c r="N210" s="23">
        <f>+SUM(ENERO:DICIEMBRE!N210)</f>
        <v>1</v>
      </c>
      <c r="O210" s="23">
        <f>+SUM(ENERO:DICIEMBRE!O210)</f>
        <v>5</v>
      </c>
      <c r="P210" s="23">
        <f>+SUM(ENERO:DICIEMBRE!P210)</f>
        <v>9</v>
      </c>
      <c r="Q210" s="23">
        <f>+SUM(ENERO:DICIEMBRE!Q210)</f>
        <v>39</v>
      </c>
      <c r="R210" s="23">
        <f>+SUM(ENERO:DICIEMBRE!R210)</f>
        <v>31</v>
      </c>
      <c r="S210" s="23">
        <f>+SUM(ENERO:DICIEMBRE!S210)</f>
        <v>62</v>
      </c>
      <c r="T210" s="23">
        <f>+SUM(ENERO:DICIEMBRE!T210)</f>
        <v>86</v>
      </c>
      <c r="U210" s="23">
        <f>+SUM(ENERO:DICIEMBRE!U210)</f>
        <v>8</v>
      </c>
      <c r="V210" s="23">
        <f>+SUM(ENERO:DICIEMBRE!V210)</f>
        <v>13</v>
      </c>
      <c r="W210" s="23">
        <f>+SUM(ENERO:DICIEMBRE!W210)</f>
        <v>0</v>
      </c>
      <c r="X210" s="23">
        <f>+SUM(ENERO:DICIEMBRE!X210)</f>
        <v>1</v>
      </c>
      <c r="Y210" s="23">
        <f>+SUM(ENERO:DICIEMBRE!Y210)</f>
        <v>0</v>
      </c>
      <c r="Z210" s="23">
        <f>+SUM(ENERO:DICIEMBRE!Z210)</f>
        <v>0</v>
      </c>
      <c r="AA210" s="23">
        <f>+SUM(ENERO:DICIEMBRE!AA210)</f>
        <v>0</v>
      </c>
      <c r="AB210" s="23">
        <f>+SUM(ENERO:DICIEMBRE!AB210)</f>
        <v>0</v>
      </c>
      <c r="AC210" s="23">
        <f>+SUM(ENERO:DICIEMBRE!AC210)</f>
        <v>0</v>
      </c>
      <c r="AD210" s="23">
        <f>+SUM(ENERO:DICIEMBRE!AD210)</f>
        <v>0</v>
      </c>
      <c r="AE210" s="23">
        <f>+SUM(ENERO:DICIEMBRE!AE210)</f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BX210" s="4"/>
      <c r="BY210" s="4"/>
      <c r="BZ210" s="4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s="2" customFormat="1" x14ac:dyDescent="0.2">
      <c r="A211" s="2317"/>
      <c r="B211" s="2362" t="s">
        <v>243</v>
      </c>
      <c r="C211" s="2362"/>
      <c r="D211" s="454">
        <f t="shared" si="121"/>
        <v>475</v>
      </c>
      <c r="E211" s="455">
        <f t="shared" si="122"/>
        <v>268</v>
      </c>
      <c r="F211" s="456">
        <f t="shared" si="123"/>
        <v>207</v>
      </c>
      <c r="G211" s="23">
        <f>+SUM(ENERO:DICIEMBRE!G211)</f>
        <v>12</v>
      </c>
      <c r="H211" s="23">
        <f>+SUM(ENERO:DICIEMBRE!H211)</f>
        <v>6</v>
      </c>
      <c r="I211" s="23">
        <f>+SUM(ENERO:DICIEMBRE!I211)</f>
        <v>6</v>
      </c>
      <c r="J211" s="23">
        <f>+SUM(ENERO:DICIEMBRE!J211)</f>
        <v>0</v>
      </c>
      <c r="K211" s="23">
        <f>+SUM(ENERO:DICIEMBRE!K211)</f>
        <v>5</v>
      </c>
      <c r="L211" s="23">
        <f>+SUM(ENERO:DICIEMBRE!L211)</f>
        <v>0</v>
      </c>
      <c r="M211" s="23">
        <f>+SUM(ENERO:DICIEMBRE!M211)</f>
        <v>9</v>
      </c>
      <c r="N211" s="23">
        <f>+SUM(ENERO:DICIEMBRE!N211)</f>
        <v>2</v>
      </c>
      <c r="O211" s="23">
        <f>+SUM(ENERO:DICIEMBRE!O211)</f>
        <v>22</v>
      </c>
      <c r="P211" s="23">
        <f>+SUM(ENERO:DICIEMBRE!P211)</f>
        <v>16</v>
      </c>
      <c r="Q211" s="23">
        <f>+SUM(ENERO:DICIEMBRE!Q211)</f>
        <v>60</v>
      </c>
      <c r="R211" s="23">
        <f>+SUM(ENERO:DICIEMBRE!R211)</f>
        <v>44</v>
      </c>
      <c r="S211" s="23">
        <f>+SUM(ENERO:DICIEMBRE!S211)</f>
        <v>141</v>
      </c>
      <c r="T211" s="23">
        <f>+SUM(ENERO:DICIEMBRE!T211)</f>
        <v>120</v>
      </c>
      <c r="U211" s="23">
        <f>+SUM(ENERO:DICIEMBRE!U211)</f>
        <v>13</v>
      </c>
      <c r="V211" s="23">
        <f>+SUM(ENERO:DICIEMBRE!V211)</f>
        <v>19</v>
      </c>
      <c r="W211" s="23">
        <f>+SUM(ENERO:DICIEMBRE!W211)</f>
        <v>2</v>
      </c>
      <c r="X211" s="23">
        <f>+SUM(ENERO:DICIEMBRE!X211)</f>
        <v>0</v>
      </c>
      <c r="Y211" s="463"/>
      <c r="Z211" s="463"/>
      <c r="AA211" s="23">
        <f>+SUM(ENERO:DICIEMBRE!AA211)</f>
        <v>0</v>
      </c>
      <c r="AB211" s="23">
        <f>+SUM(ENERO:DICIEMBRE!AB211)</f>
        <v>0</v>
      </c>
      <c r="AC211" s="23">
        <f>+SUM(ENERO:DICIEMBRE!AC211)</f>
        <v>0</v>
      </c>
      <c r="AD211" s="23">
        <f>+SUM(ENERO:DICIEMBRE!AD211)</f>
        <v>0</v>
      </c>
      <c r="AE211" s="23">
        <f>+SUM(ENERO:DICIEMBRE!AE211)</f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BX211" s="4"/>
      <c r="BY211" s="4"/>
      <c r="BZ211" s="4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s="2" customFormat="1" x14ac:dyDescent="0.2">
      <c r="A212" s="2317"/>
      <c r="B212" s="2362" t="s">
        <v>244</v>
      </c>
      <c r="C212" s="2362"/>
      <c r="D212" s="454">
        <f t="shared" si="121"/>
        <v>257</v>
      </c>
      <c r="E212" s="455">
        <f t="shared" si="122"/>
        <v>114</v>
      </c>
      <c r="F212" s="456">
        <f t="shared" si="123"/>
        <v>143</v>
      </c>
      <c r="G212" s="23">
        <f>+SUM(ENERO:DICIEMBRE!G212)</f>
        <v>11</v>
      </c>
      <c r="H212" s="23">
        <f>+SUM(ENERO:DICIEMBRE!H212)</f>
        <v>10</v>
      </c>
      <c r="I212" s="23">
        <f>+SUM(ENERO:DICIEMBRE!I212)</f>
        <v>3</v>
      </c>
      <c r="J212" s="23">
        <f>+SUM(ENERO:DICIEMBRE!J212)</f>
        <v>1</v>
      </c>
      <c r="K212" s="23">
        <f>+SUM(ENERO:DICIEMBRE!K212)</f>
        <v>4</v>
      </c>
      <c r="L212" s="23">
        <f>+SUM(ENERO:DICIEMBRE!L212)</f>
        <v>2</v>
      </c>
      <c r="M212" s="23">
        <f>+SUM(ENERO:DICIEMBRE!M212)</f>
        <v>5</v>
      </c>
      <c r="N212" s="23">
        <f>+SUM(ENERO:DICIEMBRE!N212)</f>
        <v>0</v>
      </c>
      <c r="O212" s="23">
        <f>+SUM(ENERO:DICIEMBRE!O212)</f>
        <v>5</v>
      </c>
      <c r="P212" s="23">
        <f>+SUM(ENERO:DICIEMBRE!P212)</f>
        <v>6</v>
      </c>
      <c r="Q212" s="23">
        <f>+SUM(ENERO:DICIEMBRE!Q212)</f>
        <v>31</v>
      </c>
      <c r="R212" s="23">
        <f>+SUM(ENERO:DICIEMBRE!R212)</f>
        <v>23</v>
      </c>
      <c r="S212" s="23">
        <f>+SUM(ENERO:DICIEMBRE!S212)</f>
        <v>49</v>
      </c>
      <c r="T212" s="23">
        <f>+SUM(ENERO:DICIEMBRE!T212)</f>
        <v>91</v>
      </c>
      <c r="U212" s="23">
        <f>+SUM(ENERO:DICIEMBRE!U212)</f>
        <v>6</v>
      </c>
      <c r="V212" s="23">
        <f>+SUM(ENERO:DICIEMBRE!V212)</f>
        <v>10</v>
      </c>
      <c r="W212" s="23">
        <f>+SUM(ENERO:DICIEMBRE!W212)</f>
        <v>0</v>
      </c>
      <c r="X212" s="23">
        <f>+SUM(ENERO:DICIEMBRE!X212)</f>
        <v>1</v>
      </c>
      <c r="Y212" s="463"/>
      <c r="Z212" s="463"/>
      <c r="AA212" s="23">
        <f>+SUM(ENERO:DICIEMBRE!AA212)</f>
        <v>0</v>
      </c>
      <c r="AB212" s="23">
        <f>+SUM(ENERO:DICIEMBRE!AB212)</f>
        <v>0</v>
      </c>
      <c r="AC212" s="23">
        <f>+SUM(ENERO:DICIEMBRE!AC212)</f>
        <v>0</v>
      </c>
      <c r="AD212" s="23">
        <f>+SUM(ENERO:DICIEMBRE!AD212)</f>
        <v>0</v>
      </c>
      <c r="AE212" s="23">
        <f>+SUM(ENERO:DICIEMBRE!AE212)</f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BX212" s="4"/>
      <c r="BY212" s="4"/>
      <c r="BZ212" s="4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s="2" customFormat="1" x14ac:dyDescent="0.2">
      <c r="A213" s="2317"/>
      <c r="B213" s="2380" t="s">
        <v>245</v>
      </c>
      <c r="C213" s="2381"/>
      <c r="D213" s="454">
        <f t="shared" si="121"/>
        <v>162</v>
      </c>
      <c r="E213" s="455">
        <f t="shared" si="122"/>
        <v>78</v>
      </c>
      <c r="F213" s="456">
        <f t="shared" si="123"/>
        <v>84</v>
      </c>
      <c r="G213" s="23">
        <f>+SUM(ENERO:DICIEMBRE!G213)</f>
        <v>12</v>
      </c>
      <c r="H213" s="23">
        <f>+SUM(ENERO:DICIEMBRE!H213)</f>
        <v>7</v>
      </c>
      <c r="I213" s="23">
        <f>+SUM(ENERO:DICIEMBRE!I213)</f>
        <v>2</v>
      </c>
      <c r="J213" s="23">
        <f>+SUM(ENERO:DICIEMBRE!J213)</f>
        <v>0</v>
      </c>
      <c r="K213" s="23">
        <f>+SUM(ENERO:DICIEMBRE!K213)</f>
        <v>3</v>
      </c>
      <c r="L213" s="23">
        <f>+SUM(ENERO:DICIEMBRE!L213)</f>
        <v>0</v>
      </c>
      <c r="M213" s="23">
        <f>+SUM(ENERO:DICIEMBRE!M213)</f>
        <v>0</v>
      </c>
      <c r="N213" s="23">
        <f>+SUM(ENERO:DICIEMBRE!N213)</f>
        <v>1</v>
      </c>
      <c r="O213" s="23">
        <f>+SUM(ENERO:DICIEMBRE!O213)</f>
        <v>5</v>
      </c>
      <c r="P213" s="23">
        <f>+SUM(ENERO:DICIEMBRE!P213)</f>
        <v>3</v>
      </c>
      <c r="Q213" s="23">
        <f>+SUM(ENERO:DICIEMBRE!Q213)</f>
        <v>18</v>
      </c>
      <c r="R213" s="23">
        <f>+SUM(ENERO:DICIEMBRE!R213)</f>
        <v>19</v>
      </c>
      <c r="S213" s="23">
        <f>+SUM(ENERO:DICIEMBRE!S213)</f>
        <v>34</v>
      </c>
      <c r="T213" s="23">
        <f>+SUM(ENERO:DICIEMBRE!T213)</f>
        <v>48</v>
      </c>
      <c r="U213" s="23">
        <f>+SUM(ENERO:DICIEMBRE!U213)</f>
        <v>4</v>
      </c>
      <c r="V213" s="23">
        <f>+SUM(ENERO:DICIEMBRE!V213)</f>
        <v>6</v>
      </c>
      <c r="W213" s="23">
        <f>+SUM(ENERO:DICIEMBRE!W213)</f>
        <v>0</v>
      </c>
      <c r="X213" s="23">
        <f>+SUM(ENERO:DICIEMBRE!X213)</f>
        <v>0</v>
      </c>
      <c r="Y213" s="463"/>
      <c r="Z213" s="463"/>
      <c r="AA213" s="23">
        <f>+SUM(ENERO:DICIEMBRE!AA213)</f>
        <v>0</v>
      </c>
      <c r="AB213" s="23">
        <f>+SUM(ENERO:DICIEMBRE!AB213)</f>
        <v>0</v>
      </c>
      <c r="AC213" s="23">
        <f>+SUM(ENERO:DICIEMBRE!AC213)</f>
        <v>0</v>
      </c>
      <c r="AD213" s="23">
        <f>+SUM(ENERO:DICIEMBRE!AD213)</f>
        <v>0</v>
      </c>
      <c r="AE213" s="23">
        <f>+SUM(ENERO:DICIEMBRE!AE213)</f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BX213" s="4"/>
      <c r="BY213" s="4"/>
      <c r="BZ213" s="4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s="2" customFormat="1" x14ac:dyDescent="0.2">
      <c r="A214" s="231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23">
        <f>+SUM(ENERO:DICIEMBRE!G214)</f>
        <v>0</v>
      </c>
      <c r="H214" s="23">
        <f>+SUM(ENERO:DICIEMBRE!H214)</f>
        <v>0</v>
      </c>
      <c r="I214" s="23">
        <f>+SUM(ENERO:DICIEMBRE!I214)</f>
        <v>0</v>
      </c>
      <c r="J214" s="23">
        <f>+SUM(ENERO:DICIEMBRE!J214)</f>
        <v>0</v>
      </c>
      <c r="K214" s="23">
        <f>+SUM(ENERO:DICIEMBRE!K214)</f>
        <v>0</v>
      </c>
      <c r="L214" s="23">
        <f>+SUM(ENERO:DICIEMBRE!L214)</f>
        <v>0</v>
      </c>
      <c r="M214" s="23">
        <f>+SUM(ENERO:DICIEMBRE!M214)</f>
        <v>0</v>
      </c>
      <c r="N214" s="23">
        <f>+SUM(ENERO:DICIEMBRE!N214)</f>
        <v>0</v>
      </c>
      <c r="O214" s="23">
        <f>+SUM(ENERO:DICIEMBRE!O214)</f>
        <v>0</v>
      </c>
      <c r="P214" s="23">
        <f>+SUM(ENERO:DICIEMBRE!P214)</f>
        <v>0</v>
      </c>
      <c r="Q214" s="23">
        <f>+SUM(ENERO:DICIEMBRE!Q214)</f>
        <v>0</v>
      </c>
      <c r="R214" s="23">
        <f>+SUM(ENERO:DICIEMBRE!R214)</f>
        <v>0</v>
      </c>
      <c r="S214" s="23">
        <f>+SUM(ENERO:DICIEMBRE!S214)</f>
        <v>0</v>
      </c>
      <c r="T214" s="23">
        <f>+SUM(ENERO:DICIEMBRE!T214)</f>
        <v>0</v>
      </c>
      <c r="U214" s="23">
        <f>+SUM(ENERO:DICIEMBRE!U214)</f>
        <v>0</v>
      </c>
      <c r="V214" s="23">
        <f>+SUM(ENERO:DICIEMBRE!V214)</f>
        <v>0</v>
      </c>
      <c r="W214" s="23">
        <f>+SUM(ENERO:DICIEMBRE!W214)</f>
        <v>0</v>
      </c>
      <c r="X214" s="23">
        <f>+SUM(ENERO:DICIEMBRE!X214)</f>
        <v>0</v>
      </c>
      <c r="Y214" s="478"/>
      <c r="Z214" s="478"/>
      <c r="AA214" s="23">
        <f>+SUM(ENERO:DICIEMBRE!AA214)</f>
        <v>0</v>
      </c>
      <c r="AB214" s="23">
        <f>+SUM(ENERO:DICIEMBRE!AB214)</f>
        <v>0</v>
      </c>
      <c r="AC214" s="23">
        <f>+SUM(ENERO:DICIEMBRE!AC214)</f>
        <v>0</v>
      </c>
      <c r="AD214" s="23">
        <f>+SUM(ENERO:DICIEMBRE!AD214)</f>
        <v>0</v>
      </c>
      <c r="AE214" s="23">
        <f>+SUM(ENERO:DICIEMBRE!AE214)</f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BX214" s="4"/>
      <c r="BY214" s="4"/>
      <c r="BZ214" s="4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s="2" customFormat="1" x14ac:dyDescent="0.2">
      <c r="A215" s="2377" t="s">
        <v>80</v>
      </c>
      <c r="B215" s="2361" t="s">
        <v>242</v>
      </c>
      <c r="C215" s="2361"/>
      <c r="D215" s="475">
        <f t="shared" si="121"/>
        <v>177</v>
      </c>
      <c r="E215" s="476">
        <f t="shared" si="122"/>
        <v>48</v>
      </c>
      <c r="F215" s="477">
        <f t="shared" si="123"/>
        <v>129</v>
      </c>
      <c r="G215" s="23">
        <f>+SUM(ENERO:DICIEMBRE!G215)</f>
        <v>0</v>
      </c>
      <c r="H215" s="23">
        <f>+SUM(ENERO:DICIEMBRE!H215)</f>
        <v>1</v>
      </c>
      <c r="I215" s="23">
        <f>+SUM(ENERO:DICIEMBRE!I215)</f>
        <v>0</v>
      </c>
      <c r="J215" s="23">
        <f>+SUM(ENERO:DICIEMBRE!J215)</f>
        <v>0</v>
      </c>
      <c r="K215" s="23">
        <f>+SUM(ENERO:DICIEMBRE!K215)</f>
        <v>1</v>
      </c>
      <c r="L215" s="23">
        <f>+SUM(ENERO:DICIEMBRE!L215)</f>
        <v>0</v>
      </c>
      <c r="M215" s="23">
        <f>+SUM(ENERO:DICIEMBRE!M215)</f>
        <v>4</v>
      </c>
      <c r="N215" s="23">
        <f>+SUM(ENERO:DICIEMBRE!N215)</f>
        <v>1</v>
      </c>
      <c r="O215" s="23">
        <f>+SUM(ENERO:DICIEMBRE!O215)</f>
        <v>4</v>
      </c>
      <c r="P215" s="23">
        <f>+SUM(ENERO:DICIEMBRE!P215)</f>
        <v>7</v>
      </c>
      <c r="Q215" s="23">
        <f>+SUM(ENERO:DICIEMBRE!Q215)</f>
        <v>7</v>
      </c>
      <c r="R215" s="23">
        <f>+SUM(ENERO:DICIEMBRE!R215)</f>
        <v>11</v>
      </c>
      <c r="S215" s="23">
        <f>+SUM(ENERO:DICIEMBRE!S215)</f>
        <v>25</v>
      </c>
      <c r="T215" s="23">
        <f>+SUM(ENERO:DICIEMBRE!T215)</f>
        <v>107</v>
      </c>
      <c r="U215" s="23">
        <f>+SUM(ENERO:DICIEMBRE!U215)</f>
        <v>7</v>
      </c>
      <c r="V215" s="23">
        <f>+SUM(ENERO:DICIEMBRE!V215)</f>
        <v>2</v>
      </c>
      <c r="W215" s="23">
        <f>+SUM(ENERO:DICIEMBRE!W215)</f>
        <v>17</v>
      </c>
      <c r="X215" s="23">
        <f>+SUM(ENERO:DICIEMBRE!X215)</f>
        <v>1</v>
      </c>
      <c r="Y215" s="23">
        <f>+SUM(ENERO:DICIEMBRE!Y215)</f>
        <v>0</v>
      </c>
      <c r="Z215" s="23">
        <f>+SUM(ENERO:DICIEMBRE!Z215)</f>
        <v>0</v>
      </c>
      <c r="AA215" s="23">
        <f>+SUM(ENERO:DICIEMBRE!AA215)</f>
        <v>0</v>
      </c>
      <c r="AB215" s="23">
        <f>+SUM(ENERO:DICIEMBRE!AB215)</f>
        <v>0</v>
      </c>
      <c r="AC215" s="23">
        <f>+SUM(ENERO:DICIEMBRE!AC215)</f>
        <v>0</v>
      </c>
      <c r="AD215" s="23">
        <f>+SUM(ENERO:DICIEMBRE!AD215)</f>
        <v>0</v>
      </c>
      <c r="AE215" s="23">
        <f>+SUM(ENERO:DICIEMBRE!AE215)</f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BX215" s="4"/>
      <c r="BY215" s="4"/>
      <c r="BZ215" s="4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s="2" customFormat="1" x14ac:dyDescent="0.2">
      <c r="A216" s="2317"/>
      <c r="B216" s="2362" t="s">
        <v>243</v>
      </c>
      <c r="C216" s="2362"/>
      <c r="D216" s="454">
        <f t="shared" si="121"/>
        <v>331</v>
      </c>
      <c r="E216" s="455">
        <f t="shared" si="122"/>
        <v>85</v>
      </c>
      <c r="F216" s="456">
        <f t="shared" si="123"/>
        <v>246</v>
      </c>
      <c r="G216" s="23">
        <f>+SUM(ENERO:DICIEMBRE!G216)</f>
        <v>0</v>
      </c>
      <c r="H216" s="23">
        <f>+SUM(ENERO:DICIEMBRE!H216)</f>
        <v>0</v>
      </c>
      <c r="I216" s="23">
        <f>+SUM(ENERO:DICIEMBRE!I216)</f>
        <v>0</v>
      </c>
      <c r="J216" s="23">
        <f>+SUM(ENERO:DICIEMBRE!J216)</f>
        <v>0</v>
      </c>
      <c r="K216" s="23">
        <f>+SUM(ENERO:DICIEMBRE!K216)</f>
        <v>0</v>
      </c>
      <c r="L216" s="23">
        <f>+SUM(ENERO:DICIEMBRE!L216)</f>
        <v>0</v>
      </c>
      <c r="M216" s="23">
        <f>+SUM(ENERO:DICIEMBRE!M216)</f>
        <v>4</v>
      </c>
      <c r="N216" s="23">
        <f>+SUM(ENERO:DICIEMBRE!N216)</f>
        <v>5</v>
      </c>
      <c r="O216" s="23">
        <f>+SUM(ENERO:DICIEMBRE!O216)</f>
        <v>8</v>
      </c>
      <c r="P216" s="23">
        <f>+SUM(ENERO:DICIEMBRE!P216)</f>
        <v>13</v>
      </c>
      <c r="Q216" s="23">
        <f>+SUM(ENERO:DICIEMBRE!Q216)</f>
        <v>22</v>
      </c>
      <c r="R216" s="23">
        <f>+SUM(ENERO:DICIEMBRE!R216)</f>
        <v>23</v>
      </c>
      <c r="S216" s="23">
        <f>+SUM(ENERO:DICIEMBRE!S216)</f>
        <v>38</v>
      </c>
      <c r="T216" s="23">
        <f>+SUM(ENERO:DICIEMBRE!T216)</f>
        <v>196</v>
      </c>
      <c r="U216" s="23">
        <f>+SUM(ENERO:DICIEMBRE!U216)</f>
        <v>13</v>
      </c>
      <c r="V216" s="23">
        <f>+SUM(ENERO:DICIEMBRE!V216)</f>
        <v>9</v>
      </c>
      <c r="W216" s="23">
        <f>+SUM(ENERO:DICIEMBRE!W216)</f>
        <v>20</v>
      </c>
      <c r="X216" s="23">
        <f>+SUM(ENERO:DICIEMBRE!X216)</f>
        <v>0</v>
      </c>
      <c r="Y216" s="463"/>
      <c r="Z216" s="463"/>
      <c r="AA216" s="23">
        <f>+SUM(ENERO:DICIEMBRE!AA216)</f>
        <v>0</v>
      </c>
      <c r="AB216" s="23">
        <f>+SUM(ENERO:DICIEMBRE!AB216)</f>
        <v>0</v>
      </c>
      <c r="AC216" s="23">
        <f>+SUM(ENERO:DICIEMBRE!AC216)</f>
        <v>0</v>
      </c>
      <c r="AD216" s="23">
        <f>+SUM(ENERO:DICIEMBRE!AD216)</f>
        <v>0</v>
      </c>
      <c r="AE216" s="23">
        <f>+SUM(ENERO:DICIEMBRE!AE216)</f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BX216" s="4"/>
      <c r="BY216" s="4"/>
      <c r="BZ216" s="4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s="2" customFormat="1" x14ac:dyDescent="0.2">
      <c r="A217" s="2317"/>
      <c r="B217" s="2380" t="s">
        <v>244</v>
      </c>
      <c r="C217" s="2381"/>
      <c r="D217" s="454">
        <f t="shared" si="121"/>
        <v>151</v>
      </c>
      <c r="E217" s="455">
        <f t="shared" si="122"/>
        <v>45</v>
      </c>
      <c r="F217" s="456">
        <f t="shared" si="123"/>
        <v>106</v>
      </c>
      <c r="G217" s="23">
        <f>+SUM(ENERO:DICIEMBRE!G217)</f>
        <v>0</v>
      </c>
      <c r="H217" s="23">
        <f>+SUM(ENERO:DICIEMBRE!H217)</f>
        <v>0</v>
      </c>
      <c r="I217" s="23">
        <f>+SUM(ENERO:DICIEMBRE!I217)</f>
        <v>0</v>
      </c>
      <c r="J217" s="23">
        <f>+SUM(ENERO:DICIEMBRE!J217)</f>
        <v>0</v>
      </c>
      <c r="K217" s="23">
        <f>+SUM(ENERO:DICIEMBRE!K217)</f>
        <v>1</v>
      </c>
      <c r="L217" s="23">
        <f>+SUM(ENERO:DICIEMBRE!L217)</f>
        <v>0</v>
      </c>
      <c r="M217" s="23">
        <f>+SUM(ENERO:DICIEMBRE!M217)</f>
        <v>4</v>
      </c>
      <c r="N217" s="23">
        <f>+SUM(ENERO:DICIEMBRE!N217)</f>
        <v>0</v>
      </c>
      <c r="O217" s="23">
        <f>+SUM(ENERO:DICIEMBRE!O217)</f>
        <v>3</v>
      </c>
      <c r="P217" s="23">
        <f>+SUM(ENERO:DICIEMBRE!P217)</f>
        <v>3</v>
      </c>
      <c r="Q217" s="23">
        <f>+SUM(ENERO:DICIEMBRE!Q217)</f>
        <v>8</v>
      </c>
      <c r="R217" s="23">
        <f>+SUM(ENERO:DICIEMBRE!R217)</f>
        <v>10</v>
      </c>
      <c r="S217" s="23">
        <f>+SUM(ENERO:DICIEMBRE!S217)</f>
        <v>22</v>
      </c>
      <c r="T217" s="23">
        <f>+SUM(ENERO:DICIEMBRE!T217)</f>
        <v>89</v>
      </c>
      <c r="U217" s="23">
        <f>+SUM(ENERO:DICIEMBRE!U217)</f>
        <v>7</v>
      </c>
      <c r="V217" s="23">
        <f>+SUM(ENERO:DICIEMBRE!V217)</f>
        <v>4</v>
      </c>
      <c r="W217" s="23">
        <f>+SUM(ENERO:DICIEMBRE!W217)</f>
        <v>18</v>
      </c>
      <c r="X217" s="23">
        <f>+SUM(ENERO:DICIEMBRE!X217)</f>
        <v>1</v>
      </c>
      <c r="Y217" s="463"/>
      <c r="Z217" s="463"/>
      <c r="AA217" s="23">
        <f>+SUM(ENERO:DICIEMBRE!AA217)</f>
        <v>0</v>
      </c>
      <c r="AB217" s="23">
        <f>+SUM(ENERO:DICIEMBRE!AB217)</f>
        <v>0</v>
      </c>
      <c r="AC217" s="23">
        <f>+SUM(ENERO:DICIEMBRE!AC217)</f>
        <v>0</v>
      </c>
      <c r="AD217" s="23">
        <f>+SUM(ENERO:DICIEMBRE!AD217)</f>
        <v>0</v>
      </c>
      <c r="AE217" s="23">
        <f>+SUM(ENERO:DICIEMBRE!AE217)</f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BX217" s="4"/>
      <c r="BY217" s="4"/>
      <c r="BZ217" s="4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s="2" customFormat="1" x14ac:dyDescent="0.2">
      <c r="A218" s="2317"/>
      <c r="B218" s="2362" t="s">
        <v>245</v>
      </c>
      <c r="C218" s="2362"/>
      <c r="D218" s="454">
        <f t="shared" si="121"/>
        <v>146</v>
      </c>
      <c r="E218" s="455">
        <f>SUM(G218+I218+K218+M218+O218+Q218+S218+U218)</f>
        <v>43</v>
      </c>
      <c r="F218" s="456">
        <f t="shared" si="123"/>
        <v>103</v>
      </c>
      <c r="G218" s="23">
        <f>+SUM(ENERO:DICIEMBRE!G218)</f>
        <v>0</v>
      </c>
      <c r="H218" s="23">
        <f>+SUM(ENERO:DICIEMBRE!H218)</f>
        <v>0</v>
      </c>
      <c r="I218" s="23">
        <f>+SUM(ENERO:DICIEMBRE!I218)</f>
        <v>0</v>
      </c>
      <c r="J218" s="23">
        <f>+SUM(ENERO:DICIEMBRE!J218)</f>
        <v>0</v>
      </c>
      <c r="K218" s="23">
        <f>+SUM(ENERO:DICIEMBRE!K218)</f>
        <v>1</v>
      </c>
      <c r="L218" s="23">
        <f>+SUM(ENERO:DICIEMBRE!L218)</f>
        <v>0</v>
      </c>
      <c r="M218" s="23">
        <f>+SUM(ENERO:DICIEMBRE!M218)</f>
        <v>1</v>
      </c>
      <c r="N218" s="23">
        <f>+SUM(ENERO:DICIEMBRE!N218)</f>
        <v>0</v>
      </c>
      <c r="O218" s="23">
        <f>+SUM(ENERO:DICIEMBRE!O218)</f>
        <v>7</v>
      </c>
      <c r="P218" s="23">
        <f>+SUM(ENERO:DICIEMBRE!P218)</f>
        <v>7</v>
      </c>
      <c r="Q218" s="23">
        <f>+SUM(ENERO:DICIEMBRE!Q218)</f>
        <v>12</v>
      </c>
      <c r="R218" s="23">
        <f>+SUM(ENERO:DICIEMBRE!R218)</f>
        <v>8</v>
      </c>
      <c r="S218" s="23">
        <f>+SUM(ENERO:DICIEMBRE!S218)</f>
        <v>19</v>
      </c>
      <c r="T218" s="23">
        <f>+SUM(ENERO:DICIEMBRE!T218)</f>
        <v>84</v>
      </c>
      <c r="U218" s="23">
        <f>+SUM(ENERO:DICIEMBRE!U218)</f>
        <v>3</v>
      </c>
      <c r="V218" s="23">
        <f>+SUM(ENERO:DICIEMBRE!V218)</f>
        <v>4</v>
      </c>
      <c r="W218" s="23">
        <f>+SUM(ENERO:DICIEMBRE!W218)</f>
        <v>9</v>
      </c>
      <c r="X218" s="23">
        <f>+SUM(ENERO:DICIEMBRE!X218)</f>
        <v>0</v>
      </c>
      <c r="Y218" s="463"/>
      <c r="Z218" s="463"/>
      <c r="AA218" s="23">
        <f>+SUM(ENERO:DICIEMBRE!AA218)</f>
        <v>0</v>
      </c>
      <c r="AB218" s="23">
        <f>+SUM(ENERO:DICIEMBRE!AB218)</f>
        <v>0</v>
      </c>
      <c r="AC218" s="23">
        <f>+SUM(ENERO:DICIEMBRE!AC218)</f>
        <v>0</v>
      </c>
      <c r="AD218" s="23">
        <f>+SUM(ENERO:DICIEMBRE!AD218)</f>
        <v>0</v>
      </c>
      <c r="AE218" s="23">
        <f>+SUM(ENERO:DICIEMBRE!AE218)</f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BX218" s="4"/>
      <c r="BY218" s="4"/>
      <c r="BZ218" s="4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s="2" customFormat="1" x14ac:dyDescent="0.2">
      <c r="A219" s="2318"/>
      <c r="B219" s="2373" t="s">
        <v>246</v>
      </c>
      <c r="C219" s="2373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23">
        <f>+SUM(ENERO:DICIEMBRE!G219)</f>
        <v>0</v>
      </c>
      <c r="H219" s="23">
        <f>+SUM(ENERO:DICIEMBRE!H219)</f>
        <v>0</v>
      </c>
      <c r="I219" s="23">
        <f>+SUM(ENERO:DICIEMBRE!I219)</f>
        <v>0</v>
      </c>
      <c r="J219" s="23">
        <f>+SUM(ENERO:DICIEMBRE!J219)</f>
        <v>0</v>
      </c>
      <c r="K219" s="23">
        <f>+SUM(ENERO:DICIEMBRE!K219)</f>
        <v>0</v>
      </c>
      <c r="L219" s="23">
        <f>+SUM(ENERO:DICIEMBRE!L219)</f>
        <v>0</v>
      </c>
      <c r="M219" s="23">
        <f>+SUM(ENERO:DICIEMBRE!M219)</f>
        <v>0</v>
      </c>
      <c r="N219" s="23">
        <f>+SUM(ENERO:DICIEMBRE!N219)</f>
        <v>0</v>
      </c>
      <c r="O219" s="23">
        <f>+SUM(ENERO:DICIEMBRE!O219)</f>
        <v>0</v>
      </c>
      <c r="P219" s="23">
        <f>+SUM(ENERO:DICIEMBRE!P219)</f>
        <v>0</v>
      </c>
      <c r="Q219" s="23">
        <f>+SUM(ENERO:DICIEMBRE!Q219)</f>
        <v>0</v>
      </c>
      <c r="R219" s="23">
        <f>+SUM(ENERO:DICIEMBRE!R219)</f>
        <v>0</v>
      </c>
      <c r="S219" s="23">
        <f>+SUM(ENERO:DICIEMBRE!S219)</f>
        <v>0</v>
      </c>
      <c r="T219" s="23">
        <f>+SUM(ENERO:DICIEMBRE!T219)</f>
        <v>0</v>
      </c>
      <c r="U219" s="23">
        <f>+SUM(ENERO:DICIEMBRE!U219)</f>
        <v>0</v>
      </c>
      <c r="V219" s="23">
        <f>+SUM(ENERO:DICIEMBRE!V219)</f>
        <v>0</v>
      </c>
      <c r="W219" s="23">
        <f>+SUM(ENERO:DICIEMBRE!W219)</f>
        <v>0</v>
      </c>
      <c r="X219" s="23">
        <f>+SUM(ENERO:DICIEMBRE!X219)</f>
        <v>0</v>
      </c>
      <c r="Y219" s="478"/>
      <c r="Z219" s="478"/>
      <c r="AA219" s="23">
        <f>+SUM(ENERO:DICIEMBRE!AA219)</f>
        <v>0</v>
      </c>
      <c r="AB219" s="23">
        <f>+SUM(ENERO:DICIEMBRE!AB219)</f>
        <v>0</v>
      </c>
      <c r="AC219" s="23">
        <f>+SUM(ENERO:DICIEMBRE!AC219)</f>
        <v>0</v>
      </c>
      <c r="AD219" s="23">
        <f>+SUM(ENERO:DICIEMBRE!AD219)</f>
        <v>0</v>
      </c>
      <c r="AE219" s="23">
        <f>+SUM(ENERO:DICIEMBRE!AE219)</f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BX219" s="4"/>
      <c r="BY219" s="4"/>
      <c r="BZ219" s="4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s="2" customFormat="1" x14ac:dyDescent="0.2">
      <c r="A220" s="2377" t="s">
        <v>248</v>
      </c>
      <c r="B220" s="2361" t="s">
        <v>242</v>
      </c>
      <c r="C220" s="2361"/>
      <c r="D220" s="475">
        <f>SUM(E220+F220)</f>
        <v>80</v>
      </c>
      <c r="E220" s="476">
        <f>+G220+I220+K220+M220+O220+Q220+S220+U220</f>
        <v>44</v>
      </c>
      <c r="F220" s="477">
        <f>+H220+J220+L220+N220+P220+R220+T220+V220</f>
        <v>36</v>
      </c>
      <c r="G220" s="23">
        <f>+SUM(ENERO:DICIEMBRE!G220)</f>
        <v>27</v>
      </c>
      <c r="H220" s="23">
        <f>+SUM(ENERO:DICIEMBRE!H220)</f>
        <v>16</v>
      </c>
      <c r="I220" s="23">
        <f>+SUM(ENERO:DICIEMBRE!I220)</f>
        <v>3</v>
      </c>
      <c r="J220" s="23">
        <f>+SUM(ENERO:DICIEMBRE!J220)</f>
        <v>4</v>
      </c>
      <c r="K220" s="23">
        <f>+SUM(ENERO:DICIEMBRE!K220)</f>
        <v>6</v>
      </c>
      <c r="L220" s="23">
        <f>+SUM(ENERO:DICIEMBRE!L220)</f>
        <v>6</v>
      </c>
      <c r="M220" s="23">
        <f>+SUM(ENERO:DICIEMBRE!M220)</f>
        <v>0</v>
      </c>
      <c r="N220" s="23">
        <f>+SUM(ENERO:DICIEMBRE!N220)</f>
        <v>0</v>
      </c>
      <c r="O220" s="23">
        <f>+SUM(ENERO:DICIEMBRE!O220)</f>
        <v>6</v>
      </c>
      <c r="P220" s="23">
        <f>+SUM(ENERO:DICIEMBRE!P220)</f>
        <v>8</v>
      </c>
      <c r="Q220" s="23">
        <f>+SUM(ENERO:DICIEMBRE!Q220)</f>
        <v>2</v>
      </c>
      <c r="R220" s="23">
        <f>+SUM(ENERO:DICIEMBRE!R220)</f>
        <v>2</v>
      </c>
      <c r="S220" s="23">
        <f>+SUM(ENERO:DICIEMBRE!S220)</f>
        <v>0</v>
      </c>
      <c r="T220" s="23">
        <f>+SUM(ENERO:DICIEMBRE!T220)</f>
        <v>0</v>
      </c>
      <c r="U220" s="23">
        <f>+SUM(ENERO:DICIEMBRE!U220)</f>
        <v>0</v>
      </c>
      <c r="V220" s="23">
        <f>+SUM(ENERO:DICIEMBRE!V220)</f>
        <v>0</v>
      </c>
      <c r="W220" s="23">
        <f>+SUM(ENERO:DICIEMBRE!W220)</f>
        <v>0</v>
      </c>
      <c r="X220" s="479"/>
      <c r="Y220" s="23">
        <f>+SUM(ENERO:DICIEMBRE!Y220)</f>
        <v>0</v>
      </c>
      <c r="Z220" s="23">
        <f>+SUM(ENERO:DICIEMBRE!Z220)</f>
        <v>0</v>
      </c>
      <c r="AA220" s="23">
        <f>+SUM(ENERO:DICIEMBRE!AA220)</f>
        <v>0</v>
      </c>
      <c r="AB220" s="23">
        <f>+SUM(ENERO:DICIEMBRE!AB220)</f>
        <v>0</v>
      </c>
      <c r="AC220" s="23">
        <f>+SUM(ENERO:DICIEMBRE!AC220)</f>
        <v>0</v>
      </c>
      <c r="AD220" s="23">
        <f>+SUM(ENERO:DICIEMBRE!AD220)</f>
        <v>0</v>
      </c>
      <c r="AE220" s="23">
        <f>+SUM(ENERO:DICIEMBRE!AE220)</f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BX220" s="4"/>
      <c r="BY220" s="4"/>
      <c r="BZ220" s="4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s="2" customFormat="1" x14ac:dyDescent="0.2">
      <c r="A221" s="2317"/>
      <c r="B221" s="2362" t="s">
        <v>243</v>
      </c>
      <c r="C221" s="2362"/>
      <c r="D221" s="454">
        <f t="shared" si="121"/>
        <v>304</v>
      </c>
      <c r="E221" s="455">
        <f>+G221+I221+K221+M221+O221+Q221+S221+U221</f>
        <v>180</v>
      </c>
      <c r="F221" s="456">
        <f t="shared" ref="F221:F224" si="138">+H221+J221+L221+N221+P221+R221+T221+V221</f>
        <v>124</v>
      </c>
      <c r="G221" s="23">
        <f>+SUM(ENERO:DICIEMBRE!G221)</f>
        <v>83</v>
      </c>
      <c r="H221" s="23">
        <f>+SUM(ENERO:DICIEMBRE!H221)</f>
        <v>48</v>
      </c>
      <c r="I221" s="23">
        <f>+SUM(ENERO:DICIEMBRE!I221)</f>
        <v>23</v>
      </c>
      <c r="J221" s="23">
        <f>+SUM(ENERO:DICIEMBRE!J221)</f>
        <v>20</v>
      </c>
      <c r="K221" s="23">
        <f>+SUM(ENERO:DICIEMBRE!K221)</f>
        <v>16</v>
      </c>
      <c r="L221" s="23">
        <f>+SUM(ENERO:DICIEMBRE!L221)</f>
        <v>19</v>
      </c>
      <c r="M221" s="23">
        <f>+SUM(ENERO:DICIEMBRE!M221)</f>
        <v>2</v>
      </c>
      <c r="N221" s="23">
        <f>+SUM(ENERO:DICIEMBRE!N221)</f>
        <v>2</v>
      </c>
      <c r="O221" s="23">
        <f>+SUM(ENERO:DICIEMBRE!O221)</f>
        <v>48</v>
      </c>
      <c r="P221" s="23">
        <f>+SUM(ENERO:DICIEMBRE!P221)</f>
        <v>31</v>
      </c>
      <c r="Q221" s="23">
        <f>+SUM(ENERO:DICIEMBRE!Q221)</f>
        <v>8</v>
      </c>
      <c r="R221" s="23">
        <f>+SUM(ENERO:DICIEMBRE!R221)</f>
        <v>4</v>
      </c>
      <c r="S221" s="23">
        <f>+SUM(ENERO:DICIEMBRE!S221)</f>
        <v>0</v>
      </c>
      <c r="T221" s="23">
        <f>+SUM(ENERO:DICIEMBRE!T221)</f>
        <v>0</v>
      </c>
      <c r="U221" s="23">
        <f>+SUM(ENERO:DICIEMBRE!U221)</f>
        <v>0</v>
      </c>
      <c r="V221" s="23">
        <f>+SUM(ENERO:DICIEMBRE!V221)</f>
        <v>0</v>
      </c>
      <c r="W221" s="23">
        <f>+SUM(ENERO:DICIEMBRE!W221)</f>
        <v>0</v>
      </c>
      <c r="X221" s="480"/>
      <c r="Y221" s="463"/>
      <c r="Z221" s="463"/>
      <c r="AA221" s="23">
        <f>+SUM(ENERO:DICIEMBRE!AA221)</f>
        <v>0</v>
      </c>
      <c r="AB221" s="23">
        <f>+SUM(ENERO:DICIEMBRE!AB221)</f>
        <v>0</v>
      </c>
      <c r="AC221" s="23">
        <f>+SUM(ENERO:DICIEMBRE!AC221)</f>
        <v>0</v>
      </c>
      <c r="AD221" s="23">
        <f>+SUM(ENERO:DICIEMBRE!AD221)</f>
        <v>0</v>
      </c>
      <c r="AE221" s="23">
        <f>+SUM(ENERO:DICIEMBRE!AE221)</f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BX221" s="4"/>
      <c r="BY221" s="4"/>
      <c r="BZ221" s="4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s="2" customFormat="1" x14ac:dyDescent="0.2">
      <c r="A222" s="2317"/>
      <c r="B222" s="2362" t="s">
        <v>244</v>
      </c>
      <c r="C222" s="2362"/>
      <c r="D222" s="454">
        <f t="shared" si="121"/>
        <v>96</v>
      </c>
      <c r="E222" s="455">
        <f t="shared" ref="E222:E224" si="139">+G222+I222+K222+M222+O222+Q222+S222+U222</f>
        <v>53</v>
      </c>
      <c r="F222" s="456">
        <f>+H222+J222+L222+N222+P222+R222+T222+V222</f>
        <v>43</v>
      </c>
      <c r="G222" s="23">
        <f>+SUM(ENERO:DICIEMBRE!G222)</f>
        <v>29</v>
      </c>
      <c r="H222" s="23">
        <f>+SUM(ENERO:DICIEMBRE!H222)</f>
        <v>21</v>
      </c>
      <c r="I222" s="23">
        <f>+SUM(ENERO:DICIEMBRE!I222)</f>
        <v>6</v>
      </c>
      <c r="J222" s="23">
        <f>+SUM(ENERO:DICIEMBRE!J222)</f>
        <v>4</v>
      </c>
      <c r="K222" s="23">
        <f>+SUM(ENERO:DICIEMBRE!K222)</f>
        <v>7</v>
      </c>
      <c r="L222" s="23">
        <f>+SUM(ENERO:DICIEMBRE!L222)</f>
        <v>11</v>
      </c>
      <c r="M222" s="23">
        <f>+SUM(ENERO:DICIEMBRE!M222)</f>
        <v>0</v>
      </c>
      <c r="N222" s="23">
        <f>+SUM(ENERO:DICIEMBRE!N222)</f>
        <v>0</v>
      </c>
      <c r="O222" s="23">
        <f>+SUM(ENERO:DICIEMBRE!O222)</f>
        <v>10</v>
      </c>
      <c r="P222" s="23">
        <f>+SUM(ENERO:DICIEMBRE!P222)</f>
        <v>7</v>
      </c>
      <c r="Q222" s="23">
        <f>+SUM(ENERO:DICIEMBRE!Q222)</f>
        <v>1</v>
      </c>
      <c r="R222" s="23">
        <f>+SUM(ENERO:DICIEMBRE!R222)</f>
        <v>0</v>
      </c>
      <c r="S222" s="23">
        <f>+SUM(ENERO:DICIEMBRE!S222)</f>
        <v>0</v>
      </c>
      <c r="T222" s="23">
        <f>+SUM(ENERO:DICIEMBRE!T222)</f>
        <v>0</v>
      </c>
      <c r="U222" s="23">
        <f>+SUM(ENERO:DICIEMBRE!U222)</f>
        <v>0</v>
      </c>
      <c r="V222" s="23">
        <f>+SUM(ENERO:DICIEMBRE!V222)</f>
        <v>0</v>
      </c>
      <c r="W222" s="23">
        <f>+SUM(ENERO:DICIEMBRE!W222)</f>
        <v>0</v>
      </c>
      <c r="X222" s="480"/>
      <c r="Y222" s="463"/>
      <c r="Z222" s="463"/>
      <c r="AA222" s="23">
        <f>+SUM(ENERO:DICIEMBRE!AA222)</f>
        <v>0</v>
      </c>
      <c r="AB222" s="23">
        <f>+SUM(ENERO:DICIEMBRE!AB222)</f>
        <v>0</v>
      </c>
      <c r="AC222" s="23">
        <f>+SUM(ENERO:DICIEMBRE!AC222)</f>
        <v>0</v>
      </c>
      <c r="AD222" s="23">
        <f>+SUM(ENERO:DICIEMBRE!AD222)</f>
        <v>0</v>
      </c>
      <c r="AE222" s="23">
        <f>+SUM(ENERO:DICIEMBRE!AE222)</f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BX222" s="4"/>
      <c r="BY222" s="4"/>
      <c r="BZ222" s="4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s="2" customFormat="1" x14ac:dyDescent="0.2">
      <c r="A223" s="2317"/>
      <c r="B223" s="2362" t="s">
        <v>245</v>
      </c>
      <c r="C223" s="2362"/>
      <c r="D223" s="454">
        <f t="shared" si="121"/>
        <v>45</v>
      </c>
      <c r="E223" s="455">
        <f t="shared" si="139"/>
        <v>23</v>
      </c>
      <c r="F223" s="456">
        <f t="shared" si="138"/>
        <v>22</v>
      </c>
      <c r="G223" s="23">
        <f>+SUM(ENERO:DICIEMBRE!G223)</f>
        <v>11</v>
      </c>
      <c r="H223" s="23">
        <f>+SUM(ENERO:DICIEMBRE!H223)</f>
        <v>11</v>
      </c>
      <c r="I223" s="23">
        <f>+SUM(ENERO:DICIEMBRE!I223)</f>
        <v>2</v>
      </c>
      <c r="J223" s="23">
        <f>+SUM(ENERO:DICIEMBRE!J223)</f>
        <v>2</v>
      </c>
      <c r="K223" s="23">
        <f>+SUM(ENERO:DICIEMBRE!K223)</f>
        <v>1</v>
      </c>
      <c r="L223" s="23">
        <f>+SUM(ENERO:DICIEMBRE!L223)</f>
        <v>4</v>
      </c>
      <c r="M223" s="23">
        <f>+SUM(ENERO:DICIEMBRE!M223)</f>
        <v>0</v>
      </c>
      <c r="N223" s="23">
        <f>+SUM(ENERO:DICIEMBRE!N223)</f>
        <v>0</v>
      </c>
      <c r="O223" s="23">
        <f>+SUM(ENERO:DICIEMBRE!O223)</f>
        <v>9</v>
      </c>
      <c r="P223" s="23">
        <f>+SUM(ENERO:DICIEMBRE!P223)</f>
        <v>5</v>
      </c>
      <c r="Q223" s="23">
        <f>+SUM(ENERO:DICIEMBRE!Q223)</f>
        <v>0</v>
      </c>
      <c r="R223" s="23">
        <f>+SUM(ENERO:DICIEMBRE!R223)</f>
        <v>0</v>
      </c>
      <c r="S223" s="23">
        <f>+SUM(ENERO:DICIEMBRE!S223)</f>
        <v>0</v>
      </c>
      <c r="T223" s="23">
        <f>+SUM(ENERO:DICIEMBRE!T223)</f>
        <v>0</v>
      </c>
      <c r="U223" s="23">
        <f>+SUM(ENERO:DICIEMBRE!U223)</f>
        <v>0</v>
      </c>
      <c r="V223" s="23">
        <f>+SUM(ENERO:DICIEMBRE!V223)</f>
        <v>0</v>
      </c>
      <c r="W223" s="23">
        <f>+SUM(ENERO:DICIEMBRE!W223)</f>
        <v>0</v>
      </c>
      <c r="X223" s="480"/>
      <c r="Y223" s="463"/>
      <c r="Z223" s="463"/>
      <c r="AA223" s="23">
        <f>+SUM(ENERO:DICIEMBRE!AA223)</f>
        <v>0</v>
      </c>
      <c r="AB223" s="23">
        <f>+SUM(ENERO:DICIEMBRE!AB223)</f>
        <v>0</v>
      </c>
      <c r="AC223" s="23">
        <f>+SUM(ENERO:DICIEMBRE!AC223)</f>
        <v>0</v>
      </c>
      <c r="AD223" s="23">
        <f>+SUM(ENERO:DICIEMBRE!AD223)</f>
        <v>0</v>
      </c>
      <c r="AE223" s="23">
        <f>+SUM(ENERO:DICIEMBRE!AE223)</f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BX223" s="4"/>
      <c r="BY223" s="4"/>
      <c r="BZ223" s="4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s="2" customFormat="1" x14ac:dyDescent="0.2">
      <c r="A224" s="2318"/>
      <c r="B224" s="2373" t="s">
        <v>246</v>
      </c>
      <c r="C224" s="2373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23">
        <f>+SUM(ENERO:DICIEMBRE!G224)</f>
        <v>0</v>
      </c>
      <c r="H224" s="23">
        <f>+SUM(ENERO:DICIEMBRE!H224)</f>
        <v>0</v>
      </c>
      <c r="I224" s="23">
        <f>+SUM(ENERO:DICIEMBRE!I224)</f>
        <v>0</v>
      </c>
      <c r="J224" s="23">
        <f>+SUM(ENERO:DICIEMBRE!J224)</f>
        <v>0</v>
      </c>
      <c r="K224" s="23">
        <f>+SUM(ENERO:DICIEMBRE!K224)</f>
        <v>0</v>
      </c>
      <c r="L224" s="23">
        <f>+SUM(ENERO:DICIEMBRE!L224)</f>
        <v>0</v>
      </c>
      <c r="M224" s="23">
        <f>+SUM(ENERO:DICIEMBRE!M224)</f>
        <v>0</v>
      </c>
      <c r="N224" s="23">
        <f>+SUM(ENERO:DICIEMBRE!N224)</f>
        <v>0</v>
      </c>
      <c r="O224" s="23">
        <f>+SUM(ENERO:DICIEMBRE!O224)</f>
        <v>0</v>
      </c>
      <c r="P224" s="23">
        <f>+SUM(ENERO:DICIEMBRE!P224)</f>
        <v>0</v>
      </c>
      <c r="Q224" s="23">
        <f>+SUM(ENERO:DICIEMBRE!Q224)</f>
        <v>0</v>
      </c>
      <c r="R224" s="23">
        <f>+SUM(ENERO:DICIEMBRE!R224)</f>
        <v>0</v>
      </c>
      <c r="S224" s="23">
        <f>+SUM(ENERO:DICIEMBRE!S224)</f>
        <v>0</v>
      </c>
      <c r="T224" s="23">
        <f>+SUM(ENERO:DICIEMBRE!T224)</f>
        <v>0</v>
      </c>
      <c r="U224" s="23">
        <f>+SUM(ENERO:DICIEMBRE!U224)</f>
        <v>0</v>
      </c>
      <c r="V224" s="23">
        <f>+SUM(ENERO:DICIEMBRE!V224)</f>
        <v>0</v>
      </c>
      <c r="W224" s="23">
        <f>+SUM(ENERO:DICIEMBRE!W224)</f>
        <v>0</v>
      </c>
      <c r="X224" s="478"/>
      <c r="Y224" s="478"/>
      <c r="Z224" s="478"/>
      <c r="AA224" s="23">
        <f>+SUM(ENERO:DICIEMBRE!AA224)</f>
        <v>0</v>
      </c>
      <c r="AB224" s="23">
        <f>+SUM(ENERO:DICIEMBRE!AB224)</f>
        <v>0</v>
      </c>
      <c r="AC224" s="23">
        <f>+SUM(ENERO:DICIEMBRE!AC224)</f>
        <v>0</v>
      </c>
      <c r="AD224" s="23">
        <f>+SUM(ENERO:DICIEMBRE!AD224)</f>
        <v>0</v>
      </c>
      <c r="AE224" s="23">
        <f>+SUM(ENERO:DICIEMBRE!AE224)</f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BX224" s="4"/>
      <c r="BY224" s="4"/>
      <c r="BZ224" s="4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s="2" customFormat="1" x14ac:dyDescent="0.2">
      <c r="A225" s="2377" t="s">
        <v>249</v>
      </c>
      <c r="B225" s="2361" t="s">
        <v>242</v>
      </c>
      <c r="C225" s="2361"/>
      <c r="D225" s="445">
        <f t="shared" si="121"/>
        <v>215</v>
      </c>
      <c r="E225" s="446">
        <f t="shared" ref="E225:F279" si="140">SUM(G225+I225+K225+M225+O225+Q225+S225+U225)</f>
        <v>69</v>
      </c>
      <c r="F225" s="447">
        <f t="shared" si="140"/>
        <v>146</v>
      </c>
      <c r="G225" s="23">
        <f>+SUM(ENERO:DICIEMBRE!G225)</f>
        <v>1</v>
      </c>
      <c r="H225" s="23">
        <f>+SUM(ENERO:DICIEMBRE!H225)</f>
        <v>0</v>
      </c>
      <c r="I225" s="23">
        <f>+SUM(ENERO:DICIEMBRE!I225)</f>
        <v>0</v>
      </c>
      <c r="J225" s="23">
        <f>+SUM(ENERO:DICIEMBRE!J225)</f>
        <v>2</v>
      </c>
      <c r="K225" s="23">
        <f>+SUM(ENERO:DICIEMBRE!K225)</f>
        <v>0</v>
      </c>
      <c r="L225" s="23">
        <f>+SUM(ENERO:DICIEMBRE!L225)</f>
        <v>1</v>
      </c>
      <c r="M225" s="23">
        <f>+SUM(ENERO:DICIEMBRE!M225)</f>
        <v>2</v>
      </c>
      <c r="N225" s="23">
        <f>+SUM(ENERO:DICIEMBRE!N225)</f>
        <v>1</v>
      </c>
      <c r="O225" s="23">
        <f>+SUM(ENERO:DICIEMBRE!O225)</f>
        <v>6</v>
      </c>
      <c r="P225" s="23">
        <f>+SUM(ENERO:DICIEMBRE!P225)</f>
        <v>3</v>
      </c>
      <c r="Q225" s="23">
        <f>+SUM(ENERO:DICIEMBRE!Q225)</f>
        <v>15</v>
      </c>
      <c r="R225" s="23">
        <f>+SUM(ENERO:DICIEMBRE!R225)</f>
        <v>10</v>
      </c>
      <c r="S225" s="23">
        <f>+SUM(ENERO:DICIEMBRE!S225)</f>
        <v>38</v>
      </c>
      <c r="T225" s="23">
        <f>+SUM(ENERO:DICIEMBRE!T225)</f>
        <v>111</v>
      </c>
      <c r="U225" s="23">
        <f>+SUM(ENERO:DICIEMBRE!U225)</f>
        <v>7</v>
      </c>
      <c r="V225" s="23">
        <f>+SUM(ENERO:DICIEMBRE!V225)</f>
        <v>18</v>
      </c>
      <c r="W225" s="23">
        <f>+SUM(ENERO:DICIEMBRE!W225)</f>
        <v>0</v>
      </c>
      <c r="X225" s="23">
        <f>+SUM(ENERO:DICIEMBRE!X225)</f>
        <v>2</v>
      </c>
      <c r="Y225" s="23">
        <f>+SUM(ENERO:DICIEMBRE!Y225)</f>
        <v>0</v>
      </c>
      <c r="Z225" s="23">
        <f>+SUM(ENERO:DICIEMBRE!Z225)</f>
        <v>0</v>
      </c>
      <c r="AA225" s="23">
        <f>+SUM(ENERO:DICIEMBRE!AA225)</f>
        <v>0</v>
      </c>
      <c r="AB225" s="23">
        <f>+SUM(ENERO:DICIEMBRE!AB225)</f>
        <v>0</v>
      </c>
      <c r="AC225" s="23">
        <f>+SUM(ENERO:DICIEMBRE!AC225)</f>
        <v>0</v>
      </c>
      <c r="AD225" s="23">
        <f>+SUM(ENERO:DICIEMBRE!AD225)</f>
        <v>0</v>
      </c>
      <c r="AE225" s="23">
        <f>+SUM(ENERO:DICIEMBRE!AE225)</f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BX225" s="4"/>
      <c r="BY225" s="4"/>
      <c r="BZ225" s="4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s="2" customFormat="1" x14ac:dyDescent="0.2">
      <c r="A226" s="2317"/>
      <c r="B226" s="2362" t="s">
        <v>243</v>
      </c>
      <c r="C226" s="2362"/>
      <c r="D226" s="454">
        <f t="shared" si="121"/>
        <v>230</v>
      </c>
      <c r="E226" s="455">
        <f t="shared" si="140"/>
        <v>60</v>
      </c>
      <c r="F226" s="456">
        <f t="shared" si="140"/>
        <v>170</v>
      </c>
      <c r="G226" s="23">
        <f>+SUM(ENERO:DICIEMBRE!G226)</f>
        <v>1</v>
      </c>
      <c r="H226" s="23">
        <f>+SUM(ENERO:DICIEMBRE!H226)</f>
        <v>0</v>
      </c>
      <c r="I226" s="23">
        <f>+SUM(ENERO:DICIEMBRE!I226)</f>
        <v>0</v>
      </c>
      <c r="J226" s="23">
        <f>+SUM(ENERO:DICIEMBRE!J226)</f>
        <v>0</v>
      </c>
      <c r="K226" s="23">
        <f>+SUM(ENERO:DICIEMBRE!K226)</f>
        <v>0</v>
      </c>
      <c r="L226" s="23">
        <f>+SUM(ENERO:DICIEMBRE!L226)</f>
        <v>0</v>
      </c>
      <c r="M226" s="23">
        <f>+SUM(ENERO:DICIEMBRE!M226)</f>
        <v>0</v>
      </c>
      <c r="N226" s="23">
        <f>+SUM(ENERO:DICIEMBRE!N226)</f>
        <v>1</v>
      </c>
      <c r="O226" s="23">
        <f>+SUM(ENERO:DICIEMBRE!O226)</f>
        <v>2</v>
      </c>
      <c r="P226" s="23">
        <f>+SUM(ENERO:DICIEMBRE!P226)</f>
        <v>2</v>
      </c>
      <c r="Q226" s="23">
        <f>+SUM(ENERO:DICIEMBRE!Q226)</f>
        <v>4</v>
      </c>
      <c r="R226" s="23">
        <f>+SUM(ENERO:DICIEMBRE!R226)</f>
        <v>5</v>
      </c>
      <c r="S226" s="23">
        <f>+SUM(ENERO:DICIEMBRE!S226)</f>
        <v>44</v>
      </c>
      <c r="T226" s="23">
        <f>+SUM(ENERO:DICIEMBRE!T226)</f>
        <v>138</v>
      </c>
      <c r="U226" s="23">
        <f>+SUM(ENERO:DICIEMBRE!U226)</f>
        <v>9</v>
      </c>
      <c r="V226" s="23">
        <f>+SUM(ENERO:DICIEMBRE!V226)</f>
        <v>24</v>
      </c>
      <c r="W226" s="23">
        <f>+SUM(ENERO:DICIEMBRE!W226)</f>
        <v>1</v>
      </c>
      <c r="X226" s="23">
        <f>+SUM(ENERO:DICIEMBRE!X226)</f>
        <v>3</v>
      </c>
      <c r="Y226" s="463"/>
      <c r="Z226" s="463"/>
      <c r="AA226" s="23">
        <f>+SUM(ENERO:DICIEMBRE!AA226)</f>
        <v>0</v>
      </c>
      <c r="AB226" s="23">
        <f>+SUM(ENERO:DICIEMBRE!AB226)</f>
        <v>0</v>
      </c>
      <c r="AC226" s="23">
        <f>+SUM(ENERO:DICIEMBRE!AC226)</f>
        <v>0</v>
      </c>
      <c r="AD226" s="23">
        <f>+SUM(ENERO:DICIEMBRE!AD226)</f>
        <v>0</v>
      </c>
      <c r="AE226" s="23">
        <f>+SUM(ENERO:DICIEMBRE!AE226)</f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BX226" s="4"/>
      <c r="BY226" s="4"/>
      <c r="BZ226" s="4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s="2" customFormat="1" x14ac:dyDescent="0.2">
      <c r="A227" s="2317"/>
      <c r="B227" s="2362" t="s">
        <v>244</v>
      </c>
      <c r="C227" s="2362"/>
      <c r="D227" s="454">
        <f t="shared" si="121"/>
        <v>182</v>
      </c>
      <c r="E227" s="455">
        <f t="shared" si="140"/>
        <v>56</v>
      </c>
      <c r="F227" s="456">
        <f t="shared" si="140"/>
        <v>126</v>
      </c>
      <c r="G227" s="23">
        <f>+SUM(ENERO:DICIEMBRE!G227)</f>
        <v>0</v>
      </c>
      <c r="H227" s="23">
        <f>+SUM(ENERO:DICIEMBRE!H227)</f>
        <v>0</v>
      </c>
      <c r="I227" s="23">
        <f>+SUM(ENERO:DICIEMBRE!I227)</f>
        <v>0</v>
      </c>
      <c r="J227" s="23">
        <f>+SUM(ENERO:DICIEMBRE!J227)</f>
        <v>0</v>
      </c>
      <c r="K227" s="23">
        <f>+SUM(ENERO:DICIEMBRE!K227)</f>
        <v>0</v>
      </c>
      <c r="L227" s="23">
        <f>+SUM(ENERO:DICIEMBRE!L227)</f>
        <v>1</v>
      </c>
      <c r="M227" s="23">
        <f>+SUM(ENERO:DICIEMBRE!M227)</f>
        <v>0</v>
      </c>
      <c r="N227" s="23">
        <f>+SUM(ENERO:DICIEMBRE!N227)</f>
        <v>0</v>
      </c>
      <c r="O227" s="23">
        <f>+SUM(ENERO:DICIEMBRE!O227)</f>
        <v>1</v>
      </c>
      <c r="P227" s="23">
        <f>+SUM(ENERO:DICIEMBRE!P227)</f>
        <v>2</v>
      </c>
      <c r="Q227" s="23">
        <f>+SUM(ENERO:DICIEMBRE!Q227)</f>
        <v>10</v>
      </c>
      <c r="R227" s="23">
        <f>+SUM(ENERO:DICIEMBRE!R227)</f>
        <v>4</v>
      </c>
      <c r="S227" s="23">
        <f>+SUM(ENERO:DICIEMBRE!S227)</f>
        <v>33</v>
      </c>
      <c r="T227" s="23">
        <f>+SUM(ENERO:DICIEMBRE!T227)</f>
        <v>100</v>
      </c>
      <c r="U227" s="23">
        <f>+SUM(ENERO:DICIEMBRE!U227)</f>
        <v>12</v>
      </c>
      <c r="V227" s="23">
        <f>+SUM(ENERO:DICIEMBRE!V227)</f>
        <v>19</v>
      </c>
      <c r="W227" s="23">
        <f>+SUM(ENERO:DICIEMBRE!W227)</f>
        <v>0</v>
      </c>
      <c r="X227" s="23">
        <f>+SUM(ENERO:DICIEMBRE!X227)</f>
        <v>4</v>
      </c>
      <c r="Y227" s="463"/>
      <c r="Z227" s="463"/>
      <c r="AA227" s="23">
        <f>+SUM(ENERO:DICIEMBRE!AA227)</f>
        <v>0</v>
      </c>
      <c r="AB227" s="23">
        <f>+SUM(ENERO:DICIEMBRE!AB227)</f>
        <v>0</v>
      </c>
      <c r="AC227" s="23">
        <f>+SUM(ENERO:DICIEMBRE!AC227)</f>
        <v>0</v>
      </c>
      <c r="AD227" s="23">
        <f>+SUM(ENERO:DICIEMBRE!AD227)</f>
        <v>0</v>
      </c>
      <c r="AE227" s="23">
        <f>+SUM(ENERO:DICIEMBRE!AE227)</f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BX227" s="4"/>
      <c r="BY227" s="4"/>
      <c r="BZ227" s="4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s="2" customFormat="1" x14ac:dyDescent="0.2">
      <c r="A228" s="2317"/>
      <c r="B228" s="2378" t="s">
        <v>245</v>
      </c>
      <c r="C228" s="2378"/>
      <c r="D228" s="454">
        <f t="shared" si="121"/>
        <v>136</v>
      </c>
      <c r="E228" s="455">
        <f t="shared" si="140"/>
        <v>52</v>
      </c>
      <c r="F228" s="456">
        <f t="shared" si="140"/>
        <v>84</v>
      </c>
      <c r="G228" s="23">
        <f>+SUM(ENERO:DICIEMBRE!G228)</f>
        <v>0</v>
      </c>
      <c r="H228" s="23">
        <f>+SUM(ENERO:DICIEMBRE!H228)</f>
        <v>0</v>
      </c>
      <c r="I228" s="23">
        <f>+SUM(ENERO:DICIEMBRE!I228)</f>
        <v>0</v>
      </c>
      <c r="J228" s="23">
        <f>+SUM(ENERO:DICIEMBRE!J228)</f>
        <v>0</v>
      </c>
      <c r="K228" s="23">
        <f>+SUM(ENERO:DICIEMBRE!K228)</f>
        <v>0</v>
      </c>
      <c r="L228" s="23">
        <f>+SUM(ENERO:DICIEMBRE!L228)</f>
        <v>1</v>
      </c>
      <c r="M228" s="23">
        <f>+SUM(ENERO:DICIEMBRE!M228)</f>
        <v>0</v>
      </c>
      <c r="N228" s="23">
        <f>+SUM(ENERO:DICIEMBRE!N228)</f>
        <v>0</v>
      </c>
      <c r="O228" s="23">
        <f>+SUM(ENERO:DICIEMBRE!O228)</f>
        <v>3</v>
      </c>
      <c r="P228" s="23">
        <f>+SUM(ENERO:DICIEMBRE!P228)</f>
        <v>2</v>
      </c>
      <c r="Q228" s="23">
        <f>+SUM(ENERO:DICIEMBRE!Q228)</f>
        <v>8</v>
      </c>
      <c r="R228" s="23">
        <f>+SUM(ENERO:DICIEMBRE!R228)</f>
        <v>5</v>
      </c>
      <c r="S228" s="23">
        <f>+SUM(ENERO:DICIEMBRE!S228)</f>
        <v>28</v>
      </c>
      <c r="T228" s="23">
        <f>+SUM(ENERO:DICIEMBRE!T228)</f>
        <v>59</v>
      </c>
      <c r="U228" s="23">
        <f>+SUM(ENERO:DICIEMBRE!U228)</f>
        <v>13</v>
      </c>
      <c r="V228" s="23">
        <f>+SUM(ENERO:DICIEMBRE!V228)</f>
        <v>17</v>
      </c>
      <c r="W228" s="23">
        <f>+SUM(ENERO:DICIEMBRE!W228)</f>
        <v>1</v>
      </c>
      <c r="X228" s="23">
        <f>+SUM(ENERO:DICIEMBRE!X228)</f>
        <v>2</v>
      </c>
      <c r="Y228" s="463"/>
      <c r="Z228" s="463"/>
      <c r="AA228" s="23">
        <f>+SUM(ENERO:DICIEMBRE!AA228)</f>
        <v>0</v>
      </c>
      <c r="AB228" s="23">
        <f>+SUM(ENERO:DICIEMBRE!AB228)</f>
        <v>0</v>
      </c>
      <c r="AC228" s="23">
        <f>+SUM(ENERO:DICIEMBRE!AC228)</f>
        <v>0</v>
      </c>
      <c r="AD228" s="23">
        <f>+SUM(ENERO:DICIEMBRE!AD228)</f>
        <v>0</v>
      </c>
      <c r="AE228" s="23">
        <f>+SUM(ENERO:DICIEMBRE!AE228)</f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BX228" s="4"/>
      <c r="BY228" s="4"/>
      <c r="BZ228" s="4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s="2" customFormat="1" x14ac:dyDescent="0.2">
      <c r="A229" s="231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23">
        <f>+SUM(ENERO:DICIEMBRE!G229)</f>
        <v>0</v>
      </c>
      <c r="H229" s="23">
        <f>+SUM(ENERO:DICIEMBRE!H229)</f>
        <v>0</v>
      </c>
      <c r="I229" s="23">
        <f>+SUM(ENERO:DICIEMBRE!I229)</f>
        <v>0</v>
      </c>
      <c r="J229" s="23">
        <f>+SUM(ENERO:DICIEMBRE!J229)</f>
        <v>0</v>
      </c>
      <c r="K229" s="23">
        <f>+SUM(ENERO:DICIEMBRE!K229)</f>
        <v>0</v>
      </c>
      <c r="L229" s="23">
        <f>+SUM(ENERO:DICIEMBRE!L229)</f>
        <v>0</v>
      </c>
      <c r="M229" s="23">
        <f>+SUM(ENERO:DICIEMBRE!M229)</f>
        <v>0</v>
      </c>
      <c r="N229" s="23">
        <f>+SUM(ENERO:DICIEMBRE!N229)</f>
        <v>0</v>
      </c>
      <c r="O229" s="23">
        <f>+SUM(ENERO:DICIEMBRE!O229)</f>
        <v>0</v>
      </c>
      <c r="P229" s="23">
        <f>+SUM(ENERO:DICIEMBRE!P229)</f>
        <v>0</v>
      </c>
      <c r="Q229" s="23">
        <f>+SUM(ENERO:DICIEMBRE!Q229)</f>
        <v>0</v>
      </c>
      <c r="R229" s="23">
        <f>+SUM(ENERO:DICIEMBRE!R229)</f>
        <v>0</v>
      </c>
      <c r="S229" s="23">
        <f>+SUM(ENERO:DICIEMBRE!S229)</f>
        <v>0</v>
      </c>
      <c r="T229" s="23">
        <f>+SUM(ENERO:DICIEMBRE!T229)</f>
        <v>0</v>
      </c>
      <c r="U229" s="23">
        <f>+SUM(ENERO:DICIEMBRE!U229)</f>
        <v>0</v>
      </c>
      <c r="V229" s="23">
        <f>+SUM(ENERO:DICIEMBRE!V229)</f>
        <v>0</v>
      </c>
      <c r="W229" s="23">
        <f>+SUM(ENERO:DICIEMBRE!W229)</f>
        <v>0</v>
      </c>
      <c r="X229" s="23">
        <f>+SUM(ENERO:DICIEMBRE!X229)</f>
        <v>0</v>
      </c>
      <c r="Y229" s="478"/>
      <c r="Z229" s="478"/>
      <c r="AA229" s="23">
        <f>+SUM(ENERO:DICIEMBRE!AA229)</f>
        <v>0</v>
      </c>
      <c r="AB229" s="23">
        <f>+SUM(ENERO:DICIEMBRE!AB229)</f>
        <v>0</v>
      </c>
      <c r="AC229" s="23">
        <f>+SUM(ENERO:DICIEMBRE!AC229)</f>
        <v>0</v>
      </c>
      <c r="AD229" s="23">
        <f>+SUM(ENERO:DICIEMBRE!AD229)</f>
        <v>0</v>
      </c>
      <c r="AE229" s="23">
        <f>+SUM(ENERO:DICIEMBRE!AE229)</f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BX229" s="4"/>
      <c r="BY229" s="4"/>
      <c r="BZ229" s="4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s="2" customFormat="1" x14ac:dyDescent="0.2">
      <c r="A230" s="2377" t="s">
        <v>250</v>
      </c>
      <c r="B230" s="2361" t="s">
        <v>242</v>
      </c>
      <c r="C230" s="2361"/>
      <c r="D230" s="475">
        <f t="shared" si="121"/>
        <v>32</v>
      </c>
      <c r="E230" s="476">
        <f t="shared" si="140"/>
        <v>21</v>
      </c>
      <c r="F230" s="477">
        <f t="shared" si="140"/>
        <v>11</v>
      </c>
      <c r="G230" s="23">
        <f>+SUM(ENERO:DICIEMBRE!G230)</f>
        <v>0</v>
      </c>
      <c r="H230" s="23">
        <f>+SUM(ENERO:DICIEMBRE!H230)</f>
        <v>0</v>
      </c>
      <c r="I230" s="23">
        <f>+SUM(ENERO:DICIEMBRE!I230)</f>
        <v>0</v>
      </c>
      <c r="J230" s="23">
        <f>+SUM(ENERO:DICIEMBRE!J230)</f>
        <v>0</v>
      </c>
      <c r="K230" s="23">
        <f>+SUM(ENERO:DICIEMBRE!K230)</f>
        <v>0</v>
      </c>
      <c r="L230" s="23">
        <f>+SUM(ENERO:DICIEMBRE!L230)</f>
        <v>0</v>
      </c>
      <c r="M230" s="23">
        <f>+SUM(ENERO:DICIEMBRE!M230)</f>
        <v>1</v>
      </c>
      <c r="N230" s="23">
        <f>+SUM(ENERO:DICIEMBRE!N230)</f>
        <v>1</v>
      </c>
      <c r="O230" s="23">
        <f>+SUM(ENERO:DICIEMBRE!O230)</f>
        <v>2</v>
      </c>
      <c r="P230" s="23">
        <f>+SUM(ENERO:DICIEMBRE!P230)</f>
        <v>1</v>
      </c>
      <c r="Q230" s="23">
        <f>+SUM(ENERO:DICIEMBRE!Q230)</f>
        <v>16</v>
      </c>
      <c r="R230" s="23">
        <f>+SUM(ENERO:DICIEMBRE!R230)</f>
        <v>8</v>
      </c>
      <c r="S230" s="23">
        <f>+SUM(ENERO:DICIEMBRE!S230)</f>
        <v>2</v>
      </c>
      <c r="T230" s="23">
        <f>+SUM(ENERO:DICIEMBRE!T230)</f>
        <v>1</v>
      </c>
      <c r="U230" s="23">
        <f>+SUM(ENERO:DICIEMBRE!U230)</f>
        <v>0</v>
      </c>
      <c r="V230" s="23">
        <f>+SUM(ENERO:DICIEMBRE!V230)</f>
        <v>0</v>
      </c>
      <c r="W230" s="484"/>
      <c r="X230" s="479"/>
      <c r="Y230" s="23">
        <f>+SUM(ENERO:DICIEMBRE!Y230)</f>
        <v>0</v>
      </c>
      <c r="Z230" s="23">
        <f>+SUM(ENERO:DICIEMBRE!Z230)</f>
        <v>0</v>
      </c>
      <c r="AA230" s="23">
        <f>+SUM(ENERO:DICIEMBRE!AA230)</f>
        <v>0</v>
      </c>
      <c r="AB230" s="23">
        <f>+SUM(ENERO:DICIEMBRE!AB230)</f>
        <v>0</v>
      </c>
      <c r="AC230" s="23">
        <f>+SUM(ENERO:DICIEMBRE!AC230)</f>
        <v>0</v>
      </c>
      <c r="AD230" s="23">
        <f>+SUM(ENERO:DICIEMBRE!AD230)</f>
        <v>0</v>
      </c>
      <c r="AE230" s="23">
        <f>+SUM(ENERO:DICIEMBRE!AE230)</f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BX230" s="4"/>
      <c r="BY230" s="4"/>
      <c r="BZ230" s="4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s="2" customFormat="1" x14ac:dyDescent="0.2">
      <c r="A231" s="2317"/>
      <c r="B231" s="2362" t="s">
        <v>243</v>
      </c>
      <c r="C231" s="2362"/>
      <c r="D231" s="454">
        <f t="shared" si="121"/>
        <v>832</v>
      </c>
      <c r="E231" s="455">
        <f t="shared" si="140"/>
        <v>378</v>
      </c>
      <c r="F231" s="456">
        <f t="shared" si="140"/>
        <v>454</v>
      </c>
      <c r="G231" s="23">
        <f>+SUM(ENERO:DICIEMBRE!G231)</f>
        <v>0</v>
      </c>
      <c r="H231" s="23">
        <f>+SUM(ENERO:DICIEMBRE!H231)</f>
        <v>0</v>
      </c>
      <c r="I231" s="23">
        <f>+SUM(ENERO:DICIEMBRE!I231)</f>
        <v>0</v>
      </c>
      <c r="J231" s="23">
        <f>+SUM(ENERO:DICIEMBRE!J231)</f>
        <v>0</v>
      </c>
      <c r="K231" s="23">
        <f>+SUM(ENERO:DICIEMBRE!K231)</f>
        <v>0</v>
      </c>
      <c r="L231" s="23">
        <f>+SUM(ENERO:DICIEMBRE!L231)</f>
        <v>2</v>
      </c>
      <c r="M231" s="23">
        <f>+SUM(ENERO:DICIEMBRE!M231)</f>
        <v>15</v>
      </c>
      <c r="N231" s="23">
        <f>+SUM(ENERO:DICIEMBRE!N231)</f>
        <v>21</v>
      </c>
      <c r="O231" s="23">
        <f>+SUM(ENERO:DICIEMBRE!O231)</f>
        <v>117</v>
      </c>
      <c r="P231" s="23">
        <f>+SUM(ENERO:DICIEMBRE!P231)</f>
        <v>118</v>
      </c>
      <c r="Q231" s="23">
        <f>+SUM(ENERO:DICIEMBRE!Q231)</f>
        <v>200</v>
      </c>
      <c r="R231" s="23">
        <f>+SUM(ENERO:DICIEMBRE!R231)</f>
        <v>282</v>
      </c>
      <c r="S231" s="23">
        <f>+SUM(ENERO:DICIEMBRE!S231)</f>
        <v>46</v>
      </c>
      <c r="T231" s="23">
        <f>+SUM(ENERO:DICIEMBRE!T231)</f>
        <v>31</v>
      </c>
      <c r="U231" s="23">
        <f>+SUM(ENERO:DICIEMBRE!U231)</f>
        <v>0</v>
      </c>
      <c r="V231" s="23">
        <f>+SUM(ENERO:DICIEMBRE!V231)</f>
        <v>0</v>
      </c>
      <c r="W231" s="485"/>
      <c r="X231" s="480"/>
      <c r="Y231" s="463"/>
      <c r="Z231" s="463"/>
      <c r="AA231" s="23">
        <f>+SUM(ENERO:DICIEMBRE!AA231)</f>
        <v>0</v>
      </c>
      <c r="AB231" s="23">
        <f>+SUM(ENERO:DICIEMBRE!AB231)</f>
        <v>0</v>
      </c>
      <c r="AC231" s="23">
        <f>+SUM(ENERO:DICIEMBRE!AC231)</f>
        <v>0</v>
      </c>
      <c r="AD231" s="23">
        <f>+SUM(ENERO:DICIEMBRE!AD231)</f>
        <v>0</v>
      </c>
      <c r="AE231" s="23">
        <f>+SUM(ENERO:DICIEMBRE!AE231)</f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BX231" s="4"/>
      <c r="BY231" s="4"/>
      <c r="BZ231" s="4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s="2" customFormat="1" x14ac:dyDescent="0.2">
      <c r="A232" s="2317"/>
      <c r="B232" s="2362" t="s">
        <v>244</v>
      </c>
      <c r="C232" s="2362"/>
      <c r="D232" s="454">
        <f t="shared" si="121"/>
        <v>16</v>
      </c>
      <c r="E232" s="455">
        <f t="shared" si="140"/>
        <v>6</v>
      </c>
      <c r="F232" s="456">
        <f t="shared" si="140"/>
        <v>10</v>
      </c>
      <c r="G232" s="23">
        <f>+SUM(ENERO:DICIEMBRE!G232)</f>
        <v>0</v>
      </c>
      <c r="H232" s="23">
        <f>+SUM(ENERO:DICIEMBRE!H232)</f>
        <v>0</v>
      </c>
      <c r="I232" s="23">
        <f>+SUM(ENERO:DICIEMBRE!I232)</f>
        <v>0</v>
      </c>
      <c r="J232" s="23">
        <f>+SUM(ENERO:DICIEMBRE!J232)</f>
        <v>0</v>
      </c>
      <c r="K232" s="23">
        <f>+SUM(ENERO:DICIEMBRE!K232)</f>
        <v>0</v>
      </c>
      <c r="L232" s="23">
        <f>+SUM(ENERO:DICIEMBRE!L232)</f>
        <v>0</v>
      </c>
      <c r="M232" s="23">
        <f>+SUM(ENERO:DICIEMBRE!M232)</f>
        <v>1</v>
      </c>
      <c r="N232" s="23">
        <f>+SUM(ENERO:DICIEMBRE!N232)</f>
        <v>4</v>
      </c>
      <c r="O232" s="23">
        <f>+SUM(ENERO:DICIEMBRE!O232)</f>
        <v>1</v>
      </c>
      <c r="P232" s="23">
        <f>+SUM(ENERO:DICIEMBRE!P232)</f>
        <v>3</v>
      </c>
      <c r="Q232" s="23">
        <f>+SUM(ENERO:DICIEMBRE!Q232)</f>
        <v>3</v>
      </c>
      <c r="R232" s="23">
        <f>+SUM(ENERO:DICIEMBRE!R232)</f>
        <v>3</v>
      </c>
      <c r="S232" s="23">
        <f>+SUM(ENERO:DICIEMBRE!S232)</f>
        <v>1</v>
      </c>
      <c r="T232" s="23">
        <f>+SUM(ENERO:DICIEMBRE!T232)</f>
        <v>0</v>
      </c>
      <c r="U232" s="23">
        <f>+SUM(ENERO:DICIEMBRE!U232)</f>
        <v>0</v>
      </c>
      <c r="V232" s="23">
        <f>+SUM(ENERO:DICIEMBRE!V232)</f>
        <v>0</v>
      </c>
      <c r="W232" s="485"/>
      <c r="X232" s="480"/>
      <c r="Y232" s="463"/>
      <c r="Z232" s="463"/>
      <c r="AA232" s="23">
        <f>+SUM(ENERO:DICIEMBRE!AA232)</f>
        <v>0</v>
      </c>
      <c r="AB232" s="23">
        <f>+SUM(ENERO:DICIEMBRE!AB232)</f>
        <v>0</v>
      </c>
      <c r="AC232" s="23">
        <f>+SUM(ENERO:DICIEMBRE!AC232)</f>
        <v>0</v>
      </c>
      <c r="AD232" s="23">
        <f>+SUM(ENERO:DICIEMBRE!AD232)</f>
        <v>0</v>
      </c>
      <c r="AE232" s="23">
        <f>+SUM(ENERO:DICIEMBRE!AE232)</f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BX232" s="4"/>
      <c r="BY232" s="4"/>
      <c r="BZ232" s="4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s="2" customFormat="1" x14ac:dyDescent="0.2">
      <c r="A233" s="2317"/>
      <c r="B233" s="2362" t="s">
        <v>245</v>
      </c>
      <c r="C233" s="2362"/>
      <c r="D233" s="454">
        <f t="shared" si="121"/>
        <v>25</v>
      </c>
      <c r="E233" s="455">
        <f t="shared" si="140"/>
        <v>14</v>
      </c>
      <c r="F233" s="456">
        <f t="shared" si="140"/>
        <v>11</v>
      </c>
      <c r="G233" s="23">
        <f>+SUM(ENERO:DICIEMBRE!G233)</f>
        <v>0</v>
      </c>
      <c r="H233" s="23">
        <f>+SUM(ENERO:DICIEMBRE!H233)</f>
        <v>0</v>
      </c>
      <c r="I233" s="23">
        <f>+SUM(ENERO:DICIEMBRE!I233)</f>
        <v>0</v>
      </c>
      <c r="J233" s="23">
        <f>+SUM(ENERO:DICIEMBRE!J233)</f>
        <v>0</v>
      </c>
      <c r="K233" s="23">
        <f>+SUM(ENERO:DICIEMBRE!K233)</f>
        <v>0</v>
      </c>
      <c r="L233" s="23">
        <f>+SUM(ENERO:DICIEMBRE!L233)</f>
        <v>0</v>
      </c>
      <c r="M233" s="23">
        <f>+SUM(ENERO:DICIEMBRE!M233)</f>
        <v>0</v>
      </c>
      <c r="N233" s="23">
        <f>+SUM(ENERO:DICIEMBRE!N233)</f>
        <v>0</v>
      </c>
      <c r="O233" s="23">
        <f>+SUM(ENERO:DICIEMBRE!O233)</f>
        <v>5</v>
      </c>
      <c r="P233" s="23">
        <f>+SUM(ENERO:DICIEMBRE!P233)</f>
        <v>4</v>
      </c>
      <c r="Q233" s="23">
        <f>+SUM(ENERO:DICIEMBRE!Q233)</f>
        <v>7</v>
      </c>
      <c r="R233" s="23">
        <f>+SUM(ENERO:DICIEMBRE!R233)</f>
        <v>5</v>
      </c>
      <c r="S233" s="23">
        <f>+SUM(ENERO:DICIEMBRE!S233)</f>
        <v>2</v>
      </c>
      <c r="T233" s="23">
        <f>+SUM(ENERO:DICIEMBRE!T233)</f>
        <v>2</v>
      </c>
      <c r="U233" s="23">
        <f>+SUM(ENERO:DICIEMBRE!U233)</f>
        <v>0</v>
      </c>
      <c r="V233" s="23">
        <f>+SUM(ENERO:DICIEMBRE!V233)</f>
        <v>0</v>
      </c>
      <c r="W233" s="485"/>
      <c r="X233" s="480"/>
      <c r="Y233" s="463"/>
      <c r="Z233" s="463"/>
      <c r="AA233" s="23">
        <f>+SUM(ENERO:DICIEMBRE!AA233)</f>
        <v>0</v>
      </c>
      <c r="AB233" s="23">
        <f>+SUM(ENERO:DICIEMBRE!AB233)</f>
        <v>0</v>
      </c>
      <c r="AC233" s="23">
        <f>+SUM(ENERO:DICIEMBRE!AC233)</f>
        <v>0</v>
      </c>
      <c r="AD233" s="23">
        <f>+SUM(ENERO:DICIEMBRE!AD233)</f>
        <v>0</v>
      </c>
      <c r="AE233" s="23">
        <f>+SUM(ENERO:DICIEMBRE!AE233)</f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BX233" s="4"/>
      <c r="BY233" s="4"/>
      <c r="BZ233" s="4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s="2" customFormat="1" x14ac:dyDescent="0.2">
      <c r="A234" s="2318"/>
      <c r="B234" s="2373" t="s">
        <v>246</v>
      </c>
      <c r="C234" s="2373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23">
        <f>+SUM(ENERO:DICIEMBRE!G234)</f>
        <v>0</v>
      </c>
      <c r="H234" s="23">
        <f>+SUM(ENERO:DICIEMBRE!H234)</f>
        <v>0</v>
      </c>
      <c r="I234" s="23">
        <f>+SUM(ENERO:DICIEMBRE!I234)</f>
        <v>0</v>
      </c>
      <c r="J234" s="23">
        <f>+SUM(ENERO:DICIEMBRE!J234)</f>
        <v>0</v>
      </c>
      <c r="K234" s="23">
        <f>+SUM(ENERO:DICIEMBRE!K234)</f>
        <v>0</v>
      </c>
      <c r="L234" s="23">
        <f>+SUM(ENERO:DICIEMBRE!L234)</f>
        <v>0</v>
      </c>
      <c r="M234" s="23">
        <f>+SUM(ENERO:DICIEMBRE!M234)</f>
        <v>0</v>
      </c>
      <c r="N234" s="23">
        <f>+SUM(ENERO:DICIEMBRE!N234)</f>
        <v>0</v>
      </c>
      <c r="O234" s="23">
        <f>+SUM(ENERO:DICIEMBRE!O234)</f>
        <v>0</v>
      </c>
      <c r="P234" s="23">
        <f>+SUM(ENERO:DICIEMBRE!P234)</f>
        <v>0</v>
      </c>
      <c r="Q234" s="23">
        <f>+SUM(ENERO:DICIEMBRE!Q234)</f>
        <v>0</v>
      </c>
      <c r="R234" s="23">
        <f>+SUM(ENERO:DICIEMBRE!R234)</f>
        <v>0</v>
      </c>
      <c r="S234" s="23">
        <f>+SUM(ENERO:DICIEMBRE!S234)</f>
        <v>0</v>
      </c>
      <c r="T234" s="23">
        <f>+SUM(ENERO:DICIEMBRE!T234)</f>
        <v>0</v>
      </c>
      <c r="U234" s="23">
        <f>+SUM(ENERO:DICIEMBRE!U234)</f>
        <v>0</v>
      </c>
      <c r="V234" s="23">
        <f>+SUM(ENERO:DICIEMBRE!V234)</f>
        <v>0</v>
      </c>
      <c r="W234" s="486"/>
      <c r="X234" s="478"/>
      <c r="Y234" s="478"/>
      <c r="Z234" s="478"/>
      <c r="AA234" s="23">
        <f>+SUM(ENERO:DICIEMBRE!AA234)</f>
        <v>0</v>
      </c>
      <c r="AB234" s="23">
        <f>+SUM(ENERO:DICIEMBRE!AB234)</f>
        <v>0</v>
      </c>
      <c r="AC234" s="23">
        <f>+SUM(ENERO:DICIEMBRE!AC234)</f>
        <v>0</v>
      </c>
      <c r="AD234" s="23">
        <f>+SUM(ENERO:DICIEMBRE!AD234)</f>
        <v>0</v>
      </c>
      <c r="AE234" s="23">
        <f>+SUM(ENERO:DICIEMBRE!AE234)</f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BX234" s="4"/>
      <c r="BY234" s="4"/>
      <c r="BZ234" s="4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s="2" customFormat="1" x14ac:dyDescent="0.2">
      <c r="A235" s="2379" t="s">
        <v>251</v>
      </c>
      <c r="B235" s="2361" t="s">
        <v>242</v>
      </c>
      <c r="C235" s="2361"/>
      <c r="D235" s="475">
        <f t="shared" si="121"/>
        <v>13</v>
      </c>
      <c r="E235" s="476">
        <f t="shared" si="140"/>
        <v>7</v>
      </c>
      <c r="F235" s="477">
        <f t="shared" si="140"/>
        <v>6</v>
      </c>
      <c r="G235" s="23">
        <f>+SUM(ENERO:DICIEMBRE!G235)</f>
        <v>0</v>
      </c>
      <c r="H235" s="23">
        <f>+SUM(ENERO:DICIEMBRE!H235)</f>
        <v>0</v>
      </c>
      <c r="I235" s="23">
        <f>+SUM(ENERO:DICIEMBRE!I235)</f>
        <v>0</v>
      </c>
      <c r="J235" s="23">
        <f>+SUM(ENERO:DICIEMBRE!J235)</f>
        <v>0</v>
      </c>
      <c r="K235" s="23">
        <f>+SUM(ENERO:DICIEMBRE!K235)</f>
        <v>0</v>
      </c>
      <c r="L235" s="23">
        <f>+SUM(ENERO:DICIEMBRE!L235)</f>
        <v>0</v>
      </c>
      <c r="M235" s="23">
        <f>+SUM(ENERO:DICIEMBRE!M235)</f>
        <v>0</v>
      </c>
      <c r="N235" s="23">
        <f>+SUM(ENERO:DICIEMBRE!N235)</f>
        <v>0</v>
      </c>
      <c r="O235" s="23">
        <f>+SUM(ENERO:DICIEMBRE!O235)</f>
        <v>3</v>
      </c>
      <c r="P235" s="23">
        <f>+SUM(ENERO:DICIEMBRE!P235)</f>
        <v>2</v>
      </c>
      <c r="Q235" s="23">
        <f>+SUM(ENERO:DICIEMBRE!Q235)</f>
        <v>4</v>
      </c>
      <c r="R235" s="23">
        <f>+SUM(ENERO:DICIEMBRE!R235)</f>
        <v>4</v>
      </c>
      <c r="S235" s="23">
        <f>+SUM(ENERO:DICIEMBRE!S235)</f>
        <v>0</v>
      </c>
      <c r="T235" s="23">
        <f>+SUM(ENERO:DICIEMBRE!T235)</f>
        <v>0</v>
      </c>
      <c r="U235" s="23">
        <f>+SUM(ENERO:DICIEMBRE!U235)</f>
        <v>0</v>
      </c>
      <c r="V235" s="23">
        <f>+SUM(ENERO:DICIEMBRE!V235)</f>
        <v>0</v>
      </c>
      <c r="W235" s="487"/>
      <c r="X235" s="488"/>
      <c r="Y235" s="23">
        <f>+SUM(ENERO:DICIEMBRE!Y235)</f>
        <v>0</v>
      </c>
      <c r="Z235" s="23">
        <f>+SUM(ENERO:DICIEMBRE!Z235)</f>
        <v>0</v>
      </c>
      <c r="AA235" s="23">
        <f>+SUM(ENERO:DICIEMBRE!AA235)</f>
        <v>0</v>
      </c>
      <c r="AB235" s="23">
        <f>+SUM(ENERO:DICIEMBRE!AB235)</f>
        <v>0</v>
      </c>
      <c r="AC235" s="23">
        <f>+SUM(ENERO:DICIEMBRE!AC235)</f>
        <v>0</v>
      </c>
      <c r="AD235" s="23">
        <f>+SUM(ENERO:DICIEMBRE!AD235)</f>
        <v>0</v>
      </c>
      <c r="AE235" s="23">
        <f>+SUM(ENERO:DICIEMBRE!AE235)</f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BX235" s="4"/>
      <c r="BY235" s="4"/>
      <c r="BZ235" s="4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s="2" customFormat="1" x14ac:dyDescent="0.2">
      <c r="A236" s="2375"/>
      <c r="B236" s="2362" t="s">
        <v>243</v>
      </c>
      <c r="C236" s="2362"/>
      <c r="D236" s="454">
        <f t="shared" si="121"/>
        <v>390</v>
      </c>
      <c r="E236" s="455">
        <f t="shared" si="140"/>
        <v>177</v>
      </c>
      <c r="F236" s="456">
        <f t="shared" si="140"/>
        <v>213</v>
      </c>
      <c r="G236" s="23">
        <f>+SUM(ENERO:DICIEMBRE!G236)</f>
        <v>0</v>
      </c>
      <c r="H236" s="23">
        <f>+SUM(ENERO:DICIEMBRE!H236)</f>
        <v>0</v>
      </c>
      <c r="I236" s="23">
        <f>+SUM(ENERO:DICIEMBRE!I236)</f>
        <v>0</v>
      </c>
      <c r="J236" s="23">
        <f>+SUM(ENERO:DICIEMBRE!J236)</f>
        <v>0</v>
      </c>
      <c r="K236" s="23">
        <f>+SUM(ENERO:DICIEMBRE!K236)</f>
        <v>0</v>
      </c>
      <c r="L236" s="23">
        <f>+SUM(ENERO:DICIEMBRE!L236)</f>
        <v>0</v>
      </c>
      <c r="M236" s="23">
        <f>+SUM(ENERO:DICIEMBRE!M236)</f>
        <v>13</v>
      </c>
      <c r="N236" s="23">
        <f>+SUM(ENERO:DICIEMBRE!N236)</f>
        <v>6</v>
      </c>
      <c r="O236" s="23">
        <f>+SUM(ENERO:DICIEMBRE!O236)</f>
        <v>50</v>
      </c>
      <c r="P236" s="23">
        <f>+SUM(ENERO:DICIEMBRE!P236)</f>
        <v>58</v>
      </c>
      <c r="Q236" s="23">
        <f>+SUM(ENERO:DICIEMBRE!Q236)</f>
        <v>99</v>
      </c>
      <c r="R236" s="23">
        <f>+SUM(ENERO:DICIEMBRE!R236)</f>
        <v>137</v>
      </c>
      <c r="S236" s="23">
        <f>+SUM(ENERO:DICIEMBRE!S236)</f>
        <v>15</v>
      </c>
      <c r="T236" s="23">
        <f>+SUM(ENERO:DICIEMBRE!T236)</f>
        <v>12</v>
      </c>
      <c r="U236" s="23">
        <f>+SUM(ENERO:DICIEMBRE!U236)</f>
        <v>0</v>
      </c>
      <c r="V236" s="23">
        <f>+SUM(ENERO:DICIEMBRE!V236)</f>
        <v>0</v>
      </c>
      <c r="W236" s="489"/>
      <c r="X236" s="463"/>
      <c r="Y236" s="463"/>
      <c r="Z236" s="463"/>
      <c r="AA236" s="23">
        <f>+SUM(ENERO:DICIEMBRE!AA236)</f>
        <v>0</v>
      </c>
      <c r="AB236" s="23">
        <f>+SUM(ENERO:DICIEMBRE!AB236)</f>
        <v>0</v>
      </c>
      <c r="AC236" s="23">
        <f>+SUM(ENERO:DICIEMBRE!AC236)</f>
        <v>0</v>
      </c>
      <c r="AD236" s="23">
        <f>+SUM(ENERO:DICIEMBRE!AD236)</f>
        <v>0</v>
      </c>
      <c r="AE236" s="23">
        <f>+SUM(ENERO:DICIEMBRE!AE236)</f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BX236" s="4"/>
      <c r="BY236" s="4"/>
      <c r="BZ236" s="4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s="2" customFormat="1" x14ac:dyDescent="0.2">
      <c r="A237" s="2375"/>
      <c r="B237" s="2362" t="s">
        <v>244</v>
      </c>
      <c r="C237" s="2362"/>
      <c r="D237" s="454">
        <f t="shared" si="121"/>
        <v>2</v>
      </c>
      <c r="E237" s="455">
        <f t="shared" si="140"/>
        <v>0</v>
      </c>
      <c r="F237" s="456">
        <f t="shared" si="140"/>
        <v>2</v>
      </c>
      <c r="G237" s="23">
        <f>+SUM(ENERO:DICIEMBRE!G237)</f>
        <v>0</v>
      </c>
      <c r="H237" s="23">
        <f>+SUM(ENERO:DICIEMBRE!H237)</f>
        <v>0</v>
      </c>
      <c r="I237" s="23">
        <f>+SUM(ENERO:DICIEMBRE!I237)</f>
        <v>0</v>
      </c>
      <c r="J237" s="23">
        <f>+SUM(ENERO:DICIEMBRE!J237)</f>
        <v>0</v>
      </c>
      <c r="K237" s="23">
        <f>+SUM(ENERO:DICIEMBRE!K237)</f>
        <v>0</v>
      </c>
      <c r="L237" s="23">
        <f>+SUM(ENERO:DICIEMBRE!L237)</f>
        <v>0</v>
      </c>
      <c r="M237" s="23">
        <f>+SUM(ENERO:DICIEMBRE!M237)</f>
        <v>0</v>
      </c>
      <c r="N237" s="23">
        <f>+SUM(ENERO:DICIEMBRE!N237)</f>
        <v>0</v>
      </c>
      <c r="O237" s="23">
        <f>+SUM(ENERO:DICIEMBRE!O237)</f>
        <v>0</v>
      </c>
      <c r="P237" s="23">
        <f>+SUM(ENERO:DICIEMBRE!P237)</f>
        <v>1</v>
      </c>
      <c r="Q237" s="23">
        <f>+SUM(ENERO:DICIEMBRE!Q237)</f>
        <v>0</v>
      </c>
      <c r="R237" s="23">
        <f>+SUM(ENERO:DICIEMBRE!R237)</f>
        <v>1</v>
      </c>
      <c r="S237" s="23">
        <f>+SUM(ENERO:DICIEMBRE!S237)</f>
        <v>0</v>
      </c>
      <c r="T237" s="23">
        <f>+SUM(ENERO:DICIEMBRE!T237)</f>
        <v>0</v>
      </c>
      <c r="U237" s="23">
        <f>+SUM(ENERO:DICIEMBRE!U237)</f>
        <v>0</v>
      </c>
      <c r="V237" s="23">
        <f>+SUM(ENERO:DICIEMBRE!V237)</f>
        <v>0</v>
      </c>
      <c r="W237" s="489"/>
      <c r="X237" s="463"/>
      <c r="Y237" s="463"/>
      <c r="Z237" s="463"/>
      <c r="AA237" s="23">
        <f>+SUM(ENERO:DICIEMBRE!AA237)</f>
        <v>0</v>
      </c>
      <c r="AB237" s="23">
        <f>+SUM(ENERO:DICIEMBRE!AB237)</f>
        <v>0</v>
      </c>
      <c r="AC237" s="23">
        <f>+SUM(ENERO:DICIEMBRE!AC237)</f>
        <v>0</v>
      </c>
      <c r="AD237" s="23">
        <f>+SUM(ENERO:DICIEMBRE!AD237)</f>
        <v>0</v>
      </c>
      <c r="AE237" s="23">
        <f>+SUM(ENERO:DICIEMBRE!AE237)</f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BX237" s="4"/>
      <c r="BY237" s="4"/>
      <c r="BZ237" s="4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s="2" customFormat="1" x14ac:dyDescent="0.2">
      <c r="A238" s="2375"/>
      <c r="B238" s="2362" t="s">
        <v>245</v>
      </c>
      <c r="C238" s="2362"/>
      <c r="D238" s="454">
        <f t="shared" si="121"/>
        <v>6</v>
      </c>
      <c r="E238" s="455">
        <f t="shared" si="140"/>
        <v>2</v>
      </c>
      <c r="F238" s="456">
        <f t="shared" si="140"/>
        <v>4</v>
      </c>
      <c r="G238" s="23">
        <f>+SUM(ENERO:DICIEMBRE!G238)</f>
        <v>0</v>
      </c>
      <c r="H238" s="23">
        <f>+SUM(ENERO:DICIEMBRE!H238)</f>
        <v>0</v>
      </c>
      <c r="I238" s="23">
        <f>+SUM(ENERO:DICIEMBRE!I238)</f>
        <v>0</v>
      </c>
      <c r="J238" s="23">
        <f>+SUM(ENERO:DICIEMBRE!J238)</f>
        <v>0</v>
      </c>
      <c r="K238" s="23">
        <f>+SUM(ENERO:DICIEMBRE!K238)</f>
        <v>0</v>
      </c>
      <c r="L238" s="23">
        <f>+SUM(ENERO:DICIEMBRE!L238)</f>
        <v>0</v>
      </c>
      <c r="M238" s="23">
        <f>+SUM(ENERO:DICIEMBRE!M238)</f>
        <v>0</v>
      </c>
      <c r="N238" s="23">
        <f>+SUM(ENERO:DICIEMBRE!N238)</f>
        <v>0</v>
      </c>
      <c r="O238" s="23">
        <f>+SUM(ENERO:DICIEMBRE!O238)</f>
        <v>1</v>
      </c>
      <c r="P238" s="23">
        <f>+SUM(ENERO:DICIEMBRE!P238)</f>
        <v>0</v>
      </c>
      <c r="Q238" s="23">
        <f>+SUM(ENERO:DICIEMBRE!Q238)</f>
        <v>1</v>
      </c>
      <c r="R238" s="23">
        <f>+SUM(ENERO:DICIEMBRE!R238)</f>
        <v>3</v>
      </c>
      <c r="S238" s="23">
        <f>+SUM(ENERO:DICIEMBRE!S238)</f>
        <v>0</v>
      </c>
      <c r="T238" s="23">
        <f>+SUM(ENERO:DICIEMBRE!T238)</f>
        <v>1</v>
      </c>
      <c r="U238" s="23">
        <f>+SUM(ENERO:DICIEMBRE!U238)</f>
        <v>0</v>
      </c>
      <c r="V238" s="23">
        <f>+SUM(ENERO:DICIEMBRE!V238)</f>
        <v>0</v>
      </c>
      <c r="W238" s="489"/>
      <c r="X238" s="463"/>
      <c r="Y238" s="463"/>
      <c r="Z238" s="463"/>
      <c r="AA238" s="23">
        <f>+SUM(ENERO:DICIEMBRE!AA238)</f>
        <v>0</v>
      </c>
      <c r="AB238" s="23">
        <f>+SUM(ENERO:DICIEMBRE!AB238)</f>
        <v>0</v>
      </c>
      <c r="AC238" s="23">
        <f>+SUM(ENERO:DICIEMBRE!AC238)</f>
        <v>0</v>
      </c>
      <c r="AD238" s="23">
        <f>+SUM(ENERO:DICIEMBRE!AD238)</f>
        <v>0</v>
      </c>
      <c r="AE238" s="23">
        <f>+SUM(ENERO:DICIEMBRE!AE238)</f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BX238" s="4"/>
      <c r="BY238" s="4"/>
      <c r="BZ238" s="4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s="2" customFormat="1" x14ac:dyDescent="0.2">
      <c r="A239" s="2376"/>
      <c r="B239" s="2373" t="s">
        <v>246</v>
      </c>
      <c r="C239" s="2373"/>
      <c r="D239" s="490">
        <f t="shared" si="121"/>
        <v>0</v>
      </c>
      <c r="E239" s="491">
        <f>SUM(G239+I239+K239+M239+O239+Q239+S239+U239)</f>
        <v>0</v>
      </c>
      <c r="F239" s="492">
        <f t="shared" si="140"/>
        <v>0</v>
      </c>
      <c r="G239" s="23">
        <f>+SUM(ENERO:DICIEMBRE!G239)</f>
        <v>0</v>
      </c>
      <c r="H239" s="23">
        <f>+SUM(ENERO:DICIEMBRE!H239)</f>
        <v>0</v>
      </c>
      <c r="I239" s="23">
        <f>+SUM(ENERO:DICIEMBRE!I239)</f>
        <v>0</v>
      </c>
      <c r="J239" s="23">
        <f>+SUM(ENERO:DICIEMBRE!J239)</f>
        <v>0</v>
      </c>
      <c r="K239" s="23">
        <f>+SUM(ENERO:DICIEMBRE!K239)</f>
        <v>0</v>
      </c>
      <c r="L239" s="23">
        <f>+SUM(ENERO:DICIEMBRE!L239)</f>
        <v>0</v>
      </c>
      <c r="M239" s="23">
        <f>+SUM(ENERO:DICIEMBRE!M239)</f>
        <v>0</v>
      </c>
      <c r="N239" s="23">
        <f>+SUM(ENERO:DICIEMBRE!N239)</f>
        <v>0</v>
      </c>
      <c r="O239" s="23">
        <f>+SUM(ENERO:DICIEMBRE!O239)</f>
        <v>0</v>
      </c>
      <c r="P239" s="23">
        <f>+SUM(ENERO:DICIEMBRE!P239)</f>
        <v>0</v>
      </c>
      <c r="Q239" s="23">
        <f>+SUM(ENERO:DICIEMBRE!Q239)</f>
        <v>0</v>
      </c>
      <c r="R239" s="23">
        <f>+SUM(ENERO:DICIEMBRE!R239)</f>
        <v>0</v>
      </c>
      <c r="S239" s="23">
        <f>+SUM(ENERO:DICIEMBRE!S239)</f>
        <v>0</v>
      </c>
      <c r="T239" s="23">
        <f>+SUM(ENERO:DICIEMBRE!T239)</f>
        <v>0</v>
      </c>
      <c r="U239" s="23">
        <f>+SUM(ENERO:DICIEMBRE!U239)</f>
        <v>0</v>
      </c>
      <c r="V239" s="23">
        <f>+SUM(ENERO:DICIEMBRE!V239)</f>
        <v>0</v>
      </c>
      <c r="W239" s="486"/>
      <c r="X239" s="478"/>
      <c r="Y239" s="478"/>
      <c r="Z239" s="478"/>
      <c r="AA239" s="23">
        <f>+SUM(ENERO:DICIEMBRE!AA239)</f>
        <v>0</v>
      </c>
      <c r="AB239" s="23">
        <f>+SUM(ENERO:DICIEMBRE!AB239)</f>
        <v>0</v>
      </c>
      <c r="AC239" s="23">
        <f>+SUM(ENERO:DICIEMBRE!AC239)</f>
        <v>0</v>
      </c>
      <c r="AD239" s="23">
        <f>+SUM(ENERO:DICIEMBRE!AD239)</f>
        <v>0</v>
      </c>
      <c r="AE239" s="23">
        <f>+SUM(ENERO:DICIEMBRE!AE239)</f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BX239" s="4"/>
      <c r="BY239" s="4"/>
      <c r="BZ239" s="4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s="2" customFormat="1" x14ac:dyDescent="0.2">
      <c r="A240" s="2377" t="s">
        <v>87</v>
      </c>
      <c r="B240" s="2361" t="s">
        <v>242</v>
      </c>
      <c r="C240" s="2361"/>
      <c r="D240" s="445">
        <f t="shared" si="121"/>
        <v>226</v>
      </c>
      <c r="E240" s="446">
        <f>SUM(G240+I240+K240+M240+O240+Q240+S240+U240)</f>
        <v>70</v>
      </c>
      <c r="F240" s="447">
        <f t="shared" si="140"/>
        <v>156</v>
      </c>
      <c r="G240" s="23">
        <f>+SUM(ENERO:DICIEMBRE!G240)</f>
        <v>0</v>
      </c>
      <c r="H240" s="23">
        <f>+SUM(ENERO:DICIEMBRE!H240)</f>
        <v>0</v>
      </c>
      <c r="I240" s="23">
        <f>+SUM(ENERO:DICIEMBRE!I240)</f>
        <v>0</v>
      </c>
      <c r="J240" s="23">
        <f>+SUM(ENERO:DICIEMBRE!J240)</f>
        <v>0</v>
      </c>
      <c r="K240" s="23">
        <f>+SUM(ENERO:DICIEMBRE!K240)</f>
        <v>0</v>
      </c>
      <c r="L240" s="23">
        <f>+SUM(ENERO:DICIEMBRE!L240)</f>
        <v>0</v>
      </c>
      <c r="M240" s="23">
        <f>+SUM(ENERO:DICIEMBRE!M240)</f>
        <v>2</v>
      </c>
      <c r="N240" s="23">
        <f>+SUM(ENERO:DICIEMBRE!N240)</f>
        <v>1</v>
      </c>
      <c r="O240" s="23">
        <f>+SUM(ENERO:DICIEMBRE!O240)</f>
        <v>8</v>
      </c>
      <c r="P240" s="23">
        <f>+SUM(ENERO:DICIEMBRE!P240)</f>
        <v>3</v>
      </c>
      <c r="Q240" s="23">
        <f>+SUM(ENERO:DICIEMBRE!Q240)</f>
        <v>8</v>
      </c>
      <c r="R240" s="23">
        <f>+SUM(ENERO:DICIEMBRE!R240)</f>
        <v>9</v>
      </c>
      <c r="S240" s="23">
        <f>+SUM(ENERO:DICIEMBRE!S240)</f>
        <v>41</v>
      </c>
      <c r="T240" s="23">
        <f>+SUM(ENERO:DICIEMBRE!T240)</f>
        <v>120</v>
      </c>
      <c r="U240" s="23">
        <f>+SUM(ENERO:DICIEMBRE!U240)</f>
        <v>11</v>
      </c>
      <c r="V240" s="23">
        <f>+SUM(ENERO:DICIEMBRE!V240)</f>
        <v>23</v>
      </c>
      <c r="W240" s="23">
        <f>+SUM(ENERO:DICIEMBRE!W240)</f>
        <v>2</v>
      </c>
      <c r="X240" s="23">
        <f>+SUM(ENERO:DICIEMBRE!X240)</f>
        <v>4</v>
      </c>
      <c r="Y240" s="23">
        <f>+SUM(ENERO:DICIEMBRE!Y240)</f>
        <v>0</v>
      </c>
      <c r="Z240" s="23">
        <f>+SUM(ENERO:DICIEMBRE!Z240)</f>
        <v>0</v>
      </c>
      <c r="AA240" s="23">
        <f>+SUM(ENERO:DICIEMBRE!AA240)</f>
        <v>0</v>
      </c>
      <c r="AB240" s="23">
        <f>+SUM(ENERO:DICIEMBRE!AB240)</f>
        <v>0</v>
      </c>
      <c r="AC240" s="23">
        <f>+SUM(ENERO:DICIEMBRE!AC240)</f>
        <v>0</v>
      </c>
      <c r="AD240" s="23">
        <f>+SUM(ENERO:DICIEMBRE!AD240)</f>
        <v>0</v>
      </c>
      <c r="AE240" s="23">
        <f>+SUM(ENERO:DICIEMBRE!AE240)</f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BX240" s="4"/>
      <c r="BY240" s="4"/>
      <c r="BZ240" s="4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s="2" customFormat="1" x14ac:dyDescent="0.2">
      <c r="A241" s="2317"/>
      <c r="B241" s="2362" t="s">
        <v>243</v>
      </c>
      <c r="C241" s="2362"/>
      <c r="D241" s="454">
        <f t="shared" si="121"/>
        <v>555</v>
      </c>
      <c r="E241" s="455">
        <f t="shared" si="140"/>
        <v>180</v>
      </c>
      <c r="F241" s="456">
        <f t="shared" si="140"/>
        <v>375</v>
      </c>
      <c r="G241" s="23">
        <f>+SUM(ENERO:DICIEMBRE!G241)</f>
        <v>1</v>
      </c>
      <c r="H241" s="23">
        <f>+SUM(ENERO:DICIEMBRE!H241)</f>
        <v>0</v>
      </c>
      <c r="I241" s="23">
        <f>+SUM(ENERO:DICIEMBRE!I241)</f>
        <v>1</v>
      </c>
      <c r="J241" s="23">
        <f>+SUM(ENERO:DICIEMBRE!J241)</f>
        <v>0</v>
      </c>
      <c r="K241" s="23">
        <f>+SUM(ENERO:DICIEMBRE!K241)</f>
        <v>0</v>
      </c>
      <c r="L241" s="23">
        <f>+SUM(ENERO:DICIEMBRE!L241)</f>
        <v>0</v>
      </c>
      <c r="M241" s="23">
        <f>+SUM(ENERO:DICIEMBRE!M241)</f>
        <v>3</v>
      </c>
      <c r="N241" s="23">
        <f>+SUM(ENERO:DICIEMBRE!N241)</f>
        <v>0</v>
      </c>
      <c r="O241" s="23">
        <f>+SUM(ENERO:DICIEMBRE!O241)</f>
        <v>15</v>
      </c>
      <c r="P241" s="23">
        <f>+SUM(ENERO:DICIEMBRE!P241)</f>
        <v>7</v>
      </c>
      <c r="Q241" s="23">
        <f>+SUM(ENERO:DICIEMBRE!Q241)</f>
        <v>12</v>
      </c>
      <c r="R241" s="23">
        <f>+SUM(ENERO:DICIEMBRE!R241)</f>
        <v>16</v>
      </c>
      <c r="S241" s="23">
        <f>+SUM(ENERO:DICIEMBRE!S241)</f>
        <v>118</v>
      </c>
      <c r="T241" s="23">
        <f>+SUM(ENERO:DICIEMBRE!T241)</f>
        <v>299</v>
      </c>
      <c r="U241" s="23">
        <f>+SUM(ENERO:DICIEMBRE!U241)</f>
        <v>30</v>
      </c>
      <c r="V241" s="23">
        <f>+SUM(ENERO:DICIEMBRE!V241)</f>
        <v>53</v>
      </c>
      <c r="W241" s="23">
        <f>+SUM(ENERO:DICIEMBRE!W241)</f>
        <v>21</v>
      </c>
      <c r="X241" s="23">
        <f>+SUM(ENERO:DICIEMBRE!X241)</f>
        <v>5</v>
      </c>
      <c r="Y241" s="463"/>
      <c r="Z241" s="463"/>
      <c r="AA241" s="23">
        <f>+SUM(ENERO:DICIEMBRE!AA241)</f>
        <v>0</v>
      </c>
      <c r="AB241" s="23">
        <f>+SUM(ENERO:DICIEMBRE!AB241)</f>
        <v>0</v>
      </c>
      <c r="AC241" s="23">
        <f>+SUM(ENERO:DICIEMBRE!AC241)</f>
        <v>0</v>
      </c>
      <c r="AD241" s="23">
        <f>+SUM(ENERO:DICIEMBRE!AD241)</f>
        <v>0</v>
      </c>
      <c r="AE241" s="23">
        <f>+SUM(ENERO:DICIEMBRE!AE241)</f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BX241" s="4"/>
      <c r="BY241" s="4"/>
      <c r="BZ241" s="4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s="2" customFormat="1" x14ac:dyDescent="0.2">
      <c r="A242" s="2317"/>
      <c r="B242" s="2362" t="s">
        <v>244</v>
      </c>
      <c r="C242" s="2362"/>
      <c r="D242" s="454">
        <f t="shared" si="121"/>
        <v>266</v>
      </c>
      <c r="E242" s="455">
        <f t="shared" si="140"/>
        <v>82</v>
      </c>
      <c r="F242" s="456">
        <f t="shared" si="140"/>
        <v>184</v>
      </c>
      <c r="G242" s="23">
        <f>+SUM(ENERO:DICIEMBRE!G242)</f>
        <v>0</v>
      </c>
      <c r="H242" s="23">
        <f>+SUM(ENERO:DICIEMBRE!H242)</f>
        <v>0</v>
      </c>
      <c r="I242" s="23">
        <f>+SUM(ENERO:DICIEMBRE!I242)</f>
        <v>0</v>
      </c>
      <c r="J242" s="23">
        <f>+SUM(ENERO:DICIEMBRE!J242)</f>
        <v>0</v>
      </c>
      <c r="K242" s="23">
        <f>+SUM(ENERO:DICIEMBRE!K242)</f>
        <v>0</v>
      </c>
      <c r="L242" s="23">
        <f>+SUM(ENERO:DICIEMBRE!L242)</f>
        <v>0</v>
      </c>
      <c r="M242" s="23">
        <f>+SUM(ENERO:DICIEMBRE!M242)</f>
        <v>2</v>
      </c>
      <c r="N242" s="23">
        <f>+SUM(ENERO:DICIEMBRE!N242)</f>
        <v>1</v>
      </c>
      <c r="O242" s="23">
        <f>+SUM(ENERO:DICIEMBRE!O242)</f>
        <v>7</v>
      </c>
      <c r="P242" s="23">
        <f>+SUM(ENERO:DICIEMBRE!P242)</f>
        <v>4</v>
      </c>
      <c r="Q242" s="23">
        <f>+SUM(ENERO:DICIEMBRE!Q242)</f>
        <v>8</v>
      </c>
      <c r="R242" s="23">
        <f>+SUM(ENERO:DICIEMBRE!R242)</f>
        <v>9</v>
      </c>
      <c r="S242" s="23">
        <f>+SUM(ENERO:DICIEMBRE!S242)</f>
        <v>49</v>
      </c>
      <c r="T242" s="23">
        <f>+SUM(ENERO:DICIEMBRE!T242)</f>
        <v>140</v>
      </c>
      <c r="U242" s="23">
        <f>+SUM(ENERO:DICIEMBRE!U242)</f>
        <v>16</v>
      </c>
      <c r="V242" s="23">
        <f>+SUM(ENERO:DICIEMBRE!V242)</f>
        <v>30</v>
      </c>
      <c r="W242" s="23">
        <f>+SUM(ENERO:DICIEMBRE!W242)</f>
        <v>3</v>
      </c>
      <c r="X242" s="23">
        <f>+SUM(ENERO:DICIEMBRE!X242)</f>
        <v>3</v>
      </c>
      <c r="Y242" s="463"/>
      <c r="Z242" s="463"/>
      <c r="AA242" s="23">
        <f>+SUM(ENERO:DICIEMBRE!AA242)</f>
        <v>0</v>
      </c>
      <c r="AB242" s="23">
        <f>+SUM(ENERO:DICIEMBRE!AB242)</f>
        <v>0</v>
      </c>
      <c r="AC242" s="23">
        <f>+SUM(ENERO:DICIEMBRE!AC242)</f>
        <v>0</v>
      </c>
      <c r="AD242" s="23">
        <f>+SUM(ENERO:DICIEMBRE!AD242)</f>
        <v>0</v>
      </c>
      <c r="AE242" s="23">
        <f>+SUM(ENERO:DICIEMBRE!AE242)</f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BX242" s="4"/>
      <c r="BY242" s="4"/>
      <c r="BZ242" s="4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s="2" customFormat="1" x14ac:dyDescent="0.2">
      <c r="A243" s="2317"/>
      <c r="B243" s="2378" t="s">
        <v>245</v>
      </c>
      <c r="C243" s="2378"/>
      <c r="D243" s="454">
        <f t="shared" si="121"/>
        <v>206</v>
      </c>
      <c r="E243" s="455">
        <f t="shared" si="140"/>
        <v>68</v>
      </c>
      <c r="F243" s="456">
        <f t="shared" si="140"/>
        <v>138</v>
      </c>
      <c r="G243" s="23">
        <f>+SUM(ENERO:DICIEMBRE!G243)</f>
        <v>0</v>
      </c>
      <c r="H243" s="23">
        <f>+SUM(ENERO:DICIEMBRE!H243)</f>
        <v>0</v>
      </c>
      <c r="I243" s="23">
        <f>+SUM(ENERO:DICIEMBRE!I243)</f>
        <v>0</v>
      </c>
      <c r="J243" s="23">
        <f>+SUM(ENERO:DICIEMBRE!J243)</f>
        <v>0</v>
      </c>
      <c r="K243" s="23">
        <f>+SUM(ENERO:DICIEMBRE!K243)</f>
        <v>0</v>
      </c>
      <c r="L243" s="23">
        <f>+SUM(ENERO:DICIEMBRE!L243)</f>
        <v>0</v>
      </c>
      <c r="M243" s="23">
        <f>+SUM(ENERO:DICIEMBRE!M243)</f>
        <v>1</v>
      </c>
      <c r="N243" s="23">
        <f>+SUM(ENERO:DICIEMBRE!N243)</f>
        <v>0</v>
      </c>
      <c r="O243" s="23">
        <f>+SUM(ENERO:DICIEMBRE!O243)</f>
        <v>4</v>
      </c>
      <c r="P243" s="23">
        <f>+SUM(ENERO:DICIEMBRE!P243)</f>
        <v>2</v>
      </c>
      <c r="Q243" s="23">
        <f>+SUM(ENERO:DICIEMBRE!Q243)</f>
        <v>7</v>
      </c>
      <c r="R243" s="23">
        <f>+SUM(ENERO:DICIEMBRE!R243)</f>
        <v>7</v>
      </c>
      <c r="S243" s="23">
        <f>+SUM(ENERO:DICIEMBRE!S243)</f>
        <v>42</v>
      </c>
      <c r="T243" s="23">
        <f>+SUM(ENERO:DICIEMBRE!T243)</f>
        <v>99</v>
      </c>
      <c r="U243" s="23">
        <f>+SUM(ENERO:DICIEMBRE!U243)</f>
        <v>14</v>
      </c>
      <c r="V243" s="23">
        <f>+SUM(ENERO:DICIEMBRE!V243)</f>
        <v>30</v>
      </c>
      <c r="W243" s="23">
        <f>+SUM(ENERO:DICIEMBRE!W243)</f>
        <v>5</v>
      </c>
      <c r="X243" s="23">
        <f>+SUM(ENERO:DICIEMBRE!X243)</f>
        <v>4</v>
      </c>
      <c r="Y243" s="470"/>
      <c r="Z243" s="470"/>
      <c r="AA243" s="23">
        <f>+SUM(ENERO:DICIEMBRE!AA243)</f>
        <v>0</v>
      </c>
      <c r="AB243" s="23">
        <f>+SUM(ENERO:DICIEMBRE!AB243)</f>
        <v>0</v>
      </c>
      <c r="AC243" s="23">
        <f>+SUM(ENERO:DICIEMBRE!AC243)</f>
        <v>0</v>
      </c>
      <c r="AD243" s="23">
        <f>+SUM(ENERO:DICIEMBRE!AD243)</f>
        <v>0</v>
      </c>
      <c r="AE243" s="23">
        <f>+SUM(ENERO:DICIEMBRE!AE243)</f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BX243" s="4"/>
      <c r="BY243" s="4"/>
      <c r="BZ243" s="4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s="2" customFormat="1" x14ac:dyDescent="0.2">
      <c r="A244" s="231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23">
        <f>+SUM(ENERO:DICIEMBRE!G244)</f>
        <v>0</v>
      </c>
      <c r="H244" s="23">
        <f>+SUM(ENERO:DICIEMBRE!H244)</f>
        <v>0</v>
      </c>
      <c r="I244" s="23">
        <f>+SUM(ENERO:DICIEMBRE!I244)</f>
        <v>0</v>
      </c>
      <c r="J244" s="23">
        <f>+SUM(ENERO:DICIEMBRE!J244)</f>
        <v>0</v>
      </c>
      <c r="K244" s="23">
        <f>+SUM(ENERO:DICIEMBRE!K244)</f>
        <v>0</v>
      </c>
      <c r="L244" s="23">
        <f>+SUM(ENERO:DICIEMBRE!L244)</f>
        <v>0</v>
      </c>
      <c r="M244" s="23">
        <f>+SUM(ENERO:DICIEMBRE!M244)</f>
        <v>0</v>
      </c>
      <c r="N244" s="23">
        <f>+SUM(ENERO:DICIEMBRE!N244)</f>
        <v>0</v>
      </c>
      <c r="O244" s="23">
        <f>+SUM(ENERO:DICIEMBRE!O244)</f>
        <v>0</v>
      </c>
      <c r="P244" s="23">
        <f>+SUM(ENERO:DICIEMBRE!P244)</f>
        <v>0</v>
      </c>
      <c r="Q244" s="23">
        <f>+SUM(ENERO:DICIEMBRE!Q244)</f>
        <v>0</v>
      </c>
      <c r="R244" s="23">
        <f>+SUM(ENERO:DICIEMBRE!R244)</f>
        <v>0</v>
      </c>
      <c r="S244" s="23">
        <f>+SUM(ENERO:DICIEMBRE!S244)</f>
        <v>0</v>
      </c>
      <c r="T244" s="23">
        <f>+SUM(ENERO:DICIEMBRE!T244)</f>
        <v>0</v>
      </c>
      <c r="U244" s="23">
        <f>+SUM(ENERO:DICIEMBRE!U244)</f>
        <v>0</v>
      </c>
      <c r="V244" s="23">
        <f>+SUM(ENERO:DICIEMBRE!V244)</f>
        <v>0</v>
      </c>
      <c r="W244" s="23">
        <f>+SUM(ENERO:DICIEMBRE!W244)</f>
        <v>0</v>
      </c>
      <c r="X244" s="23">
        <f>+SUM(ENERO:DICIEMBRE!X244)</f>
        <v>0</v>
      </c>
      <c r="Y244" s="474"/>
      <c r="Z244" s="474"/>
      <c r="AA244" s="23">
        <f>+SUM(ENERO:DICIEMBRE!AA244)</f>
        <v>0</v>
      </c>
      <c r="AB244" s="23">
        <f>+SUM(ENERO:DICIEMBRE!AB244)</f>
        <v>0</v>
      </c>
      <c r="AC244" s="23">
        <f>+SUM(ENERO:DICIEMBRE!AC244)</f>
        <v>0</v>
      </c>
      <c r="AD244" s="23">
        <f>+SUM(ENERO:DICIEMBRE!AD244)</f>
        <v>0</v>
      </c>
      <c r="AE244" s="23">
        <f>+SUM(ENERO:DICIEMBRE!AE244)</f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BX244" s="4"/>
      <c r="BY244" s="4"/>
      <c r="BZ244" s="4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s="2" customFormat="1" x14ac:dyDescent="0.2">
      <c r="A245" s="2377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477">
        <f t="shared" si="140"/>
        <v>0</v>
      </c>
      <c r="G245" s="493"/>
      <c r="H245" s="494"/>
      <c r="I245" s="495"/>
      <c r="J245" s="494"/>
      <c r="K245" s="495"/>
      <c r="L245" s="494"/>
      <c r="M245" s="496"/>
      <c r="N245" s="497"/>
      <c r="O245" s="496"/>
      <c r="P245" s="497"/>
      <c r="Q245" s="23">
        <f>+SUM(ENERO:DICIEMBRE!Q245)</f>
        <v>0</v>
      </c>
      <c r="R245" s="23">
        <f>+SUM(ENERO:DICIEMBRE!R245)</f>
        <v>0</v>
      </c>
      <c r="S245" s="23">
        <f>+SUM(ENERO:DICIEMBRE!S245)</f>
        <v>0</v>
      </c>
      <c r="T245" s="23">
        <f>+SUM(ENERO:DICIEMBRE!T245)</f>
        <v>0</v>
      </c>
      <c r="U245" s="23">
        <f>+SUM(ENERO:DICIEMBRE!U245)</f>
        <v>0</v>
      </c>
      <c r="V245" s="23">
        <f>+SUM(ENERO:DICIEMBRE!V245)</f>
        <v>0</v>
      </c>
      <c r="W245" s="23">
        <f>+SUM(ENERO:DICIEMBRE!W245)</f>
        <v>0</v>
      </c>
      <c r="X245" s="23">
        <f>+SUM(ENERO:DICIEMBRE!X245)</f>
        <v>0</v>
      </c>
      <c r="Y245" s="23">
        <f>+SUM(ENERO:DICIEMBRE!Y245)</f>
        <v>0</v>
      </c>
      <c r="Z245" s="23">
        <f>+SUM(ENERO:DICIEMBRE!Z245)</f>
        <v>0</v>
      </c>
      <c r="AA245" s="23">
        <f>+SUM(ENERO:DICIEMBRE!AA245)</f>
        <v>0</v>
      </c>
      <c r="AB245" s="23">
        <f>+SUM(ENERO:DICIEMBRE!AB245)</f>
        <v>0</v>
      </c>
      <c r="AC245" s="23">
        <f>+SUM(ENERO:DICIEMBRE!AC245)</f>
        <v>0</v>
      </c>
      <c r="AD245" s="23">
        <f>+SUM(ENERO:DICIEMBRE!AD245)</f>
        <v>0</v>
      </c>
      <c r="AE245" s="23">
        <f>+SUM(ENERO:DICIEMBRE!AE245)</f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BX245" s="4"/>
      <c r="BY245" s="4"/>
      <c r="BZ245" s="4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s="2" customFormat="1" x14ac:dyDescent="0.2">
      <c r="A246" s="2317"/>
      <c r="B246" s="2362" t="s">
        <v>243</v>
      </c>
      <c r="C246" s="2362"/>
      <c r="D246" s="454">
        <f>SUM(E246+F246)</f>
        <v>0</v>
      </c>
      <c r="E246" s="498">
        <f t="shared" si="140"/>
        <v>0</v>
      </c>
      <c r="F246" s="499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23">
        <f>+SUM(ENERO:DICIEMBRE!Q246)</f>
        <v>0</v>
      </c>
      <c r="R246" s="23">
        <f>+SUM(ENERO:DICIEMBRE!R246)</f>
        <v>0</v>
      </c>
      <c r="S246" s="23">
        <f>+SUM(ENERO:DICIEMBRE!S246)</f>
        <v>0</v>
      </c>
      <c r="T246" s="23">
        <f>+SUM(ENERO:DICIEMBRE!T246)</f>
        <v>0</v>
      </c>
      <c r="U246" s="23">
        <f>+SUM(ENERO:DICIEMBRE!U246)</f>
        <v>0</v>
      </c>
      <c r="V246" s="23">
        <f>+SUM(ENERO:DICIEMBRE!V246)</f>
        <v>0</v>
      </c>
      <c r="W246" s="23">
        <f>+SUM(ENERO:DICIEMBRE!W246)</f>
        <v>0</v>
      </c>
      <c r="X246" s="23">
        <f>+SUM(ENERO:DICIEMBRE!X246)</f>
        <v>0</v>
      </c>
      <c r="Y246" s="463"/>
      <c r="Z246" s="463"/>
      <c r="AA246" s="23">
        <f>+SUM(ENERO:DICIEMBRE!AA246)</f>
        <v>0</v>
      </c>
      <c r="AB246" s="23">
        <f>+SUM(ENERO:DICIEMBRE!AB246)</f>
        <v>0</v>
      </c>
      <c r="AC246" s="23">
        <f>+SUM(ENERO:DICIEMBRE!AC246)</f>
        <v>0</v>
      </c>
      <c r="AD246" s="23">
        <f>+SUM(ENERO:DICIEMBRE!AD246)</f>
        <v>0</v>
      </c>
      <c r="AE246" s="23">
        <f>+SUM(ENERO:DICIEMBRE!AE246)</f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BX246" s="4"/>
      <c r="BY246" s="4"/>
      <c r="BZ246" s="4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s="2" customForma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498">
        <f t="shared" si="140"/>
        <v>0</v>
      </c>
      <c r="F247" s="499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23">
        <f>+SUM(ENERO:DICIEMBRE!Q247)</f>
        <v>0</v>
      </c>
      <c r="R247" s="23">
        <f>+SUM(ENERO:DICIEMBRE!R247)</f>
        <v>0</v>
      </c>
      <c r="S247" s="23">
        <f>+SUM(ENERO:DICIEMBRE!S247)</f>
        <v>0</v>
      </c>
      <c r="T247" s="23">
        <f>+SUM(ENERO:DICIEMBRE!T247)</f>
        <v>0</v>
      </c>
      <c r="U247" s="23">
        <f>+SUM(ENERO:DICIEMBRE!U247)</f>
        <v>0</v>
      </c>
      <c r="V247" s="23">
        <f>+SUM(ENERO:DICIEMBRE!V247)</f>
        <v>0</v>
      </c>
      <c r="W247" s="23">
        <f>+SUM(ENERO:DICIEMBRE!W247)</f>
        <v>0</v>
      </c>
      <c r="X247" s="23">
        <f>+SUM(ENERO:DICIEMBRE!X247)</f>
        <v>0</v>
      </c>
      <c r="Y247" s="463"/>
      <c r="Z247" s="463"/>
      <c r="AA247" s="23">
        <f>+SUM(ENERO:DICIEMBRE!AA247)</f>
        <v>0</v>
      </c>
      <c r="AB247" s="23">
        <f>+SUM(ENERO:DICIEMBRE!AB247)</f>
        <v>0</v>
      </c>
      <c r="AC247" s="23">
        <f>+SUM(ENERO:DICIEMBRE!AC247)</f>
        <v>0</v>
      </c>
      <c r="AD247" s="23">
        <f>+SUM(ENERO:DICIEMBRE!AD247)</f>
        <v>0</v>
      </c>
      <c r="AE247" s="23">
        <f>+SUM(ENERO:DICIEMBRE!AE247)</f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BX247" s="4"/>
      <c r="BY247" s="4"/>
      <c r="BZ247" s="4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s="2" customFormat="1" x14ac:dyDescent="0.2">
      <c r="A248" s="2317"/>
      <c r="B248" s="2362" t="s">
        <v>245</v>
      </c>
      <c r="C248" s="2362"/>
      <c r="D248" s="454">
        <f t="shared" si="145"/>
        <v>0</v>
      </c>
      <c r="E248" s="498">
        <f t="shared" si="140"/>
        <v>0</v>
      </c>
      <c r="F248" s="499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23">
        <f>+SUM(ENERO:DICIEMBRE!Q248)</f>
        <v>0</v>
      </c>
      <c r="R248" s="23">
        <f>+SUM(ENERO:DICIEMBRE!R248)</f>
        <v>0</v>
      </c>
      <c r="S248" s="23">
        <f>+SUM(ENERO:DICIEMBRE!S248)</f>
        <v>0</v>
      </c>
      <c r="T248" s="23">
        <f>+SUM(ENERO:DICIEMBRE!T248)</f>
        <v>0</v>
      </c>
      <c r="U248" s="23">
        <f>+SUM(ENERO:DICIEMBRE!U248)</f>
        <v>0</v>
      </c>
      <c r="V248" s="23">
        <f>+SUM(ENERO:DICIEMBRE!V248)</f>
        <v>0</v>
      </c>
      <c r="W248" s="23">
        <f>+SUM(ENERO:DICIEMBRE!W248)</f>
        <v>0</v>
      </c>
      <c r="X248" s="23">
        <f>+SUM(ENERO:DICIEMBRE!X248)</f>
        <v>0</v>
      </c>
      <c r="Y248" s="463"/>
      <c r="Z248" s="463"/>
      <c r="AA248" s="23">
        <f>+SUM(ENERO:DICIEMBRE!AA248)</f>
        <v>0</v>
      </c>
      <c r="AB248" s="23">
        <f>+SUM(ENERO:DICIEMBRE!AB248)</f>
        <v>0</v>
      </c>
      <c r="AC248" s="23">
        <f>+SUM(ENERO:DICIEMBRE!AC248)</f>
        <v>0</v>
      </c>
      <c r="AD248" s="23">
        <f>+SUM(ENERO:DICIEMBRE!AD248)</f>
        <v>0</v>
      </c>
      <c r="AE248" s="23">
        <f>+SUM(ENERO:DICIEMBRE!AE248)</f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BX248" s="4"/>
      <c r="BY248" s="4"/>
      <c r="BZ248" s="4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s="2" customFormat="1" x14ac:dyDescent="0.2">
      <c r="A249" s="2318"/>
      <c r="B249" s="2373" t="s">
        <v>246</v>
      </c>
      <c r="C249" s="2373"/>
      <c r="D249" s="471">
        <f t="shared" si="145"/>
        <v>0</v>
      </c>
      <c r="E249" s="509">
        <f t="shared" si="140"/>
        <v>0</v>
      </c>
      <c r="F249" s="510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23">
        <f>+SUM(ENERO:DICIEMBRE!Q249)</f>
        <v>0</v>
      </c>
      <c r="R249" s="23">
        <f>+SUM(ENERO:DICIEMBRE!R249)</f>
        <v>0</v>
      </c>
      <c r="S249" s="23">
        <f>+SUM(ENERO:DICIEMBRE!S249)</f>
        <v>0</v>
      </c>
      <c r="T249" s="23">
        <f>+SUM(ENERO:DICIEMBRE!T249)</f>
        <v>0</v>
      </c>
      <c r="U249" s="23">
        <f>+SUM(ENERO:DICIEMBRE!U249)</f>
        <v>0</v>
      </c>
      <c r="V249" s="23">
        <f>+SUM(ENERO:DICIEMBRE!V249)</f>
        <v>0</v>
      </c>
      <c r="W249" s="23">
        <f>+SUM(ENERO:DICIEMBRE!W249)</f>
        <v>0</v>
      </c>
      <c r="X249" s="23">
        <f>+SUM(ENERO:DICIEMBRE!X249)</f>
        <v>0</v>
      </c>
      <c r="Y249" s="478"/>
      <c r="Z249" s="478"/>
      <c r="AA249" s="23">
        <f>+SUM(ENERO:DICIEMBRE!AA249)</f>
        <v>0</v>
      </c>
      <c r="AB249" s="23">
        <f>+SUM(ENERO:DICIEMBRE!AB249)</f>
        <v>0</v>
      </c>
      <c r="AC249" s="23">
        <f>+SUM(ENERO:DICIEMBRE!AC249)</f>
        <v>0</v>
      </c>
      <c r="AD249" s="23">
        <f>+SUM(ENERO:DICIEMBRE!AD249)</f>
        <v>0</v>
      </c>
      <c r="AE249" s="23">
        <f>+SUM(ENERO:DICIEMBRE!AE249)</f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BX249" s="4"/>
      <c r="BY249" s="4"/>
      <c r="BZ249" s="4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s="2" customFormat="1" x14ac:dyDescent="0.2">
      <c r="A250" s="2377" t="s">
        <v>253</v>
      </c>
      <c r="B250" s="2361" t="s">
        <v>242</v>
      </c>
      <c r="C250" s="2361"/>
      <c r="D250" s="445">
        <f t="shared" si="145"/>
        <v>98</v>
      </c>
      <c r="E250" s="514">
        <f t="shared" si="140"/>
        <v>25</v>
      </c>
      <c r="F250" s="515">
        <f t="shared" si="140"/>
        <v>73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23">
        <f>+SUM(ENERO:DICIEMBRE!Q250)</f>
        <v>0</v>
      </c>
      <c r="R250" s="23">
        <f>+SUM(ENERO:DICIEMBRE!R250)</f>
        <v>0</v>
      </c>
      <c r="S250" s="23">
        <f>+SUM(ENERO:DICIEMBRE!S250)</f>
        <v>17</v>
      </c>
      <c r="T250" s="23">
        <f>+SUM(ENERO:DICIEMBRE!T250)</f>
        <v>59</v>
      </c>
      <c r="U250" s="23">
        <f>+SUM(ENERO:DICIEMBRE!U250)</f>
        <v>8</v>
      </c>
      <c r="V250" s="23">
        <f>+SUM(ENERO:DICIEMBRE!V250)</f>
        <v>14</v>
      </c>
      <c r="W250" s="23">
        <f>+SUM(ENERO:DICIEMBRE!W250)</f>
        <v>13</v>
      </c>
      <c r="X250" s="23">
        <f>+SUM(ENERO:DICIEMBRE!X250)</f>
        <v>2</v>
      </c>
      <c r="Y250" s="23">
        <f>+SUM(ENERO:DICIEMBRE!Y250)</f>
        <v>0</v>
      </c>
      <c r="Z250" s="23">
        <f>+SUM(ENERO:DICIEMBRE!Z250)</f>
        <v>0</v>
      </c>
      <c r="AA250" s="23">
        <f>+SUM(ENERO:DICIEMBRE!AA250)</f>
        <v>0</v>
      </c>
      <c r="AB250" s="23">
        <f>+SUM(ENERO:DICIEMBRE!AB250)</f>
        <v>0</v>
      </c>
      <c r="AC250" s="23">
        <f>+SUM(ENERO:DICIEMBRE!AC250)</f>
        <v>0</v>
      </c>
      <c r="AD250" s="23">
        <f>+SUM(ENERO:DICIEMBRE!AD250)</f>
        <v>0</v>
      </c>
      <c r="AE250" s="23">
        <f>+SUM(ENERO:DICIEMBRE!AE250)</f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BX250" s="4"/>
      <c r="BY250" s="4"/>
      <c r="BZ250" s="4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s="2" customFormat="1" x14ac:dyDescent="0.2">
      <c r="A251" s="2317"/>
      <c r="B251" s="2362" t="s">
        <v>243</v>
      </c>
      <c r="C251" s="2362"/>
      <c r="D251" s="454">
        <f t="shared" si="145"/>
        <v>371</v>
      </c>
      <c r="E251" s="498">
        <f t="shared" si="140"/>
        <v>97</v>
      </c>
      <c r="F251" s="499">
        <f t="shared" si="140"/>
        <v>274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23">
        <f>+SUM(ENERO:DICIEMBRE!Q251)</f>
        <v>0</v>
      </c>
      <c r="R251" s="23">
        <f>+SUM(ENERO:DICIEMBRE!R251)</f>
        <v>3</v>
      </c>
      <c r="S251" s="23">
        <f>+SUM(ENERO:DICIEMBRE!S251)</f>
        <v>37</v>
      </c>
      <c r="T251" s="23">
        <f>+SUM(ENERO:DICIEMBRE!T251)</f>
        <v>162</v>
      </c>
      <c r="U251" s="23">
        <f>+SUM(ENERO:DICIEMBRE!U251)</f>
        <v>60</v>
      </c>
      <c r="V251" s="23">
        <f>+SUM(ENERO:DICIEMBRE!V251)</f>
        <v>109</v>
      </c>
      <c r="W251" s="23">
        <f>+SUM(ENERO:DICIEMBRE!W251)</f>
        <v>18</v>
      </c>
      <c r="X251" s="23">
        <f>+SUM(ENERO:DICIEMBRE!X251)</f>
        <v>6</v>
      </c>
      <c r="Y251" s="463"/>
      <c r="Z251" s="463"/>
      <c r="AA251" s="23">
        <f>+SUM(ENERO:DICIEMBRE!AA251)</f>
        <v>0</v>
      </c>
      <c r="AB251" s="23">
        <f>+SUM(ENERO:DICIEMBRE!AB251)</f>
        <v>0</v>
      </c>
      <c r="AC251" s="23">
        <f>+SUM(ENERO:DICIEMBRE!AC251)</f>
        <v>0</v>
      </c>
      <c r="AD251" s="23">
        <f>+SUM(ENERO:DICIEMBRE!AD251)</f>
        <v>0</v>
      </c>
      <c r="AE251" s="23">
        <f>+SUM(ENERO:DICIEMBRE!AE251)</f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BX251" s="4"/>
      <c r="BY251" s="4"/>
      <c r="BZ251" s="4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s="2" customFormat="1" x14ac:dyDescent="0.2">
      <c r="A252" s="2317"/>
      <c r="B252" s="2362" t="s">
        <v>244</v>
      </c>
      <c r="C252" s="2362"/>
      <c r="D252" s="454">
        <f t="shared" si="145"/>
        <v>123</v>
      </c>
      <c r="E252" s="498">
        <f t="shared" si="140"/>
        <v>31</v>
      </c>
      <c r="F252" s="499">
        <f t="shared" si="140"/>
        <v>92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23">
        <f>+SUM(ENERO:DICIEMBRE!Q252)</f>
        <v>0</v>
      </c>
      <c r="R252" s="23">
        <f>+SUM(ENERO:DICIEMBRE!R252)</f>
        <v>1</v>
      </c>
      <c r="S252" s="23">
        <f>+SUM(ENERO:DICIEMBRE!S252)</f>
        <v>19</v>
      </c>
      <c r="T252" s="23">
        <f>+SUM(ENERO:DICIEMBRE!T252)</f>
        <v>68</v>
      </c>
      <c r="U252" s="23">
        <f>+SUM(ENERO:DICIEMBRE!U252)</f>
        <v>12</v>
      </c>
      <c r="V252" s="23">
        <f>+SUM(ENERO:DICIEMBRE!V252)</f>
        <v>23</v>
      </c>
      <c r="W252" s="23">
        <f>+SUM(ENERO:DICIEMBRE!W252)</f>
        <v>13</v>
      </c>
      <c r="X252" s="23">
        <f>+SUM(ENERO:DICIEMBRE!X252)</f>
        <v>3</v>
      </c>
      <c r="Y252" s="463"/>
      <c r="Z252" s="463"/>
      <c r="AA252" s="23">
        <f>+SUM(ENERO:DICIEMBRE!AA252)</f>
        <v>0</v>
      </c>
      <c r="AB252" s="23">
        <f>+SUM(ENERO:DICIEMBRE!AB252)</f>
        <v>0</v>
      </c>
      <c r="AC252" s="23">
        <f>+SUM(ENERO:DICIEMBRE!AC252)</f>
        <v>0</v>
      </c>
      <c r="AD252" s="23">
        <f>+SUM(ENERO:DICIEMBRE!AD252)</f>
        <v>0</v>
      </c>
      <c r="AE252" s="23">
        <f>+SUM(ENERO:DICIEMBRE!AE252)</f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BX252" s="4"/>
      <c r="BY252" s="4"/>
      <c r="BZ252" s="4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s="2" customFormat="1" x14ac:dyDescent="0.2">
      <c r="A253" s="2317"/>
      <c r="B253" s="2362" t="s">
        <v>245</v>
      </c>
      <c r="C253" s="2362"/>
      <c r="D253" s="454">
        <f t="shared" si="145"/>
        <v>152</v>
      </c>
      <c r="E253" s="498">
        <f t="shared" si="140"/>
        <v>37</v>
      </c>
      <c r="F253" s="499">
        <f t="shared" si="140"/>
        <v>115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23">
        <f>+SUM(ENERO:DICIEMBRE!Q253)</f>
        <v>0</v>
      </c>
      <c r="R253" s="23">
        <f>+SUM(ENERO:DICIEMBRE!R253)</f>
        <v>2</v>
      </c>
      <c r="S253" s="23">
        <f>+SUM(ENERO:DICIEMBRE!S253)</f>
        <v>13</v>
      </c>
      <c r="T253" s="23">
        <f>+SUM(ENERO:DICIEMBRE!T253)</f>
        <v>68</v>
      </c>
      <c r="U253" s="23">
        <f>+SUM(ENERO:DICIEMBRE!U253)</f>
        <v>24</v>
      </c>
      <c r="V253" s="23">
        <f>+SUM(ENERO:DICIEMBRE!V253)</f>
        <v>45</v>
      </c>
      <c r="W253" s="23">
        <f>+SUM(ENERO:DICIEMBRE!W253)</f>
        <v>13</v>
      </c>
      <c r="X253" s="23">
        <f>+SUM(ENERO:DICIEMBRE!X253)</f>
        <v>1</v>
      </c>
      <c r="Y253" s="463"/>
      <c r="Z253" s="463"/>
      <c r="AA253" s="23">
        <f>+SUM(ENERO:DICIEMBRE!AA253)</f>
        <v>0</v>
      </c>
      <c r="AB253" s="23">
        <f>+SUM(ENERO:DICIEMBRE!AB253)</f>
        <v>0</v>
      </c>
      <c r="AC253" s="23">
        <f>+SUM(ENERO:DICIEMBRE!AC253)</f>
        <v>0</v>
      </c>
      <c r="AD253" s="23">
        <f>+SUM(ENERO:DICIEMBRE!AD253)</f>
        <v>0</v>
      </c>
      <c r="AE253" s="23">
        <f>+SUM(ENERO:DICIEMBRE!AE253)</f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BX253" s="4"/>
      <c r="BY253" s="4"/>
      <c r="BZ253" s="4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s="2" customFormat="1" x14ac:dyDescent="0.2">
      <c r="A254" s="2318"/>
      <c r="B254" s="2373" t="s">
        <v>246</v>
      </c>
      <c r="C254" s="2373"/>
      <c r="D254" s="471">
        <f t="shared" si="145"/>
        <v>1</v>
      </c>
      <c r="E254" s="509">
        <f t="shared" si="140"/>
        <v>0</v>
      </c>
      <c r="F254" s="510">
        <f t="shared" si="140"/>
        <v>1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23">
        <f>+SUM(ENERO:DICIEMBRE!Q254)</f>
        <v>0</v>
      </c>
      <c r="R254" s="23">
        <f>+SUM(ENERO:DICIEMBRE!R254)</f>
        <v>0</v>
      </c>
      <c r="S254" s="23">
        <f>+SUM(ENERO:DICIEMBRE!S254)</f>
        <v>0</v>
      </c>
      <c r="T254" s="23">
        <f>+SUM(ENERO:DICIEMBRE!T254)</f>
        <v>1</v>
      </c>
      <c r="U254" s="23">
        <f>+SUM(ENERO:DICIEMBRE!U254)</f>
        <v>0</v>
      </c>
      <c r="V254" s="23">
        <f>+SUM(ENERO:DICIEMBRE!V254)</f>
        <v>0</v>
      </c>
      <c r="W254" s="23">
        <f>+SUM(ENERO:DICIEMBRE!W254)</f>
        <v>0</v>
      </c>
      <c r="X254" s="23">
        <f>+SUM(ENERO:DICIEMBRE!X254)</f>
        <v>0</v>
      </c>
      <c r="Y254" s="520"/>
      <c r="Z254" s="520"/>
      <c r="AA254" s="23">
        <f>+SUM(ENERO:DICIEMBRE!AA254)</f>
        <v>0</v>
      </c>
      <c r="AB254" s="23">
        <f>+SUM(ENERO:DICIEMBRE!AB254)</f>
        <v>0</v>
      </c>
      <c r="AC254" s="23">
        <f>+SUM(ENERO:DICIEMBRE!AC254)</f>
        <v>0</v>
      </c>
      <c r="AD254" s="23">
        <f>+SUM(ENERO:DICIEMBRE!AD254)</f>
        <v>0</v>
      </c>
      <c r="AE254" s="23">
        <f>+SUM(ENERO:DICIEMBRE!AE254)</f>
        <v>0</v>
      </c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BX254" s="4"/>
      <c r="BY254" s="4"/>
      <c r="BZ254" s="4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s="2" customFormat="1" x14ac:dyDescent="0.2">
      <c r="A255" s="2374" t="s">
        <v>254</v>
      </c>
      <c r="B255" s="2361" t="s">
        <v>242</v>
      </c>
      <c r="C255" s="2361"/>
      <c r="D255" s="445">
        <f t="shared" si="145"/>
        <v>0</v>
      </c>
      <c r="E255" s="514">
        <f t="shared" si="140"/>
        <v>0</v>
      </c>
      <c r="F255" s="515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23">
        <f>+SUM(ENERO:DICIEMBRE!Q255)</f>
        <v>0</v>
      </c>
      <c r="R255" s="23">
        <f>+SUM(ENERO:DICIEMBRE!R255)</f>
        <v>0</v>
      </c>
      <c r="S255" s="23">
        <f>+SUM(ENERO:DICIEMBRE!S255)</f>
        <v>0</v>
      </c>
      <c r="T255" s="23">
        <f>+SUM(ENERO:DICIEMBRE!T255)</f>
        <v>0</v>
      </c>
      <c r="U255" s="23">
        <f>+SUM(ENERO:DICIEMBRE!U255)</f>
        <v>0</v>
      </c>
      <c r="V255" s="23">
        <f>+SUM(ENERO:DICIEMBRE!V255)</f>
        <v>0</v>
      </c>
      <c r="W255" s="23">
        <f>+SUM(ENERO:DICIEMBRE!W255)</f>
        <v>0</v>
      </c>
      <c r="X255" s="23">
        <f>+SUM(ENERO:DICIEMBRE!X255)</f>
        <v>0</v>
      </c>
      <c r="Y255" s="23">
        <f>+SUM(ENERO:DICIEMBRE!Y255)</f>
        <v>0</v>
      </c>
      <c r="Z255" s="23">
        <f>+SUM(ENERO:DICIEMBRE!Z255)</f>
        <v>0</v>
      </c>
      <c r="AA255" s="23">
        <f>+SUM(ENERO:DICIEMBRE!AA255)</f>
        <v>0</v>
      </c>
      <c r="AB255" s="23">
        <f>+SUM(ENERO:DICIEMBRE!AB255)</f>
        <v>0</v>
      </c>
      <c r="AC255" s="23">
        <f>+SUM(ENERO:DICIEMBRE!AC255)</f>
        <v>0</v>
      </c>
      <c r="AD255" s="23">
        <f>+SUM(ENERO:DICIEMBRE!AD255)</f>
        <v>0</v>
      </c>
      <c r="AE255" s="23">
        <f>+SUM(ENERO:DICIEMBRE!AE255)</f>
        <v>0</v>
      </c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BX255" s="4"/>
      <c r="BY255" s="4"/>
      <c r="BZ255" s="4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s="2" customFormat="1" x14ac:dyDescent="0.2">
      <c r="A256" s="2375"/>
      <c r="B256" s="2362" t="s">
        <v>243</v>
      </c>
      <c r="C256" s="2362"/>
      <c r="D256" s="454">
        <f t="shared" si="145"/>
        <v>0</v>
      </c>
      <c r="E256" s="498">
        <f t="shared" si="140"/>
        <v>0</v>
      </c>
      <c r="F256" s="499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23">
        <f>+SUM(ENERO:DICIEMBRE!Q256)</f>
        <v>0</v>
      </c>
      <c r="R256" s="23">
        <f>+SUM(ENERO:DICIEMBRE!R256)</f>
        <v>0</v>
      </c>
      <c r="S256" s="23">
        <f>+SUM(ENERO:DICIEMBRE!S256)</f>
        <v>0</v>
      </c>
      <c r="T256" s="23">
        <f>+SUM(ENERO:DICIEMBRE!T256)</f>
        <v>0</v>
      </c>
      <c r="U256" s="23">
        <f>+SUM(ENERO:DICIEMBRE!U256)</f>
        <v>0</v>
      </c>
      <c r="V256" s="23">
        <f>+SUM(ENERO:DICIEMBRE!V256)</f>
        <v>0</v>
      </c>
      <c r="W256" s="23">
        <f>+SUM(ENERO:DICIEMBRE!W256)</f>
        <v>0</v>
      </c>
      <c r="X256" s="23">
        <f>+SUM(ENERO:DICIEMBRE!X256)</f>
        <v>0</v>
      </c>
      <c r="Y256" s="463"/>
      <c r="Z256" s="463"/>
      <c r="AA256" s="23">
        <f>+SUM(ENERO:DICIEMBRE!AA256)</f>
        <v>0</v>
      </c>
      <c r="AB256" s="23">
        <f>+SUM(ENERO:DICIEMBRE!AB256)</f>
        <v>0</v>
      </c>
      <c r="AC256" s="23">
        <f>+SUM(ENERO:DICIEMBRE!AC256)</f>
        <v>0</v>
      </c>
      <c r="AD256" s="23">
        <f>+SUM(ENERO:DICIEMBRE!AD256)</f>
        <v>0</v>
      </c>
      <c r="AE256" s="23">
        <f>+SUM(ENERO:DICIEMBRE!AE256)</f>
        <v>0</v>
      </c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BX256" s="4"/>
      <c r="BY256" s="4"/>
      <c r="BZ256" s="4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s="2" customFormat="1" x14ac:dyDescent="0.2">
      <c r="A257" s="2375"/>
      <c r="B257" s="2362" t="s">
        <v>244</v>
      </c>
      <c r="C257" s="2362"/>
      <c r="D257" s="454">
        <f t="shared" si="145"/>
        <v>0</v>
      </c>
      <c r="E257" s="498">
        <f t="shared" si="140"/>
        <v>0</v>
      </c>
      <c r="F257" s="499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23">
        <f>+SUM(ENERO:DICIEMBRE!Q257)</f>
        <v>0</v>
      </c>
      <c r="R257" s="23">
        <f>+SUM(ENERO:DICIEMBRE!R257)</f>
        <v>0</v>
      </c>
      <c r="S257" s="23">
        <f>+SUM(ENERO:DICIEMBRE!S257)</f>
        <v>0</v>
      </c>
      <c r="T257" s="23">
        <f>+SUM(ENERO:DICIEMBRE!T257)</f>
        <v>0</v>
      </c>
      <c r="U257" s="23">
        <f>+SUM(ENERO:DICIEMBRE!U257)</f>
        <v>0</v>
      </c>
      <c r="V257" s="23">
        <f>+SUM(ENERO:DICIEMBRE!V257)</f>
        <v>0</v>
      </c>
      <c r="W257" s="23">
        <f>+SUM(ENERO:DICIEMBRE!W257)</f>
        <v>0</v>
      </c>
      <c r="X257" s="23">
        <f>+SUM(ENERO:DICIEMBRE!X257)</f>
        <v>0</v>
      </c>
      <c r="Y257" s="463"/>
      <c r="Z257" s="463"/>
      <c r="AA257" s="23">
        <f>+SUM(ENERO:DICIEMBRE!AA257)</f>
        <v>0</v>
      </c>
      <c r="AB257" s="23">
        <f>+SUM(ENERO:DICIEMBRE!AB257)</f>
        <v>0</v>
      </c>
      <c r="AC257" s="23">
        <f>+SUM(ENERO:DICIEMBRE!AC257)</f>
        <v>0</v>
      </c>
      <c r="AD257" s="23">
        <f>+SUM(ENERO:DICIEMBRE!AD257)</f>
        <v>0</v>
      </c>
      <c r="AE257" s="23">
        <f>+SUM(ENERO:DICIEMBRE!AE257)</f>
        <v>0</v>
      </c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BX257" s="4"/>
      <c r="BY257" s="4"/>
      <c r="BZ257" s="4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s="2" customFormat="1" x14ac:dyDescent="0.2">
      <c r="A258" s="2375"/>
      <c r="B258" s="2362" t="s">
        <v>245</v>
      </c>
      <c r="C258" s="2362"/>
      <c r="D258" s="454">
        <f t="shared" si="145"/>
        <v>0</v>
      </c>
      <c r="E258" s="523">
        <f t="shared" si="140"/>
        <v>0</v>
      </c>
      <c r="F258" s="524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23">
        <f>+SUM(ENERO:DICIEMBRE!Q258)</f>
        <v>0</v>
      </c>
      <c r="R258" s="23">
        <f>+SUM(ENERO:DICIEMBRE!R258)</f>
        <v>0</v>
      </c>
      <c r="S258" s="23">
        <f>+SUM(ENERO:DICIEMBRE!S258)</f>
        <v>0</v>
      </c>
      <c r="T258" s="23">
        <f>+SUM(ENERO:DICIEMBRE!T258)</f>
        <v>0</v>
      </c>
      <c r="U258" s="23">
        <f>+SUM(ENERO:DICIEMBRE!U258)</f>
        <v>0</v>
      </c>
      <c r="V258" s="23">
        <f>+SUM(ENERO:DICIEMBRE!V258)</f>
        <v>0</v>
      </c>
      <c r="W258" s="23">
        <f>+SUM(ENERO:DICIEMBRE!W258)</f>
        <v>0</v>
      </c>
      <c r="X258" s="23">
        <f>+SUM(ENERO:DICIEMBRE!X258)</f>
        <v>0</v>
      </c>
      <c r="Y258" s="463"/>
      <c r="Z258" s="463"/>
      <c r="AA258" s="23">
        <f>+SUM(ENERO:DICIEMBRE!AA258)</f>
        <v>0</v>
      </c>
      <c r="AB258" s="23">
        <f>+SUM(ENERO:DICIEMBRE!AB258)</f>
        <v>0</v>
      </c>
      <c r="AC258" s="23">
        <f>+SUM(ENERO:DICIEMBRE!AC258)</f>
        <v>0</v>
      </c>
      <c r="AD258" s="23">
        <f>+SUM(ENERO:DICIEMBRE!AD258)</f>
        <v>0</v>
      </c>
      <c r="AE258" s="23">
        <f>+SUM(ENERO:DICIEMBRE!AE258)</f>
        <v>0</v>
      </c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BX258" s="4"/>
      <c r="BY258" s="4"/>
      <c r="BZ258" s="4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s="2" customFormat="1" x14ac:dyDescent="0.2">
      <c r="A259" s="2376"/>
      <c r="B259" s="2373" t="s">
        <v>246</v>
      </c>
      <c r="C259" s="2373"/>
      <c r="D259" s="490">
        <f t="shared" si="145"/>
        <v>0</v>
      </c>
      <c r="E259" s="491">
        <f t="shared" si="140"/>
        <v>0</v>
      </c>
      <c r="F259" s="492">
        <f t="shared" si="140"/>
        <v>0</v>
      </c>
      <c r="G259" s="525"/>
      <c r="H259" s="526"/>
      <c r="I259" s="527"/>
      <c r="J259" s="526"/>
      <c r="K259" s="527"/>
      <c r="L259" s="526"/>
      <c r="M259" s="527"/>
      <c r="N259" s="526"/>
      <c r="O259" s="527"/>
      <c r="P259" s="526"/>
      <c r="Q259" s="23">
        <f>+SUM(ENERO:DICIEMBRE!Q259)</f>
        <v>0</v>
      </c>
      <c r="R259" s="23">
        <f>+SUM(ENERO:DICIEMBRE!R259)</f>
        <v>0</v>
      </c>
      <c r="S259" s="23">
        <f>+SUM(ENERO:DICIEMBRE!S259)</f>
        <v>0</v>
      </c>
      <c r="T259" s="23">
        <f>+SUM(ENERO:DICIEMBRE!T259)</f>
        <v>0</v>
      </c>
      <c r="U259" s="23">
        <f>+SUM(ENERO:DICIEMBRE!U259)</f>
        <v>0</v>
      </c>
      <c r="V259" s="23">
        <f>+SUM(ENERO:DICIEMBRE!V259)</f>
        <v>0</v>
      </c>
      <c r="W259" s="23">
        <f>+SUM(ENERO:DICIEMBRE!W259)</f>
        <v>0</v>
      </c>
      <c r="X259" s="23">
        <f>+SUM(ENERO:DICIEMBRE!X259)</f>
        <v>0</v>
      </c>
      <c r="Y259" s="478"/>
      <c r="Z259" s="478"/>
      <c r="AA259" s="23">
        <f>+SUM(ENERO:DICIEMBRE!AA259)</f>
        <v>0</v>
      </c>
      <c r="AB259" s="23">
        <f>+SUM(ENERO:DICIEMBRE!AB259)</f>
        <v>0</v>
      </c>
      <c r="AC259" s="23">
        <f>+SUM(ENERO:DICIEMBRE!AC259)</f>
        <v>0</v>
      </c>
      <c r="AD259" s="23">
        <f>+SUM(ENERO:DICIEMBRE!AD259)</f>
        <v>0</v>
      </c>
      <c r="AE259" s="23">
        <f>+SUM(ENERO:DICIEMBRE!AE259)</f>
        <v>0</v>
      </c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BX259" s="4"/>
      <c r="BY259" s="4"/>
      <c r="BZ259" s="4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s="2" customFormat="1" x14ac:dyDescent="0.2">
      <c r="A260" s="2370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23">
        <f>+SUM(ENERO:DICIEMBRE!G260)</f>
        <v>0</v>
      </c>
      <c r="H260" s="23">
        <f>+SUM(ENERO:DICIEMBRE!H260)</f>
        <v>0</v>
      </c>
      <c r="I260" s="23">
        <f>+SUM(ENERO:DICIEMBRE!I260)</f>
        <v>0</v>
      </c>
      <c r="J260" s="23">
        <f>+SUM(ENERO:DICIEMBRE!J260)</f>
        <v>0</v>
      </c>
      <c r="K260" s="23">
        <f>+SUM(ENERO:DICIEMBRE!K260)</f>
        <v>0</v>
      </c>
      <c r="L260" s="23">
        <f>+SUM(ENERO:DICIEMBRE!L260)</f>
        <v>0</v>
      </c>
      <c r="M260" s="23">
        <f>+SUM(ENERO:DICIEMBRE!M260)</f>
        <v>0</v>
      </c>
      <c r="N260" s="23">
        <f>+SUM(ENERO:DICIEMBRE!N260)</f>
        <v>0</v>
      </c>
      <c r="O260" s="23">
        <f>+SUM(ENERO:DICIEMBRE!O260)</f>
        <v>0</v>
      </c>
      <c r="P260" s="23">
        <f>+SUM(ENERO:DICIEMBRE!P260)</f>
        <v>0</v>
      </c>
      <c r="Q260" s="23">
        <f>+SUM(ENERO:DICIEMBRE!Q260)</f>
        <v>0</v>
      </c>
      <c r="R260" s="23">
        <f>+SUM(ENERO:DICIEMBRE!R260)</f>
        <v>0</v>
      </c>
      <c r="S260" s="23">
        <f>+SUM(ENERO:DICIEMBRE!S260)</f>
        <v>0</v>
      </c>
      <c r="T260" s="23">
        <f>+SUM(ENERO:DICIEMBRE!T260)</f>
        <v>0</v>
      </c>
      <c r="U260" s="23">
        <f>+SUM(ENERO:DICIEMBRE!U260)</f>
        <v>0</v>
      </c>
      <c r="V260" s="23">
        <f>+SUM(ENERO:DICIEMBRE!V260)</f>
        <v>0</v>
      </c>
      <c r="W260" s="23">
        <f>+SUM(ENERO:DICIEMBRE!W260)</f>
        <v>0</v>
      </c>
      <c r="X260" s="23">
        <f>+SUM(ENERO:DICIEMBRE!X260)</f>
        <v>0</v>
      </c>
      <c r="Y260" s="23">
        <f>+SUM(ENERO:DICIEMBRE!Y260)</f>
        <v>0</v>
      </c>
      <c r="Z260" s="23">
        <f>+SUM(ENERO:DICIEMBRE!Z260)</f>
        <v>0</v>
      </c>
      <c r="AA260" s="23">
        <f>+SUM(ENERO:DICIEMBRE!AA260)</f>
        <v>0</v>
      </c>
      <c r="AB260" s="23">
        <f>+SUM(ENERO:DICIEMBRE!AB260)</f>
        <v>0</v>
      </c>
      <c r="AC260" s="23">
        <f>+SUM(ENERO:DICIEMBRE!AC260)</f>
        <v>0</v>
      </c>
      <c r="AD260" s="23">
        <f>+SUM(ENERO:DICIEMBRE!AD260)</f>
        <v>0</v>
      </c>
      <c r="AE260" s="23">
        <f>+SUM(ENERO:DICIEMBRE!AE260)</f>
        <v>0</v>
      </c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BX260" s="4"/>
      <c r="BY260" s="4"/>
      <c r="BZ260" s="4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s="2" customForma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23">
        <f>+SUM(ENERO:DICIEMBRE!G261)</f>
        <v>0</v>
      </c>
      <c r="H261" s="23">
        <f>+SUM(ENERO:DICIEMBRE!H261)</f>
        <v>0</v>
      </c>
      <c r="I261" s="23">
        <f>+SUM(ENERO:DICIEMBRE!I261)</f>
        <v>0</v>
      </c>
      <c r="J261" s="23">
        <f>+SUM(ENERO:DICIEMBRE!J261)</f>
        <v>0</v>
      </c>
      <c r="K261" s="23">
        <f>+SUM(ENERO:DICIEMBRE!K261)</f>
        <v>0</v>
      </c>
      <c r="L261" s="23">
        <f>+SUM(ENERO:DICIEMBRE!L261)</f>
        <v>0</v>
      </c>
      <c r="M261" s="23">
        <f>+SUM(ENERO:DICIEMBRE!M261)</f>
        <v>0</v>
      </c>
      <c r="N261" s="23">
        <f>+SUM(ENERO:DICIEMBRE!N261)</f>
        <v>0</v>
      </c>
      <c r="O261" s="23">
        <f>+SUM(ENERO:DICIEMBRE!O261)</f>
        <v>0</v>
      </c>
      <c r="P261" s="23">
        <f>+SUM(ENERO:DICIEMBRE!P261)</f>
        <v>0</v>
      </c>
      <c r="Q261" s="23">
        <f>+SUM(ENERO:DICIEMBRE!Q261)</f>
        <v>0</v>
      </c>
      <c r="R261" s="23">
        <f>+SUM(ENERO:DICIEMBRE!R261)</f>
        <v>0</v>
      </c>
      <c r="S261" s="23">
        <f>+SUM(ENERO:DICIEMBRE!S261)</f>
        <v>0</v>
      </c>
      <c r="T261" s="23">
        <f>+SUM(ENERO:DICIEMBRE!T261)</f>
        <v>0</v>
      </c>
      <c r="U261" s="23">
        <f>+SUM(ENERO:DICIEMBRE!U261)</f>
        <v>0</v>
      </c>
      <c r="V261" s="23">
        <f>+SUM(ENERO:DICIEMBRE!V261)</f>
        <v>0</v>
      </c>
      <c r="W261" s="23">
        <f>+SUM(ENERO:DICIEMBRE!W261)</f>
        <v>0</v>
      </c>
      <c r="X261" s="23">
        <f>+SUM(ENERO:DICIEMBRE!X261)</f>
        <v>0</v>
      </c>
      <c r="Y261" s="463"/>
      <c r="Z261" s="463"/>
      <c r="AA261" s="23">
        <f>+SUM(ENERO:DICIEMBRE!AA261)</f>
        <v>0</v>
      </c>
      <c r="AB261" s="23">
        <f>+SUM(ENERO:DICIEMBRE!AB261)</f>
        <v>0</v>
      </c>
      <c r="AC261" s="23">
        <f>+SUM(ENERO:DICIEMBRE!AC261)</f>
        <v>0</v>
      </c>
      <c r="AD261" s="23">
        <f>+SUM(ENERO:DICIEMBRE!AD261)</f>
        <v>0</v>
      </c>
      <c r="AE261" s="23">
        <f>+SUM(ENERO:DICIEMBRE!AE261)</f>
        <v>0</v>
      </c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BX261" s="4"/>
      <c r="BY261" s="4"/>
      <c r="BZ261" s="4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s="2" customForma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23">
        <f>+SUM(ENERO:DICIEMBRE!G262)</f>
        <v>0</v>
      </c>
      <c r="H262" s="23">
        <f>+SUM(ENERO:DICIEMBRE!H262)</f>
        <v>0</v>
      </c>
      <c r="I262" s="23">
        <f>+SUM(ENERO:DICIEMBRE!I262)</f>
        <v>0</v>
      </c>
      <c r="J262" s="23">
        <f>+SUM(ENERO:DICIEMBRE!J262)</f>
        <v>0</v>
      </c>
      <c r="K262" s="23">
        <f>+SUM(ENERO:DICIEMBRE!K262)</f>
        <v>0</v>
      </c>
      <c r="L262" s="23">
        <f>+SUM(ENERO:DICIEMBRE!L262)</f>
        <v>0</v>
      </c>
      <c r="M262" s="23">
        <f>+SUM(ENERO:DICIEMBRE!M262)</f>
        <v>0</v>
      </c>
      <c r="N262" s="23">
        <f>+SUM(ENERO:DICIEMBRE!N262)</f>
        <v>0</v>
      </c>
      <c r="O262" s="23">
        <f>+SUM(ENERO:DICIEMBRE!O262)</f>
        <v>0</v>
      </c>
      <c r="P262" s="23">
        <f>+SUM(ENERO:DICIEMBRE!P262)</f>
        <v>0</v>
      </c>
      <c r="Q262" s="23">
        <f>+SUM(ENERO:DICIEMBRE!Q262)</f>
        <v>0</v>
      </c>
      <c r="R262" s="23">
        <f>+SUM(ENERO:DICIEMBRE!R262)</f>
        <v>0</v>
      </c>
      <c r="S262" s="23">
        <f>+SUM(ENERO:DICIEMBRE!S262)</f>
        <v>0</v>
      </c>
      <c r="T262" s="23">
        <f>+SUM(ENERO:DICIEMBRE!T262)</f>
        <v>0</v>
      </c>
      <c r="U262" s="23">
        <f>+SUM(ENERO:DICIEMBRE!U262)</f>
        <v>0</v>
      </c>
      <c r="V262" s="23">
        <f>+SUM(ENERO:DICIEMBRE!V262)</f>
        <v>0</v>
      </c>
      <c r="W262" s="23">
        <f>+SUM(ENERO:DICIEMBRE!W262)</f>
        <v>0</v>
      </c>
      <c r="X262" s="23">
        <f>+SUM(ENERO:DICIEMBRE!X262)</f>
        <v>0</v>
      </c>
      <c r="Y262" s="463"/>
      <c r="Z262" s="463"/>
      <c r="AA262" s="23">
        <f>+SUM(ENERO:DICIEMBRE!AA262)</f>
        <v>0</v>
      </c>
      <c r="AB262" s="23">
        <f>+SUM(ENERO:DICIEMBRE!AB262)</f>
        <v>0</v>
      </c>
      <c r="AC262" s="23">
        <f>+SUM(ENERO:DICIEMBRE!AC262)</f>
        <v>0</v>
      </c>
      <c r="AD262" s="23">
        <f>+SUM(ENERO:DICIEMBRE!AD262)</f>
        <v>0</v>
      </c>
      <c r="AE262" s="23">
        <f>+SUM(ENERO:DICIEMBRE!AE262)</f>
        <v>0</v>
      </c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BX262" s="4"/>
      <c r="BY262" s="4"/>
      <c r="BZ262" s="4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s="2" customForma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23">
        <f>+SUM(ENERO:DICIEMBRE!G263)</f>
        <v>0</v>
      </c>
      <c r="H263" s="23">
        <f>+SUM(ENERO:DICIEMBRE!H263)</f>
        <v>0</v>
      </c>
      <c r="I263" s="23">
        <f>+SUM(ENERO:DICIEMBRE!I263)</f>
        <v>0</v>
      </c>
      <c r="J263" s="23">
        <f>+SUM(ENERO:DICIEMBRE!J263)</f>
        <v>0</v>
      </c>
      <c r="K263" s="23">
        <f>+SUM(ENERO:DICIEMBRE!K263)</f>
        <v>0</v>
      </c>
      <c r="L263" s="23">
        <f>+SUM(ENERO:DICIEMBRE!L263)</f>
        <v>0</v>
      </c>
      <c r="M263" s="23">
        <f>+SUM(ENERO:DICIEMBRE!M263)</f>
        <v>0</v>
      </c>
      <c r="N263" s="23">
        <f>+SUM(ENERO:DICIEMBRE!N263)</f>
        <v>0</v>
      </c>
      <c r="O263" s="23">
        <f>+SUM(ENERO:DICIEMBRE!O263)</f>
        <v>0</v>
      </c>
      <c r="P263" s="23">
        <f>+SUM(ENERO:DICIEMBRE!P263)</f>
        <v>0</v>
      </c>
      <c r="Q263" s="23">
        <f>+SUM(ENERO:DICIEMBRE!Q263)</f>
        <v>0</v>
      </c>
      <c r="R263" s="23">
        <f>+SUM(ENERO:DICIEMBRE!R263)</f>
        <v>0</v>
      </c>
      <c r="S263" s="23">
        <f>+SUM(ENERO:DICIEMBRE!S263)</f>
        <v>0</v>
      </c>
      <c r="T263" s="23">
        <f>+SUM(ENERO:DICIEMBRE!T263)</f>
        <v>0</v>
      </c>
      <c r="U263" s="23">
        <f>+SUM(ENERO:DICIEMBRE!U263)</f>
        <v>0</v>
      </c>
      <c r="V263" s="23">
        <f>+SUM(ENERO:DICIEMBRE!V263)</f>
        <v>0</v>
      </c>
      <c r="W263" s="23">
        <f>+SUM(ENERO:DICIEMBRE!W263)</f>
        <v>0</v>
      </c>
      <c r="X263" s="23">
        <f>+SUM(ENERO:DICIEMBRE!X263)</f>
        <v>0</v>
      </c>
      <c r="Y263" s="463"/>
      <c r="Z263" s="463"/>
      <c r="AA263" s="23">
        <f>+SUM(ENERO:DICIEMBRE!AA263)</f>
        <v>0</v>
      </c>
      <c r="AB263" s="23">
        <f>+SUM(ENERO:DICIEMBRE!AB263)</f>
        <v>0</v>
      </c>
      <c r="AC263" s="23">
        <f>+SUM(ENERO:DICIEMBRE!AC263)</f>
        <v>0</v>
      </c>
      <c r="AD263" s="23">
        <f>+SUM(ENERO:DICIEMBRE!AD263)</f>
        <v>0</v>
      </c>
      <c r="AE263" s="23">
        <f>+SUM(ENERO:DICIEMBRE!AE263)</f>
        <v>0</v>
      </c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BX263" s="4"/>
      <c r="BY263" s="4"/>
      <c r="BZ263" s="4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s="2" customFormat="1" x14ac:dyDescent="0.2">
      <c r="A264" s="2318"/>
      <c r="B264" s="2373" t="s">
        <v>246</v>
      </c>
      <c r="C264" s="2373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23">
        <f>+SUM(ENERO:DICIEMBRE!G264)</f>
        <v>0</v>
      </c>
      <c r="H264" s="23">
        <f>+SUM(ENERO:DICIEMBRE!H264)</f>
        <v>0</v>
      </c>
      <c r="I264" s="23">
        <f>+SUM(ENERO:DICIEMBRE!I264)</f>
        <v>0</v>
      </c>
      <c r="J264" s="23">
        <f>+SUM(ENERO:DICIEMBRE!J264)</f>
        <v>0</v>
      </c>
      <c r="K264" s="23">
        <f>+SUM(ENERO:DICIEMBRE!K264)</f>
        <v>0</v>
      </c>
      <c r="L264" s="23">
        <f>+SUM(ENERO:DICIEMBRE!L264)</f>
        <v>0</v>
      </c>
      <c r="M264" s="23">
        <f>+SUM(ENERO:DICIEMBRE!M264)</f>
        <v>0</v>
      </c>
      <c r="N264" s="23">
        <f>+SUM(ENERO:DICIEMBRE!N264)</f>
        <v>0</v>
      </c>
      <c r="O264" s="23">
        <f>+SUM(ENERO:DICIEMBRE!O264)</f>
        <v>0</v>
      </c>
      <c r="P264" s="23">
        <f>+SUM(ENERO:DICIEMBRE!P264)</f>
        <v>0</v>
      </c>
      <c r="Q264" s="23">
        <f>+SUM(ENERO:DICIEMBRE!Q264)</f>
        <v>0</v>
      </c>
      <c r="R264" s="23">
        <f>+SUM(ENERO:DICIEMBRE!R264)</f>
        <v>0</v>
      </c>
      <c r="S264" s="23">
        <f>+SUM(ENERO:DICIEMBRE!S264)</f>
        <v>0</v>
      </c>
      <c r="T264" s="23">
        <f>+SUM(ENERO:DICIEMBRE!T264)</f>
        <v>0</v>
      </c>
      <c r="U264" s="23">
        <f>+SUM(ENERO:DICIEMBRE!U264)</f>
        <v>0</v>
      </c>
      <c r="V264" s="23">
        <f>+SUM(ENERO:DICIEMBRE!V264)</f>
        <v>0</v>
      </c>
      <c r="W264" s="23">
        <f>+SUM(ENERO:DICIEMBRE!W264)</f>
        <v>0</v>
      </c>
      <c r="X264" s="23">
        <f>+SUM(ENERO:DICIEMBRE!X264)</f>
        <v>0</v>
      </c>
      <c r="Y264" s="478"/>
      <c r="Z264" s="478"/>
      <c r="AA264" s="23">
        <f>+SUM(ENERO:DICIEMBRE!AA264)</f>
        <v>0</v>
      </c>
      <c r="AB264" s="23">
        <f>+SUM(ENERO:DICIEMBRE!AB264)</f>
        <v>0</v>
      </c>
      <c r="AC264" s="23">
        <f>+SUM(ENERO:DICIEMBRE!AC264)</f>
        <v>0</v>
      </c>
      <c r="AD264" s="23">
        <f>+SUM(ENERO:DICIEMBRE!AD264)</f>
        <v>0</v>
      </c>
      <c r="AE264" s="23">
        <f>+SUM(ENERO:DICIEMBRE!AE264)</f>
        <v>0</v>
      </c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BX264" s="4"/>
      <c r="BY264" s="4"/>
      <c r="BZ264" s="4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s="2" customFormat="1" x14ac:dyDescent="0.2">
      <c r="A265" s="2370" t="s">
        <v>89</v>
      </c>
      <c r="B265" s="2371" t="s">
        <v>242</v>
      </c>
      <c r="C265" s="2372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23">
        <f>+SUM(ENERO:DICIEMBRE!G265)</f>
        <v>0</v>
      </c>
      <c r="H265" s="23">
        <f>+SUM(ENERO:DICIEMBRE!H265)</f>
        <v>0</v>
      </c>
      <c r="I265" s="23">
        <f>+SUM(ENERO:DICIEMBRE!I265)</f>
        <v>0</v>
      </c>
      <c r="J265" s="23">
        <f>+SUM(ENERO:DICIEMBRE!J265)</f>
        <v>0</v>
      </c>
      <c r="K265" s="23">
        <f>+SUM(ENERO:DICIEMBRE!K265)</f>
        <v>0</v>
      </c>
      <c r="L265" s="23">
        <f>+SUM(ENERO:DICIEMBRE!L265)</f>
        <v>0</v>
      </c>
      <c r="M265" s="23">
        <f>+SUM(ENERO:DICIEMBRE!M265)</f>
        <v>0</v>
      </c>
      <c r="N265" s="23">
        <f>+SUM(ENERO:DICIEMBRE!N265)</f>
        <v>0</v>
      </c>
      <c r="O265" s="23">
        <f>+SUM(ENERO:DICIEMBRE!O265)</f>
        <v>0</v>
      </c>
      <c r="P265" s="23">
        <f>+SUM(ENERO:DICIEMBRE!P265)</f>
        <v>0</v>
      </c>
      <c r="Q265" s="23">
        <f>+SUM(ENERO:DICIEMBRE!Q265)</f>
        <v>0</v>
      </c>
      <c r="R265" s="23">
        <f>+SUM(ENERO:DICIEMBRE!R265)</f>
        <v>0</v>
      </c>
      <c r="S265" s="23">
        <f>+SUM(ENERO:DICIEMBRE!S265)</f>
        <v>0</v>
      </c>
      <c r="T265" s="23">
        <f>+SUM(ENERO:DICIEMBRE!T265)</f>
        <v>0</v>
      </c>
      <c r="U265" s="23">
        <f>+SUM(ENERO:DICIEMBRE!U265)</f>
        <v>0</v>
      </c>
      <c r="V265" s="23">
        <f>+SUM(ENERO:DICIEMBRE!V265)</f>
        <v>0</v>
      </c>
      <c r="W265" s="23">
        <f>+SUM(ENERO:DICIEMBRE!W265)</f>
        <v>0</v>
      </c>
      <c r="X265" s="23">
        <f>+SUM(ENERO:DICIEMBRE!X265)</f>
        <v>0</v>
      </c>
      <c r="Y265" s="23">
        <f>+SUM(ENERO:DICIEMBRE!Y265)</f>
        <v>0</v>
      </c>
      <c r="Z265" s="23">
        <f>+SUM(ENERO:DICIEMBRE!Z265)</f>
        <v>0</v>
      </c>
      <c r="AA265" s="23">
        <f>+SUM(ENERO:DICIEMBRE!AA265)</f>
        <v>0</v>
      </c>
      <c r="AB265" s="23">
        <f>+SUM(ENERO:DICIEMBRE!AB265)</f>
        <v>0</v>
      </c>
      <c r="AC265" s="23">
        <f>+SUM(ENERO:DICIEMBRE!AC265)</f>
        <v>0</v>
      </c>
      <c r="AD265" s="23">
        <f>+SUM(ENERO:DICIEMBRE!AD265)</f>
        <v>0</v>
      </c>
      <c r="AE265" s="23">
        <f>+SUM(ENERO:DICIEMBRE!AE265)</f>
        <v>0</v>
      </c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BX265" s="4"/>
      <c r="BY265" s="4"/>
      <c r="BZ265" s="4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s="2" customForma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23">
        <f>+SUM(ENERO:DICIEMBRE!G266)</f>
        <v>0</v>
      </c>
      <c r="H266" s="23">
        <f>+SUM(ENERO:DICIEMBRE!H266)</f>
        <v>0</v>
      </c>
      <c r="I266" s="23">
        <f>+SUM(ENERO:DICIEMBRE!I266)</f>
        <v>0</v>
      </c>
      <c r="J266" s="23">
        <f>+SUM(ENERO:DICIEMBRE!J266)</f>
        <v>0</v>
      </c>
      <c r="K266" s="23">
        <f>+SUM(ENERO:DICIEMBRE!K266)</f>
        <v>0</v>
      </c>
      <c r="L266" s="23">
        <f>+SUM(ENERO:DICIEMBRE!L266)</f>
        <v>0</v>
      </c>
      <c r="M266" s="23">
        <f>+SUM(ENERO:DICIEMBRE!M266)</f>
        <v>0</v>
      </c>
      <c r="N266" s="23">
        <f>+SUM(ENERO:DICIEMBRE!N266)</f>
        <v>0</v>
      </c>
      <c r="O266" s="23">
        <f>+SUM(ENERO:DICIEMBRE!O266)</f>
        <v>0</v>
      </c>
      <c r="P266" s="23">
        <f>+SUM(ENERO:DICIEMBRE!P266)</f>
        <v>0</v>
      </c>
      <c r="Q266" s="23">
        <f>+SUM(ENERO:DICIEMBRE!Q266)</f>
        <v>0</v>
      </c>
      <c r="R266" s="23">
        <f>+SUM(ENERO:DICIEMBRE!R266)</f>
        <v>0</v>
      </c>
      <c r="S266" s="23">
        <f>+SUM(ENERO:DICIEMBRE!S266)</f>
        <v>0</v>
      </c>
      <c r="T266" s="23">
        <f>+SUM(ENERO:DICIEMBRE!T266)</f>
        <v>0</v>
      </c>
      <c r="U266" s="23">
        <f>+SUM(ENERO:DICIEMBRE!U266)</f>
        <v>0</v>
      </c>
      <c r="V266" s="23">
        <f>+SUM(ENERO:DICIEMBRE!V266)</f>
        <v>0</v>
      </c>
      <c r="W266" s="23">
        <f>+SUM(ENERO:DICIEMBRE!W266)</f>
        <v>0</v>
      </c>
      <c r="X266" s="23">
        <f>+SUM(ENERO:DICIEMBRE!X266)</f>
        <v>0</v>
      </c>
      <c r="Y266" s="463"/>
      <c r="Z266" s="463"/>
      <c r="AA266" s="23">
        <f>+SUM(ENERO:DICIEMBRE!AA266)</f>
        <v>0</v>
      </c>
      <c r="AB266" s="23">
        <f>+SUM(ENERO:DICIEMBRE!AB266)</f>
        <v>0</v>
      </c>
      <c r="AC266" s="23">
        <f>+SUM(ENERO:DICIEMBRE!AC266)</f>
        <v>0</v>
      </c>
      <c r="AD266" s="23">
        <f>+SUM(ENERO:DICIEMBRE!AD266)</f>
        <v>0</v>
      </c>
      <c r="AE266" s="23">
        <f>+SUM(ENERO:DICIEMBRE!AE266)</f>
        <v>0</v>
      </c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BX266" s="4"/>
      <c r="BY266" s="4"/>
      <c r="BZ266" s="4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s="2" customForma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23">
        <f>+SUM(ENERO:DICIEMBRE!G267)</f>
        <v>0</v>
      </c>
      <c r="H267" s="23">
        <f>+SUM(ENERO:DICIEMBRE!H267)</f>
        <v>0</v>
      </c>
      <c r="I267" s="23">
        <f>+SUM(ENERO:DICIEMBRE!I267)</f>
        <v>0</v>
      </c>
      <c r="J267" s="23">
        <f>+SUM(ENERO:DICIEMBRE!J267)</f>
        <v>0</v>
      </c>
      <c r="K267" s="23">
        <f>+SUM(ENERO:DICIEMBRE!K267)</f>
        <v>0</v>
      </c>
      <c r="L267" s="23">
        <f>+SUM(ENERO:DICIEMBRE!L267)</f>
        <v>0</v>
      </c>
      <c r="M267" s="23">
        <f>+SUM(ENERO:DICIEMBRE!M267)</f>
        <v>0</v>
      </c>
      <c r="N267" s="23">
        <f>+SUM(ENERO:DICIEMBRE!N267)</f>
        <v>0</v>
      </c>
      <c r="O267" s="23">
        <f>+SUM(ENERO:DICIEMBRE!O267)</f>
        <v>0</v>
      </c>
      <c r="P267" s="23">
        <f>+SUM(ENERO:DICIEMBRE!P267)</f>
        <v>0</v>
      </c>
      <c r="Q267" s="23">
        <f>+SUM(ENERO:DICIEMBRE!Q267)</f>
        <v>0</v>
      </c>
      <c r="R267" s="23">
        <f>+SUM(ENERO:DICIEMBRE!R267)</f>
        <v>0</v>
      </c>
      <c r="S267" s="23">
        <f>+SUM(ENERO:DICIEMBRE!S267)</f>
        <v>0</v>
      </c>
      <c r="T267" s="23">
        <f>+SUM(ENERO:DICIEMBRE!T267)</f>
        <v>0</v>
      </c>
      <c r="U267" s="23">
        <f>+SUM(ENERO:DICIEMBRE!U267)</f>
        <v>0</v>
      </c>
      <c r="V267" s="23">
        <f>+SUM(ENERO:DICIEMBRE!V267)</f>
        <v>0</v>
      </c>
      <c r="W267" s="23">
        <f>+SUM(ENERO:DICIEMBRE!W267)</f>
        <v>0</v>
      </c>
      <c r="X267" s="23">
        <f>+SUM(ENERO:DICIEMBRE!X267)</f>
        <v>0</v>
      </c>
      <c r="Y267" s="463"/>
      <c r="Z267" s="463"/>
      <c r="AA267" s="23">
        <f>+SUM(ENERO:DICIEMBRE!AA267)</f>
        <v>0</v>
      </c>
      <c r="AB267" s="23">
        <f>+SUM(ENERO:DICIEMBRE!AB267)</f>
        <v>0</v>
      </c>
      <c r="AC267" s="23">
        <f>+SUM(ENERO:DICIEMBRE!AC267)</f>
        <v>0</v>
      </c>
      <c r="AD267" s="23">
        <f>+SUM(ENERO:DICIEMBRE!AD267)</f>
        <v>0</v>
      </c>
      <c r="AE267" s="23">
        <f>+SUM(ENERO:DICIEMBRE!AE267)</f>
        <v>0</v>
      </c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BX267" s="4"/>
      <c r="BY267" s="4"/>
      <c r="BZ267" s="4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s="2" customForma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23">
        <f>+SUM(ENERO:DICIEMBRE!G268)</f>
        <v>0</v>
      </c>
      <c r="H268" s="23">
        <f>+SUM(ENERO:DICIEMBRE!H268)</f>
        <v>0</v>
      </c>
      <c r="I268" s="23">
        <f>+SUM(ENERO:DICIEMBRE!I268)</f>
        <v>0</v>
      </c>
      <c r="J268" s="23">
        <f>+SUM(ENERO:DICIEMBRE!J268)</f>
        <v>0</v>
      </c>
      <c r="K268" s="23">
        <f>+SUM(ENERO:DICIEMBRE!K268)</f>
        <v>0</v>
      </c>
      <c r="L268" s="23">
        <f>+SUM(ENERO:DICIEMBRE!L268)</f>
        <v>0</v>
      </c>
      <c r="M268" s="23">
        <f>+SUM(ENERO:DICIEMBRE!M268)</f>
        <v>0</v>
      </c>
      <c r="N268" s="23">
        <f>+SUM(ENERO:DICIEMBRE!N268)</f>
        <v>0</v>
      </c>
      <c r="O268" s="23">
        <f>+SUM(ENERO:DICIEMBRE!O268)</f>
        <v>0</v>
      </c>
      <c r="P268" s="23">
        <f>+SUM(ENERO:DICIEMBRE!P268)</f>
        <v>0</v>
      </c>
      <c r="Q268" s="23">
        <f>+SUM(ENERO:DICIEMBRE!Q268)</f>
        <v>0</v>
      </c>
      <c r="R268" s="23">
        <f>+SUM(ENERO:DICIEMBRE!R268)</f>
        <v>0</v>
      </c>
      <c r="S268" s="23">
        <f>+SUM(ENERO:DICIEMBRE!S268)</f>
        <v>0</v>
      </c>
      <c r="T268" s="23">
        <f>+SUM(ENERO:DICIEMBRE!T268)</f>
        <v>0</v>
      </c>
      <c r="U268" s="23">
        <f>+SUM(ENERO:DICIEMBRE!U268)</f>
        <v>0</v>
      </c>
      <c r="V268" s="23">
        <f>+SUM(ENERO:DICIEMBRE!V268)</f>
        <v>0</v>
      </c>
      <c r="W268" s="23">
        <f>+SUM(ENERO:DICIEMBRE!W268)</f>
        <v>0</v>
      </c>
      <c r="X268" s="23">
        <f>+SUM(ENERO:DICIEMBRE!X268)</f>
        <v>0</v>
      </c>
      <c r="Y268" s="463"/>
      <c r="Z268" s="463"/>
      <c r="AA268" s="23">
        <f>+SUM(ENERO:DICIEMBRE!AA268)</f>
        <v>0</v>
      </c>
      <c r="AB268" s="23">
        <f>+SUM(ENERO:DICIEMBRE!AB268)</f>
        <v>0</v>
      </c>
      <c r="AC268" s="23">
        <f>+SUM(ENERO:DICIEMBRE!AC268)</f>
        <v>0</v>
      </c>
      <c r="AD268" s="23">
        <f>+SUM(ENERO:DICIEMBRE!AD268)</f>
        <v>0</v>
      </c>
      <c r="AE268" s="23">
        <f>+SUM(ENERO:DICIEMBRE!AE268)</f>
        <v>0</v>
      </c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BX268" s="4"/>
      <c r="BY268" s="4"/>
      <c r="BZ268" s="4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s="2" customFormat="1" x14ac:dyDescent="0.2">
      <c r="A269" s="2318"/>
      <c r="B269" s="2373" t="s">
        <v>246</v>
      </c>
      <c r="C269" s="2373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23">
        <f>+SUM(ENERO:DICIEMBRE!G269)</f>
        <v>0</v>
      </c>
      <c r="H269" s="23">
        <f>+SUM(ENERO:DICIEMBRE!H269)</f>
        <v>0</v>
      </c>
      <c r="I269" s="23">
        <f>+SUM(ENERO:DICIEMBRE!I269)</f>
        <v>0</v>
      </c>
      <c r="J269" s="23">
        <f>+SUM(ENERO:DICIEMBRE!J269)</f>
        <v>0</v>
      </c>
      <c r="K269" s="23">
        <f>+SUM(ENERO:DICIEMBRE!K269)</f>
        <v>0</v>
      </c>
      <c r="L269" s="23">
        <f>+SUM(ENERO:DICIEMBRE!L269)</f>
        <v>0</v>
      </c>
      <c r="M269" s="23">
        <f>+SUM(ENERO:DICIEMBRE!M269)</f>
        <v>0</v>
      </c>
      <c r="N269" s="23">
        <f>+SUM(ENERO:DICIEMBRE!N269)</f>
        <v>0</v>
      </c>
      <c r="O269" s="23">
        <f>+SUM(ENERO:DICIEMBRE!O269)</f>
        <v>0</v>
      </c>
      <c r="P269" s="23">
        <f>+SUM(ENERO:DICIEMBRE!P269)</f>
        <v>0</v>
      </c>
      <c r="Q269" s="23">
        <f>+SUM(ENERO:DICIEMBRE!Q269)</f>
        <v>0</v>
      </c>
      <c r="R269" s="23">
        <f>+SUM(ENERO:DICIEMBRE!R269)</f>
        <v>0</v>
      </c>
      <c r="S269" s="23">
        <f>+SUM(ENERO:DICIEMBRE!S269)</f>
        <v>0</v>
      </c>
      <c r="T269" s="23">
        <f>+SUM(ENERO:DICIEMBRE!T269)</f>
        <v>0</v>
      </c>
      <c r="U269" s="23">
        <f>+SUM(ENERO:DICIEMBRE!U269)</f>
        <v>0</v>
      </c>
      <c r="V269" s="23">
        <f>+SUM(ENERO:DICIEMBRE!V269)</f>
        <v>0</v>
      </c>
      <c r="W269" s="23">
        <f>+SUM(ENERO:DICIEMBRE!W269)</f>
        <v>0</v>
      </c>
      <c r="X269" s="23">
        <f>+SUM(ENERO:DICIEMBRE!X269)</f>
        <v>0</v>
      </c>
      <c r="Y269" s="478"/>
      <c r="Z269" s="478"/>
      <c r="AA269" s="23">
        <f>+SUM(ENERO:DICIEMBRE!AA269)</f>
        <v>0</v>
      </c>
      <c r="AB269" s="23">
        <f>+SUM(ENERO:DICIEMBRE!AB269)</f>
        <v>0</v>
      </c>
      <c r="AC269" s="23">
        <f>+SUM(ENERO:DICIEMBRE!AC269)</f>
        <v>0</v>
      </c>
      <c r="AD269" s="23">
        <f>+SUM(ENERO:DICIEMBRE!AD269)</f>
        <v>0</v>
      </c>
      <c r="AE269" s="23">
        <f>+SUM(ENERO:DICIEMBRE!AE269)</f>
        <v>0</v>
      </c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BX269" s="4"/>
      <c r="BY269" s="4"/>
      <c r="BZ269" s="4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s="2" customFormat="1" x14ac:dyDescent="0.2">
      <c r="A270" s="2356" t="s">
        <v>91</v>
      </c>
      <c r="B270" s="2367" t="s">
        <v>242</v>
      </c>
      <c r="C270" s="2367"/>
      <c r="D270" s="528">
        <f t="shared" si="145"/>
        <v>0</v>
      </c>
      <c r="E270" s="529">
        <f t="shared" si="140"/>
        <v>0</v>
      </c>
      <c r="F270" s="530">
        <f t="shared" si="140"/>
        <v>0</v>
      </c>
      <c r="G270" s="23">
        <f>+SUM(ENERO:DICIEMBRE!G270)</f>
        <v>0</v>
      </c>
      <c r="H270" s="23">
        <f>+SUM(ENERO:DICIEMBRE!H270)</f>
        <v>0</v>
      </c>
      <c r="I270" s="23">
        <f>+SUM(ENERO:DICIEMBRE!I270)</f>
        <v>0</v>
      </c>
      <c r="J270" s="23">
        <f>+SUM(ENERO:DICIEMBRE!J270)</f>
        <v>0</v>
      </c>
      <c r="K270" s="23">
        <f>+SUM(ENERO:DICIEMBRE!K270)</f>
        <v>0</v>
      </c>
      <c r="L270" s="23">
        <f>+SUM(ENERO:DICIEMBRE!L270)</f>
        <v>0</v>
      </c>
      <c r="M270" s="23">
        <f>+SUM(ENERO:DICIEMBRE!M270)</f>
        <v>0</v>
      </c>
      <c r="N270" s="23">
        <f>+SUM(ENERO:DICIEMBRE!N270)</f>
        <v>0</v>
      </c>
      <c r="O270" s="23">
        <f>+SUM(ENERO:DICIEMBRE!O270)</f>
        <v>0</v>
      </c>
      <c r="P270" s="23">
        <f>+SUM(ENERO:DICIEMBRE!P270)</f>
        <v>0</v>
      </c>
      <c r="Q270" s="23">
        <f>+SUM(ENERO:DICIEMBRE!Q270)</f>
        <v>0</v>
      </c>
      <c r="R270" s="23">
        <f>+SUM(ENERO:DICIEMBRE!R270)</f>
        <v>0</v>
      </c>
      <c r="S270" s="23">
        <f>+SUM(ENERO:DICIEMBRE!S270)</f>
        <v>0</v>
      </c>
      <c r="T270" s="23">
        <f>+SUM(ENERO:DICIEMBRE!T270)</f>
        <v>0</v>
      </c>
      <c r="U270" s="23">
        <f>+SUM(ENERO:DICIEMBRE!U270)</f>
        <v>0</v>
      </c>
      <c r="V270" s="23">
        <f>+SUM(ENERO:DICIEMBRE!V270)</f>
        <v>0</v>
      </c>
      <c r="W270" s="23">
        <f>+SUM(ENERO:DICIEMBRE!W270)</f>
        <v>0</v>
      </c>
      <c r="X270" s="23">
        <f>+SUM(ENERO:DICIEMBRE!X270)</f>
        <v>0</v>
      </c>
      <c r="Y270" s="23">
        <f>+SUM(ENERO:DICIEMBRE!Y270)</f>
        <v>0</v>
      </c>
      <c r="Z270" s="23">
        <f>+SUM(ENERO:DICIEMBRE!Z270)</f>
        <v>0</v>
      </c>
      <c r="AA270" s="23">
        <f>+SUM(ENERO:DICIEMBRE!AA270)</f>
        <v>0</v>
      </c>
      <c r="AB270" s="23">
        <f>+SUM(ENERO:DICIEMBRE!AB270)</f>
        <v>0</v>
      </c>
      <c r="AC270" s="23">
        <f>+SUM(ENERO:DICIEMBRE!AC270)</f>
        <v>0</v>
      </c>
      <c r="AD270" s="23">
        <f>+SUM(ENERO:DICIEMBRE!AD270)</f>
        <v>0</v>
      </c>
      <c r="AE270" s="23">
        <f>+SUM(ENERO:DICIEMBRE!AE270)</f>
        <v>0</v>
      </c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BX270" s="4"/>
      <c r="BY270" s="4"/>
      <c r="BZ270" s="4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s="2" customFormat="1" x14ac:dyDescent="0.2">
      <c r="A271" s="2357"/>
      <c r="B271" s="2362" t="s">
        <v>243</v>
      </c>
      <c r="C271" s="2362"/>
      <c r="D271" s="531">
        <f t="shared" si="145"/>
        <v>0</v>
      </c>
      <c r="E271" s="532">
        <f t="shared" si="140"/>
        <v>0</v>
      </c>
      <c r="F271" s="533">
        <f t="shared" si="140"/>
        <v>0</v>
      </c>
      <c r="G271" s="23">
        <f>+SUM(ENERO:DICIEMBRE!G271)</f>
        <v>0</v>
      </c>
      <c r="H271" s="23">
        <f>+SUM(ENERO:DICIEMBRE!H271)</f>
        <v>0</v>
      </c>
      <c r="I271" s="23">
        <f>+SUM(ENERO:DICIEMBRE!I271)</f>
        <v>0</v>
      </c>
      <c r="J271" s="23">
        <f>+SUM(ENERO:DICIEMBRE!J271)</f>
        <v>0</v>
      </c>
      <c r="K271" s="23">
        <f>+SUM(ENERO:DICIEMBRE!K271)</f>
        <v>0</v>
      </c>
      <c r="L271" s="23">
        <f>+SUM(ENERO:DICIEMBRE!L271)</f>
        <v>0</v>
      </c>
      <c r="M271" s="23">
        <f>+SUM(ENERO:DICIEMBRE!M271)</f>
        <v>0</v>
      </c>
      <c r="N271" s="23">
        <f>+SUM(ENERO:DICIEMBRE!N271)</f>
        <v>0</v>
      </c>
      <c r="O271" s="23">
        <f>+SUM(ENERO:DICIEMBRE!O271)</f>
        <v>0</v>
      </c>
      <c r="P271" s="23">
        <f>+SUM(ENERO:DICIEMBRE!P271)</f>
        <v>0</v>
      </c>
      <c r="Q271" s="23">
        <f>+SUM(ENERO:DICIEMBRE!Q271)</f>
        <v>0</v>
      </c>
      <c r="R271" s="23">
        <f>+SUM(ENERO:DICIEMBRE!R271)</f>
        <v>0</v>
      </c>
      <c r="S271" s="23">
        <f>+SUM(ENERO:DICIEMBRE!S271)</f>
        <v>0</v>
      </c>
      <c r="T271" s="23">
        <f>+SUM(ENERO:DICIEMBRE!T271)</f>
        <v>0</v>
      </c>
      <c r="U271" s="23">
        <f>+SUM(ENERO:DICIEMBRE!U271)</f>
        <v>0</v>
      </c>
      <c r="V271" s="23">
        <f>+SUM(ENERO:DICIEMBRE!V271)</f>
        <v>0</v>
      </c>
      <c r="W271" s="23">
        <f>+SUM(ENERO:DICIEMBRE!W271)</f>
        <v>0</v>
      </c>
      <c r="X271" s="23">
        <f>+SUM(ENERO:DICIEMBRE!X271)</f>
        <v>0</v>
      </c>
      <c r="Y271" s="534"/>
      <c r="Z271" s="535"/>
      <c r="AA271" s="23">
        <f>+SUM(ENERO:DICIEMBRE!AA271)</f>
        <v>0</v>
      </c>
      <c r="AB271" s="23">
        <f>+SUM(ENERO:DICIEMBRE!AB271)</f>
        <v>0</v>
      </c>
      <c r="AC271" s="23">
        <f>+SUM(ENERO:DICIEMBRE!AC271)</f>
        <v>0</v>
      </c>
      <c r="AD271" s="23">
        <f>+SUM(ENERO:DICIEMBRE!AD271)</f>
        <v>0</v>
      </c>
      <c r="AE271" s="23">
        <f>+SUM(ENERO:DICIEMBRE!AE271)</f>
        <v>0</v>
      </c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BX271" s="4"/>
      <c r="BY271" s="4"/>
      <c r="BZ271" s="4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s="2" customFormat="1" x14ac:dyDescent="0.2">
      <c r="A272" s="2357"/>
      <c r="B272" s="2368" t="s">
        <v>244</v>
      </c>
      <c r="C272" s="2364"/>
      <c r="D272" s="531">
        <f t="shared" si="145"/>
        <v>0</v>
      </c>
      <c r="E272" s="532">
        <f t="shared" si="140"/>
        <v>0</v>
      </c>
      <c r="F272" s="533">
        <f t="shared" si="140"/>
        <v>0</v>
      </c>
      <c r="G272" s="23">
        <f>+SUM(ENERO:DICIEMBRE!G272)</f>
        <v>0</v>
      </c>
      <c r="H272" s="23">
        <f>+SUM(ENERO:DICIEMBRE!H272)</f>
        <v>0</v>
      </c>
      <c r="I272" s="23">
        <f>+SUM(ENERO:DICIEMBRE!I272)</f>
        <v>0</v>
      </c>
      <c r="J272" s="23">
        <f>+SUM(ENERO:DICIEMBRE!J272)</f>
        <v>0</v>
      </c>
      <c r="K272" s="23">
        <f>+SUM(ENERO:DICIEMBRE!K272)</f>
        <v>0</v>
      </c>
      <c r="L272" s="23">
        <f>+SUM(ENERO:DICIEMBRE!L272)</f>
        <v>0</v>
      </c>
      <c r="M272" s="23">
        <f>+SUM(ENERO:DICIEMBRE!M272)</f>
        <v>0</v>
      </c>
      <c r="N272" s="23">
        <f>+SUM(ENERO:DICIEMBRE!N272)</f>
        <v>0</v>
      </c>
      <c r="O272" s="23">
        <f>+SUM(ENERO:DICIEMBRE!O272)</f>
        <v>0</v>
      </c>
      <c r="P272" s="23">
        <f>+SUM(ENERO:DICIEMBRE!P272)</f>
        <v>0</v>
      </c>
      <c r="Q272" s="23">
        <f>+SUM(ENERO:DICIEMBRE!Q272)</f>
        <v>0</v>
      </c>
      <c r="R272" s="23">
        <f>+SUM(ENERO:DICIEMBRE!R272)</f>
        <v>0</v>
      </c>
      <c r="S272" s="23">
        <f>+SUM(ENERO:DICIEMBRE!S272)</f>
        <v>0</v>
      </c>
      <c r="T272" s="23">
        <f>+SUM(ENERO:DICIEMBRE!T272)</f>
        <v>0</v>
      </c>
      <c r="U272" s="23">
        <f>+SUM(ENERO:DICIEMBRE!U272)</f>
        <v>0</v>
      </c>
      <c r="V272" s="23">
        <f>+SUM(ENERO:DICIEMBRE!V272)</f>
        <v>0</v>
      </c>
      <c r="W272" s="23">
        <f>+SUM(ENERO:DICIEMBRE!W272)</f>
        <v>0</v>
      </c>
      <c r="X272" s="23">
        <f>+SUM(ENERO:DICIEMBRE!X272)</f>
        <v>0</v>
      </c>
      <c r="Y272" s="534"/>
      <c r="Z272" s="535"/>
      <c r="AA272" s="23">
        <f>+SUM(ENERO:DICIEMBRE!AA272)</f>
        <v>0</v>
      </c>
      <c r="AB272" s="23">
        <f>+SUM(ENERO:DICIEMBRE!AB272)</f>
        <v>0</v>
      </c>
      <c r="AC272" s="23">
        <f>+SUM(ENERO:DICIEMBRE!AC272)</f>
        <v>0</v>
      </c>
      <c r="AD272" s="23">
        <f>+SUM(ENERO:DICIEMBRE!AD272)</f>
        <v>0</v>
      </c>
      <c r="AE272" s="23">
        <f>+SUM(ENERO:DICIEMBRE!AE272)</f>
        <v>0</v>
      </c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BX272" s="4"/>
      <c r="BY272" s="4"/>
      <c r="BZ272" s="4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s="2" customFormat="1" x14ac:dyDescent="0.2">
      <c r="A273" s="2357"/>
      <c r="B273" s="2368" t="s">
        <v>245</v>
      </c>
      <c r="C273" s="2364"/>
      <c r="D273" s="531">
        <f t="shared" si="145"/>
        <v>0</v>
      </c>
      <c r="E273" s="532">
        <f t="shared" si="140"/>
        <v>0</v>
      </c>
      <c r="F273" s="533">
        <f t="shared" si="140"/>
        <v>0</v>
      </c>
      <c r="G273" s="23">
        <f>+SUM(ENERO:DICIEMBRE!G273)</f>
        <v>0</v>
      </c>
      <c r="H273" s="23">
        <f>+SUM(ENERO:DICIEMBRE!H273)</f>
        <v>0</v>
      </c>
      <c r="I273" s="23">
        <f>+SUM(ENERO:DICIEMBRE!I273)</f>
        <v>0</v>
      </c>
      <c r="J273" s="23">
        <f>+SUM(ENERO:DICIEMBRE!J273)</f>
        <v>0</v>
      </c>
      <c r="K273" s="23">
        <f>+SUM(ENERO:DICIEMBRE!K273)</f>
        <v>0</v>
      </c>
      <c r="L273" s="23">
        <f>+SUM(ENERO:DICIEMBRE!L273)</f>
        <v>0</v>
      </c>
      <c r="M273" s="23">
        <f>+SUM(ENERO:DICIEMBRE!M273)</f>
        <v>0</v>
      </c>
      <c r="N273" s="23">
        <f>+SUM(ENERO:DICIEMBRE!N273)</f>
        <v>0</v>
      </c>
      <c r="O273" s="23">
        <f>+SUM(ENERO:DICIEMBRE!O273)</f>
        <v>0</v>
      </c>
      <c r="P273" s="23">
        <f>+SUM(ENERO:DICIEMBRE!P273)</f>
        <v>0</v>
      </c>
      <c r="Q273" s="23">
        <f>+SUM(ENERO:DICIEMBRE!Q273)</f>
        <v>0</v>
      </c>
      <c r="R273" s="23">
        <f>+SUM(ENERO:DICIEMBRE!R273)</f>
        <v>0</v>
      </c>
      <c r="S273" s="23">
        <f>+SUM(ENERO:DICIEMBRE!S273)</f>
        <v>0</v>
      </c>
      <c r="T273" s="23">
        <f>+SUM(ENERO:DICIEMBRE!T273)</f>
        <v>0</v>
      </c>
      <c r="U273" s="23">
        <f>+SUM(ENERO:DICIEMBRE!U273)</f>
        <v>0</v>
      </c>
      <c r="V273" s="23">
        <f>+SUM(ENERO:DICIEMBRE!V273)</f>
        <v>0</v>
      </c>
      <c r="W273" s="23">
        <f>+SUM(ENERO:DICIEMBRE!W273)</f>
        <v>0</v>
      </c>
      <c r="X273" s="23">
        <f>+SUM(ENERO:DICIEMBRE!X273)</f>
        <v>0</v>
      </c>
      <c r="Y273" s="534"/>
      <c r="Z273" s="535"/>
      <c r="AA273" s="23">
        <f>+SUM(ENERO:DICIEMBRE!AA273)</f>
        <v>0</v>
      </c>
      <c r="AB273" s="23">
        <f>+SUM(ENERO:DICIEMBRE!AB273)</f>
        <v>0</v>
      </c>
      <c r="AC273" s="23">
        <f>+SUM(ENERO:DICIEMBRE!AC273)</f>
        <v>0</v>
      </c>
      <c r="AD273" s="23">
        <f>+SUM(ENERO:DICIEMBRE!AD273)</f>
        <v>0</v>
      </c>
      <c r="AE273" s="23">
        <f>+SUM(ENERO:DICIEMBRE!AE273)</f>
        <v>0</v>
      </c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BX273" s="4"/>
      <c r="BY273" s="4"/>
      <c r="BZ273" s="4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s="2" customFormat="1" ht="15" thickBot="1" x14ac:dyDescent="0.25">
      <c r="A274" s="2366"/>
      <c r="B274" s="2369" t="s">
        <v>246</v>
      </c>
      <c r="C274" s="2369"/>
      <c r="D274" s="536">
        <f t="shared" si="145"/>
        <v>0</v>
      </c>
      <c r="E274" s="537">
        <f t="shared" si="140"/>
        <v>0</v>
      </c>
      <c r="F274" s="538">
        <f t="shared" si="140"/>
        <v>0</v>
      </c>
      <c r="G274" s="23">
        <f>+SUM(ENERO:DICIEMBRE!G274)</f>
        <v>0</v>
      </c>
      <c r="H274" s="23">
        <f>+SUM(ENERO:DICIEMBRE!H274)</f>
        <v>0</v>
      </c>
      <c r="I274" s="23">
        <f>+SUM(ENERO:DICIEMBRE!I274)</f>
        <v>0</v>
      </c>
      <c r="J274" s="23">
        <f>+SUM(ENERO:DICIEMBRE!J274)</f>
        <v>0</v>
      </c>
      <c r="K274" s="23">
        <f>+SUM(ENERO:DICIEMBRE!K274)</f>
        <v>0</v>
      </c>
      <c r="L274" s="23">
        <f>+SUM(ENERO:DICIEMBRE!L274)</f>
        <v>0</v>
      </c>
      <c r="M274" s="23">
        <f>+SUM(ENERO:DICIEMBRE!M274)</f>
        <v>0</v>
      </c>
      <c r="N274" s="23">
        <f>+SUM(ENERO:DICIEMBRE!N274)</f>
        <v>0</v>
      </c>
      <c r="O274" s="23">
        <f>+SUM(ENERO:DICIEMBRE!O274)</f>
        <v>0</v>
      </c>
      <c r="P274" s="23">
        <f>+SUM(ENERO:DICIEMBRE!P274)</f>
        <v>0</v>
      </c>
      <c r="Q274" s="23">
        <f>+SUM(ENERO:DICIEMBRE!Q274)</f>
        <v>0</v>
      </c>
      <c r="R274" s="23">
        <f>+SUM(ENERO:DICIEMBRE!R274)</f>
        <v>0</v>
      </c>
      <c r="S274" s="23">
        <f>+SUM(ENERO:DICIEMBRE!S274)</f>
        <v>0</v>
      </c>
      <c r="T274" s="23">
        <f>+SUM(ENERO:DICIEMBRE!T274)</f>
        <v>0</v>
      </c>
      <c r="U274" s="23">
        <f>+SUM(ENERO:DICIEMBRE!U274)</f>
        <v>0</v>
      </c>
      <c r="V274" s="23">
        <f>+SUM(ENERO:DICIEMBRE!V274)</f>
        <v>0</v>
      </c>
      <c r="W274" s="23">
        <f>+SUM(ENERO:DICIEMBRE!W274)</f>
        <v>0</v>
      </c>
      <c r="X274" s="23">
        <f>+SUM(ENERO:DICIEMBRE!X274)</f>
        <v>0</v>
      </c>
      <c r="Y274" s="541"/>
      <c r="Z274" s="542"/>
      <c r="AA274" s="23">
        <f>+SUM(ENERO:DICIEMBRE!AA274)</f>
        <v>0</v>
      </c>
      <c r="AB274" s="23">
        <f>+SUM(ENERO:DICIEMBRE!AB274)</f>
        <v>0</v>
      </c>
      <c r="AC274" s="23">
        <f>+SUM(ENERO:DICIEMBRE!AC274)</f>
        <v>0</v>
      </c>
      <c r="AD274" s="23">
        <f>+SUM(ENERO:DICIEMBRE!AD274)</f>
        <v>0</v>
      </c>
      <c r="AE274" s="23">
        <f>+SUM(ENERO:DICIEMBRE!AE274)</f>
        <v>0</v>
      </c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BX274" s="4"/>
      <c r="BY274" s="4"/>
      <c r="BZ274" s="4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s="2" customFormat="1" ht="15" thickTop="1" x14ac:dyDescent="0.2">
      <c r="A275" s="2359" t="s">
        <v>4</v>
      </c>
      <c r="B275" s="2361" t="s">
        <v>242</v>
      </c>
      <c r="C275" s="2361"/>
      <c r="D275" s="445">
        <f>SUM(E275+F275)</f>
        <v>1145</v>
      </c>
      <c r="E275" s="544">
        <f t="shared" si="140"/>
        <v>422</v>
      </c>
      <c r="F275" s="545">
        <f t="shared" si="140"/>
        <v>723</v>
      </c>
      <c r="G275" s="445">
        <f>+G205+G210+G215+G220+G225+G230+G235+G240+G260+G265+G270</f>
        <v>41</v>
      </c>
      <c r="H275" s="545">
        <f t="shared" ref="H275:P278" si="156">+H205+H210+H215+H220+H225+H230+H235+H240+H260+H265+H270</f>
        <v>31</v>
      </c>
      <c r="I275" s="546">
        <f t="shared" si="156"/>
        <v>6</v>
      </c>
      <c r="J275" s="545">
        <f t="shared" si="156"/>
        <v>9</v>
      </c>
      <c r="K275" s="546">
        <f t="shared" si="156"/>
        <v>9</v>
      </c>
      <c r="L275" s="545">
        <f t="shared" si="156"/>
        <v>10</v>
      </c>
      <c r="M275" s="546">
        <f t="shared" si="156"/>
        <v>14</v>
      </c>
      <c r="N275" s="545">
        <f t="shared" si="156"/>
        <v>5</v>
      </c>
      <c r="O275" s="546">
        <f t="shared" si="156"/>
        <v>34</v>
      </c>
      <c r="P275" s="545">
        <f>+P205+P210+P215+P220+P225+P230+P235+P240+P260+P265+P270</f>
        <v>33</v>
      </c>
      <c r="Q275" s="445">
        <f t="shared" ref="Q275:V278" si="157">+Q205+Q210+Q215+Q220+Q225+Q230+Q235+Q240+Q245+Q250+Q255+Q260+Q265+Q270</f>
        <v>91</v>
      </c>
      <c r="R275" s="547">
        <f t="shared" si="157"/>
        <v>75</v>
      </c>
      <c r="S275" s="445">
        <f t="shared" si="157"/>
        <v>186</v>
      </c>
      <c r="T275" s="547">
        <f t="shared" si="157"/>
        <v>490</v>
      </c>
      <c r="U275" s="445">
        <f t="shared" si="157"/>
        <v>41</v>
      </c>
      <c r="V275" s="548">
        <f t="shared" si="157"/>
        <v>70</v>
      </c>
      <c r="W275" s="546">
        <f>+W205+W210+W215+W220+W225+W240+W245+W250+W255+W260+W265+W270</f>
        <v>32</v>
      </c>
      <c r="X275" s="544">
        <f>+X205+X210+X215+X225+X240+X245+X250+X255+X260+X265+X270</f>
        <v>10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BX275" s="4"/>
      <c r="BY275" s="4"/>
      <c r="BZ275" s="4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s="2" customFormat="1" x14ac:dyDescent="0.2">
      <c r="A276" s="2359"/>
      <c r="B276" s="2362" t="s">
        <v>243</v>
      </c>
      <c r="C276" s="2362"/>
      <c r="D276" s="454">
        <f>SUM(E276+F276)</f>
        <v>3493</v>
      </c>
      <c r="E276" s="549">
        <f t="shared" si="140"/>
        <v>1428</v>
      </c>
      <c r="F276" s="550">
        <f t="shared" si="140"/>
        <v>2065</v>
      </c>
      <c r="G276" s="454">
        <f>+G206+G211+G216+G221+G226+G231+G236+G241+G261+G266+G271</f>
        <v>97</v>
      </c>
      <c r="H276" s="550">
        <f t="shared" si="156"/>
        <v>54</v>
      </c>
      <c r="I276" s="551">
        <f t="shared" si="156"/>
        <v>30</v>
      </c>
      <c r="J276" s="550">
        <f t="shared" si="156"/>
        <v>20</v>
      </c>
      <c r="K276" s="551">
        <f t="shared" si="156"/>
        <v>21</v>
      </c>
      <c r="L276" s="550">
        <f t="shared" si="156"/>
        <v>21</v>
      </c>
      <c r="M276" s="551">
        <f t="shared" si="156"/>
        <v>46</v>
      </c>
      <c r="N276" s="550">
        <f t="shared" si="156"/>
        <v>37</v>
      </c>
      <c r="O276" s="551">
        <f t="shared" si="156"/>
        <v>262</v>
      </c>
      <c r="P276" s="550">
        <f t="shared" si="156"/>
        <v>245</v>
      </c>
      <c r="Q276" s="454">
        <f t="shared" si="157"/>
        <v>405</v>
      </c>
      <c r="R276" s="552">
        <f t="shared" si="157"/>
        <v>514</v>
      </c>
      <c r="S276" s="454">
        <f t="shared" si="157"/>
        <v>442</v>
      </c>
      <c r="T276" s="552">
        <f t="shared" si="157"/>
        <v>960</v>
      </c>
      <c r="U276" s="454">
        <f t="shared" si="157"/>
        <v>125</v>
      </c>
      <c r="V276" s="553">
        <f t="shared" si="157"/>
        <v>214</v>
      </c>
      <c r="W276" s="551">
        <f>+W206+W211+W216+W221+W226+W241+W246+W251+W256+W261+W266+W271</f>
        <v>62</v>
      </c>
      <c r="X276" s="549">
        <f>+X206+X211+X216+X226+X241+X246+X251+X256+X261+X266+X271</f>
        <v>14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BX276" s="4"/>
      <c r="BY276" s="4"/>
      <c r="BZ276" s="4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s="2" customFormat="1" x14ac:dyDescent="0.2">
      <c r="A277" s="2359"/>
      <c r="B277" s="2362" t="s">
        <v>244</v>
      </c>
      <c r="C277" s="2362"/>
      <c r="D277" s="454">
        <f>SUM(E277+F277)</f>
        <v>1102</v>
      </c>
      <c r="E277" s="549">
        <f t="shared" si="140"/>
        <v>388</v>
      </c>
      <c r="F277" s="550">
        <f t="shared" si="140"/>
        <v>714</v>
      </c>
      <c r="G277" s="454">
        <f>+G207+G212+G217+G222+G227+G232+G237+G242+G262+G267+G272</f>
        <v>41</v>
      </c>
      <c r="H277" s="550">
        <f t="shared" si="156"/>
        <v>32</v>
      </c>
      <c r="I277" s="551">
        <f t="shared" si="156"/>
        <v>9</v>
      </c>
      <c r="J277" s="550">
        <f t="shared" si="156"/>
        <v>6</v>
      </c>
      <c r="K277" s="551">
        <f t="shared" si="156"/>
        <v>12</v>
      </c>
      <c r="L277" s="550">
        <f t="shared" si="156"/>
        <v>14</v>
      </c>
      <c r="M277" s="551">
        <f t="shared" si="156"/>
        <v>12</v>
      </c>
      <c r="N277" s="550">
        <f t="shared" si="156"/>
        <v>5</v>
      </c>
      <c r="O277" s="551">
        <f t="shared" si="156"/>
        <v>27</v>
      </c>
      <c r="P277" s="550">
        <f t="shared" si="156"/>
        <v>26</v>
      </c>
      <c r="Q277" s="454">
        <f t="shared" si="157"/>
        <v>61</v>
      </c>
      <c r="R277" s="552">
        <f t="shared" si="157"/>
        <v>51</v>
      </c>
      <c r="S277" s="454">
        <f t="shared" si="157"/>
        <v>173</v>
      </c>
      <c r="T277" s="552">
        <f t="shared" si="157"/>
        <v>494</v>
      </c>
      <c r="U277" s="454">
        <f t="shared" si="157"/>
        <v>53</v>
      </c>
      <c r="V277" s="553">
        <f t="shared" si="157"/>
        <v>86</v>
      </c>
      <c r="W277" s="551">
        <f>+W207+W212+W217+W222+W227+W242+W247+W252+W257+W262+W267+W272</f>
        <v>34</v>
      </c>
      <c r="X277" s="549">
        <f>+X207+X212+X217+X227+X242+X247+X252+X257+X262+X267+X272</f>
        <v>12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BX277" s="4"/>
      <c r="BY277" s="4"/>
      <c r="BZ277" s="4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s="2" customFormat="1" x14ac:dyDescent="0.2">
      <c r="A278" s="2359"/>
      <c r="B278" s="2363" t="s">
        <v>245</v>
      </c>
      <c r="C278" s="2364"/>
      <c r="D278" s="454">
        <f>SUM(E278+F278)</f>
        <v>883</v>
      </c>
      <c r="E278" s="549">
        <f t="shared" si="140"/>
        <v>319</v>
      </c>
      <c r="F278" s="550">
        <f t="shared" si="140"/>
        <v>564</v>
      </c>
      <c r="G278" s="454">
        <f>+G208+G213+G218+G223+G228+G233+G238+G243+G263+G268+G273</f>
        <v>24</v>
      </c>
      <c r="H278" s="550">
        <f t="shared" si="156"/>
        <v>19</v>
      </c>
      <c r="I278" s="551">
        <f t="shared" si="156"/>
        <v>4</v>
      </c>
      <c r="J278" s="550">
        <f t="shared" si="156"/>
        <v>3</v>
      </c>
      <c r="K278" s="551">
        <f t="shared" si="156"/>
        <v>5</v>
      </c>
      <c r="L278" s="550">
        <f t="shared" si="156"/>
        <v>5</v>
      </c>
      <c r="M278" s="551">
        <f t="shared" si="156"/>
        <v>2</v>
      </c>
      <c r="N278" s="550">
        <f t="shared" si="156"/>
        <v>1</v>
      </c>
      <c r="O278" s="551">
        <f t="shared" si="156"/>
        <v>34</v>
      </c>
      <c r="P278" s="550">
        <f t="shared" si="156"/>
        <v>23</v>
      </c>
      <c r="Q278" s="454">
        <f t="shared" si="157"/>
        <v>53</v>
      </c>
      <c r="R278" s="552">
        <f t="shared" si="157"/>
        <v>49</v>
      </c>
      <c r="S278" s="454">
        <f t="shared" si="157"/>
        <v>139</v>
      </c>
      <c r="T278" s="552">
        <f t="shared" si="157"/>
        <v>362</v>
      </c>
      <c r="U278" s="454">
        <f t="shared" si="157"/>
        <v>58</v>
      </c>
      <c r="V278" s="553">
        <f t="shared" si="157"/>
        <v>102</v>
      </c>
      <c r="W278" s="551">
        <f>+W208+W213+W218+W223+W228+W243+W248+W253+W258+W263+W268+W273</f>
        <v>28</v>
      </c>
      <c r="X278" s="549">
        <f>+X208+X213+X218+X228+X243+X248+X253+X258+X263+X268+X273</f>
        <v>7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BX278" s="4"/>
      <c r="BY278" s="4"/>
      <c r="BZ278" s="4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s="2" customFormat="1" x14ac:dyDescent="0.2">
      <c r="A279" s="2360"/>
      <c r="B279" s="2365" t="s">
        <v>246</v>
      </c>
      <c r="C279" s="2365"/>
      <c r="D279" s="471">
        <f>SUM(E279+F279)</f>
        <v>1</v>
      </c>
      <c r="E279" s="556">
        <f t="shared" si="140"/>
        <v>0</v>
      </c>
      <c r="F279" s="557">
        <f t="shared" si="140"/>
        <v>1</v>
      </c>
      <c r="G279" s="558">
        <f>SUM(G209+G214+G219+G224+G229+G234+G239+G244+G264+G269+G274)</f>
        <v>0</v>
      </c>
      <c r="H279" s="559">
        <f t="shared" ref="H279:P279" si="159">SUM(H209+H214+H219+H224+H229+H234+H239+H244+H264+H269+H274)</f>
        <v>0</v>
      </c>
      <c r="I279" s="558">
        <f t="shared" si="159"/>
        <v>0</v>
      </c>
      <c r="J279" s="559">
        <f t="shared" si="159"/>
        <v>0</v>
      </c>
      <c r="K279" s="558">
        <f t="shared" si="159"/>
        <v>0</v>
      </c>
      <c r="L279" s="559">
        <f t="shared" si="159"/>
        <v>0</v>
      </c>
      <c r="M279" s="558">
        <f t="shared" si="159"/>
        <v>0</v>
      </c>
      <c r="N279" s="559">
        <f>SUM(N209+N214+N219+N224+N229+N234+N239+N244+N264+N269+N274)</f>
        <v>0</v>
      </c>
      <c r="O279" s="558">
        <f t="shared" si="159"/>
        <v>0</v>
      </c>
      <c r="P279" s="559">
        <f t="shared" si="159"/>
        <v>0</v>
      </c>
      <c r="Q279" s="490">
        <f t="shared" ref="Q279:V279" si="160">SUM(Q209+Q214+Q219+Q224+Q229+Q234+Q239+Q244+Q249+Q254+Q259+Q264+Q269+Q274)</f>
        <v>0</v>
      </c>
      <c r="R279" s="560">
        <f t="shared" si="160"/>
        <v>0</v>
      </c>
      <c r="S279" s="490">
        <f t="shared" si="160"/>
        <v>0</v>
      </c>
      <c r="T279" s="560">
        <f t="shared" si="160"/>
        <v>1</v>
      </c>
      <c r="U279" s="490">
        <f t="shared" si="160"/>
        <v>0</v>
      </c>
      <c r="V279" s="561">
        <f t="shared" si="160"/>
        <v>0</v>
      </c>
      <c r="W279" s="558">
        <f>SUM(W209+W213+W218+W228+W243+W248+W253+W263+W268+W274)</f>
        <v>28</v>
      </c>
      <c r="X279" s="562">
        <f>SUM(X209+X213+X218+X228+X243+X248+X253+X263+X268+X274)</f>
        <v>7</v>
      </c>
      <c r="Y279" s="563"/>
      <c r="Z279" s="564"/>
      <c r="AA279" s="558">
        <f t="shared" ref="AA279:AE279" si="161">SUM(AA209+AA214+AA219+AA224+AA229+AA234+AA239+AA244+AA249+AA254+AA259+AA264+AA269+AA274)</f>
        <v>0</v>
      </c>
      <c r="AB279" s="562">
        <f t="shared" si="161"/>
        <v>0</v>
      </c>
      <c r="AC279" s="558">
        <f t="shared" si="161"/>
        <v>0</v>
      </c>
      <c r="AD279" s="558">
        <f t="shared" si="161"/>
        <v>0</v>
      </c>
      <c r="AE279" s="559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BX279" s="4"/>
      <c r="BY279" s="4"/>
      <c r="BZ279" s="4"/>
      <c r="CA279" s="31"/>
      <c r="CB279" s="31"/>
      <c r="CC279" s="31"/>
      <c r="CD279" s="5"/>
      <c r="CE279" s="5"/>
      <c r="CF279" s="5"/>
      <c r="CG279" s="5"/>
      <c r="CH279" s="32"/>
      <c r="CI279" s="32"/>
      <c r="CJ279" s="32"/>
      <c r="CK279" s="14"/>
      <c r="CL279" s="14"/>
      <c r="CM279" s="14"/>
      <c r="CN279" s="14"/>
    </row>
    <row r="280" spans="1:92" s="2" customForma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BX280" s="4"/>
      <c r="BY280" s="4"/>
      <c r="BZ280" s="4"/>
      <c r="CA280" s="5"/>
      <c r="CB280" s="5"/>
      <c r="CC280" s="5"/>
      <c r="CD280" s="5"/>
      <c r="CE280" s="5"/>
      <c r="CF280" s="5"/>
      <c r="CG280" s="5"/>
      <c r="CH280" s="14"/>
      <c r="CI280" s="14"/>
      <c r="CJ280" s="14"/>
      <c r="CK280" s="14"/>
      <c r="CL280" s="14"/>
      <c r="CM280" s="14"/>
      <c r="CN280" s="14"/>
    </row>
    <row r="281" spans="1:92" s="2" customFormat="1" x14ac:dyDescent="0.2">
      <c r="A281" s="2339" t="s">
        <v>31</v>
      </c>
      <c r="B281" s="2340"/>
      <c r="C281" s="2341"/>
      <c r="D281" s="2348" t="s">
        <v>4</v>
      </c>
      <c r="E281" s="2349"/>
      <c r="F281" s="2350"/>
      <c r="G281" s="2319" t="s">
        <v>56</v>
      </c>
      <c r="H281" s="2354"/>
      <c r="I281" s="2354"/>
      <c r="J281" s="2354"/>
      <c r="K281" s="2354"/>
      <c r="L281" s="2354"/>
      <c r="M281" s="2354"/>
      <c r="N281" s="2355"/>
      <c r="O281" s="2356" t="s">
        <v>6</v>
      </c>
      <c r="P281" s="2316" t="s">
        <v>7</v>
      </c>
      <c r="AL281" s="9"/>
      <c r="AM281" s="9"/>
      <c r="BV281" s="3"/>
      <c r="BW281" s="3"/>
      <c r="BX281" s="4"/>
      <c r="BY281" s="4"/>
      <c r="BZ281" s="4"/>
      <c r="CA281" s="5"/>
      <c r="CB281" s="5"/>
      <c r="CC281" s="5"/>
      <c r="CD281" s="5"/>
      <c r="CE281" s="5"/>
      <c r="CF281" s="5"/>
      <c r="CG281" s="5"/>
      <c r="CH281" s="14"/>
      <c r="CI281" s="14"/>
      <c r="CJ281" s="14"/>
      <c r="CK281" s="14"/>
      <c r="CL281" s="14"/>
      <c r="CM281" s="14"/>
      <c r="CN281" s="14"/>
    </row>
    <row r="282" spans="1:92" s="2" customFormat="1" x14ac:dyDescent="0.2">
      <c r="A282" s="2342"/>
      <c r="B282" s="2343"/>
      <c r="C282" s="2344"/>
      <c r="D282" s="2351"/>
      <c r="E282" s="2352"/>
      <c r="F282" s="2353"/>
      <c r="G282" s="2316" t="s">
        <v>222</v>
      </c>
      <c r="H282" s="2316" t="s">
        <v>17</v>
      </c>
      <c r="I282" s="2316" t="s">
        <v>234</v>
      </c>
      <c r="J282" s="2316" t="s">
        <v>57</v>
      </c>
      <c r="K282" s="2316" t="s">
        <v>235</v>
      </c>
      <c r="L282" s="2316" t="s">
        <v>256</v>
      </c>
      <c r="M282" s="2316" t="s">
        <v>21</v>
      </c>
      <c r="N282" s="2331" t="s">
        <v>22</v>
      </c>
      <c r="O282" s="2357"/>
      <c r="P282" s="2317"/>
      <c r="BV282" s="3"/>
      <c r="BW282" s="3"/>
      <c r="BX282" s="4"/>
      <c r="BY282" s="4"/>
      <c r="BZ282" s="4"/>
      <c r="CA282" s="5"/>
      <c r="CB282" s="5"/>
      <c r="CC282" s="5"/>
      <c r="CD282" s="5"/>
      <c r="CE282" s="5"/>
      <c r="CF282" s="5"/>
      <c r="CG282" s="5"/>
      <c r="CH282" s="14"/>
      <c r="CI282" s="14"/>
      <c r="CJ282" s="14"/>
      <c r="CK282" s="14"/>
      <c r="CL282" s="14"/>
      <c r="CM282" s="14"/>
      <c r="CN282" s="14"/>
    </row>
    <row r="283" spans="1:92" s="2" customFormat="1" x14ac:dyDescent="0.2">
      <c r="A283" s="2345"/>
      <c r="B283" s="2346"/>
      <c r="C283" s="2347"/>
      <c r="D283" s="565" t="s">
        <v>23</v>
      </c>
      <c r="E283" s="565" t="s">
        <v>24</v>
      </c>
      <c r="F283" s="566" t="s">
        <v>25</v>
      </c>
      <c r="G283" s="2318"/>
      <c r="H283" s="2318"/>
      <c r="I283" s="2318"/>
      <c r="J283" s="2318"/>
      <c r="K283" s="2318"/>
      <c r="L283" s="2318"/>
      <c r="M283" s="2318"/>
      <c r="N283" s="2332"/>
      <c r="O283" s="2358"/>
      <c r="P283" s="231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BX283" s="4"/>
      <c r="BY283" s="4"/>
      <c r="BZ283" s="4"/>
      <c r="CA283" s="5"/>
      <c r="CB283" s="5"/>
      <c r="CC283" s="5"/>
      <c r="CD283" s="5"/>
      <c r="CE283" s="5"/>
      <c r="CF283" s="5"/>
      <c r="CG283" s="5"/>
      <c r="CH283" s="14"/>
      <c r="CI283" s="14"/>
      <c r="CJ283" s="14"/>
      <c r="CK283" s="14"/>
      <c r="CL283" s="14"/>
      <c r="CM283" s="14"/>
      <c r="CN283" s="14"/>
    </row>
    <row r="284" spans="1:92" s="2" customFormat="1" x14ac:dyDescent="0.2">
      <c r="A284" s="2333" t="s">
        <v>38</v>
      </c>
      <c r="B284" s="2334"/>
      <c r="C284" s="2335"/>
      <c r="D284" s="430">
        <f>SUM(G284:N284)</f>
        <v>0</v>
      </c>
      <c r="E284" s="224"/>
      <c r="F284" s="224"/>
      <c r="G284" s="98"/>
      <c r="H284" s="98"/>
      <c r="I284" s="98"/>
      <c r="J284" s="98"/>
      <c r="K284" s="98"/>
      <c r="L284" s="98"/>
      <c r="M284" s="98"/>
      <c r="N284" s="567"/>
      <c r="O284" s="99"/>
      <c r="P284" s="312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BX284" s="4"/>
      <c r="BY284" s="4"/>
      <c r="BZ284" s="4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D284" s="5"/>
      <c r="CE284" s="5"/>
      <c r="CF284" s="5"/>
      <c r="CG284" s="5"/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s="2" customForma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BX285" s="4"/>
      <c r="BY285" s="4"/>
      <c r="BZ285" s="4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D285" s="5"/>
      <c r="CE285" s="5"/>
      <c r="CF285" s="5"/>
      <c r="CG285" s="5"/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s="2" customForma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BX286" s="4"/>
      <c r="BY286" s="4"/>
      <c r="BZ286" s="4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D286" s="5"/>
      <c r="CE286" s="5"/>
      <c r="CF286" s="5"/>
      <c r="CG286" s="5"/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s="2" customForma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BX287" s="4"/>
      <c r="BY287" s="4"/>
      <c r="BZ287" s="4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D287" s="5"/>
      <c r="CE287" s="5"/>
      <c r="CF287" s="5"/>
      <c r="CG287" s="5"/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s="2" customForma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BX288" s="4"/>
      <c r="BY288" s="4"/>
      <c r="BZ288" s="4"/>
      <c r="CA288" s="31"/>
      <c r="CB288" s="31" t="str">
        <f t="shared" si="164"/>
        <v/>
      </c>
      <c r="CC288" s="31" t="str">
        <f t="shared" si="165"/>
        <v/>
      </c>
      <c r="CD288" s="5"/>
      <c r="CE288" s="5"/>
      <c r="CF288" s="5"/>
      <c r="CG288" s="5"/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s="2" customFormat="1" x14ac:dyDescent="0.2">
      <c r="A289" s="217" t="s">
        <v>260</v>
      </c>
      <c r="B289" s="578"/>
      <c r="C289" s="578"/>
      <c r="D289" s="579"/>
      <c r="E289" s="580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BX289" s="4"/>
      <c r="BY289" s="4"/>
      <c r="BZ289" s="4"/>
      <c r="CA289" s="5"/>
      <c r="CB289" s="5"/>
      <c r="CC289" s="5"/>
      <c r="CD289" s="5"/>
      <c r="CE289" s="5"/>
      <c r="CF289" s="5"/>
      <c r="CG289" s="5"/>
      <c r="CH289" s="14"/>
      <c r="CI289" s="14"/>
      <c r="CJ289" s="14"/>
      <c r="CK289" s="14"/>
      <c r="CL289" s="14"/>
      <c r="CM289" s="14"/>
      <c r="CN289" s="14"/>
    </row>
    <row r="290" spans="1:92" s="2" customFormat="1" x14ac:dyDescent="0.2">
      <c r="A290" s="2316" t="s">
        <v>238</v>
      </c>
      <c r="B290" s="2316" t="s">
        <v>262</v>
      </c>
      <c r="C290" s="2316" t="s">
        <v>263</v>
      </c>
      <c r="D290" s="2316" t="s">
        <v>264</v>
      </c>
      <c r="E290" s="2316" t="s">
        <v>265</v>
      </c>
      <c r="F290" s="9"/>
      <c r="G290" s="9"/>
      <c r="H290" s="9"/>
      <c r="I290" s="9"/>
      <c r="J290" s="9"/>
      <c r="BV290" s="3"/>
      <c r="BW290" s="3"/>
      <c r="BX290" s="4"/>
      <c r="BY290" s="4"/>
      <c r="BZ290" s="4"/>
      <c r="CA290" s="5"/>
      <c r="CB290" s="5"/>
      <c r="CC290" s="5"/>
      <c r="CD290" s="5"/>
      <c r="CE290" s="5"/>
      <c r="CF290" s="5"/>
      <c r="CG290" s="5"/>
      <c r="CH290" s="14"/>
      <c r="CI290" s="14"/>
      <c r="CJ290" s="14"/>
      <c r="CK290" s="14"/>
      <c r="CL290" s="14"/>
      <c r="CM290" s="14"/>
      <c r="CN290" s="14"/>
    </row>
    <row r="291" spans="1:92" s="2" customForma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BX291" s="4"/>
      <c r="BY291" s="4"/>
      <c r="BZ291" s="4"/>
      <c r="CA291" s="5"/>
      <c r="CB291" s="5"/>
      <c r="CC291" s="5"/>
      <c r="CD291" s="5"/>
      <c r="CE291" s="5"/>
      <c r="CF291" s="5"/>
      <c r="CG291" s="5"/>
      <c r="CH291" s="14"/>
      <c r="CI291" s="14"/>
      <c r="CJ291" s="14"/>
      <c r="CK291" s="14"/>
      <c r="CL291" s="14"/>
      <c r="CM291" s="14"/>
      <c r="CN291" s="14"/>
    </row>
    <row r="292" spans="1:92" s="2" customForma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BX292" s="4"/>
      <c r="BY292" s="4"/>
      <c r="BZ292" s="4"/>
      <c r="CA292" s="5"/>
      <c r="CB292" s="5"/>
      <c r="CC292" s="5"/>
      <c r="CD292" s="5"/>
      <c r="CE292" s="5"/>
      <c r="CF292" s="5"/>
      <c r="CG292" s="5"/>
      <c r="CH292" s="14"/>
      <c r="CI292" s="14"/>
      <c r="CJ292" s="14"/>
      <c r="CK292" s="14"/>
      <c r="CL292" s="14"/>
      <c r="CM292" s="14"/>
      <c r="CN292" s="14"/>
    </row>
    <row r="293" spans="1:92" s="2" customFormat="1" x14ac:dyDescent="0.2">
      <c r="A293" s="2318"/>
      <c r="B293" s="2318"/>
      <c r="C293" s="2318"/>
      <c r="D293" s="2318"/>
      <c r="E293" s="2318"/>
      <c r="F293" s="9"/>
      <c r="G293" s="9"/>
      <c r="H293" s="9"/>
      <c r="I293" s="9"/>
      <c r="J293" s="9"/>
      <c r="BV293" s="3"/>
      <c r="BW293" s="3"/>
      <c r="BX293" s="4"/>
      <c r="BY293" s="4"/>
      <c r="BZ293" s="4"/>
      <c r="CA293" s="5"/>
      <c r="CB293" s="5"/>
      <c r="CC293" s="5"/>
      <c r="CD293" s="5"/>
      <c r="CE293" s="5"/>
      <c r="CF293" s="5"/>
      <c r="CG293" s="5"/>
      <c r="CH293" s="14"/>
      <c r="CI293" s="14"/>
      <c r="CJ293" s="14"/>
      <c r="CK293" s="14"/>
      <c r="CL293" s="14"/>
      <c r="CM293" s="14"/>
      <c r="CN293" s="14"/>
    </row>
    <row r="294" spans="1:92" s="2" customFormat="1" x14ac:dyDescent="0.2">
      <c r="A294" s="582" t="s">
        <v>266</v>
      </c>
      <c r="B294" s="583"/>
      <c r="C294" s="584"/>
      <c r="D294" s="585">
        <f>SUM(D295:D297)</f>
        <v>0</v>
      </c>
      <c r="E294" s="585">
        <f>SUM(E295:E297)</f>
        <v>0</v>
      </c>
      <c r="F294" s="9"/>
      <c r="G294" s="9"/>
      <c r="H294" s="9"/>
      <c r="I294" s="9"/>
      <c r="J294" s="9"/>
      <c r="BV294" s="3"/>
      <c r="BW294" s="3"/>
      <c r="BX294" s="4"/>
      <c r="BY294" s="4"/>
      <c r="BZ294" s="4"/>
      <c r="CA294" s="5"/>
      <c r="CB294" s="5"/>
      <c r="CC294" s="5"/>
      <c r="CD294" s="5"/>
      <c r="CE294" s="5"/>
      <c r="CF294" s="5"/>
      <c r="CG294" s="5"/>
      <c r="CH294" s="14"/>
      <c r="CI294" s="14"/>
      <c r="CJ294" s="14"/>
      <c r="CK294" s="14"/>
      <c r="CL294" s="14"/>
      <c r="CM294" s="14"/>
      <c r="CN294" s="14"/>
    </row>
    <row r="295" spans="1:92" s="2" customFormat="1" x14ac:dyDescent="0.2">
      <c r="A295" s="586" t="s">
        <v>267</v>
      </c>
      <c r="B295" s="587"/>
      <c r="C295" s="588"/>
      <c r="D295" s="589"/>
      <c r="E295" s="224"/>
      <c r="F295" s="9"/>
      <c r="G295" s="9"/>
      <c r="H295" s="9"/>
      <c r="I295" s="9"/>
      <c r="J295" s="9"/>
      <c r="BV295" s="3"/>
      <c r="BW295" s="3"/>
      <c r="BX295" s="4"/>
      <c r="BY295" s="4"/>
      <c r="BZ295" s="4"/>
      <c r="CA295" s="5"/>
      <c r="CB295" s="5"/>
      <c r="CC295" s="5"/>
      <c r="CD295" s="5"/>
      <c r="CE295" s="5"/>
      <c r="CF295" s="5"/>
      <c r="CG295" s="5"/>
      <c r="CH295" s="14"/>
      <c r="CI295" s="14"/>
      <c r="CJ295" s="14"/>
      <c r="CK295" s="14"/>
      <c r="CL295" s="14"/>
      <c r="CM295" s="14"/>
      <c r="CN295" s="14"/>
    </row>
    <row r="296" spans="1:92" s="2" customForma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BX296" s="4"/>
      <c r="BY296" s="4"/>
      <c r="BZ296" s="4"/>
      <c r="CA296" s="5"/>
      <c r="CB296" s="5"/>
      <c r="CC296" s="5"/>
      <c r="CD296" s="5"/>
      <c r="CE296" s="5"/>
      <c r="CF296" s="5"/>
      <c r="CG296" s="5"/>
      <c r="CH296" s="14"/>
      <c r="CI296" s="14"/>
      <c r="CJ296" s="14"/>
      <c r="CK296" s="14"/>
      <c r="CL296" s="14"/>
      <c r="CM296" s="14"/>
      <c r="CN296" s="14"/>
    </row>
    <row r="297" spans="1:92" s="2" customForma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BX297" s="4"/>
      <c r="BY297" s="4"/>
      <c r="BZ297" s="4"/>
      <c r="CA297" s="5"/>
      <c r="CB297" s="5"/>
      <c r="CC297" s="5"/>
      <c r="CD297" s="5"/>
      <c r="CE297" s="5"/>
      <c r="CF297" s="5"/>
      <c r="CG297" s="5"/>
      <c r="CH297" s="14"/>
      <c r="CI297" s="14"/>
      <c r="CJ297" s="14"/>
      <c r="CK297" s="14"/>
      <c r="CL297" s="14"/>
      <c r="CM297" s="14"/>
      <c r="CN297" s="14"/>
    </row>
    <row r="298" spans="1:92" s="2" customFormat="1" ht="15" x14ac:dyDescent="0.2">
      <c r="A298" s="217" t="s">
        <v>270</v>
      </c>
      <c r="B298" s="597"/>
      <c r="C298" s="597"/>
      <c r="D298" s="598"/>
      <c r="E298" s="599"/>
      <c r="F298" s="9"/>
      <c r="G298" s="9"/>
      <c r="H298" s="9"/>
      <c r="I298" s="9"/>
      <c r="J298" s="9"/>
      <c r="BV298" s="3"/>
      <c r="BW298" s="3"/>
      <c r="BX298" s="4"/>
      <c r="BY298" s="4"/>
      <c r="BZ298" s="4"/>
      <c r="CA298" s="5"/>
      <c r="CB298" s="5"/>
      <c r="CC298" s="5"/>
      <c r="CD298" s="5"/>
      <c r="CE298" s="5"/>
      <c r="CF298" s="5"/>
      <c r="CG298" s="5"/>
      <c r="CH298" s="14"/>
      <c r="CI298" s="14"/>
      <c r="CJ298" s="14"/>
      <c r="CK298" s="14"/>
      <c r="CL298" s="14"/>
      <c r="CM298" s="14"/>
      <c r="CN298" s="14"/>
    </row>
    <row r="299" spans="1:92" s="2" customFormat="1" ht="31.5" x14ac:dyDescent="0.2">
      <c r="A299" s="2319" t="s">
        <v>271</v>
      </c>
      <c r="B299" s="2320"/>
      <c r="C299" s="600" t="s">
        <v>272</v>
      </c>
      <c r="D299" s="600" t="s">
        <v>273</v>
      </c>
      <c r="E299" s="600" t="s">
        <v>274</v>
      </c>
      <c r="F299" s="9"/>
      <c r="G299" s="9"/>
      <c r="H299" s="9"/>
      <c r="I299" s="9"/>
      <c r="J299" s="9"/>
      <c r="BV299" s="3"/>
      <c r="BW299" s="3"/>
      <c r="BX299" s="4"/>
      <c r="BY299" s="4"/>
      <c r="BZ299" s="4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</row>
    <row r="300" spans="1:92" s="2" customFormat="1" x14ac:dyDescent="0.2">
      <c r="A300" s="2321" t="s">
        <v>80</v>
      </c>
      <c r="B300" s="2322"/>
      <c r="C300" s="224"/>
      <c r="D300" s="224"/>
      <c r="E300" s="224"/>
      <c r="F300" s="9"/>
      <c r="G300" s="9"/>
      <c r="H300" s="9"/>
      <c r="I300" s="9"/>
      <c r="J300" s="9"/>
      <c r="BV300" s="3"/>
      <c r="BW300" s="3"/>
      <c r="BX300" s="4"/>
      <c r="BY300" s="4"/>
      <c r="BZ300" s="4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</row>
    <row r="301" spans="1:92" s="2" customForma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  <c r="BX301" s="4"/>
      <c r="BY301" s="4"/>
      <c r="BZ301" s="4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</row>
    <row r="302" spans="1:92" s="2" customForma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  <c r="BX302" s="4"/>
      <c r="BY302" s="4"/>
      <c r="BZ302" s="4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</row>
    <row r="303" spans="1:92" s="2" customForma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  <c r="BX303" s="4"/>
      <c r="BY303" s="4"/>
      <c r="BZ303" s="4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</row>
    <row r="304" spans="1:92" s="2" customForma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  <c r="BX304" s="4"/>
      <c r="BY304" s="4"/>
      <c r="BZ304" s="4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</row>
    <row r="305" spans="1:75" s="2" customForma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s="2" customForma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s="2" customForma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s="2" customForma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s="2" customForma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s="2" customFormat="1" x14ac:dyDescent="0.2">
      <c r="BV310" s="3"/>
      <c r="BW310" s="3"/>
    </row>
    <row r="311" spans="1:75" s="2" customFormat="1" x14ac:dyDescent="0.2">
      <c r="BV311" s="3"/>
      <c r="BW311" s="3"/>
    </row>
    <row r="312" spans="1:75" s="2" customFormat="1" x14ac:dyDescent="0.2">
      <c r="BV312" s="3"/>
      <c r="BW312" s="3"/>
    </row>
    <row r="313" spans="1:75" s="2" customFormat="1" x14ac:dyDescent="0.2">
      <c r="BV313" s="3"/>
      <c r="BW313" s="3"/>
    </row>
    <row r="314" spans="1:75" s="2" customFormat="1" x14ac:dyDescent="0.2">
      <c r="BV314" s="3"/>
      <c r="BW314" s="3"/>
    </row>
    <row r="315" spans="1:75" s="2" customFormat="1" x14ac:dyDescent="0.2">
      <c r="BV315" s="3"/>
      <c r="BW315" s="3"/>
    </row>
    <row r="316" spans="1:75" s="2" customFormat="1" x14ac:dyDescent="0.2">
      <c r="BV316" s="3"/>
      <c r="BW316" s="3"/>
    </row>
    <row r="317" spans="1:75" s="2" customFormat="1" x14ac:dyDescent="0.2">
      <c r="BV317" s="3"/>
      <c r="BW317" s="3"/>
    </row>
    <row r="318" spans="1:75" s="2" customFormat="1" x14ac:dyDescent="0.2">
      <c r="BV318" s="3"/>
      <c r="BW318" s="3"/>
    </row>
    <row r="319" spans="1:75" s="2" customFormat="1" x14ac:dyDescent="0.2">
      <c r="BV319" s="3"/>
      <c r="BW319" s="3"/>
    </row>
    <row r="320" spans="1:75" s="2" customFormat="1" x14ac:dyDescent="0.2">
      <c r="BV320" s="3"/>
      <c r="BW320" s="3"/>
    </row>
    <row r="321" spans="74:75" s="2" customFormat="1" x14ac:dyDescent="0.2">
      <c r="BV321" s="3"/>
      <c r="BW321" s="3"/>
    </row>
    <row r="322" spans="74:75" s="2" customFormat="1" x14ac:dyDescent="0.2">
      <c r="BV322" s="3"/>
      <c r="BW322" s="3"/>
    </row>
    <row r="323" spans="74:75" s="2" customFormat="1" x14ac:dyDescent="0.2">
      <c r="BV323" s="3"/>
      <c r="BW323" s="3"/>
    </row>
    <row r="324" spans="74:75" s="2" customFormat="1" x14ac:dyDescent="0.2">
      <c r="BV324" s="3"/>
      <c r="BW324" s="3"/>
    </row>
    <row r="325" spans="74:75" s="2" customFormat="1" x14ac:dyDescent="0.2">
      <c r="BV325" s="3"/>
      <c r="BW325" s="3"/>
    </row>
    <row r="326" spans="74:75" s="2" customFormat="1" x14ac:dyDescent="0.2">
      <c r="BV326" s="3"/>
      <c r="BW326" s="3"/>
    </row>
    <row r="327" spans="74:75" s="2" customFormat="1" x14ac:dyDescent="0.2">
      <c r="BV327" s="3"/>
      <c r="BW327" s="3"/>
    </row>
    <row r="328" spans="74:75" s="2" customFormat="1" x14ac:dyDescent="0.2">
      <c r="BV328" s="3"/>
      <c r="BW328" s="3"/>
    </row>
    <row r="329" spans="74:75" s="2" customFormat="1" x14ac:dyDescent="0.2">
      <c r="BV329" s="3"/>
      <c r="BW329" s="3"/>
    </row>
    <row r="330" spans="74:75" s="2" customFormat="1" x14ac:dyDescent="0.2">
      <c r="BV330" s="3"/>
      <c r="BW330" s="3"/>
    </row>
    <row r="331" spans="74:75" s="2" customFormat="1" x14ac:dyDescent="0.2">
      <c r="BV331" s="3"/>
      <c r="BW331" s="3"/>
    </row>
    <row r="332" spans="74:75" s="2" customFormat="1" x14ac:dyDescent="0.2">
      <c r="BV332" s="3"/>
      <c r="BW332" s="3"/>
    </row>
    <row r="333" spans="74:75" s="2" customFormat="1" x14ac:dyDescent="0.2">
      <c r="BV333" s="3"/>
      <c r="BW333" s="3"/>
    </row>
    <row r="334" spans="74:75" s="2" customFormat="1" x14ac:dyDescent="0.2">
      <c r="BV334" s="3"/>
      <c r="BW334" s="3"/>
    </row>
    <row r="335" spans="74:75" s="2" customFormat="1" x14ac:dyDescent="0.2">
      <c r="BV335" s="3"/>
      <c r="BW335" s="3"/>
    </row>
    <row r="336" spans="74:75" s="2" customFormat="1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12234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s="2" customFormat="1" x14ac:dyDescent="0.2">
      <c r="BV353" s="3"/>
      <c r="BW353" s="3"/>
    </row>
    <row r="354" spans="74:75" s="2" customFormat="1" x14ac:dyDescent="0.2">
      <c r="BV354" s="3"/>
      <c r="BW354" s="3"/>
    </row>
    <row r="355" spans="74:75" s="2" customFormat="1" x14ac:dyDescent="0.2">
      <c r="BV355" s="3"/>
      <c r="BW355" s="3"/>
    </row>
    <row r="356" spans="74:75" s="2" customFormat="1" x14ac:dyDescent="0.2">
      <c r="BV356" s="3"/>
      <c r="BW356" s="3"/>
    </row>
    <row r="357" spans="74:75" s="2" customFormat="1" x14ac:dyDescent="0.2">
      <c r="BV357" s="3"/>
      <c r="BW357" s="3"/>
    </row>
    <row r="358" spans="74:75" s="2" customFormat="1" x14ac:dyDescent="0.2">
      <c r="BV358" s="3"/>
      <c r="BW358" s="3"/>
    </row>
    <row r="359" spans="74:75" s="2" customFormat="1" x14ac:dyDescent="0.2">
      <c r="BV359" s="3"/>
      <c r="BW359" s="3"/>
    </row>
    <row r="360" spans="74:75" s="2" customFormat="1" x14ac:dyDescent="0.2">
      <c r="BV360" s="3"/>
      <c r="BW360" s="3"/>
    </row>
    <row r="361" spans="74:75" s="2" customFormat="1" x14ac:dyDescent="0.2">
      <c r="BV361" s="3"/>
      <c r="BW361" s="3"/>
    </row>
    <row r="362" spans="74:75" s="2" customFormat="1" x14ac:dyDescent="0.2">
      <c r="BV362" s="3"/>
      <c r="BW362" s="3"/>
    </row>
    <row r="363" spans="74:75" s="2" customFormat="1" x14ac:dyDescent="0.2">
      <c r="BV363" s="3"/>
      <c r="BW363" s="3"/>
    </row>
    <row r="364" spans="74:75" s="2" customFormat="1" x14ac:dyDescent="0.2">
      <c r="BV364" s="3"/>
      <c r="BW364" s="3"/>
    </row>
    <row r="365" spans="74:75" s="2" customFormat="1" x14ac:dyDescent="0.2">
      <c r="BV365" s="3"/>
      <c r="BW365" s="3"/>
    </row>
    <row r="366" spans="74:75" s="2" customFormat="1" x14ac:dyDescent="0.2">
      <c r="BV366" s="3"/>
      <c r="BW366" s="3"/>
    </row>
    <row r="367" spans="74:75" s="2" customFormat="1" x14ac:dyDescent="0.2">
      <c r="BV367" s="3"/>
      <c r="BW367" s="3"/>
    </row>
    <row r="368" spans="74:75" s="2" customFormat="1" x14ac:dyDescent="0.2">
      <c r="BV368" s="3"/>
      <c r="BW368" s="3"/>
    </row>
    <row r="369" spans="74:75" s="2" customFormat="1" x14ac:dyDescent="0.2">
      <c r="BV369" s="3"/>
      <c r="BW369" s="3"/>
    </row>
    <row r="370" spans="74:75" s="2" customFormat="1" x14ac:dyDescent="0.2">
      <c r="BV370" s="3"/>
      <c r="BW370" s="3"/>
    </row>
    <row r="371" spans="74:75" s="2" customFormat="1" x14ac:dyDescent="0.2">
      <c r="BV371" s="3"/>
      <c r="BW371" s="3"/>
    </row>
    <row r="372" spans="74:75" s="2" customFormat="1" x14ac:dyDescent="0.2">
      <c r="BV372" s="3"/>
      <c r="BW372" s="3"/>
    </row>
    <row r="373" spans="74:75" s="2" customFormat="1" x14ac:dyDescent="0.2">
      <c r="BV373" s="3"/>
      <c r="BW373" s="3"/>
    </row>
    <row r="374" spans="74:75" s="2" customFormat="1" x14ac:dyDescent="0.2">
      <c r="BV374" s="3"/>
      <c r="BW374" s="3"/>
    </row>
    <row r="375" spans="74:75" s="2" customFormat="1" x14ac:dyDescent="0.2">
      <c r="BV375" s="3"/>
      <c r="BW375" s="3"/>
    </row>
    <row r="376" spans="74:75" s="2" customFormat="1" x14ac:dyDescent="0.2">
      <c r="BV376" s="3"/>
      <c r="BW376" s="3"/>
    </row>
    <row r="377" spans="74:75" s="2" customFormat="1" x14ac:dyDescent="0.2">
      <c r="BV377" s="3"/>
      <c r="BW377" s="3"/>
    </row>
    <row r="378" spans="74:75" s="2" customFormat="1" x14ac:dyDescent="0.2">
      <c r="BV378" s="3"/>
      <c r="BW378" s="3"/>
    </row>
    <row r="379" spans="74:75" s="2" customFormat="1" x14ac:dyDescent="0.2">
      <c r="BV379" s="3"/>
      <c r="BW379" s="3"/>
    </row>
    <row r="380" spans="74:75" s="2" customFormat="1" x14ac:dyDescent="0.2">
      <c r="BV380" s="3"/>
      <c r="BW380" s="3"/>
    </row>
    <row r="381" spans="74:75" s="2" customFormat="1" x14ac:dyDescent="0.2">
      <c r="BV381" s="3"/>
      <c r="BW381" s="3"/>
    </row>
    <row r="382" spans="74:75" s="2" customFormat="1" x14ac:dyDescent="0.2">
      <c r="BV382" s="3"/>
      <c r="BW382" s="3"/>
    </row>
    <row r="383" spans="74:75" s="2" customFormat="1" x14ac:dyDescent="0.2">
      <c r="BV383" s="3"/>
      <c r="BW383" s="3"/>
    </row>
    <row r="384" spans="74:75" s="2" customFormat="1" x14ac:dyDescent="0.2">
      <c r="BV384" s="3"/>
      <c r="BW384" s="3"/>
    </row>
    <row r="385" spans="74:75" s="2" customFormat="1" x14ac:dyDescent="0.2">
      <c r="BV385" s="3"/>
      <c r="BW385" s="3"/>
    </row>
    <row r="386" spans="74:75" s="2" customFormat="1" x14ac:dyDescent="0.2">
      <c r="BV386" s="3"/>
      <c r="BW386" s="3"/>
    </row>
    <row r="387" spans="74:75" s="2" customFormat="1" x14ac:dyDescent="0.2">
      <c r="BV387" s="3"/>
      <c r="BW387" s="3"/>
    </row>
    <row r="388" spans="74:75" s="2" customFormat="1" x14ac:dyDescent="0.2">
      <c r="BV388" s="3"/>
      <c r="BW388" s="3"/>
    </row>
    <row r="389" spans="74:75" s="2" customFormat="1" x14ac:dyDescent="0.2">
      <c r="BV389" s="3"/>
      <c r="BW389" s="3"/>
    </row>
    <row r="390" spans="74:75" s="2" customFormat="1" x14ac:dyDescent="0.2">
      <c r="BV390" s="3"/>
      <c r="BW390" s="3"/>
    </row>
    <row r="391" spans="74:75" s="2" customFormat="1" x14ac:dyDescent="0.2">
      <c r="BV391" s="3"/>
      <c r="BW391" s="3"/>
    </row>
    <row r="392" spans="74:75" s="2" customFormat="1" x14ac:dyDescent="0.2">
      <c r="BV392" s="3"/>
      <c r="BW392" s="3"/>
    </row>
    <row r="393" spans="74:75" s="2" customFormat="1" x14ac:dyDescent="0.2">
      <c r="BV393" s="3"/>
      <c r="BW393" s="3"/>
    </row>
    <row r="394" spans="74:75" s="2" customFormat="1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",[10]NOMBRE!B2," - ","( ",[10]NOMBRE!C2,[10]NOMBRE!D2,[10]NOMBRE!E2,[10]NOMBRE!F2,[10]NOMBRE!G2,"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",[10]NOMBRE!B3," - ","( ",[10]NOMBRE!C3,[10]NOMBRE!D3,[10]NOMBRE!E3,[10]NOMBRE!F3,[10]NOMBRE!G3,[10]NOMBRE!H3,"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",[10]NOMBRE!B6," - ","( ",[10]NOMBRE!C6,[10]NOMBRE!D6," )")</f>
        <v>MES: SEPTIEMBRE - ( 09 )</v>
      </c>
      <c r="BU4" s="3"/>
      <c r="BV4" s="3"/>
      <c r="BW4" s="3"/>
    </row>
    <row r="5" spans="1:98" ht="16.350000000000001" customHeight="1" x14ac:dyDescent="0.2">
      <c r="A5" s="1" t="str">
        <f>CONCATENATE("AÑO: ",[10]NOMBRE!B7)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3042" t="s">
        <v>4</v>
      </c>
      <c r="E9" s="2426"/>
      <c r="F9" s="2356"/>
      <c r="G9" s="3068" t="s">
        <v>5</v>
      </c>
      <c r="H9" s="3028"/>
      <c r="I9" s="3028"/>
      <c r="J9" s="3028"/>
      <c r="K9" s="3028"/>
      <c r="L9" s="3028"/>
      <c r="M9" s="3028"/>
      <c r="N9" s="3028"/>
      <c r="O9" s="3028"/>
      <c r="P9" s="3028"/>
      <c r="Q9" s="3028"/>
      <c r="R9" s="3028"/>
      <c r="S9" s="3028"/>
      <c r="T9" s="3028"/>
      <c r="U9" s="3028"/>
      <c r="V9" s="3028"/>
      <c r="W9" s="3028"/>
      <c r="X9" s="3028"/>
      <c r="Y9" s="3028"/>
      <c r="Z9" s="3028"/>
      <c r="AA9" s="3028"/>
      <c r="AB9" s="3028"/>
      <c r="AC9" s="3028"/>
      <c r="AD9" s="3069"/>
      <c r="AE9" s="2356" t="s">
        <v>6</v>
      </c>
      <c r="AF9" s="3022" t="s">
        <v>7</v>
      </c>
      <c r="AG9" s="3022" t="s">
        <v>8</v>
      </c>
      <c r="AH9" s="3022" t="s">
        <v>9</v>
      </c>
      <c r="AI9" s="3022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3060"/>
      <c r="E10" s="2739"/>
      <c r="F10" s="2705"/>
      <c r="G10" s="3071" t="s">
        <v>11</v>
      </c>
      <c r="H10" s="3072"/>
      <c r="I10" s="3068" t="s">
        <v>12</v>
      </c>
      <c r="J10" s="3073"/>
      <c r="K10" s="3028" t="s">
        <v>13</v>
      </c>
      <c r="L10" s="3073"/>
      <c r="M10" s="3068" t="s">
        <v>14</v>
      </c>
      <c r="N10" s="3073"/>
      <c r="O10" s="3068" t="s">
        <v>15</v>
      </c>
      <c r="P10" s="3073"/>
      <c r="Q10" s="3068" t="s">
        <v>16</v>
      </c>
      <c r="R10" s="3073"/>
      <c r="S10" s="3068" t="s">
        <v>17</v>
      </c>
      <c r="T10" s="3073"/>
      <c r="U10" s="3066" t="s">
        <v>18</v>
      </c>
      <c r="V10" s="3067"/>
      <c r="W10" s="3066" t="s">
        <v>19</v>
      </c>
      <c r="X10" s="3067"/>
      <c r="Y10" s="3066" t="s">
        <v>20</v>
      </c>
      <c r="Z10" s="3067"/>
      <c r="AA10" s="3066" t="s">
        <v>21</v>
      </c>
      <c r="AB10" s="3067"/>
      <c r="AC10" s="3066" t="s">
        <v>22</v>
      </c>
      <c r="AD10" s="3070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430" t="s">
        <v>23</v>
      </c>
      <c r="E11" s="1431" t="s">
        <v>24</v>
      </c>
      <c r="F11" s="1432" t="s">
        <v>25</v>
      </c>
      <c r="G11" s="1433" t="s">
        <v>24</v>
      </c>
      <c r="H11" s="1432" t="s">
        <v>25</v>
      </c>
      <c r="I11" s="1433" t="s">
        <v>24</v>
      </c>
      <c r="J11" s="1432" t="s">
        <v>25</v>
      </c>
      <c r="K11" s="1433" t="s">
        <v>24</v>
      </c>
      <c r="L11" s="1432" t="s">
        <v>25</v>
      </c>
      <c r="M11" s="1433" t="s">
        <v>24</v>
      </c>
      <c r="N11" s="1432" t="s">
        <v>25</v>
      </c>
      <c r="O11" s="1433" t="s">
        <v>24</v>
      </c>
      <c r="P11" s="1432" t="s">
        <v>25</v>
      </c>
      <c r="Q11" s="1433" t="s">
        <v>24</v>
      </c>
      <c r="R11" s="1432" t="s">
        <v>25</v>
      </c>
      <c r="S11" s="1433" t="s">
        <v>24</v>
      </c>
      <c r="T11" s="1432" t="s">
        <v>25</v>
      </c>
      <c r="U11" s="1433" t="s">
        <v>24</v>
      </c>
      <c r="V11" s="1432" t="s">
        <v>25</v>
      </c>
      <c r="W11" s="1433" t="s">
        <v>24</v>
      </c>
      <c r="X11" s="1432" t="s">
        <v>25</v>
      </c>
      <c r="Y11" s="1433" t="s">
        <v>24</v>
      </c>
      <c r="Z11" s="1432" t="s">
        <v>25</v>
      </c>
      <c r="AA11" s="1433" t="s">
        <v>24</v>
      </c>
      <c r="AB11" s="1432" t="s">
        <v>25</v>
      </c>
      <c r="AC11" s="1433" t="s">
        <v>24</v>
      </c>
      <c r="AD11" s="1434" t="s">
        <v>25</v>
      </c>
      <c r="AE11" s="2705"/>
      <c r="AF11" s="2828"/>
      <c r="AG11" s="2828"/>
      <c r="AH11" s="2828"/>
      <c r="AI11" s="282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435">
        <f>SUM(E15+F15)</f>
        <v>0</v>
      </c>
      <c r="E15" s="1056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436"/>
      <c r="H16" s="1436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3043" t="s">
        <v>31</v>
      </c>
      <c r="B17" s="2340"/>
      <c r="C17" s="2341"/>
      <c r="D17" s="3026" t="s">
        <v>32</v>
      </c>
      <c r="E17" s="3028"/>
      <c r="F17" s="3027"/>
      <c r="G17" s="2509" t="s">
        <v>11</v>
      </c>
      <c r="H17" s="2510"/>
      <c r="I17" s="3026" t="s">
        <v>12</v>
      </c>
      <c r="J17" s="3027"/>
      <c r="K17" s="3026" t="s">
        <v>13</v>
      </c>
      <c r="L17" s="3027"/>
      <c r="M17" s="3026" t="s">
        <v>14</v>
      </c>
      <c r="N17" s="3027"/>
      <c r="O17" s="3028" t="s">
        <v>15</v>
      </c>
      <c r="P17" s="3028"/>
      <c r="Q17" s="3026" t="s">
        <v>16</v>
      </c>
      <c r="R17" s="3027"/>
      <c r="S17" s="3028" t="s">
        <v>17</v>
      </c>
      <c r="T17" s="3028"/>
      <c r="U17" s="3047" t="s">
        <v>18</v>
      </c>
      <c r="V17" s="3030"/>
      <c r="W17" s="3047" t="s">
        <v>19</v>
      </c>
      <c r="X17" s="3030"/>
      <c r="Y17" s="3047" t="s">
        <v>20</v>
      </c>
      <c r="Z17" s="3030"/>
      <c r="AA17" s="3047" t="s">
        <v>21</v>
      </c>
      <c r="AB17" s="3030"/>
      <c r="AC17" s="3047" t="s">
        <v>22</v>
      </c>
      <c r="AD17" s="3038"/>
      <c r="AE17" s="2356" t="s">
        <v>6</v>
      </c>
      <c r="AF17" s="3022" t="s">
        <v>33</v>
      </c>
      <c r="AG17" s="3022" t="s">
        <v>7</v>
      </c>
      <c r="AH17" s="3022" t="s">
        <v>34</v>
      </c>
      <c r="AI17" s="2356" t="s">
        <v>8</v>
      </c>
      <c r="AJ17" s="3054" t="s">
        <v>9</v>
      </c>
      <c r="AK17" s="3054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3050"/>
      <c r="B18" s="2697"/>
      <c r="C18" s="2698"/>
      <c r="D18" s="1437" t="s">
        <v>23</v>
      </c>
      <c r="E18" s="1438" t="s">
        <v>24</v>
      </c>
      <c r="F18" s="1100" t="s">
        <v>25</v>
      </c>
      <c r="G18" s="1437" t="s">
        <v>24</v>
      </c>
      <c r="H18" s="1432" t="s">
        <v>25</v>
      </c>
      <c r="I18" s="1439" t="s">
        <v>24</v>
      </c>
      <c r="J18" s="1077" t="s">
        <v>25</v>
      </c>
      <c r="K18" s="1439" t="s">
        <v>24</v>
      </c>
      <c r="L18" s="1073" t="s">
        <v>25</v>
      </c>
      <c r="M18" s="1439" t="s">
        <v>24</v>
      </c>
      <c r="N18" s="1074" t="s">
        <v>25</v>
      </c>
      <c r="O18" s="1439" t="s">
        <v>24</v>
      </c>
      <c r="P18" s="1077" t="s">
        <v>25</v>
      </c>
      <c r="Q18" s="1439" t="s">
        <v>24</v>
      </c>
      <c r="R18" s="1074" t="s">
        <v>25</v>
      </c>
      <c r="S18" s="1439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828"/>
      <c r="AG18" s="2828"/>
      <c r="AH18" s="2828"/>
      <c r="AI18" s="2705"/>
      <c r="AJ18" s="2872"/>
      <c r="AK18" s="2872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440">
        <f>SUM(H19+J19+L19+N19+P19+R19+T19+V19+X19+Z19+AB19+AD19)</f>
        <v>0</v>
      </c>
      <c r="G19" s="25"/>
      <c r="H19" s="1441"/>
      <c r="I19" s="25"/>
      <c r="J19" s="1428"/>
      <c r="K19" s="25"/>
      <c r="L19" s="1441"/>
      <c r="M19" s="25"/>
      <c r="N19" s="1441"/>
      <c r="O19" s="25"/>
      <c r="P19" s="1428"/>
      <c r="Q19" s="25"/>
      <c r="R19" s="1441"/>
      <c r="S19" s="25"/>
      <c r="T19" s="1428"/>
      <c r="U19" s="25"/>
      <c r="V19" s="1441"/>
      <c r="W19" s="25"/>
      <c r="X19" s="1441"/>
      <c r="Y19" s="25"/>
      <c r="Z19" s="1441"/>
      <c r="AA19" s="25"/>
      <c r="AB19" s="1441"/>
      <c r="AC19" s="25"/>
      <c r="AD19" s="1267"/>
      <c r="AE19" s="1441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928" t="s">
        <v>37</v>
      </c>
      <c r="B21" s="3052"/>
      <c r="C21" s="2930"/>
      <c r="D21" s="60">
        <f t="shared" si="12"/>
        <v>0</v>
      </c>
      <c r="E21" s="61">
        <f t="shared" ref="E21:F32" si="26">SUM(G21+I21+K21+M21+O21+Q21+S21+U21+W21+Y21+AA21+AC21)</f>
        <v>0</v>
      </c>
      <c r="F21" s="1440">
        <f t="shared" ref="F21:F28" si="27">SUM(H21+J21+L21+N21+P21+R21+T21+V21+X21+Z21+AB21+AD21)</f>
        <v>0</v>
      </c>
      <c r="G21" s="25"/>
      <c r="H21" s="1441"/>
      <c r="I21" s="25"/>
      <c r="J21" s="1428"/>
      <c r="K21" s="25"/>
      <c r="L21" s="1441"/>
      <c r="M21" s="25"/>
      <c r="N21" s="1441"/>
      <c r="O21" s="25"/>
      <c r="P21" s="1428"/>
      <c r="Q21" s="25"/>
      <c r="R21" s="1441"/>
      <c r="S21" s="25"/>
      <c r="T21" s="1428"/>
      <c r="U21" s="25"/>
      <c r="V21" s="1441"/>
      <c r="W21" s="25"/>
      <c r="X21" s="1441"/>
      <c r="Y21" s="25"/>
      <c r="Z21" s="1441"/>
      <c r="AA21" s="25"/>
      <c r="AB21" s="1441"/>
      <c r="AC21" s="25"/>
      <c r="AD21" s="1267"/>
      <c r="AE21" s="1441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928" t="s">
        <v>43</v>
      </c>
      <c r="B27" s="3052"/>
      <c r="C27" s="2930"/>
      <c r="D27" s="85">
        <f t="shared" si="12"/>
        <v>0</v>
      </c>
      <c r="E27" s="86">
        <f t="shared" si="26"/>
        <v>0</v>
      </c>
      <c r="F27" s="1442">
        <f t="shared" si="27"/>
        <v>0</v>
      </c>
      <c r="G27" s="25"/>
      <c r="H27" s="1441"/>
      <c r="I27" s="25"/>
      <c r="J27" s="1428"/>
      <c r="K27" s="25"/>
      <c r="L27" s="1441"/>
      <c r="M27" s="25"/>
      <c r="N27" s="1441"/>
      <c r="O27" s="25"/>
      <c r="P27" s="1428"/>
      <c r="Q27" s="25"/>
      <c r="R27" s="1441"/>
      <c r="S27" s="25"/>
      <c r="T27" s="1428"/>
      <c r="U27" s="25"/>
      <c r="V27" s="1441"/>
      <c r="W27" s="25"/>
      <c r="X27" s="1441"/>
      <c r="Y27" s="25"/>
      <c r="Z27" s="1441"/>
      <c r="AA27" s="25"/>
      <c r="AB27" s="1441"/>
      <c r="AC27" s="25"/>
      <c r="AD27" s="1267"/>
      <c r="AE27" s="1441"/>
      <c r="AF27" s="729"/>
      <c r="AG27" s="1443"/>
      <c r="AH27" s="1443"/>
      <c r="AI27" s="1443"/>
      <c r="AJ27" s="1443"/>
      <c r="AK27" s="1443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444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3053" t="s">
        <v>52</v>
      </c>
      <c r="B36" s="3053"/>
      <c r="C36" s="3053"/>
      <c r="D36" s="1445">
        <f t="shared" ref="D36:AK36" si="29">SUM(D19:D35)</f>
        <v>0</v>
      </c>
      <c r="E36" s="1446">
        <f>SUM(E19:E35)</f>
        <v>0</v>
      </c>
      <c r="F36" s="1447">
        <f>SUM(F19:F35)</f>
        <v>0</v>
      </c>
      <c r="G36" s="1445">
        <f>SUM(G19:G35)</f>
        <v>0</v>
      </c>
      <c r="H36" s="1447">
        <f t="shared" si="29"/>
        <v>0</v>
      </c>
      <c r="I36" s="1445">
        <f t="shared" si="29"/>
        <v>0</v>
      </c>
      <c r="J36" s="1447">
        <f t="shared" si="29"/>
        <v>0</v>
      </c>
      <c r="K36" s="1445">
        <f t="shared" si="29"/>
        <v>0</v>
      </c>
      <c r="L36" s="1447">
        <f t="shared" si="29"/>
        <v>0</v>
      </c>
      <c r="M36" s="1445">
        <f t="shared" si="29"/>
        <v>0</v>
      </c>
      <c r="N36" s="1447">
        <f t="shared" si="29"/>
        <v>0</v>
      </c>
      <c r="O36" s="1445">
        <f t="shared" si="29"/>
        <v>0</v>
      </c>
      <c r="P36" s="1447">
        <f t="shared" si="29"/>
        <v>0</v>
      </c>
      <c r="Q36" s="1445">
        <f t="shared" si="29"/>
        <v>0</v>
      </c>
      <c r="R36" s="1447">
        <f t="shared" si="29"/>
        <v>0</v>
      </c>
      <c r="S36" s="1445">
        <f t="shared" si="29"/>
        <v>0</v>
      </c>
      <c r="T36" s="1447">
        <f t="shared" si="29"/>
        <v>0</v>
      </c>
      <c r="U36" s="1445">
        <f t="shared" si="29"/>
        <v>0</v>
      </c>
      <c r="V36" s="1447">
        <f t="shared" si="29"/>
        <v>0</v>
      </c>
      <c r="W36" s="1445">
        <f t="shared" si="29"/>
        <v>0</v>
      </c>
      <c r="X36" s="1447">
        <f t="shared" si="29"/>
        <v>0</v>
      </c>
      <c r="Y36" s="1445">
        <f t="shared" si="29"/>
        <v>0</v>
      </c>
      <c r="Z36" s="1447">
        <f t="shared" si="29"/>
        <v>0</v>
      </c>
      <c r="AA36" s="1445">
        <f t="shared" si="29"/>
        <v>0</v>
      </c>
      <c r="AB36" s="1447">
        <f t="shared" si="29"/>
        <v>0</v>
      </c>
      <c r="AC36" s="1445">
        <f t="shared" si="29"/>
        <v>0</v>
      </c>
      <c r="AD36" s="1447">
        <f t="shared" si="29"/>
        <v>0</v>
      </c>
      <c r="AE36" s="1448">
        <f t="shared" si="29"/>
        <v>0</v>
      </c>
      <c r="AF36" s="1448">
        <f t="shared" si="29"/>
        <v>0</v>
      </c>
      <c r="AG36" s="1448">
        <f t="shared" si="29"/>
        <v>0</v>
      </c>
      <c r="AH36" s="1448">
        <f t="shared" si="29"/>
        <v>0</v>
      </c>
      <c r="AI36" s="1448">
        <f t="shared" si="29"/>
        <v>0</v>
      </c>
      <c r="AJ36" s="1448">
        <f t="shared" si="29"/>
        <v>0</v>
      </c>
      <c r="AK36" s="1448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449"/>
      <c r="S37" s="1450"/>
      <c r="T37" s="1450"/>
      <c r="U37" s="1450"/>
      <c r="V37" s="1450"/>
      <c r="W37" s="1450"/>
      <c r="X37" s="1450"/>
      <c r="Y37" s="1450"/>
      <c r="Z37" s="1450"/>
      <c r="AA37" s="1450"/>
      <c r="AB37" s="1450"/>
      <c r="AC37" s="1450"/>
      <c r="AD37" s="1450"/>
      <c r="AE37" s="1450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3042" t="s">
        <v>54</v>
      </c>
      <c r="B38" s="2426"/>
      <c r="C38" s="2426"/>
      <c r="D38" s="3042" t="s">
        <v>55</v>
      </c>
      <c r="E38" s="2426"/>
      <c r="F38" s="2356"/>
      <c r="G38" s="3026" t="s">
        <v>56</v>
      </c>
      <c r="H38" s="3028"/>
      <c r="I38" s="3028"/>
      <c r="J38" s="3028"/>
      <c r="K38" s="3028"/>
      <c r="L38" s="3028"/>
      <c r="M38" s="3028"/>
      <c r="N38" s="3028"/>
      <c r="O38" s="3028"/>
      <c r="P38" s="3028"/>
      <c r="Q38" s="3028"/>
      <c r="R38" s="3028"/>
      <c r="S38" s="3028"/>
      <c r="T38" s="3028"/>
      <c r="U38" s="3028"/>
      <c r="V38" s="3028"/>
      <c r="W38" s="3028"/>
      <c r="X38" s="3028"/>
      <c r="Y38" s="3028"/>
      <c r="Z38" s="3028"/>
      <c r="AA38" s="3028"/>
      <c r="AB38" s="3028"/>
      <c r="AC38" s="3028"/>
      <c r="AD38" s="3031"/>
      <c r="AE38" s="3063" t="s">
        <v>6</v>
      </c>
      <c r="AF38" s="2356" t="s">
        <v>7</v>
      </c>
      <c r="AG38" s="2356" t="s">
        <v>8</v>
      </c>
      <c r="AH38" s="3022" t="s">
        <v>9</v>
      </c>
      <c r="AI38" s="3022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3061" t="s">
        <v>11</v>
      </c>
      <c r="H39" s="3062"/>
      <c r="I39" s="3028" t="s">
        <v>12</v>
      </c>
      <c r="J39" s="3028"/>
      <c r="K39" s="3026" t="s">
        <v>13</v>
      </c>
      <c r="L39" s="3027"/>
      <c r="M39" s="3026" t="s">
        <v>14</v>
      </c>
      <c r="N39" s="3027"/>
      <c r="O39" s="3026" t="s">
        <v>15</v>
      </c>
      <c r="P39" s="3027"/>
      <c r="Q39" s="3026" t="s">
        <v>16</v>
      </c>
      <c r="R39" s="3027"/>
      <c r="S39" s="3026" t="s">
        <v>17</v>
      </c>
      <c r="T39" s="3027"/>
      <c r="U39" s="3026" t="s">
        <v>57</v>
      </c>
      <c r="V39" s="3027"/>
      <c r="W39" s="2768" t="s">
        <v>19</v>
      </c>
      <c r="X39" s="2768"/>
      <c r="Y39" s="3026" t="s">
        <v>58</v>
      </c>
      <c r="Z39" s="3027"/>
      <c r="AA39" s="3064" t="s">
        <v>21</v>
      </c>
      <c r="AB39" s="3065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430" t="s">
        <v>23</v>
      </c>
      <c r="E40" s="1431" t="s">
        <v>24</v>
      </c>
      <c r="F40" s="1451" t="s">
        <v>25</v>
      </c>
      <c r="G40" s="1431" t="s">
        <v>24</v>
      </c>
      <c r="H40" s="1451" t="s">
        <v>25</v>
      </c>
      <c r="I40" s="1431" t="s">
        <v>24</v>
      </c>
      <c r="J40" s="1452" t="s">
        <v>25</v>
      </c>
      <c r="K40" s="1431" t="s">
        <v>24</v>
      </c>
      <c r="L40" s="1451" t="s">
        <v>25</v>
      </c>
      <c r="M40" s="1431" t="s">
        <v>24</v>
      </c>
      <c r="N40" s="1451" t="s">
        <v>25</v>
      </c>
      <c r="O40" s="1431" t="s">
        <v>24</v>
      </c>
      <c r="P40" s="1451" t="s">
        <v>25</v>
      </c>
      <c r="Q40" s="1431" t="s">
        <v>24</v>
      </c>
      <c r="R40" s="1451" t="s">
        <v>25</v>
      </c>
      <c r="S40" s="1431" t="s">
        <v>24</v>
      </c>
      <c r="T40" s="1451" t="s">
        <v>25</v>
      </c>
      <c r="U40" s="1431" t="s">
        <v>24</v>
      </c>
      <c r="V40" s="1451" t="s">
        <v>25</v>
      </c>
      <c r="W40" s="1431" t="s">
        <v>24</v>
      </c>
      <c r="X40" s="1451" t="s">
        <v>25</v>
      </c>
      <c r="Y40" s="1431" t="s">
        <v>24</v>
      </c>
      <c r="Z40" s="1451" t="s">
        <v>25</v>
      </c>
      <c r="AA40" s="1431" t="s">
        <v>24</v>
      </c>
      <c r="AB40" s="1453" t="s">
        <v>25</v>
      </c>
      <c r="AC40" s="1452" t="s">
        <v>24</v>
      </c>
      <c r="AD40" s="1454" t="s">
        <v>25</v>
      </c>
      <c r="AE40" s="2969"/>
      <c r="AF40" s="2705"/>
      <c r="AG40" s="2705"/>
      <c r="AH40" s="2828"/>
      <c r="AI40" s="282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894" t="s">
        <v>59</v>
      </c>
      <c r="B41" s="3044"/>
      <c r="C41" s="2895"/>
      <c r="D41" s="117">
        <f>SUM(E41+F41)</f>
        <v>0</v>
      </c>
      <c r="E41" s="118">
        <f>SUM(U41+W41+Y41+AA41+AC41)</f>
        <v>0</v>
      </c>
      <c r="F41" s="1455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281"/>
      <c r="AB41" s="121"/>
      <c r="AC41" s="1456"/>
      <c r="AD41" s="124"/>
      <c r="AE41" s="1457"/>
      <c r="AF41" s="1457"/>
      <c r="AG41" s="1457"/>
      <c r="AH41" s="1457"/>
      <c r="AI41" s="1457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3026" t="s">
        <v>64</v>
      </c>
      <c r="B46" s="3028"/>
      <c r="C46" s="3027"/>
      <c r="D46" s="1437">
        <f t="shared" ref="D46:D53" si="42">SUM(E46+F46)</f>
        <v>0</v>
      </c>
      <c r="E46" s="1438">
        <f t="shared" si="41"/>
        <v>0</v>
      </c>
      <c r="F46" s="1432">
        <f t="shared" si="41"/>
        <v>0</v>
      </c>
      <c r="G46" s="1458"/>
      <c r="H46" s="1459"/>
      <c r="I46" s="1458"/>
      <c r="J46" s="1459"/>
      <c r="K46" s="1458"/>
      <c r="L46" s="1459"/>
      <c r="M46" s="1458"/>
      <c r="N46" s="1459"/>
      <c r="O46" s="1458"/>
      <c r="P46" s="1459"/>
      <c r="Q46" s="1458"/>
      <c r="R46" s="1459"/>
      <c r="S46" s="1458"/>
      <c r="T46" s="1459"/>
      <c r="U46" s="1437">
        <f>SUM(U44:U45)</f>
        <v>0</v>
      </c>
      <c r="V46" s="1460">
        <f t="shared" ref="V46:AE46" si="43">SUM(V44:V45)</f>
        <v>0</v>
      </c>
      <c r="W46" s="1437">
        <f t="shared" si="43"/>
        <v>0</v>
      </c>
      <c r="X46" s="1460">
        <f t="shared" si="43"/>
        <v>0</v>
      </c>
      <c r="Y46" s="1437">
        <f t="shared" si="43"/>
        <v>0</v>
      </c>
      <c r="Z46" s="1460">
        <f t="shared" si="43"/>
        <v>0</v>
      </c>
      <c r="AA46" s="1437">
        <f t="shared" si="43"/>
        <v>0</v>
      </c>
      <c r="AB46" s="1460">
        <f t="shared" si="43"/>
        <v>0</v>
      </c>
      <c r="AC46" s="1437">
        <f t="shared" si="43"/>
        <v>0</v>
      </c>
      <c r="AD46" s="1460">
        <f t="shared" si="43"/>
        <v>0</v>
      </c>
      <c r="AE46" s="1461">
        <f t="shared" si="43"/>
        <v>0</v>
      </c>
      <c r="AF46" s="1432">
        <f>SUM(AF44)</f>
        <v>0</v>
      </c>
      <c r="AG46" s="1432">
        <f>SUM(AG44:AG45)</f>
        <v>0</v>
      </c>
      <c r="AH46" s="1432">
        <f>SUM(AH44:AH45)</f>
        <v>0</v>
      </c>
      <c r="AI46" s="1432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3056" t="s">
        <v>65</v>
      </c>
      <c r="B47" s="3057"/>
      <c r="C47" s="3058"/>
      <c r="D47" s="1437">
        <f t="shared" si="42"/>
        <v>0</v>
      </c>
      <c r="E47" s="1438">
        <f>SUM(U47+W47+Y47+AA47+AC47)</f>
        <v>0</v>
      </c>
      <c r="F47" s="1432">
        <f>SUM(V47+X47+Z47+AB47+AD47)</f>
        <v>0</v>
      </c>
      <c r="G47" s="1458"/>
      <c r="H47" s="1459"/>
      <c r="I47" s="1458"/>
      <c r="J47" s="1459"/>
      <c r="K47" s="1458"/>
      <c r="L47" s="1459"/>
      <c r="M47" s="1458"/>
      <c r="N47" s="1459"/>
      <c r="O47" s="1458"/>
      <c r="P47" s="1459"/>
      <c r="Q47" s="1458"/>
      <c r="R47" s="1459"/>
      <c r="S47" s="1458"/>
      <c r="T47" s="1459"/>
      <c r="U47" s="1462"/>
      <c r="V47" s="1463"/>
      <c r="W47" s="1462"/>
      <c r="X47" s="1463"/>
      <c r="Y47" s="1462"/>
      <c r="Z47" s="1463"/>
      <c r="AA47" s="1462"/>
      <c r="AB47" s="1463"/>
      <c r="AC47" s="1464"/>
      <c r="AD47" s="1465"/>
      <c r="AE47" s="1466"/>
      <c r="AF47" s="1467"/>
      <c r="AG47" s="1467"/>
      <c r="AH47" s="1467"/>
      <c r="AI47" s="1467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3059"/>
      <c r="B54" s="2736"/>
      <c r="C54" s="1468" t="s">
        <v>4</v>
      </c>
      <c r="D54" s="1469">
        <f t="shared" ref="D54:AG54" si="45">SUM(D48:D53)</f>
        <v>0</v>
      </c>
      <c r="E54" s="1470">
        <f>SUM(E48:E53)</f>
        <v>0</v>
      </c>
      <c r="F54" s="1432">
        <f t="shared" si="45"/>
        <v>0</v>
      </c>
      <c r="G54" s="1437">
        <f t="shared" si="45"/>
        <v>0</v>
      </c>
      <c r="H54" s="1432">
        <f t="shared" si="45"/>
        <v>0</v>
      </c>
      <c r="I54" s="1437">
        <f t="shared" si="45"/>
        <v>0</v>
      </c>
      <c r="J54" s="1471">
        <f t="shared" si="45"/>
        <v>0</v>
      </c>
      <c r="K54" s="1433">
        <f t="shared" si="45"/>
        <v>0</v>
      </c>
      <c r="L54" s="1432">
        <f t="shared" si="45"/>
        <v>0</v>
      </c>
      <c r="M54" s="1437">
        <f t="shared" si="45"/>
        <v>0</v>
      </c>
      <c r="N54" s="1432">
        <f t="shared" si="45"/>
        <v>0</v>
      </c>
      <c r="O54" s="1437">
        <f t="shared" si="45"/>
        <v>0</v>
      </c>
      <c r="P54" s="1432">
        <f t="shared" si="45"/>
        <v>0</v>
      </c>
      <c r="Q54" s="1437">
        <f t="shared" si="45"/>
        <v>0</v>
      </c>
      <c r="R54" s="1472">
        <f t="shared" si="45"/>
        <v>0</v>
      </c>
      <c r="S54" s="1437">
        <f t="shared" si="45"/>
        <v>0</v>
      </c>
      <c r="T54" s="1472">
        <f t="shared" si="45"/>
        <v>0</v>
      </c>
      <c r="U54" s="1437">
        <f t="shared" si="45"/>
        <v>0</v>
      </c>
      <c r="V54" s="1472">
        <f t="shared" si="45"/>
        <v>0</v>
      </c>
      <c r="W54" s="1437">
        <f>SUM(W48:W53)</f>
        <v>0</v>
      </c>
      <c r="X54" s="1472">
        <f t="shared" si="45"/>
        <v>0</v>
      </c>
      <c r="Y54" s="1437">
        <f>SUM(Y48:Y53)</f>
        <v>0</v>
      </c>
      <c r="Z54" s="1472">
        <f t="shared" si="45"/>
        <v>0</v>
      </c>
      <c r="AA54" s="1437">
        <f t="shared" si="45"/>
        <v>0</v>
      </c>
      <c r="AB54" s="1472">
        <f t="shared" si="45"/>
        <v>0</v>
      </c>
      <c r="AC54" s="1460">
        <f t="shared" si="45"/>
        <v>0</v>
      </c>
      <c r="AD54" s="1473">
        <f t="shared" si="45"/>
        <v>0</v>
      </c>
      <c r="AE54" s="1474">
        <f t="shared" si="45"/>
        <v>0</v>
      </c>
      <c r="AF54" s="1432">
        <f>SUM(AF48:AF53)</f>
        <v>0</v>
      </c>
      <c r="AG54" s="1432">
        <f t="shared" si="45"/>
        <v>0</v>
      </c>
      <c r="AH54" s="1432">
        <f t="shared" ref="AH54" si="46">SUM(AH48:AH53)</f>
        <v>0</v>
      </c>
      <c r="AI54" s="1432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3042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301"/>
      <c r="J55" s="190"/>
      <c r="K55" s="1301"/>
      <c r="L55" s="190"/>
      <c r="M55" s="1301"/>
      <c r="N55" s="190"/>
      <c r="O55" s="1301"/>
      <c r="P55" s="190"/>
      <c r="Q55" s="1301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475"/>
      <c r="AE55" s="155"/>
      <c r="AF55" s="155"/>
      <c r="AG55" s="1476"/>
      <c r="AH55" s="155"/>
      <c r="AI55" s="1476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3060"/>
      <c r="B58" s="2705"/>
      <c r="C58" s="1461" t="s">
        <v>4</v>
      </c>
      <c r="D58" s="1469">
        <f>SUM(E58:F58)</f>
        <v>0</v>
      </c>
      <c r="E58" s="1470">
        <f>SUM(E55:E57)</f>
        <v>0</v>
      </c>
      <c r="F58" s="1432">
        <f>SUM(F55:F57)</f>
        <v>0</v>
      </c>
      <c r="G58" s="1477"/>
      <c r="H58" s="1478"/>
      <c r="I58" s="1477"/>
      <c r="J58" s="1478"/>
      <c r="K58" s="1477"/>
      <c r="L58" s="1478"/>
      <c r="M58" s="1477"/>
      <c r="N58" s="1478"/>
      <c r="O58" s="1477"/>
      <c r="P58" s="1478"/>
      <c r="Q58" s="1477"/>
      <c r="R58" s="1478"/>
      <c r="S58" s="1477"/>
      <c r="T58" s="1479"/>
      <c r="U58" s="1460">
        <f>SUM(U55:U57)</f>
        <v>0</v>
      </c>
      <c r="V58" s="1460">
        <f t="shared" ref="V58:X58" si="49">SUM(V55:V57)</f>
        <v>0</v>
      </c>
      <c r="W58" s="1460">
        <f t="shared" si="49"/>
        <v>0</v>
      </c>
      <c r="X58" s="1460">
        <f t="shared" si="49"/>
        <v>0</v>
      </c>
      <c r="Y58" s="1460">
        <f>SUM(Y55:Y57)</f>
        <v>0</v>
      </c>
      <c r="Z58" s="1432">
        <f t="shared" ref="Z58:AI58" si="50">SUM(Z55:Z57)</f>
        <v>0</v>
      </c>
      <c r="AA58" s="1437">
        <f t="shared" si="50"/>
        <v>0</v>
      </c>
      <c r="AB58" s="1432">
        <f t="shared" si="50"/>
        <v>0</v>
      </c>
      <c r="AC58" s="1437">
        <f t="shared" si="50"/>
        <v>0</v>
      </c>
      <c r="AD58" s="1473">
        <f t="shared" si="50"/>
        <v>0</v>
      </c>
      <c r="AE58" s="1432">
        <f t="shared" si="50"/>
        <v>0</v>
      </c>
      <c r="AF58" s="1432">
        <f t="shared" si="50"/>
        <v>0</v>
      </c>
      <c r="AG58" s="1461">
        <f t="shared" si="50"/>
        <v>0</v>
      </c>
      <c r="AH58" s="1432">
        <f t="shared" si="50"/>
        <v>0</v>
      </c>
      <c r="AI58" s="1461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3047" t="s">
        <v>76</v>
      </c>
      <c r="B60" s="3029"/>
      <c r="C60" s="3030"/>
      <c r="D60" s="1480" t="s">
        <v>4</v>
      </c>
      <c r="E60" s="1480" t="s">
        <v>77</v>
      </c>
      <c r="F60" s="1461" t="s">
        <v>78</v>
      </c>
      <c r="G60" s="1461" t="s">
        <v>8</v>
      </c>
      <c r="H60" s="1461" t="s">
        <v>79</v>
      </c>
      <c r="I60" s="1480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3056" t="s">
        <v>80</v>
      </c>
      <c r="B61" s="3057"/>
      <c r="C61" s="3058"/>
      <c r="D61" s="1481"/>
      <c r="E61" s="1481"/>
      <c r="F61" s="1481"/>
      <c r="G61" s="1481"/>
      <c r="H61" s="1481"/>
      <c r="I61" s="1481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828"/>
      <c r="B63" s="2479" t="s">
        <v>83</v>
      </c>
      <c r="C63" s="2480"/>
      <c r="D63" s="1482"/>
      <c r="E63" s="1482"/>
      <c r="F63" s="1482"/>
      <c r="G63" s="1482"/>
      <c r="H63" s="1482"/>
      <c r="I63" s="148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482"/>
      <c r="E71" s="1482"/>
      <c r="F71" s="1482"/>
      <c r="G71" s="1482"/>
      <c r="H71" s="1482"/>
      <c r="I71" s="148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3043" t="s">
        <v>93</v>
      </c>
      <c r="B73" s="2340"/>
      <c r="C73" s="2341"/>
      <c r="D73" s="3047" t="s">
        <v>94</v>
      </c>
      <c r="E73" s="3029"/>
      <c r="F73" s="3030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3050"/>
      <c r="B74" s="2697"/>
      <c r="C74" s="2698"/>
      <c r="D74" s="1480" t="s">
        <v>4</v>
      </c>
      <c r="E74" s="1430" t="s">
        <v>24</v>
      </c>
      <c r="F74" s="1483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3055" t="s">
        <v>95</v>
      </c>
      <c r="B75" s="2934" t="s">
        <v>96</v>
      </c>
      <c r="C75" s="293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74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3043" t="s">
        <v>99</v>
      </c>
      <c r="B78" s="2340"/>
      <c r="C78" s="2341"/>
      <c r="D78" s="3047" t="s">
        <v>4</v>
      </c>
      <c r="E78" s="3029"/>
      <c r="F78" s="3030"/>
      <c r="G78" s="3026" t="s">
        <v>56</v>
      </c>
      <c r="H78" s="3028"/>
      <c r="I78" s="3028"/>
      <c r="J78" s="3028"/>
      <c r="K78" s="3028"/>
      <c r="L78" s="3028"/>
      <c r="M78" s="3028"/>
      <c r="N78" s="3031"/>
      <c r="O78" s="2341" t="s">
        <v>6</v>
      </c>
      <c r="P78" s="3022" t="s">
        <v>33</v>
      </c>
      <c r="Q78" s="3022" t="s">
        <v>7</v>
      </c>
      <c r="R78" s="3022" t="s">
        <v>100</v>
      </c>
      <c r="S78" s="3054" t="s">
        <v>101</v>
      </c>
      <c r="T78" s="3023" t="s">
        <v>79</v>
      </c>
      <c r="U78" s="3023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3050"/>
      <c r="B79" s="2697"/>
      <c r="C79" s="2698"/>
      <c r="D79" s="1076" t="s">
        <v>23</v>
      </c>
      <c r="E79" s="1437" t="s">
        <v>24</v>
      </c>
      <c r="F79" s="1432" t="s">
        <v>25</v>
      </c>
      <c r="G79" s="1430" t="s">
        <v>102</v>
      </c>
      <c r="H79" s="1431" t="s">
        <v>103</v>
      </c>
      <c r="I79" s="1431" t="s">
        <v>104</v>
      </c>
      <c r="J79" s="1431" t="s">
        <v>18</v>
      </c>
      <c r="K79" s="1431" t="s">
        <v>19</v>
      </c>
      <c r="L79" s="1431" t="s">
        <v>20</v>
      </c>
      <c r="M79" s="1484" t="s">
        <v>21</v>
      </c>
      <c r="N79" s="1454" t="s">
        <v>22</v>
      </c>
      <c r="O79" s="2698"/>
      <c r="P79" s="2828"/>
      <c r="Q79" s="2828"/>
      <c r="R79" s="2828"/>
      <c r="S79" s="2872"/>
      <c r="T79" s="2826"/>
      <c r="U79" s="282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34</v>
      </c>
      <c r="E80" s="23">
        <v>11</v>
      </c>
      <c r="F80" s="221">
        <v>23</v>
      </c>
      <c r="G80" s="25">
        <v>0</v>
      </c>
      <c r="H80" s="222">
        <v>0</v>
      </c>
      <c r="I80" s="222">
        <v>0</v>
      </c>
      <c r="J80" s="222">
        <v>0</v>
      </c>
      <c r="K80" s="222">
        <v>2</v>
      </c>
      <c r="L80" s="222">
        <v>4</v>
      </c>
      <c r="M80" s="1311">
        <v>23</v>
      </c>
      <c r="N80" s="1267">
        <v>5</v>
      </c>
      <c r="O80" s="1441">
        <v>1</v>
      </c>
      <c r="P80" s="724">
        <v>34</v>
      </c>
      <c r="Q80" s="724">
        <v>0</v>
      </c>
      <c r="R80" s="724">
        <v>0</v>
      </c>
      <c r="S80" s="1441">
        <v>0</v>
      </c>
      <c r="T80" s="1441">
        <v>0</v>
      </c>
      <c r="U80" s="1441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3</v>
      </c>
      <c r="E87" s="571">
        <v>1</v>
      </c>
      <c r="F87" s="642">
        <v>2</v>
      </c>
      <c r="G87" s="571">
        <v>2</v>
      </c>
      <c r="H87" s="643">
        <v>0</v>
      </c>
      <c r="I87" s="643">
        <v>0</v>
      </c>
      <c r="J87" s="643">
        <v>0</v>
      </c>
      <c r="K87" s="643">
        <v>0</v>
      </c>
      <c r="L87" s="643">
        <v>1</v>
      </c>
      <c r="M87" s="642">
        <v>0</v>
      </c>
      <c r="N87" s="611">
        <v>0</v>
      </c>
      <c r="O87" s="573">
        <v>0</v>
      </c>
      <c r="P87" s="570">
        <v>3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4</v>
      </c>
      <c r="E88" s="571">
        <v>2</v>
      </c>
      <c r="F88" s="642">
        <v>2</v>
      </c>
      <c r="G88" s="571">
        <v>2</v>
      </c>
      <c r="H88" s="643">
        <v>0</v>
      </c>
      <c r="I88" s="643">
        <v>0</v>
      </c>
      <c r="J88" s="643">
        <v>0</v>
      </c>
      <c r="K88" s="643">
        <v>2</v>
      </c>
      <c r="L88" s="643">
        <v>0</v>
      </c>
      <c r="M88" s="642">
        <v>0</v>
      </c>
      <c r="N88" s="611">
        <v>0</v>
      </c>
      <c r="O88" s="573">
        <v>0</v>
      </c>
      <c r="P88" s="570">
        <v>4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27</v>
      </c>
      <c r="E89" s="571">
        <v>14</v>
      </c>
      <c r="F89" s="642">
        <v>13</v>
      </c>
      <c r="G89" s="571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1">
        <v>23</v>
      </c>
      <c r="N89" s="74">
        <v>4</v>
      </c>
      <c r="O89" s="24">
        <v>0</v>
      </c>
      <c r="P89" s="29">
        <v>27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1</v>
      </c>
      <c r="E91" s="571">
        <v>0</v>
      </c>
      <c r="F91" s="642">
        <v>1</v>
      </c>
      <c r="G91" s="571">
        <v>0</v>
      </c>
      <c r="H91" s="643">
        <v>0</v>
      </c>
      <c r="I91" s="643">
        <v>0</v>
      </c>
      <c r="J91" s="643">
        <v>0</v>
      </c>
      <c r="K91" s="643">
        <v>0</v>
      </c>
      <c r="L91" s="643">
        <v>1</v>
      </c>
      <c r="M91" s="647"/>
      <c r="N91" s="648"/>
      <c r="O91" s="570">
        <v>0</v>
      </c>
      <c r="P91" s="570">
        <v>1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12</v>
      </c>
      <c r="E92" s="571">
        <v>2</v>
      </c>
      <c r="F92" s="642">
        <v>10</v>
      </c>
      <c r="G92" s="571">
        <v>0</v>
      </c>
      <c r="H92" s="643">
        <v>0</v>
      </c>
      <c r="I92" s="643">
        <v>0</v>
      </c>
      <c r="J92" s="643">
        <v>0</v>
      </c>
      <c r="K92" s="643">
        <v>0</v>
      </c>
      <c r="L92" s="643">
        <v>8</v>
      </c>
      <c r="M92" s="221">
        <v>4</v>
      </c>
      <c r="N92" s="74"/>
      <c r="O92" s="570">
        <v>0</v>
      </c>
      <c r="P92" s="570">
        <v>12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1</v>
      </c>
      <c r="E97" s="571">
        <v>1</v>
      </c>
      <c r="F97" s="642">
        <v>0</v>
      </c>
      <c r="G97" s="617"/>
      <c r="H97" s="643"/>
      <c r="I97" s="643"/>
      <c r="J97" s="643">
        <v>0</v>
      </c>
      <c r="K97" s="643">
        <v>0</v>
      </c>
      <c r="L97" s="643">
        <v>1</v>
      </c>
      <c r="M97" s="642">
        <v>0</v>
      </c>
      <c r="N97" s="611">
        <v>0</v>
      </c>
      <c r="O97" s="573">
        <v>0</v>
      </c>
      <c r="P97" s="570">
        <v>1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1</v>
      </c>
      <c r="E98" s="571">
        <v>0</v>
      </c>
      <c r="F98" s="642">
        <v>1</v>
      </c>
      <c r="G98" s="617"/>
      <c r="H98" s="643"/>
      <c r="I98" s="643"/>
      <c r="J98" s="643">
        <v>0</v>
      </c>
      <c r="K98" s="643">
        <v>0</v>
      </c>
      <c r="L98" s="643">
        <v>0</v>
      </c>
      <c r="M98" s="642">
        <v>1</v>
      </c>
      <c r="N98" s="611">
        <v>0</v>
      </c>
      <c r="O98" s="573">
        <v>0</v>
      </c>
      <c r="P98" s="570">
        <v>1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1</v>
      </c>
      <c r="E99" s="571">
        <v>0</v>
      </c>
      <c r="F99" s="642">
        <v>1</v>
      </c>
      <c r="G99" s="617"/>
      <c r="H99" s="643"/>
      <c r="I99" s="643"/>
      <c r="J99" s="643">
        <v>0</v>
      </c>
      <c r="K99" s="643">
        <v>1</v>
      </c>
      <c r="L99" s="643">
        <v>0</v>
      </c>
      <c r="M99" s="642">
        <v>0</v>
      </c>
      <c r="N99" s="611">
        <v>0</v>
      </c>
      <c r="O99" s="573">
        <v>0</v>
      </c>
      <c r="P99" s="570">
        <v>1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3</v>
      </c>
      <c r="E109" s="571">
        <v>0</v>
      </c>
      <c r="F109" s="642">
        <v>3</v>
      </c>
      <c r="G109" s="654"/>
      <c r="H109" s="657"/>
      <c r="I109" s="657"/>
      <c r="J109" s="643"/>
      <c r="K109" s="643"/>
      <c r="L109" s="643">
        <v>0</v>
      </c>
      <c r="M109" s="642">
        <v>3</v>
      </c>
      <c r="N109" s="611">
        <v>0</v>
      </c>
      <c r="O109" s="573">
        <v>0</v>
      </c>
      <c r="P109" s="570">
        <v>3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19</v>
      </c>
      <c r="E112" s="571">
        <v>6</v>
      </c>
      <c r="F112" s="642">
        <v>13</v>
      </c>
      <c r="G112" s="644"/>
      <c r="H112" s="653"/>
      <c r="I112" s="653"/>
      <c r="J112" s="653"/>
      <c r="K112" s="653"/>
      <c r="L112" s="643">
        <v>0</v>
      </c>
      <c r="M112" s="642">
        <v>9</v>
      </c>
      <c r="N112" s="611">
        <v>10</v>
      </c>
      <c r="O112" s="573">
        <v>2</v>
      </c>
      <c r="P112" s="570">
        <v>19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4</v>
      </c>
      <c r="E117" s="571">
        <v>1</v>
      </c>
      <c r="F117" s="642">
        <v>3</v>
      </c>
      <c r="G117" s="644"/>
      <c r="H117" s="653"/>
      <c r="I117" s="653"/>
      <c r="J117" s="653"/>
      <c r="K117" s="653"/>
      <c r="L117" s="643">
        <v>0</v>
      </c>
      <c r="M117" s="642">
        <v>2</v>
      </c>
      <c r="N117" s="611">
        <v>2</v>
      </c>
      <c r="O117" s="573">
        <v>0</v>
      </c>
      <c r="P117" s="570">
        <v>4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3026" t="s">
        <v>4</v>
      </c>
      <c r="B132" s="3028"/>
      <c r="C132" s="3027"/>
      <c r="D132" s="1485">
        <f>SUM(D80:D131)</f>
        <v>110</v>
      </c>
      <c r="E132" s="1486">
        <f>SUM(E80:E131)</f>
        <v>38</v>
      </c>
      <c r="F132" s="1487">
        <f>SUM(F80:F131)</f>
        <v>72</v>
      </c>
      <c r="G132" s="1488">
        <f>SUM(G80:G131)</f>
        <v>4</v>
      </c>
      <c r="H132" s="1489">
        <f t="shared" ref="H132:U132" si="82">SUM(H80:H131)</f>
        <v>0</v>
      </c>
      <c r="I132" s="1489">
        <f t="shared" si="82"/>
        <v>0</v>
      </c>
      <c r="J132" s="1489">
        <f t="shared" si="82"/>
        <v>0</v>
      </c>
      <c r="K132" s="1489">
        <f t="shared" si="82"/>
        <v>5</v>
      </c>
      <c r="L132" s="1489">
        <f t="shared" si="82"/>
        <v>15</v>
      </c>
      <c r="M132" s="1490">
        <f t="shared" si="82"/>
        <v>65</v>
      </c>
      <c r="N132" s="1491">
        <f t="shared" si="82"/>
        <v>21</v>
      </c>
      <c r="O132" s="1492">
        <f t="shared" si="82"/>
        <v>3</v>
      </c>
      <c r="P132" s="1489">
        <f t="shared" si="82"/>
        <v>110</v>
      </c>
      <c r="Q132" s="1487">
        <f t="shared" si="82"/>
        <v>0</v>
      </c>
      <c r="R132" s="1493">
        <f t="shared" si="82"/>
        <v>0</v>
      </c>
      <c r="S132" s="1494">
        <f t="shared" si="82"/>
        <v>0</v>
      </c>
      <c r="T132" s="1494">
        <f t="shared" si="82"/>
        <v>0</v>
      </c>
      <c r="U132" s="1494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3041" t="s">
        <v>158</v>
      </c>
      <c r="B134" s="2417"/>
      <c r="C134" s="2418"/>
      <c r="D134" s="3053" t="s">
        <v>4</v>
      </c>
      <c r="E134" s="3053"/>
      <c r="F134" s="3053"/>
      <c r="G134" s="3026" t="s">
        <v>56</v>
      </c>
      <c r="H134" s="3028"/>
      <c r="I134" s="3028"/>
      <c r="J134" s="3028"/>
      <c r="K134" s="3028"/>
      <c r="L134" s="3028"/>
      <c r="M134" s="3028"/>
      <c r="N134" s="3031"/>
      <c r="O134" s="2356" t="s">
        <v>6</v>
      </c>
      <c r="P134" s="3022" t="s">
        <v>33</v>
      </c>
      <c r="Q134" s="3022" t="s">
        <v>7</v>
      </c>
      <c r="R134" s="3022" t="s">
        <v>100</v>
      </c>
      <c r="S134" s="3049" t="s">
        <v>101</v>
      </c>
      <c r="T134" s="3049" t="s">
        <v>79</v>
      </c>
      <c r="U134" s="3049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461" t="s">
        <v>159</v>
      </c>
      <c r="E135" s="1461" t="s">
        <v>24</v>
      </c>
      <c r="F135" s="1461" t="s">
        <v>25</v>
      </c>
      <c r="G135" s="1495" t="s">
        <v>102</v>
      </c>
      <c r="H135" s="1495" t="s">
        <v>103</v>
      </c>
      <c r="I135" s="1495" t="s">
        <v>104</v>
      </c>
      <c r="J135" s="1495" t="s">
        <v>18</v>
      </c>
      <c r="K135" s="1495" t="s">
        <v>19</v>
      </c>
      <c r="L135" s="1495" t="s">
        <v>20</v>
      </c>
      <c r="M135" s="1495" t="s">
        <v>21</v>
      </c>
      <c r="N135" s="1496" t="s">
        <v>22</v>
      </c>
      <c r="O135" s="2357"/>
      <c r="P135" s="2317"/>
      <c r="Q135" s="2317"/>
      <c r="R135" s="2317"/>
      <c r="S135" s="3049"/>
      <c r="T135" s="3049"/>
      <c r="U135" s="3049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925" t="s">
        <v>160</v>
      </c>
      <c r="B136" s="3051"/>
      <c r="C136" s="2927"/>
      <c r="D136" s="1497">
        <f>SUM(G136:N136)</f>
        <v>74</v>
      </c>
      <c r="E136" s="724">
        <v>28</v>
      </c>
      <c r="F136" s="221">
        <v>46</v>
      </c>
      <c r="G136" s="25">
        <v>2</v>
      </c>
      <c r="H136" s="25">
        <v>0</v>
      </c>
      <c r="I136" s="25">
        <v>0</v>
      </c>
      <c r="J136" s="25">
        <v>0</v>
      </c>
      <c r="K136" s="25">
        <v>5</v>
      </c>
      <c r="L136" s="25">
        <v>6</v>
      </c>
      <c r="M136" s="25">
        <v>56</v>
      </c>
      <c r="N136" s="732">
        <v>5</v>
      </c>
      <c r="O136" s="1441">
        <v>1</v>
      </c>
      <c r="P136" s="1441">
        <v>74</v>
      </c>
      <c r="Q136" s="724">
        <v>0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928" t="s">
        <v>161</v>
      </c>
      <c r="B137" s="3052"/>
      <c r="C137" s="2930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3026" t="s">
        <v>4</v>
      </c>
      <c r="B144" s="3028"/>
      <c r="C144" s="3027"/>
      <c r="D144" s="1485">
        <f>SUM(D136:D143)</f>
        <v>74</v>
      </c>
      <c r="E144" s="1498">
        <f t="shared" ref="E144:U144" si="93">SUM(E136:E143)</f>
        <v>28</v>
      </c>
      <c r="F144" s="1487">
        <f t="shared" si="93"/>
        <v>46</v>
      </c>
      <c r="G144" s="1488">
        <f t="shared" si="93"/>
        <v>2</v>
      </c>
      <c r="H144" s="1488">
        <f t="shared" si="93"/>
        <v>0</v>
      </c>
      <c r="I144" s="1488">
        <f t="shared" si="93"/>
        <v>0</v>
      </c>
      <c r="J144" s="1488">
        <f t="shared" si="93"/>
        <v>0</v>
      </c>
      <c r="K144" s="1488">
        <f t="shared" si="93"/>
        <v>5</v>
      </c>
      <c r="L144" s="1488">
        <f t="shared" si="93"/>
        <v>6</v>
      </c>
      <c r="M144" s="1488">
        <f t="shared" si="93"/>
        <v>56</v>
      </c>
      <c r="N144" s="1499">
        <f t="shared" si="93"/>
        <v>5</v>
      </c>
      <c r="O144" s="1492">
        <f t="shared" si="93"/>
        <v>1</v>
      </c>
      <c r="P144" s="1494">
        <f t="shared" si="93"/>
        <v>74</v>
      </c>
      <c r="Q144" s="1487">
        <f t="shared" si="93"/>
        <v>0</v>
      </c>
      <c r="R144" s="1500">
        <f t="shared" si="93"/>
        <v>0</v>
      </c>
      <c r="S144" s="1500">
        <f>SUM(S136:S143)</f>
        <v>0</v>
      </c>
      <c r="T144" s="1500">
        <f t="shared" si="93"/>
        <v>0</v>
      </c>
      <c r="U144" s="1500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3043" t="s">
        <v>169</v>
      </c>
      <c r="B146" s="2340"/>
      <c r="C146" s="2341"/>
      <c r="D146" s="3042" t="s">
        <v>4</v>
      </c>
      <c r="E146" s="2426"/>
      <c r="F146" s="2356"/>
      <c r="G146" s="3026" t="s">
        <v>56</v>
      </c>
      <c r="H146" s="3028"/>
      <c r="I146" s="3028"/>
      <c r="J146" s="3028"/>
      <c r="K146" s="3028"/>
      <c r="L146" s="3028"/>
      <c r="M146" s="3028"/>
      <c r="N146" s="3031"/>
      <c r="O146" s="2356" t="s">
        <v>34</v>
      </c>
      <c r="P146" s="2418" t="s">
        <v>8</v>
      </c>
      <c r="Q146" s="3049" t="s">
        <v>79</v>
      </c>
      <c r="R146" s="3049" t="s">
        <v>10</v>
      </c>
      <c r="S146" s="3023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3047" t="s">
        <v>172</v>
      </c>
      <c r="H147" s="3030"/>
      <c r="I147" s="3047" t="s">
        <v>20</v>
      </c>
      <c r="J147" s="3030"/>
      <c r="K147" s="3047" t="s">
        <v>21</v>
      </c>
      <c r="L147" s="3030"/>
      <c r="M147" s="3047" t="s">
        <v>22</v>
      </c>
      <c r="N147" s="3038"/>
      <c r="O147" s="2357"/>
      <c r="P147" s="2421"/>
      <c r="Q147" s="3049"/>
      <c r="R147" s="3049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3050"/>
      <c r="B148" s="2697"/>
      <c r="C148" s="2698"/>
      <c r="D148" s="1480" t="s">
        <v>23</v>
      </c>
      <c r="E148" s="1451" t="s">
        <v>24</v>
      </c>
      <c r="F148" s="1461" t="s">
        <v>25</v>
      </c>
      <c r="G148" s="1437" t="s">
        <v>24</v>
      </c>
      <c r="H148" s="1432" t="s">
        <v>25</v>
      </c>
      <c r="I148" s="1437" t="s">
        <v>24</v>
      </c>
      <c r="J148" s="1432" t="s">
        <v>25</v>
      </c>
      <c r="K148" s="1433" t="s">
        <v>24</v>
      </c>
      <c r="L148" s="1432" t="s">
        <v>25</v>
      </c>
      <c r="M148" s="1433" t="s">
        <v>24</v>
      </c>
      <c r="N148" s="1434" t="s">
        <v>25</v>
      </c>
      <c r="O148" s="2705"/>
      <c r="P148" s="2736"/>
      <c r="Q148" s="3049"/>
      <c r="R148" s="3049"/>
      <c r="S148" s="2826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3022" t="s">
        <v>173</v>
      </c>
      <c r="B149" s="2922" t="s">
        <v>174</v>
      </c>
      <c r="C149" s="2923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441"/>
      <c r="M149" s="275"/>
      <c r="N149" s="1267"/>
      <c r="O149" s="1441"/>
      <c r="P149" s="276"/>
      <c r="Q149" s="1441"/>
      <c r="R149" s="276"/>
      <c r="S149" s="736"/>
      <c r="T149" s="132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501"/>
      <c r="L151" s="1147"/>
      <c r="M151" s="1501"/>
      <c r="N151" s="1148"/>
      <c r="O151" s="1147"/>
      <c r="P151" s="1064"/>
      <c r="Q151" s="1147"/>
      <c r="R151" s="1064"/>
      <c r="S151" s="1502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3022" t="s">
        <v>175</v>
      </c>
      <c r="C152" s="1503" t="s">
        <v>4</v>
      </c>
      <c r="D152" s="287">
        <f t="shared" si="94"/>
        <v>0</v>
      </c>
      <c r="E152" s="288"/>
      <c r="F152" s="289">
        <f>SUM(F153:F158)</f>
        <v>0</v>
      </c>
      <c r="G152" s="1504"/>
      <c r="H152" s="1505"/>
      <c r="I152" s="1504"/>
      <c r="J152" s="1505"/>
      <c r="K152" s="1506"/>
      <c r="L152" s="1447">
        <f>SUM(L153:L158)</f>
        <v>0</v>
      </c>
      <c r="M152" s="1506"/>
      <c r="N152" s="1507">
        <f t="shared" ref="N152:T152" si="102">SUM(N153:N158)</f>
        <v>0</v>
      </c>
      <c r="O152" s="1447">
        <f t="shared" si="102"/>
        <v>0</v>
      </c>
      <c r="P152" s="1508">
        <f t="shared" si="102"/>
        <v>0</v>
      </c>
      <c r="Q152" s="1447">
        <f t="shared" si="102"/>
        <v>0</v>
      </c>
      <c r="R152" s="1508">
        <f t="shared" si="102"/>
        <v>0</v>
      </c>
      <c r="S152" s="1448">
        <f t="shared" si="102"/>
        <v>0</v>
      </c>
      <c r="T152" s="1447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828"/>
      <c r="B158" s="282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501"/>
      <c r="L158" s="99"/>
      <c r="M158" s="1501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3022" t="s">
        <v>182</v>
      </c>
      <c r="B159" s="3022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328"/>
      <c r="M159" s="25"/>
      <c r="N159" s="1336"/>
      <c r="O159" s="1441"/>
      <c r="P159" s="1441"/>
      <c r="Q159" s="1441"/>
      <c r="R159" s="1441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82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444"/>
      <c r="L162" s="1150"/>
      <c r="M162" s="1444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3048" t="s">
        <v>187</v>
      </c>
      <c r="B163" s="3023" t="s">
        <v>188</v>
      </c>
      <c r="C163" s="738" t="s">
        <v>189</v>
      </c>
      <c r="D163" s="1509">
        <f>SUM(E163:F163)</f>
        <v>0</v>
      </c>
      <c r="E163" s="1509">
        <f>+G163+I163+K163+M163</f>
        <v>0</v>
      </c>
      <c r="F163" s="1510">
        <f>+H163+J163+L163+N163</f>
        <v>0</v>
      </c>
      <c r="G163" s="1511">
        <f>SUM(G164:G165)</f>
        <v>0</v>
      </c>
      <c r="H163" s="1159">
        <f t="shared" ref="H163:R163" si="105">SUM(H164:H165)</f>
        <v>0</v>
      </c>
      <c r="I163" s="1511">
        <f t="shared" si="105"/>
        <v>0</v>
      </c>
      <c r="J163" s="1159">
        <f t="shared" si="105"/>
        <v>0</v>
      </c>
      <c r="K163" s="1511">
        <f>SUM(K164:K165)</f>
        <v>0</v>
      </c>
      <c r="L163" s="1337">
        <f t="shared" si="105"/>
        <v>0</v>
      </c>
      <c r="M163" s="1511">
        <f t="shared" si="105"/>
        <v>0</v>
      </c>
      <c r="N163" s="1065">
        <f t="shared" si="105"/>
        <v>0</v>
      </c>
      <c r="O163" s="1512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513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311"/>
      <c r="H164" s="276"/>
      <c r="I164" s="25"/>
      <c r="J164" s="1441"/>
      <c r="K164" s="25"/>
      <c r="L164" s="1428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61"/>
      <c r="B165" s="282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3048" t="s">
        <v>192</v>
      </c>
      <c r="B166" s="3022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064"/>
      <c r="M167" s="1444"/>
      <c r="N167" s="1066"/>
      <c r="O167" s="1147"/>
      <c r="P167" s="1064"/>
      <c r="Q167" s="1147"/>
      <c r="R167" s="106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3023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826"/>
      <c r="C169" s="342" t="s">
        <v>197</v>
      </c>
      <c r="D169" s="1509">
        <f t="shared" si="109"/>
        <v>0</v>
      </c>
      <c r="E169" s="1509">
        <f t="shared" si="110"/>
        <v>0</v>
      </c>
      <c r="F169" s="1510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3022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441"/>
      <c r="P170" s="276"/>
      <c r="Q170" s="1441"/>
      <c r="R170" s="276"/>
      <c r="S170" s="724"/>
      <c r="T170" s="1441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61"/>
      <c r="B171" s="282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444"/>
      <c r="L171" s="1064"/>
      <c r="M171" s="1444"/>
      <c r="N171" s="607"/>
      <c r="O171" s="1147"/>
      <c r="P171" s="1064"/>
      <c r="Q171" s="1147"/>
      <c r="R171" s="106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3022" t="s">
        <v>199</v>
      </c>
      <c r="B172" s="3047" t="s">
        <v>175</v>
      </c>
      <c r="C172" s="3030"/>
      <c r="D172" s="1514">
        <f>SUM(E172+F172)</f>
        <v>0</v>
      </c>
      <c r="E172" s="1514">
        <f>+K172</f>
        <v>0</v>
      </c>
      <c r="F172" s="1500">
        <f>+L172</f>
        <v>0</v>
      </c>
      <c r="G172" s="1504"/>
      <c r="H172" s="1515"/>
      <c r="I172" s="1504"/>
      <c r="J172" s="1515"/>
      <c r="K172" s="1516"/>
      <c r="L172" s="1517"/>
      <c r="M172" s="1506"/>
      <c r="N172" s="1518"/>
      <c r="O172" s="1519"/>
      <c r="P172" s="1517"/>
      <c r="Q172" s="1519"/>
      <c r="R172" s="1517"/>
      <c r="S172" s="1520"/>
      <c r="T172" s="1520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3022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521"/>
      <c r="I175" s="273"/>
      <c r="J175" s="1521"/>
      <c r="K175" s="25"/>
      <c r="L175" s="276"/>
      <c r="M175" s="284"/>
      <c r="N175" s="356"/>
      <c r="O175" s="1441"/>
      <c r="P175" s="276"/>
      <c r="Q175" s="1441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828"/>
      <c r="B176" s="282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444"/>
      <c r="L176" s="1064"/>
      <c r="M176" s="672"/>
      <c r="N176" s="674"/>
      <c r="O176" s="1147"/>
      <c r="P176" s="1064"/>
      <c r="Q176" s="1147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3048" t="s">
        <v>200</v>
      </c>
      <c r="B177" s="3022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61"/>
      <c r="B179" s="282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3022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521"/>
      <c r="I180" s="273"/>
      <c r="J180" s="1521"/>
      <c r="K180" s="25"/>
      <c r="L180" s="276"/>
      <c r="M180" s="1348"/>
      <c r="N180" s="330"/>
      <c r="O180" s="1521"/>
      <c r="P180" s="1441"/>
      <c r="Q180" s="1441"/>
      <c r="R180" s="1441"/>
      <c r="S180" s="742"/>
      <c r="T180" s="1441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61"/>
      <c r="B181" s="282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3043" t="s">
        <v>210</v>
      </c>
      <c r="B183" s="2340"/>
      <c r="C183" s="2341"/>
      <c r="D183" s="3042" t="s">
        <v>4</v>
      </c>
      <c r="E183" s="2426"/>
      <c r="F183" s="2356"/>
      <c r="G183" s="3026" t="s">
        <v>5</v>
      </c>
      <c r="H183" s="3028"/>
      <c r="I183" s="3028"/>
      <c r="J183" s="3028"/>
      <c r="K183" s="3028"/>
      <c r="L183" s="3028"/>
      <c r="M183" s="3028"/>
      <c r="N183" s="3028"/>
      <c r="O183" s="3028"/>
      <c r="P183" s="3028"/>
      <c r="Q183" s="3028"/>
      <c r="R183" s="3028"/>
      <c r="S183" s="3028"/>
      <c r="T183" s="3028"/>
      <c r="U183" s="3028"/>
      <c r="V183" s="3028"/>
      <c r="W183" s="3028"/>
      <c r="X183" s="3028"/>
      <c r="Y183" s="3028"/>
      <c r="Z183" s="3028"/>
      <c r="AA183" s="3028"/>
      <c r="AB183" s="3031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3045" t="s">
        <v>11</v>
      </c>
      <c r="H184" s="3046"/>
      <c r="I184" s="3045" t="s">
        <v>12</v>
      </c>
      <c r="J184" s="3046"/>
      <c r="K184" s="3026" t="s">
        <v>13</v>
      </c>
      <c r="L184" s="3027"/>
      <c r="M184" s="3026" t="s">
        <v>14</v>
      </c>
      <c r="N184" s="3027"/>
      <c r="O184" s="3026" t="s">
        <v>15</v>
      </c>
      <c r="P184" s="3027"/>
      <c r="Q184" s="3026" t="s">
        <v>16</v>
      </c>
      <c r="R184" s="3027"/>
      <c r="S184" s="3026" t="s">
        <v>17</v>
      </c>
      <c r="T184" s="3027"/>
      <c r="U184" s="3026" t="s">
        <v>215</v>
      </c>
      <c r="V184" s="3027"/>
      <c r="W184" s="3047" t="s">
        <v>20</v>
      </c>
      <c r="X184" s="3030"/>
      <c r="Y184" s="3047" t="s">
        <v>21</v>
      </c>
      <c r="Z184" s="3030"/>
      <c r="AA184" s="3047" t="s">
        <v>22</v>
      </c>
      <c r="AB184" s="3038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430" t="s">
        <v>23</v>
      </c>
      <c r="E185" s="1431" t="s">
        <v>24</v>
      </c>
      <c r="F185" s="1432" t="s">
        <v>25</v>
      </c>
      <c r="G185" s="1433" t="s">
        <v>24</v>
      </c>
      <c r="H185" s="1432" t="s">
        <v>25</v>
      </c>
      <c r="I185" s="1471" t="s">
        <v>24</v>
      </c>
      <c r="J185" s="1471" t="s">
        <v>25</v>
      </c>
      <c r="K185" s="1433" t="s">
        <v>24</v>
      </c>
      <c r="L185" s="1432" t="s">
        <v>25</v>
      </c>
      <c r="M185" s="1433" t="s">
        <v>24</v>
      </c>
      <c r="N185" s="1432" t="s">
        <v>25</v>
      </c>
      <c r="O185" s="1433" t="s">
        <v>24</v>
      </c>
      <c r="P185" s="1432" t="s">
        <v>25</v>
      </c>
      <c r="Q185" s="1433" t="s">
        <v>24</v>
      </c>
      <c r="R185" s="1432" t="s">
        <v>25</v>
      </c>
      <c r="S185" s="1433" t="s">
        <v>24</v>
      </c>
      <c r="T185" s="1432" t="s">
        <v>25</v>
      </c>
      <c r="U185" s="1433" t="s">
        <v>24</v>
      </c>
      <c r="V185" s="1432" t="s">
        <v>25</v>
      </c>
      <c r="W185" s="1433" t="s">
        <v>24</v>
      </c>
      <c r="X185" s="1432" t="s">
        <v>25</v>
      </c>
      <c r="Y185" s="1433" t="s">
        <v>24</v>
      </c>
      <c r="Z185" s="1432" t="s">
        <v>25</v>
      </c>
      <c r="AA185" s="1433" t="s">
        <v>24</v>
      </c>
      <c r="AB185" s="1434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894" t="s">
        <v>216</v>
      </c>
      <c r="B186" s="3044"/>
      <c r="C186" s="2895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522"/>
      <c r="I186" s="381"/>
      <c r="J186" s="1522"/>
      <c r="K186" s="25"/>
      <c r="L186" s="1441"/>
      <c r="M186" s="25"/>
      <c r="N186" s="1441"/>
      <c r="O186" s="25"/>
      <c r="P186" s="1441"/>
      <c r="Q186" s="25"/>
      <c r="R186" s="1441"/>
      <c r="S186" s="25"/>
      <c r="T186" s="1441"/>
      <c r="U186" s="381"/>
      <c r="V186" s="1522"/>
      <c r="W186" s="381"/>
      <c r="X186" s="1522"/>
      <c r="Y186" s="381"/>
      <c r="Z186" s="1522"/>
      <c r="AA186" s="381"/>
      <c r="AB186" s="383"/>
      <c r="AC186" s="1441"/>
      <c r="AD186" s="743">
        <f>SUM(AE186:AG186)</f>
        <v>0</v>
      </c>
      <c r="AE186" s="1441"/>
      <c r="AF186" s="1441"/>
      <c r="AG186" s="1441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523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3043" t="s">
        <v>210</v>
      </c>
      <c r="B192" s="2340"/>
      <c r="C192" s="2341"/>
      <c r="D192" s="3042" t="s">
        <v>4</v>
      </c>
      <c r="E192" s="2426"/>
      <c r="F192" s="2430"/>
      <c r="G192" s="3028" t="s">
        <v>5</v>
      </c>
      <c r="H192" s="3028"/>
      <c r="I192" s="3028"/>
      <c r="J192" s="3027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3022" t="s">
        <v>223</v>
      </c>
      <c r="I193" s="3022" t="s">
        <v>58</v>
      </c>
      <c r="J193" s="3022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524" t="s">
        <v>23</v>
      </c>
      <c r="E194" s="1480" t="s">
        <v>24</v>
      </c>
      <c r="F194" s="406" t="s">
        <v>25</v>
      </c>
      <c r="G194" s="2705"/>
      <c r="H194" s="2828"/>
      <c r="I194" s="2828"/>
      <c r="J194" s="282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352">
        <f>SUM(G195:J195)</f>
        <v>0</v>
      </c>
      <c r="E195" s="724"/>
      <c r="F195" s="732"/>
      <c r="G195" s="1311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52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3041" t="s">
        <v>230</v>
      </c>
      <c r="B200" s="2417"/>
      <c r="C200" s="2418"/>
      <c r="D200" s="3042" t="s">
        <v>231</v>
      </c>
      <c r="E200" s="2426"/>
      <c r="F200" s="2356"/>
      <c r="G200" s="3026" t="s">
        <v>5</v>
      </c>
      <c r="H200" s="3028"/>
      <c r="I200" s="3028"/>
      <c r="J200" s="3028"/>
      <c r="K200" s="3028"/>
      <c r="L200" s="3028"/>
      <c r="M200" s="3028"/>
      <c r="N200" s="3028"/>
      <c r="O200" s="3028"/>
      <c r="P200" s="3028"/>
      <c r="Q200" s="3028"/>
      <c r="R200" s="3028"/>
      <c r="S200" s="3028"/>
      <c r="T200" s="3028"/>
      <c r="U200" s="3028"/>
      <c r="V200" s="3031"/>
      <c r="W200" s="3032" t="s">
        <v>6</v>
      </c>
      <c r="X200" s="3033" t="s">
        <v>7</v>
      </c>
      <c r="Y200" s="3035" t="s">
        <v>232</v>
      </c>
      <c r="Z200" s="3036"/>
      <c r="AA200" s="2356" t="s">
        <v>233</v>
      </c>
      <c r="AB200" s="3037" t="s">
        <v>100</v>
      </c>
      <c r="AC200" s="3024" t="s">
        <v>8</v>
      </c>
      <c r="AD200" s="3024" t="s">
        <v>9</v>
      </c>
      <c r="AE200" s="3025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3026" t="s">
        <v>222</v>
      </c>
      <c r="H201" s="3027"/>
      <c r="I201" s="3026" t="s">
        <v>17</v>
      </c>
      <c r="J201" s="3027"/>
      <c r="K201" s="3028" t="s">
        <v>234</v>
      </c>
      <c r="L201" s="3027"/>
      <c r="M201" s="3026" t="s">
        <v>57</v>
      </c>
      <c r="N201" s="3027"/>
      <c r="O201" s="3028" t="s">
        <v>235</v>
      </c>
      <c r="P201" s="3027"/>
      <c r="Q201" s="3028" t="s">
        <v>58</v>
      </c>
      <c r="R201" s="3027"/>
      <c r="S201" s="3029" t="s">
        <v>21</v>
      </c>
      <c r="T201" s="3030"/>
      <c r="U201" s="3029" t="s">
        <v>22</v>
      </c>
      <c r="V201" s="3038"/>
      <c r="W201" s="2397"/>
      <c r="X201" s="2560"/>
      <c r="Y201" s="3033" t="s">
        <v>236</v>
      </c>
      <c r="Z201" s="3039" t="s">
        <v>237</v>
      </c>
      <c r="AA201" s="2357"/>
      <c r="AB201" s="2405"/>
      <c r="AC201" s="3024"/>
      <c r="AD201" s="3024"/>
      <c r="AE201" s="3025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526" t="s">
        <v>23</v>
      </c>
      <c r="E202" s="1527" t="s">
        <v>24</v>
      </c>
      <c r="F202" s="1074" t="s">
        <v>25</v>
      </c>
      <c r="G202" s="1437" t="s">
        <v>24</v>
      </c>
      <c r="H202" s="1472" t="s">
        <v>25</v>
      </c>
      <c r="I202" s="1460" t="s">
        <v>24</v>
      </c>
      <c r="J202" s="1472" t="s">
        <v>25</v>
      </c>
      <c r="K202" s="1460" t="s">
        <v>24</v>
      </c>
      <c r="L202" s="1472" t="s">
        <v>25</v>
      </c>
      <c r="M202" s="1460" t="s">
        <v>24</v>
      </c>
      <c r="N202" s="1472" t="s">
        <v>25</v>
      </c>
      <c r="O202" s="1460" t="s">
        <v>24</v>
      </c>
      <c r="P202" s="1472" t="s">
        <v>25</v>
      </c>
      <c r="Q202" s="1460" t="s">
        <v>24</v>
      </c>
      <c r="R202" s="1472" t="s">
        <v>25</v>
      </c>
      <c r="S202" s="1484" t="s">
        <v>24</v>
      </c>
      <c r="T202" s="1483" t="s">
        <v>25</v>
      </c>
      <c r="U202" s="1484" t="s">
        <v>24</v>
      </c>
      <c r="V202" s="1454" t="s">
        <v>25</v>
      </c>
      <c r="W202" s="2956"/>
      <c r="X202" s="3034"/>
      <c r="Y202" s="3034"/>
      <c r="Z202" s="3040"/>
      <c r="AA202" s="2705"/>
      <c r="AB202" s="2959"/>
      <c r="AC202" s="3024"/>
      <c r="AD202" s="3024"/>
      <c r="AE202" s="3025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897" t="s">
        <v>239</v>
      </c>
      <c r="C203" s="2898"/>
      <c r="D203" s="428">
        <f t="shared" ref="D203:D245" si="121">SUM(E203+F203)</f>
        <v>35</v>
      </c>
      <c r="E203" s="429">
        <f t="shared" ref="E203:E219" si="122">SUM(G203+I203+K203+M203+O203+Q203+S203+U203)</f>
        <v>14</v>
      </c>
      <c r="F203" s="1421">
        <f t="shared" ref="F203:F219" si="123">SUM(H203+J203+L203+N203+P203+R203+T203+V203)</f>
        <v>21</v>
      </c>
      <c r="G203" s="431">
        <v>4</v>
      </c>
      <c r="H203" s="432">
        <v>0</v>
      </c>
      <c r="I203" s="1357">
        <v>0</v>
      </c>
      <c r="J203" s="432">
        <v>0</v>
      </c>
      <c r="K203" s="1357">
        <v>0</v>
      </c>
      <c r="L203" s="432">
        <v>0</v>
      </c>
      <c r="M203" s="1357">
        <v>1</v>
      </c>
      <c r="N203" s="432">
        <v>0</v>
      </c>
      <c r="O203" s="1357">
        <v>2</v>
      </c>
      <c r="P203" s="432">
        <v>3</v>
      </c>
      <c r="Q203" s="1357">
        <v>1</v>
      </c>
      <c r="R203" s="432">
        <v>4</v>
      </c>
      <c r="S203" s="1357">
        <v>6</v>
      </c>
      <c r="T203" s="432">
        <v>12</v>
      </c>
      <c r="U203" s="1357">
        <v>0</v>
      </c>
      <c r="V203" s="1358">
        <v>2</v>
      </c>
      <c r="W203" s="433">
        <v>0</v>
      </c>
      <c r="X203" s="434">
        <v>0</v>
      </c>
      <c r="Y203" s="434"/>
      <c r="Z203" s="1528">
        <v>0</v>
      </c>
      <c r="AA203" s="434">
        <v>0</v>
      </c>
      <c r="AB203" s="434">
        <v>0</v>
      </c>
      <c r="AC203" s="434">
        <v>0</v>
      </c>
      <c r="AD203" s="434">
        <v>0</v>
      </c>
      <c r="AE203" s="1529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145</v>
      </c>
      <c r="E204" s="436">
        <f t="shared" si="122"/>
        <v>65</v>
      </c>
      <c r="F204" s="437">
        <f t="shared" si="123"/>
        <v>80</v>
      </c>
      <c r="G204" s="438">
        <v>1</v>
      </c>
      <c r="H204" s="439">
        <v>1</v>
      </c>
      <c r="I204" s="440">
        <v>1</v>
      </c>
      <c r="J204" s="439">
        <v>1</v>
      </c>
      <c r="K204" s="440">
        <v>2</v>
      </c>
      <c r="L204" s="439">
        <v>1</v>
      </c>
      <c r="M204" s="440">
        <v>2</v>
      </c>
      <c r="N204" s="439">
        <v>1</v>
      </c>
      <c r="O204" s="440">
        <v>4</v>
      </c>
      <c r="P204" s="439">
        <v>3</v>
      </c>
      <c r="Q204" s="440">
        <v>7</v>
      </c>
      <c r="R204" s="439">
        <v>6</v>
      </c>
      <c r="S204" s="440">
        <v>22</v>
      </c>
      <c r="T204" s="439">
        <v>30</v>
      </c>
      <c r="U204" s="440">
        <v>26</v>
      </c>
      <c r="V204" s="441">
        <v>37</v>
      </c>
      <c r="W204" s="442">
        <v>26</v>
      </c>
      <c r="X204" s="443">
        <v>37</v>
      </c>
      <c r="Y204" s="443">
        <v>26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/>
      <c r="AB205" s="453"/>
      <c r="AC205" s="453"/>
      <c r="AD205" s="453"/>
      <c r="AE205" s="449"/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/>
      <c r="AB206" s="462"/>
      <c r="AC206" s="462"/>
      <c r="AD206" s="462"/>
      <c r="AE206" s="458"/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/>
      <c r="AB207" s="462"/>
      <c r="AC207" s="462"/>
      <c r="AD207" s="462"/>
      <c r="AE207" s="458"/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/>
      <c r="AB208" s="469"/>
      <c r="AC208" s="469"/>
      <c r="AD208" s="469"/>
      <c r="AE208" s="465"/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82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/>
      <c r="AB209" s="443"/>
      <c r="AC209" s="443"/>
      <c r="AD209" s="443"/>
      <c r="AE209" s="439"/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3022" t="s">
        <v>247</v>
      </c>
      <c r="B210" s="2361" t="s">
        <v>242</v>
      </c>
      <c r="C210" s="2361"/>
      <c r="D210" s="475">
        <f t="shared" si="121"/>
        <v>18</v>
      </c>
      <c r="E210" s="476">
        <f>SUM(G210+I210+K210+M210+O210+Q210+S210+U210)</f>
        <v>12</v>
      </c>
      <c r="F210" s="1361">
        <f t="shared" si="123"/>
        <v>6</v>
      </c>
      <c r="G210" s="431">
        <v>1</v>
      </c>
      <c r="H210" s="432">
        <v>1</v>
      </c>
      <c r="I210" s="1357"/>
      <c r="J210" s="432"/>
      <c r="K210" s="1357">
        <v>1</v>
      </c>
      <c r="L210" s="432"/>
      <c r="M210" s="1357"/>
      <c r="N210" s="432"/>
      <c r="O210" s="1357">
        <v>1</v>
      </c>
      <c r="P210" s="432"/>
      <c r="Q210" s="1357">
        <v>3</v>
      </c>
      <c r="R210" s="432"/>
      <c r="S210" s="1357">
        <v>5</v>
      </c>
      <c r="T210" s="432">
        <v>3</v>
      </c>
      <c r="U210" s="1357">
        <v>1</v>
      </c>
      <c r="V210" s="1358">
        <v>2</v>
      </c>
      <c r="W210" s="433">
        <v>0</v>
      </c>
      <c r="X210" s="434">
        <v>0</v>
      </c>
      <c r="Y210" s="434">
        <v>0</v>
      </c>
      <c r="Z210" s="453">
        <v>0</v>
      </c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10</v>
      </c>
      <c r="E211" s="455">
        <f t="shared" si="122"/>
        <v>7</v>
      </c>
      <c r="F211" s="456">
        <f t="shared" si="123"/>
        <v>3</v>
      </c>
      <c r="G211" s="457"/>
      <c r="H211" s="458">
        <v>2</v>
      </c>
      <c r="I211" s="459"/>
      <c r="J211" s="458"/>
      <c r="K211" s="459"/>
      <c r="L211" s="458"/>
      <c r="M211" s="459"/>
      <c r="N211" s="458"/>
      <c r="O211" s="459"/>
      <c r="P211" s="458"/>
      <c r="Q211" s="459">
        <v>3</v>
      </c>
      <c r="R211" s="458">
        <v>1</v>
      </c>
      <c r="S211" s="459">
        <v>4</v>
      </c>
      <c r="T211" s="458"/>
      <c r="U211" s="459"/>
      <c r="V211" s="460"/>
      <c r="W211" s="461">
        <v>0</v>
      </c>
      <c r="X211" s="462">
        <v>0</v>
      </c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14</v>
      </c>
      <c r="E212" s="455">
        <f t="shared" si="122"/>
        <v>10</v>
      </c>
      <c r="F212" s="456">
        <f t="shared" si="123"/>
        <v>4</v>
      </c>
      <c r="G212" s="457">
        <v>1</v>
      </c>
      <c r="H212" s="458"/>
      <c r="I212" s="459"/>
      <c r="J212" s="458"/>
      <c r="K212" s="459">
        <v>1</v>
      </c>
      <c r="L212" s="458"/>
      <c r="M212" s="459"/>
      <c r="N212" s="458"/>
      <c r="O212" s="459">
        <v>1</v>
      </c>
      <c r="P212" s="458"/>
      <c r="Q212" s="459">
        <v>1</v>
      </c>
      <c r="R212" s="458"/>
      <c r="S212" s="459">
        <v>5</v>
      </c>
      <c r="T212" s="458">
        <v>3</v>
      </c>
      <c r="U212" s="459">
        <v>1</v>
      </c>
      <c r="V212" s="460">
        <v>1</v>
      </c>
      <c r="W212" s="461">
        <v>0</v>
      </c>
      <c r="X212" s="462">
        <v>0</v>
      </c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4</v>
      </c>
      <c r="E213" s="455">
        <f t="shared" si="122"/>
        <v>4</v>
      </c>
      <c r="F213" s="456">
        <f t="shared" si="123"/>
        <v>0</v>
      </c>
      <c r="G213" s="464"/>
      <c r="H213" s="465"/>
      <c r="I213" s="466"/>
      <c r="J213" s="465"/>
      <c r="K213" s="466"/>
      <c r="L213" s="465"/>
      <c r="M213" s="466"/>
      <c r="N213" s="465"/>
      <c r="O213" s="466"/>
      <c r="P213" s="465"/>
      <c r="Q213" s="466">
        <v>1</v>
      </c>
      <c r="R213" s="465"/>
      <c r="S213" s="466">
        <v>3</v>
      </c>
      <c r="T213" s="465"/>
      <c r="U213" s="466"/>
      <c r="V213" s="467"/>
      <c r="W213" s="461">
        <v>0</v>
      </c>
      <c r="X213" s="462">
        <v>0</v>
      </c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82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378"/>
      <c r="X214" s="1379"/>
      <c r="Y214" s="1380"/>
      <c r="Z214" s="1380"/>
      <c r="AA214" s="1184"/>
      <c r="AB214" s="1379"/>
      <c r="AC214" s="1379"/>
      <c r="AD214" s="1379"/>
      <c r="AE214" s="1376"/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3022" t="s">
        <v>80</v>
      </c>
      <c r="B215" s="2361" t="s">
        <v>242</v>
      </c>
      <c r="C215" s="2361"/>
      <c r="D215" s="475">
        <f t="shared" si="121"/>
        <v>12</v>
      </c>
      <c r="E215" s="476">
        <f t="shared" si="122"/>
        <v>4</v>
      </c>
      <c r="F215" s="1361">
        <f t="shared" si="123"/>
        <v>8</v>
      </c>
      <c r="G215" s="431"/>
      <c r="H215" s="432"/>
      <c r="I215" s="1357"/>
      <c r="J215" s="432"/>
      <c r="K215" s="1357"/>
      <c r="L215" s="432"/>
      <c r="M215" s="1357"/>
      <c r="N215" s="432"/>
      <c r="O215" s="1357">
        <v>1</v>
      </c>
      <c r="P215" s="432">
        <v>1</v>
      </c>
      <c r="Q215" s="1357">
        <v>1</v>
      </c>
      <c r="R215" s="432">
        <v>2</v>
      </c>
      <c r="S215" s="1357">
        <v>1</v>
      </c>
      <c r="T215" s="432">
        <v>4</v>
      </c>
      <c r="U215" s="1357">
        <v>1</v>
      </c>
      <c r="V215" s="1358">
        <v>1</v>
      </c>
      <c r="W215" s="433">
        <v>1</v>
      </c>
      <c r="X215" s="434">
        <v>0</v>
      </c>
      <c r="Y215" s="434">
        <v>0</v>
      </c>
      <c r="Z215" s="453">
        <v>0</v>
      </c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10</v>
      </c>
      <c r="E216" s="455">
        <f t="shared" si="122"/>
        <v>6</v>
      </c>
      <c r="F216" s="456">
        <f t="shared" si="123"/>
        <v>4</v>
      </c>
      <c r="G216" s="457"/>
      <c r="H216" s="458"/>
      <c r="I216" s="459"/>
      <c r="J216" s="458"/>
      <c r="K216" s="459"/>
      <c r="L216" s="458"/>
      <c r="M216" s="459"/>
      <c r="N216" s="458"/>
      <c r="O216" s="459">
        <v>1</v>
      </c>
      <c r="P216" s="458"/>
      <c r="Q216" s="459">
        <v>1</v>
      </c>
      <c r="R216" s="458">
        <v>1</v>
      </c>
      <c r="S216" s="459">
        <v>1</v>
      </c>
      <c r="T216" s="458">
        <v>3</v>
      </c>
      <c r="U216" s="459">
        <v>3</v>
      </c>
      <c r="V216" s="460"/>
      <c r="W216" s="461">
        <v>0</v>
      </c>
      <c r="X216" s="462">
        <v>0</v>
      </c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10</v>
      </c>
      <c r="E217" s="455">
        <f t="shared" si="122"/>
        <v>4</v>
      </c>
      <c r="F217" s="456">
        <f t="shared" si="123"/>
        <v>6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>
        <v>1</v>
      </c>
      <c r="R217" s="458">
        <v>2</v>
      </c>
      <c r="S217" s="459">
        <v>1</v>
      </c>
      <c r="T217" s="458">
        <v>3</v>
      </c>
      <c r="U217" s="459">
        <v>2</v>
      </c>
      <c r="V217" s="460">
        <v>1</v>
      </c>
      <c r="W217" s="461">
        <v>1</v>
      </c>
      <c r="X217" s="462">
        <v>0</v>
      </c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4</v>
      </c>
      <c r="E218" s="455">
        <f>SUM(G218+I218+K218+M218+O218+Q218+S218+U218)</f>
        <v>3</v>
      </c>
      <c r="F218" s="456">
        <f t="shared" si="123"/>
        <v>1</v>
      </c>
      <c r="G218" s="464"/>
      <c r="H218" s="465"/>
      <c r="I218" s="466"/>
      <c r="J218" s="465"/>
      <c r="K218" s="466"/>
      <c r="L218" s="465"/>
      <c r="M218" s="466"/>
      <c r="N218" s="465"/>
      <c r="O218" s="466">
        <v>1</v>
      </c>
      <c r="P218" s="465"/>
      <c r="Q218" s="466">
        <v>1</v>
      </c>
      <c r="R218" s="465"/>
      <c r="S218" s="466">
        <v>1</v>
      </c>
      <c r="T218" s="465">
        <v>1</v>
      </c>
      <c r="U218" s="466"/>
      <c r="V218" s="467"/>
      <c r="W218" s="461">
        <v>0</v>
      </c>
      <c r="X218" s="462">
        <v>0</v>
      </c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828"/>
      <c r="B219" s="2827" t="s">
        <v>246</v>
      </c>
      <c r="C219" s="2827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378"/>
      <c r="X219" s="1379"/>
      <c r="Y219" s="1380"/>
      <c r="Z219" s="1380"/>
      <c r="AA219" s="1184"/>
      <c r="AB219" s="1379"/>
      <c r="AC219" s="1379"/>
      <c r="AD219" s="1379"/>
      <c r="AE219" s="1376"/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3022" t="s">
        <v>248</v>
      </c>
      <c r="B220" s="2361" t="s">
        <v>242</v>
      </c>
      <c r="C220" s="2361"/>
      <c r="D220" s="475">
        <f>SUM(E220+F220)</f>
        <v>0</v>
      </c>
      <c r="E220" s="476">
        <f>+G220+I220+K220+M220+O220+Q220+S220+U220</f>
        <v>0</v>
      </c>
      <c r="F220" s="1361">
        <f>+H220+J220+L220+N220+P220+R220+T220+V220</f>
        <v>0</v>
      </c>
      <c r="G220" s="431"/>
      <c r="H220" s="432"/>
      <c r="I220" s="1357"/>
      <c r="J220" s="432"/>
      <c r="K220" s="1357"/>
      <c r="L220" s="432"/>
      <c r="M220" s="1357"/>
      <c r="N220" s="432"/>
      <c r="O220" s="1357"/>
      <c r="P220" s="432"/>
      <c r="Q220" s="1357"/>
      <c r="R220" s="432"/>
      <c r="S220" s="1357"/>
      <c r="T220" s="432"/>
      <c r="U220" s="1357"/>
      <c r="V220" s="432"/>
      <c r="W220" s="433"/>
      <c r="X220" s="479"/>
      <c r="Y220" s="434"/>
      <c r="Z220" s="453"/>
      <c r="AA220" s="450"/>
      <c r="AB220" s="453"/>
      <c r="AC220" s="453"/>
      <c r="AD220" s="453"/>
      <c r="AE220" s="449"/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0</v>
      </c>
      <c r="E221" s="455">
        <f>+G221+I221+K221+M221+O221+Q221+S221+U221</f>
        <v>0</v>
      </c>
      <c r="F221" s="456">
        <f t="shared" ref="F221:F224" si="138">+H221+J221+L221+N221+P221+R221+T221+V221</f>
        <v>0</v>
      </c>
      <c r="G221" s="457"/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/>
      <c r="X221" s="480"/>
      <c r="Y221" s="463"/>
      <c r="Z221" s="463"/>
      <c r="AA221" s="459"/>
      <c r="AB221" s="462"/>
      <c r="AC221" s="462"/>
      <c r="AD221" s="462"/>
      <c r="AE221" s="458"/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0</v>
      </c>
      <c r="E222" s="455">
        <f t="shared" ref="E222:E224" si="139">+G222+I222+K222+M222+O222+Q222+S222+U222</f>
        <v>0</v>
      </c>
      <c r="F222" s="456">
        <f>+H222+J222+L222+N222+P222+R222+T222+V222</f>
        <v>0</v>
      </c>
      <c r="G222" s="457"/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/>
      <c r="X222" s="480"/>
      <c r="Y222" s="463"/>
      <c r="Z222" s="463"/>
      <c r="AA222" s="459"/>
      <c r="AB222" s="462"/>
      <c r="AC222" s="462"/>
      <c r="AD222" s="462"/>
      <c r="AE222" s="458"/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0</v>
      </c>
      <c r="E223" s="455">
        <f t="shared" si="139"/>
        <v>0</v>
      </c>
      <c r="F223" s="456">
        <f t="shared" si="138"/>
        <v>0</v>
      </c>
      <c r="G223" s="464"/>
      <c r="H223" s="465"/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/>
      <c r="X223" s="480"/>
      <c r="Y223" s="463"/>
      <c r="Z223" s="463"/>
      <c r="AA223" s="459"/>
      <c r="AB223" s="462"/>
      <c r="AC223" s="462"/>
      <c r="AD223" s="462"/>
      <c r="AE223" s="458"/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828"/>
      <c r="B224" s="2827" t="s">
        <v>246</v>
      </c>
      <c r="C224" s="2827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/>
      <c r="X224" s="1380"/>
      <c r="Y224" s="1380"/>
      <c r="Z224" s="1380"/>
      <c r="AA224" s="1184"/>
      <c r="AB224" s="1379"/>
      <c r="AC224" s="1379"/>
      <c r="AD224" s="1379"/>
      <c r="AE224" s="1376"/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3022" t="s">
        <v>249</v>
      </c>
      <c r="B225" s="2361" t="s">
        <v>242</v>
      </c>
      <c r="C225" s="2361"/>
      <c r="D225" s="445">
        <f t="shared" si="121"/>
        <v>4</v>
      </c>
      <c r="E225" s="446">
        <f t="shared" ref="E225:F279" si="140">SUM(G225+I225+K225+M225+O225+Q225+S225+U225)</f>
        <v>2</v>
      </c>
      <c r="F225" s="447">
        <f t="shared" si="140"/>
        <v>2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/>
      <c r="Q225" s="450"/>
      <c r="R225" s="449"/>
      <c r="S225" s="450">
        <v>2</v>
      </c>
      <c r="T225" s="449">
        <v>1</v>
      </c>
      <c r="U225" s="450"/>
      <c r="V225" s="451">
        <v>1</v>
      </c>
      <c r="W225" s="452">
        <v>0</v>
      </c>
      <c r="X225" s="453">
        <v>0</v>
      </c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4</v>
      </c>
      <c r="E226" s="455">
        <f t="shared" si="140"/>
        <v>1</v>
      </c>
      <c r="F226" s="456">
        <f t="shared" si="140"/>
        <v>3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/>
      <c r="T226" s="458">
        <v>3</v>
      </c>
      <c r="U226" s="459">
        <v>1</v>
      </c>
      <c r="V226" s="460"/>
      <c r="W226" s="461">
        <v>0</v>
      </c>
      <c r="X226" s="462">
        <v>0</v>
      </c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5</v>
      </c>
      <c r="E227" s="455">
        <f t="shared" si="140"/>
        <v>3</v>
      </c>
      <c r="F227" s="456">
        <f t="shared" si="140"/>
        <v>2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/>
      <c r="S227" s="459">
        <v>2</v>
      </c>
      <c r="T227" s="458">
        <v>1</v>
      </c>
      <c r="U227" s="459">
        <v>1</v>
      </c>
      <c r="V227" s="460">
        <v>1</v>
      </c>
      <c r="W227" s="461">
        <v>0</v>
      </c>
      <c r="X227" s="462">
        <v>0</v>
      </c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5</v>
      </c>
      <c r="E228" s="455">
        <f t="shared" si="140"/>
        <v>3</v>
      </c>
      <c r="F228" s="456">
        <f t="shared" si="140"/>
        <v>2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/>
      <c r="S228" s="466">
        <v>2</v>
      </c>
      <c r="T228" s="465">
        <v>1</v>
      </c>
      <c r="U228" s="466">
        <v>1</v>
      </c>
      <c r="V228" s="467">
        <v>1</v>
      </c>
      <c r="W228" s="468">
        <v>0</v>
      </c>
      <c r="X228" s="469">
        <v>0</v>
      </c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82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1380"/>
      <c r="Z229" s="1380"/>
      <c r="AA229" s="1184"/>
      <c r="AB229" s="1379"/>
      <c r="AC229" s="1379"/>
      <c r="AD229" s="1379"/>
      <c r="AE229" s="1376"/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3022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361">
        <f t="shared" si="140"/>
        <v>0</v>
      </c>
      <c r="G230" s="431"/>
      <c r="H230" s="432"/>
      <c r="I230" s="1357"/>
      <c r="J230" s="432"/>
      <c r="K230" s="1357"/>
      <c r="L230" s="432"/>
      <c r="M230" s="1357"/>
      <c r="N230" s="432"/>
      <c r="O230" s="1357"/>
      <c r="P230" s="432"/>
      <c r="Q230" s="1357"/>
      <c r="R230" s="432"/>
      <c r="S230" s="1357"/>
      <c r="T230" s="432"/>
      <c r="U230" s="1357"/>
      <c r="V230" s="1358"/>
      <c r="W230" s="484"/>
      <c r="X230" s="479"/>
      <c r="Y230" s="434"/>
      <c r="Z230" s="453"/>
      <c r="AA230" s="450"/>
      <c r="AB230" s="453"/>
      <c r="AC230" s="453"/>
      <c r="AD230" s="453"/>
      <c r="AE230" s="449"/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27</v>
      </c>
      <c r="E231" s="455">
        <f t="shared" si="140"/>
        <v>10</v>
      </c>
      <c r="F231" s="456">
        <f t="shared" si="140"/>
        <v>17</v>
      </c>
      <c r="G231" s="457"/>
      <c r="H231" s="458"/>
      <c r="I231" s="459"/>
      <c r="J231" s="458"/>
      <c r="K231" s="459"/>
      <c r="L231" s="458"/>
      <c r="M231" s="459">
        <v>2</v>
      </c>
      <c r="N231" s="458"/>
      <c r="O231" s="459">
        <v>4</v>
      </c>
      <c r="P231" s="458">
        <v>1</v>
      </c>
      <c r="Q231" s="459">
        <v>2</v>
      </c>
      <c r="R231" s="458">
        <v>14</v>
      </c>
      <c r="S231" s="459">
        <v>2</v>
      </c>
      <c r="T231" s="458">
        <v>2</v>
      </c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1</v>
      </c>
      <c r="E232" s="455">
        <f t="shared" si="140"/>
        <v>0</v>
      </c>
      <c r="F232" s="456">
        <f t="shared" si="140"/>
        <v>1</v>
      </c>
      <c r="G232" s="457"/>
      <c r="H232" s="458"/>
      <c r="I232" s="459"/>
      <c r="J232" s="458"/>
      <c r="K232" s="459"/>
      <c r="L232" s="458"/>
      <c r="M232" s="459"/>
      <c r="N232" s="458">
        <v>1</v>
      </c>
      <c r="O232" s="459"/>
      <c r="P232" s="458"/>
      <c r="Q232" s="459"/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0</v>
      </c>
      <c r="E233" s="455">
        <f t="shared" si="140"/>
        <v>0</v>
      </c>
      <c r="F233" s="456">
        <f t="shared" si="140"/>
        <v>0</v>
      </c>
      <c r="G233" s="464"/>
      <c r="H233" s="465"/>
      <c r="I233" s="466"/>
      <c r="J233" s="465"/>
      <c r="K233" s="466"/>
      <c r="L233" s="465"/>
      <c r="M233" s="466"/>
      <c r="N233" s="465"/>
      <c r="O233" s="466"/>
      <c r="P233" s="465"/>
      <c r="Q233" s="466"/>
      <c r="R233" s="465"/>
      <c r="S233" s="466"/>
      <c r="T233" s="465"/>
      <c r="U233" s="466"/>
      <c r="V233" s="467"/>
      <c r="W233" s="485"/>
      <c r="X233" s="480"/>
      <c r="Y233" s="463"/>
      <c r="Z233" s="463"/>
      <c r="AA233" s="459"/>
      <c r="AB233" s="462"/>
      <c r="AC233" s="462"/>
      <c r="AD233" s="462"/>
      <c r="AE233" s="458"/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828"/>
      <c r="B234" s="2827" t="s">
        <v>246</v>
      </c>
      <c r="C234" s="2827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530"/>
      <c r="X234" s="1380"/>
      <c r="Y234" s="1380"/>
      <c r="Z234" s="1380"/>
      <c r="AA234" s="1184"/>
      <c r="AB234" s="1379"/>
      <c r="AC234" s="1379"/>
      <c r="AD234" s="1379"/>
      <c r="AE234" s="1376"/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3023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361">
        <f t="shared" si="140"/>
        <v>0</v>
      </c>
      <c r="G235" s="431"/>
      <c r="H235" s="432"/>
      <c r="I235" s="1357"/>
      <c r="J235" s="432"/>
      <c r="K235" s="1357"/>
      <c r="L235" s="432"/>
      <c r="M235" s="1357"/>
      <c r="N235" s="432"/>
      <c r="O235" s="1357"/>
      <c r="P235" s="432"/>
      <c r="Q235" s="1357"/>
      <c r="R235" s="432"/>
      <c r="S235" s="1357"/>
      <c r="T235" s="432"/>
      <c r="U235" s="1357"/>
      <c r="V235" s="1358"/>
      <c r="W235" s="487"/>
      <c r="X235" s="488"/>
      <c r="Y235" s="434"/>
      <c r="Z235" s="453"/>
      <c r="AA235" s="450"/>
      <c r="AB235" s="453"/>
      <c r="AC235" s="453"/>
      <c r="AD235" s="453"/>
      <c r="AE235" s="449"/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8</v>
      </c>
      <c r="E236" s="455">
        <f t="shared" si="140"/>
        <v>4</v>
      </c>
      <c r="F236" s="456">
        <f t="shared" si="140"/>
        <v>4</v>
      </c>
      <c r="G236" s="457"/>
      <c r="H236" s="458"/>
      <c r="I236" s="459"/>
      <c r="J236" s="458"/>
      <c r="K236" s="459"/>
      <c r="L236" s="458"/>
      <c r="M236" s="459">
        <v>1</v>
      </c>
      <c r="N236" s="458"/>
      <c r="O236" s="459">
        <v>1</v>
      </c>
      <c r="P236" s="458"/>
      <c r="Q236" s="459">
        <v>1</v>
      </c>
      <c r="R236" s="458">
        <v>4</v>
      </c>
      <c r="S236" s="459">
        <v>1</v>
      </c>
      <c r="T236" s="458"/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/>
      <c r="AD237" s="462"/>
      <c r="AE237" s="458"/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/>
      <c r="AD238" s="462"/>
      <c r="AE238" s="458"/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826"/>
      <c r="B239" s="2827" t="s">
        <v>246</v>
      </c>
      <c r="C239" s="2827"/>
      <c r="D239" s="1369">
        <f t="shared" si="121"/>
        <v>0</v>
      </c>
      <c r="E239" s="1370">
        <f>SUM(G239+I239+K239+M239+O239+Q239+S239+U239)</f>
        <v>0</v>
      </c>
      <c r="F239" s="1189">
        <f t="shared" si="140"/>
        <v>0</v>
      </c>
      <c r="G239" s="1531"/>
      <c r="H239" s="1376"/>
      <c r="I239" s="1184"/>
      <c r="J239" s="1376"/>
      <c r="K239" s="1184"/>
      <c r="L239" s="1376"/>
      <c r="M239" s="1184"/>
      <c r="N239" s="1376"/>
      <c r="O239" s="1184"/>
      <c r="P239" s="1376"/>
      <c r="Q239" s="1184"/>
      <c r="R239" s="1376"/>
      <c r="S239" s="1184"/>
      <c r="T239" s="1376"/>
      <c r="U239" s="1184"/>
      <c r="V239" s="1191"/>
      <c r="W239" s="1530"/>
      <c r="X239" s="1380"/>
      <c r="Y239" s="1380"/>
      <c r="Z239" s="1380"/>
      <c r="AA239" s="1184"/>
      <c r="AB239" s="1379"/>
      <c r="AC239" s="1379"/>
      <c r="AD239" s="1379"/>
      <c r="AE239" s="1376"/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3022" t="s">
        <v>87</v>
      </c>
      <c r="B240" s="2361" t="s">
        <v>242</v>
      </c>
      <c r="C240" s="2361"/>
      <c r="D240" s="445">
        <f t="shared" si="121"/>
        <v>17</v>
      </c>
      <c r="E240" s="446">
        <f>SUM(G240+I240+K240+M240+O240+Q240+S240+U240)</f>
        <v>4</v>
      </c>
      <c r="F240" s="447">
        <f t="shared" si="140"/>
        <v>13</v>
      </c>
      <c r="G240" s="448"/>
      <c r="H240" s="449"/>
      <c r="I240" s="450"/>
      <c r="J240" s="449"/>
      <c r="K240" s="450"/>
      <c r="L240" s="449"/>
      <c r="M240" s="450"/>
      <c r="N240" s="449"/>
      <c r="O240" s="450"/>
      <c r="P240" s="449">
        <v>1</v>
      </c>
      <c r="Q240" s="450"/>
      <c r="R240" s="449">
        <v>1</v>
      </c>
      <c r="S240" s="450">
        <v>3</v>
      </c>
      <c r="T240" s="449">
        <v>9</v>
      </c>
      <c r="U240" s="450">
        <v>1</v>
      </c>
      <c r="V240" s="451">
        <v>2</v>
      </c>
      <c r="W240" s="452">
        <v>0</v>
      </c>
      <c r="X240" s="453">
        <v>0</v>
      </c>
      <c r="Y240" s="453">
        <v>0</v>
      </c>
      <c r="Z240" s="453">
        <v>0</v>
      </c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14</v>
      </c>
      <c r="E241" s="455">
        <f t="shared" si="140"/>
        <v>3</v>
      </c>
      <c r="F241" s="456">
        <f t="shared" si="140"/>
        <v>11</v>
      </c>
      <c r="G241" s="457">
        <v>1</v>
      </c>
      <c r="H241" s="458"/>
      <c r="I241" s="459"/>
      <c r="J241" s="458"/>
      <c r="K241" s="459"/>
      <c r="L241" s="458"/>
      <c r="M241" s="459"/>
      <c r="N241" s="458"/>
      <c r="O241" s="459"/>
      <c r="P241" s="458"/>
      <c r="Q241" s="459">
        <v>1</v>
      </c>
      <c r="R241" s="458"/>
      <c r="S241" s="459">
        <v>1</v>
      </c>
      <c r="T241" s="458">
        <v>11</v>
      </c>
      <c r="U241" s="459"/>
      <c r="V241" s="460"/>
      <c r="W241" s="461">
        <v>0</v>
      </c>
      <c r="X241" s="462">
        <v>0</v>
      </c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17</v>
      </c>
      <c r="E242" s="455">
        <f t="shared" si="140"/>
        <v>4</v>
      </c>
      <c r="F242" s="456">
        <f t="shared" si="140"/>
        <v>13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>
        <v>1</v>
      </c>
      <c r="Q242" s="459"/>
      <c r="R242" s="458">
        <v>1</v>
      </c>
      <c r="S242" s="459">
        <v>3</v>
      </c>
      <c r="T242" s="458">
        <v>9</v>
      </c>
      <c r="U242" s="459">
        <v>1</v>
      </c>
      <c r="V242" s="460">
        <v>2</v>
      </c>
      <c r="W242" s="461">
        <v>0</v>
      </c>
      <c r="X242" s="462">
        <v>0</v>
      </c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2</v>
      </c>
      <c r="E243" s="455">
        <f t="shared" si="140"/>
        <v>2</v>
      </c>
      <c r="F243" s="456">
        <f t="shared" si="140"/>
        <v>0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>
        <v>1</v>
      </c>
      <c r="R243" s="465"/>
      <c r="S243" s="466"/>
      <c r="T243" s="465"/>
      <c r="U243" s="466">
        <v>1</v>
      </c>
      <c r="V243" s="467"/>
      <c r="W243" s="468">
        <v>0</v>
      </c>
      <c r="X243" s="469">
        <v>0</v>
      </c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82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/>
      <c r="X244" s="443"/>
      <c r="Y244" s="474"/>
      <c r="Z244" s="474"/>
      <c r="AA244" s="1184"/>
      <c r="AB244" s="1379"/>
      <c r="AC244" s="1379"/>
      <c r="AD244" s="1379"/>
      <c r="AE244" s="1376"/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3022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361">
        <f t="shared" si="140"/>
        <v>0</v>
      </c>
      <c r="G245" s="493"/>
      <c r="H245" s="494"/>
      <c r="I245" s="1362"/>
      <c r="J245" s="494"/>
      <c r="K245" s="1362"/>
      <c r="L245" s="494"/>
      <c r="M245" s="496"/>
      <c r="N245" s="497"/>
      <c r="O245" s="496"/>
      <c r="P245" s="497"/>
      <c r="Q245" s="1357"/>
      <c r="R245" s="432"/>
      <c r="S245" s="1357"/>
      <c r="T245" s="432"/>
      <c r="U245" s="1357"/>
      <c r="V245" s="1358"/>
      <c r="W245" s="433"/>
      <c r="X245" s="434"/>
      <c r="Y245" s="434"/>
      <c r="Z245" s="453"/>
      <c r="AA245" s="450"/>
      <c r="AB245" s="453"/>
      <c r="AC245" s="453"/>
      <c r="AD245" s="453"/>
      <c r="AE245" s="449"/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532">
        <f t="shared" si="140"/>
        <v>0</v>
      </c>
      <c r="F246" s="1533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/>
      <c r="AD246" s="462"/>
      <c r="AE246" s="458"/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532">
        <f t="shared" si="140"/>
        <v>0</v>
      </c>
      <c r="F247" s="1533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/>
      <c r="AD247" s="462"/>
      <c r="AE247" s="458"/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532">
        <f t="shared" si="140"/>
        <v>0</v>
      </c>
      <c r="F248" s="1533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/>
      <c r="AD248" s="462"/>
      <c r="AE248" s="458"/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828"/>
      <c r="B249" s="2827" t="s">
        <v>246</v>
      </c>
      <c r="C249" s="2827"/>
      <c r="D249" s="471">
        <f t="shared" si="145"/>
        <v>0</v>
      </c>
      <c r="E249" s="1534">
        <f t="shared" si="140"/>
        <v>0</v>
      </c>
      <c r="F249" s="1535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378"/>
      <c r="X249" s="1379"/>
      <c r="Y249" s="1380"/>
      <c r="Z249" s="1380"/>
      <c r="AA249" s="1184"/>
      <c r="AB249" s="1379"/>
      <c r="AC249" s="1379"/>
      <c r="AD249" s="1379"/>
      <c r="AE249" s="1376"/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3020" t="s">
        <v>253</v>
      </c>
      <c r="B250" s="2361" t="s">
        <v>242</v>
      </c>
      <c r="C250" s="2361"/>
      <c r="D250" s="445">
        <f t="shared" si="145"/>
        <v>14</v>
      </c>
      <c r="E250" s="1536">
        <f t="shared" si="140"/>
        <v>5</v>
      </c>
      <c r="F250" s="1537">
        <f t="shared" si="140"/>
        <v>9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4</v>
      </c>
      <c r="T250" s="449">
        <v>8</v>
      </c>
      <c r="U250" s="450">
        <v>1</v>
      </c>
      <c r="V250" s="451">
        <v>1</v>
      </c>
      <c r="W250" s="452">
        <v>0</v>
      </c>
      <c r="X250" s="453">
        <v>0</v>
      </c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28</v>
      </c>
      <c r="E251" s="1532">
        <f t="shared" si="140"/>
        <v>4</v>
      </c>
      <c r="F251" s="1533">
        <f t="shared" si="140"/>
        <v>24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1</v>
      </c>
      <c r="T251" s="458">
        <v>18</v>
      </c>
      <c r="U251" s="459">
        <v>3</v>
      </c>
      <c r="V251" s="460">
        <v>6</v>
      </c>
      <c r="W251" s="461">
        <v>4</v>
      </c>
      <c r="X251" s="462">
        <v>2</v>
      </c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19</v>
      </c>
      <c r="E252" s="1532">
        <f t="shared" si="140"/>
        <v>5</v>
      </c>
      <c r="F252" s="1533">
        <f t="shared" si="140"/>
        <v>14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4</v>
      </c>
      <c r="T252" s="458">
        <v>11</v>
      </c>
      <c r="U252" s="459">
        <v>1</v>
      </c>
      <c r="V252" s="460">
        <v>3</v>
      </c>
      <c r="W252" s="461">
        <v>0</v>
      </c>
      <c r="X252" s="462">
        <v>0</v>
      </c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14</v>
      </c>
      <c r="E253" s="1532">
        <f t="shared" si="140"/>
        <v>3</v>
      </c>
      <c r="F253" s="1533">
        <f t="shared" si="140"/>
        <v>11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>
        <v>8</v>
      </c>
      <c r="U253" s="466">
        <v>3</v>
      </c>
      <c r="V253" s="467">
        <v>3</v>
      </c>
      <c r="W253" s="461">
        <v>2</v>
      </c>
      <c r="X253" s="462"/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828"/>
      <c r="B254" s="2827" t="s">
        <v>246</v>
      </c>
      <c r="C254" s="2827"/>
      <c r="D254" s="471">
        <f t="shared" si="145"/>
        <v>0</v>
      </c>
      <c r="E254" s="1534">
        <f t="shared" si="140"/>
        <v>0</v>
      </c>
      <c r="F254" s="1535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378"/>
      <c r="X254" s="1538"/>
      <c r="Y254" s="1539"/>
      <c r="Z254" s="1539"/>
      <c r="AA254" s="1184"/>
      <c r="AB254" s="1538"/>
      <c r="AC254" s="1538"/>
      <c r="AD254" s="1538"/>
      <c r="AE254" s="1540"/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3021" t="s">
        <v>254</v>
      </c>
      <c r="B255" s="2361" t="s">
        <v>242</v>
      </c>
      <c r="C255" s="2361"/>
      <c r="D255" s="445">
        <f t="shared" si="145"/>
        <v>0</v>
      </c>
      <c r="E255" s="1536">
        <f t="shared" si="140"/>
        <v>0</v>
      </c>
      <c r="F255" s="1537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532">
        <f t="shared" si="140"/>
        <v>0</v>
      </c>
      <c r="F256" s="1533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532">
        <f t="shared" si="140"/>
        <v>0</v>
      </c>
      <c r="F257" s="1533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541">
        <f t="shared" si="140"/>
        <v>0</v>
      </c>
      <c r="F258" s="1542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826"/>
      <c r="B259" s="2827" t="s">
        <v>246</v>
      </c>
      <c r="C259" s="2827"/>
      <c r="D259" s="1369">
        <f t="shared" si="145"/>
        <v>0</v>
      </c>
      <c r="E259" s="1543">
        <f t="shared" si="140"/>
        <v>0</v>
      </c>
      <c r="F259" s="1189">
        <f t="shared" si="140"/>
        <v>0</v>
      </c>
      <c r="G259" s="1372"/>
      <c r="H259" s="1544"/>
      <c r="I259" s="1202"/>
      <c r="J259" s="1544"/>
      <c r="K259" s="1202"/>
      <c r="L259" s="1544"/>
      <c r="M259" s="1202"/>
      <c r="N259" s="1544"/>
      <c r="O259" s="1202"/>
      <c r="P259" s="1544"/>
      <c r="Q259" s="1184"/>
      <c r="R259" s="1540"/>
      <c r="S259" s="1184"/>
      <c r="T259" s="1540"/>
      <c r="U259" s="1184"/>
      <c r="V259" s="1191"/>
      <c r="W259" s="1378"/>
      <c r="X259" s="1538"/>
      <c r="Y259" s="1539"/>
      <c r="Z259" s="1539"/>
      <c r="AA259" s="1184"/>
      <c r="AB259" s="1538"/>
      <c r="AC259" s="1538"/>
      <c r="AD259" s="1538"/>
      <c r="AE259" s="1540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3020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828"/>
      <c r="B264" s="2827" t="s">
        <v>246</v>
      </c>
      <c r="C264" s="2827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378"/>
      <c r="X264" s="1538"/>
      <c r="Y264" s="1539"/>
      <c r="Z264" s="1539"/>
      <c r="AA264" s="1184"/>
      <c r="AB264" s="1538"/>
      <c r="AC264" s="1538"/>
      <c r="AD264" s="1538"/>
      <c r="AE264" s="1540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3020" t="s">
        <v>89</v>
      </c>
      <c r="B265" s="2894" t="s">
        <v>242</v>
      </c>
      <c r="C265" s="2895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828"/>
      <c r="B269" s="2827" t="s">
        <v>246</v>
      </c>
      <c r="C269" s="2827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378"/>
      <c r="X269" s="1538"/>
      <c r="Y269" s="1539"/>
      <c r="Z269" s="1539"/>
      <c r="AA269" s="1184"/>
      <c r="AB269" s="1538"/>
      <c r="AC269" s="1538"/>
      <c r="AD269" s="1538"/>
      <c r="AE269" s="1540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545">
        <f t="shared" si="145"/>
        <v>0</v>
      </c>
      <c r="E270" s="1546">
        <f t="shared" si="140"/>
        <v>0</v>
      </c>
      <c r="F270" s="1547">
        <f t="shared" si="140"/>
        <v>0</v>
      </c>
      <c r="G270" s="1548"/>
      <c r="H270" s="1549"/>
      <c r="I270" s="1550"/>
      <c r="J270" s="1549"/>
      <c r="K270" s="1550"/>
      <c r="L270" s="1549"/>
      <c r="M270" s="1550"/>
      <c r="N270" s="1549"/>
      <c r="O270" s="1550"/>
      <c r="P270" s="1549"/>
      <c r="Q270" s="1550"/>
      <c r="R270" s="1549"/>
      <c r="S270" s="1550"/>
      <c r="T270" s="1549"/>
      <c r="U270" s="1550"/>
      <c r="V270" s="1551"/>
      <c r="W270" s="1552"/>
      <c r="X270" s="1553"/>
      <c r="Y270" s="1553"/>
      <c r="Z270" s="1554"/>
      <c r="AA270" s="1357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1555">
        <f t="shared" si="140"/>
        <v>0</v>
      </c>
      <c r="F271" s="1556">
        <f t="shared" si="140"/>
        <v>0</v>
      </c>
      <c r="G271" s="1557"/>
      <c r="H271" s="1558"/>
      <c r="I271" s="1559"/>
      <c r="J271" s="1558"/>
      <c r="K271" s="1559"/>
      <c r="L271" s="1558"/>
      <c r="M271" s="1559"/>
      <c r="N271" s="1558"/>
      <c r="O271" s="1559"/>
      <c r="P271" s="1558"/>
      <c r="Q271" s="1559"/>
      <c r="R271" s="1558"/>
      <c r="S271" s="1559"/>
      <c r="T271" s="1558"/>
      <c r="U271" s="1559"/>
      <c r="V271" s="1560"/>
      <c r="W271" s="1561"/>
      <c r="X271" s="1562"/>
      <c r="Y271" s="1563"/>
      <c r="Z271" s="535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1555">
        <f t="shared" si="140"/>
        <v>0</v>
      </c>
      <c r="F272" s="1556">
        <f t="shared" si="140"/>
        <v>0</v>
      </c>
      <c r="G272" s="1557"/>
      <c r="H272" s="1558"/>
      <c r="I272" s="1559"/>
      <c r="J272" s="1558"/>
      <c r="K272" s="1559"/>
      <c r="L272" s="1558"/>
      <c r="M272" s="1559"/>
      <c r="N272" s="1558"/>
      <c r="O272" s="1559"/>
      <c r="P272" s="1558"/>
      <c r="Q272" s="1559"/>
      <c r="R272" s="1558"/>
      <c r="S272" s="1559"/>
      <c r="T272" s="1558"/>
      <c r="U272" s="1559"/>
      <c r="V272" s="1560"/>
      <c r="W272" s="1561"/>
      <c r="X272" s="1562"/>
      <c r="Y272" s="1563"/>
      <c r="Z272" s="535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1555">
        <f t="shared" si="140"/>
        <v>0</v>
      </c>
      <c r="F273" s="1556">
        <f t="shared" si="140"/>
        <v>0</v>
      </c>
      <c r="G273" s="1564"/>
      <c r="H273" s="1565"/>
      <c r="I273" s="1566"/>
      <c r="J273" s="1565"/>
      <c r="K273" s="1566"/>
      <c r="L273" s="1565"/>
      <c r="M273" s="1566"/>
      <c r="N273" s="1565"/>
      <c r="O273" s="1566"/>
      <c r="P273" s="1565"/>
      <c r="Q273" s="1566"/>
      <c r="R273" s="1565"/>
      <c r="S273" s="1566"/>
      <c r="T273" s="1565"/>
      <c r="U273" s="1566"/>
      <c r="V273" s="1567"/>
      <c r="W273" s="1568"/>
      <c r="X273" s="1569"/>
      <c r="Y273" s="1563"/>
      <c r="Z273" s="535"/>
      <c r="AA273" s="1568"/>
      <c r="AB273" s="1569"/>
      <c r="AC273" s="1569"/>
      <c r="AD273" s="1569"/>
      <c r="AE273" s="1570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1571">
        <f t="shared" si="140"/>
        <v>0</v>
      </c>
      <c r="F274" s="1572">
        <f t="shared" si="140"/>
        <v>0</v>
      </c>
      <c r="G274" s="1573"/>
      <c r="H274" s="1574"/>
      <c r="I274" s="1575"/>
      <c r="J274" s="1574"/>
      <c r="K274" s="1575"/>
      <c r="L274" s="1574"/>
      <c r="M274" s="1575"/>
      <c r="N274" s="1574"/>
      <c r="O274" s="1575"/>
      <c r="P274" s="1574"/>
      <c r="Q274" s="1575"/>
      <c r="R274" s="1574"/>
      <c r="S274" s="1575"/>
      <c r="T274" s="1574"/>
      <c r="U274" s="1573"/>
      <c r="V274" s="1576"/>
      <c r="W274" s="539"/>
      <c r="X274" s="540"/>
      <c r="Y274" s="1577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65</v>
      </c>
      <c r="E275" s="544">
        <f t="shared" si="140"/>
        <v>27</v>
      </c>
      <c r="F275" s="545">
        <f t="shared" si="140"/>
        <v>38</v>
      </c>
      <c r="G275" s="445">
        <f>+G205+G210+G215+G220+G225+G230+G235+G240+G260+G265+G270</f>
        <v>1</v>
      </c>
      <c r="H275" s="545">
        <f t="shared" ref="H275:P278" si="156">+H205+H210+H215+H220+H225+H230+H235+H240+H260+H265+H270</f>
        <v>1</v>
      </c>
      <c r="I275" s="546">
        <f t="shared" si="156"/>
        <v>0</v>
      </c>
      <c r="J275" s="545">
        <f t="shared" si="156"/>
        <v>0</v>
      </c>
      <c r="K275" s="546">
        <f t="shared" si="156"/>
        <v>1</v>
      </c>
      <c r="L275" s="545">
        <f t="shared" si="156"/>
        <v>0</v>
      </c>
      <c r="M275" s="546">
        <f t="shared" si="156"/>
        <v>0</v>
      </c>
      <c r="N275" s="545">
        <f t="shared" si="156"/>
        <v>0</v>
      </c>
      <c r="O275" s="546">
        <f t="shared" si="156"/>
        <v>2</v>
      </c>
      <c r="P275" s="545">
        <f>+P205+P210+P215+P220+P225+P230+P235+P240+P260+P265+P270</f>
        <v>2</v>
      </c>
      <c r="Q275" s="445">
        <f t="shared" ref="Q275:V278" si="157">+Q205+Q210+Q215+Q220+Q225+Q230+Q235+Q240+Q245+Q250+Q255+Q260+Q265+Q270</f>
        <v>4</v>
      </c>
      <c r="R275" s="547">
        <f t="shared" si="157"/>
        <v>3</v>
      </c>
      <c r="S275" s="445">
        <f t="shared" si="157"/>
        <v>15</v>
      </c>
      <c r="T275" s="547">
        <f t="shared" si="157"/>
        <v>25</v>
      </c>
      <c r="U275" s="445">
        <f t="shared" si="157"/>
        <v>4</v>
      </c>
      <c r="V275" s="548">
        <f t="shared" si="157"/>
        <v>7</v>
      </c>
      <c r="W275" s="546">
        <f>+W205+W210+W215+W220+W225+W240+W245+W250+W255+W260+W265+W270</f>
        <v>1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101</v>
      </c>
      <c r="E276" s="549">
        <f t="shared" si="140"/>
        <v>35</v>
      </c>
      <c r="F276" s="550">
        <f t="shared" si="140"/>
        <v>66</v>
      </c>
      <c r="G276" s="454">
        <f>+G206+G211+G216+G221+G226+G231+G236+G241+G261+G266+G271</f>
        <v>1</v>
      </c>
      <c r="H276" s="550">
        <f t="shared" si="156"/>
        <v>2</v>
      </c>
      <c r="I276" s="551">
        <f t="shared" si="156"/>
        <v>0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3</v>
      </c>
      <c r="N276" s="550">
        <f t="shared" si="156"/>
        <v>0</v>
      </c>
      <c r="O276" s="551">
        <f t="shared" si="156"/>
        <v>6</v>
      </c>
      <c r="P276" s="550">
        <f t="shared" si="156"/>
        <v>1</v>
      </c>
      <c r="Q276" s="454">
        <f t="shared" si="157"/>
        <v>8</v>
      </c>
      <c r="R276" s="552">
        <f t="shared" si="157"/>
        <v>20</v>
      </c>
      <c r="S276" s="454">
        <f t="shared" si="157"/>
        <v>10</v>
      </c>
      <c r="T276" s="552">
        <f t="shared" si="157"/>
        <v>37</v>
      </c>
      <c r="U276" s="454">
        <f t="shared" si="157"/>
        <v>7</v>
      </c>
      <c r="V276" s="553">
        <f t="shared" si="157"/>
        <v>6</v>
      </c>
      <c r="W276" s="551">
        <f>+W206+W211+W216+W221+W226+W241+W246+W251+W256+W261+W266+W271</f>
        <v>4</v>
      </c>
      <c r="X276" s="549">
        <f>+X206+X211+X216+X226+X241+X246+X251+X256+X261+X266+X271</f>
        <v>2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66</v>
      </c>
      <c r="E277" s="549">
        <f t="shared" si="140"/>
        <v>26</v>
      </c>
      <c r="F277" s="550">
        <f t="shared" si="140"/>
        <v>40</v>
      </c>
      <c r="G277" s="454">
        <f>+G207+G212+G217+G222+G227+G232+G237+G242+G262+G267+G272</f>
        <v>1</v>
      </c>
      <c r="H277" s="550">
        <f t="shared" si="156"/>
        <v>0</v>
      </c>
      <c r="I277" s="551">
        <f t="shared" si="156"/>
        <v>0</v>
      </c>
      <c r="J277" s="550">
        <f t="shared" si="156"/>
        <v>0</v>
      </c>
      <c r="K277" s="551">
        <f t="shared" si="156"/>
        <v>1</v>
      </c>
      <c r="L277" s="550">
        <f t="shared" si="156"/>
        <v>0</v>
      </c>
      <c r="M277" s="551">
        <f t="shared" si="156"/>
        <v>0</v>
      </c>
      <c r="N277" s="550">
        <f t="shared" si="156"/>
        <v>1</v>
      </c>
      <c r="O277" s="551">
        <f t="shared" si="156"/>
        <v>1</v>
      </c>
      <c r="P277" s="550">
        <f t="shared" si="156"/>
        <v>1</v>
      </c>
      <c r="Q277" s="454">
        <f t="shared" si="157"/>
        <v>2</v>
      </c>
      <c r="R277" s="552">
        <f t="shared" si="157"/>
        <v>3</v>
      </c>
      <c r="S277" s="454">
        <f t="shared" si="157"/>
        <v>15</v>
      </c>
      <c r="T277" s="552">
        <f t="shared" si="157"/>
        <v>27</v>
      </c>
      <c r="U277" s="454">
        <f t="shared" si="157"/>
        <v>6</v>
      </c>
      <c r="V277" s="553">
        <f t="shared" si="157"/>
        <v>8</v>
      </c>
      <c r="W277" s="551">
        <f>+W207+W212+W217+W222+W227+W242+W247+W252+W257+W262+W267+W272</f>
        <v>1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29</v>
      </c>
      <c r="E278" s="549">
        <f t="shared" si="140"/>
        <v>15</v>
      </c>
      <c r="F278" s="550">
        <f t="shared" si="140"/>
        <v>14</v>
      </c>
      <c r="G278" s="454">
        <f>+G208+G213+G218+G223+G228+G233+G238+G243+G263+G268+G273</f>
        <v>0</v>
      </c>
      <c r="H278" s="550">
        <f t="shared" si="156"/>
        <v>0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1</v>
      </c>
      <c r="P278" s="550">
        <f t="shared" si="156"/>
        <v>0</v>
      </c>
      <c r="Q278" s="454">
        <f t="shared" si="157"/>
        <v>3</v>
      </c>
      <c r="R278" s="552">
        <f t="shared" si="157"/>
        <v>0</v>
      </c>
      <c r="S278" s="454">
        <f t="shared" si="157"/>
        <v>6</v>
      </c>
      <c r="T278" s="552">
        <f t="shared" si="157"/>
        <v>10</v>
      </c>
      <c r="U278" s="454">
        <f t="shared" si="157"/>
        <v>5</v>
      </c>
      <c r="V278" s="553">
        <f t="shared" si="157"/>
        <v>4</v>
      </c>
      <c r="W278" s="551">
        <f>+W208+W213+W218+W223+W228+W243+W248+W253+W258+W263+W268+W273</f>
        <v>2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9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1235">
        <f>SUM(G209+G214+G219+G224+G229+G234+G239+G244+G264+G269+G274)</f>
        <v>0</v>
      </c>
      <c r="H279" s="1578">
        <f t="shared" ref="H279:P279" si="159">SUM(H209+H214+H219+H224+H229+H234+H239+H244+H264+H269+H274)</f>
        <v>0</v>
      </c>
      <c r="I279" s="1235">
        <f t="shared" si="159"/>
        <v>0</v>
      </c>
      <c r="J279" s="1578">
        <f t="shared" si="159"/>
        <v>0</v>
      </c>
      <c r="K279" s="1235">
        <f t="shared" si="159"/>
        <v>0</v>
      </c>
      <c r="L279" s="1578">
        <f t="shared" si="159"/>
        <v>0</v>
      </c>
      <c r="M279" s="1235">
        <f t="shared" si="159"/>
        <v>0</v>
      </c>
      <c r="N279" s="1578">
        <f>SUM(N209+N214+N219+N224+N229+N234+N239+N244+N264+N269+N274)</f>
        <v>0</v>
      </c>
      <c r="O279" s="1235">
        <f t="shared" si="159"/>
        <v>0</v>
      </c>
      <c r="P279" s="1578">
        <f t="shared" si="159"/>
        <v>0</v>
      </c>
      <c r="Q279" s="1369">
        <f t="shared" ref="Q279:V279" si="160">SUM(Q209+Q214+Q219+Q224+Q229+Q234+Q239+Q244+Q249+Q254+Q259+Q264+Q269+Q274)</f>
        <v>0</v>
      </c>
      <c r="R279" s="1237">
        <f t="shared" si="160"/>
        <v>0</v>
      </c>
      <c r="S279" s="1369">
        <f t="shared" si="160"/>
        <v>0</v>
      </c>
      <c r="T279" s="1237">
        <f t="shared" si="160"/>
        <v>0</v>
      </c>
      <c r="U279" s="1369">
        <f t="shared" si="160"/>
        <v>0</v>
      </c>
      <c r="V279" s="1579">
        <f t="shared" si="160"/>
        <v>0</v>
      </c>
      <c r="W279" s="1235">
        <f>SUM(W209+W213+W218+W228+W243+W248+W253+W263+W268+W274)</f>
        <v>2</v>
      </c>
      <c r="X279" s="1580">
        <f>SUM(X209+X213+X218+X228+X243+X248+X253+X263+X268+X274)</f>
        <v>0</v>
      </c>
      <c r="Y279" s="1240"/>
      <c r="Z279" s="1581"/>
      <c r="AA279" s="1235">
        <f t="shared" ref="AA279:AE279" si="161">SUM(AA209+AA214+AA219+AA224+AA229+AA234+AA239+AA244+AA249+AA254+AA259+AA264+AA269+AA274)</f>
        <v>0</v>
      </c>
      <c r="AB279" s="1580">
        <f t="shared" si="161"/>
        <v>0</v>
      </c>
      <c r="AC279" s="1235">
        <f t="shared" si="161"/>
        <v>0</v>
      </c>
      <c r="AD279" s="1235">
        <f t="shared" si="161"/>
        <v>0</v>
      </c>
      <c r="AE279" s="1578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992" t="s">
        <v>31</v>
      </c>
      <c r="B281" s="2340"/>
      <c r="C281" s="2341"/>
      <c r="D281" s="3019" t="s">
        <v>4</v>
      </c>
      <c r="E281" s="2349"/>
      <c r="F281" s="2350"/>
      <c r="G281" s="3015" t="s">
        <v>56</v>
      </c>
      <c r="H281" s="2979"/>
      <c r="I281" s="2979"/>
      <c r="J281" s="2979"/>
      <c r="K281" s="2979"/>
      <c r="L281" s="2979"/>
      <c r="M281" s="2979"/>
      <c r="N281" s="3009"/>
      <c r="O281" s="2356" t="s">
        <v>6</v>
      </c>
      <c r="P281" s="2974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91"/>
      <c r="E282" s="2701"/>
      <c r="F282" s="2702"/>
      <c r="G282" s="2974" t="s">
        <v>222</v>
      </c>
      <c r="H282" s="2974" t="s">
        <v>17</v>
      </c>
      <c r="I282" s="2974" t="s">
        <v>234</v>
      </c>
      <c r="J282" s="2974" t="s">
        <v>57</v>
      </c>
      <c r="K282" s="2974" t="s">
        <v>235</v>
      </c>
      <c r="L282" s="2974" t="s">
        <v>256</v>
      </c>
      <c r="M282" s="2974" t="s">
        <v>21</v>
      </c>
      <c r="N282" s="3018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55"/>
      <c r="B283" s="2697"/>
      <c r="C283" s="2698"/>
      <c r="D283" s="1242" t="s">
        <v>23</v>
      </c>
      <c r="E283" s="1242" t="s">
        <v>24</v>
      </c>
      <c r="F283" s="1420" t="s">
        <v>25</v>
      </c>
      <c r="G283" s="2828"/>
      <c r="H283" s="2828"/>
      <c r="I283" s="2828"/>
      <c r="J283" s="2828"/>
      <c r="K283" s="2828"/>
      <c r="L283" s="2828"/>
      <c r="M283" s="2828"/>
      <c r="N283" s="2972"/>
      <c r="O283" s="2705"/>
      <c r="P283" s="282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928" t="s">
        <v>38</v>
      </c>
      <c r="B284" s="3000"/>
      <c r="C284" s="2930"/>
      <c r="D284" s="1421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582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583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974" t="s">
        <v>238</v>
      </c>
      <c r="B290" s="2974" t="s">
        <v>262</v>
      </c>
      <c r="C290" s="2974" t="s">
        <v>263</v>
      </c>
      <c r="D290" s="2974" t="s">
        <v>264</v>
      </c>
      <c r="E290" s="2974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828"/>
      <c r="B293" s="2828"/>
      <c r="C293" s="2828"/>
      <c r="D293" s="2828"/>
      <c r="E293" s="2828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584" t="s">
        <v>266</v>
      </c>
      <c r="B294" s="1585"/>
      <c r="C294" s="725"/>
      <c r="D294" s="1586">
        <f>SUM(D295:D297)</f>
        <v>0</v>
      </c>
      <c r="E294" s="1586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587"/>
      <c r="C295" s="727"/>
      <c r="D295" s="1588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3015" t="s">
        <v>271</v>
      </c>
      <c r="B299" s="3017"/>
      <c r="C299" s="1589" t="s">
        <v>272</v>
      </c>
      <c r="D299" s="1589" t="s">
        <v>273</v>
      </c>
      <c r="E299" s="1589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945" t="s">
        <v>80</v>
      </c>
      <c r="B300" s="294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445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",[11]NOMBRE!B2," - ","( ",[11]NOMBRE!C2,[11]NOMBRE!D2,[11]NOMBRE!E2,[11]NOMBRE!F2,[11]NOMBRE!G2,"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",[11]NOMBRE!B3," - ","( ",[11]NOMBRE!C3,[11]NOMBRE!D3,[11]NOMBRE!E3,[11]NOMBRE!F3,[11]NOMBRE!G3,[11]NOMBRE!H3,"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",[11]NOMBRE!B6," - ","( ",[11]NOMBRE!C6,[11]NOMBRE!D6," )")</f>
        <v>MES: OCTUBRE - ( 10 )</v>
      </c>
      <c r="BU4" s="3"/>
      <c r="BV4" s="3"/>
      <c r="BW4" s="3"/>
    </row>
    <row r="5" spans="1:98" ht="16.350000000000001" customHeight="1" x14ac:dyDescent="0.2">
      <c r="A5" s="1" t="str">
        <f>CONCATENATE("AÑO: ",[11]NOMBRE!B7)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3106" t="s">
        <v>4</v>
      </c>
      <c r="E9" s="2426"/>
      <c r="F9" s="2356"/>
      <c r="G9" s="3088" t="s">
        <v>5</v>
      </c>
      <c r="H9" s="3090"/>
      <c r="I9" s="3090"/>
      <c r="J9" s="3090"/>
      <c r="K9" s="3090"/>
      <c r="L9" s="3090"/>
      <c r="M9" s="3090"/>
      <c r="N9" s="3090"/>
      <c r="O9" s="3090"/>
      <c r="P9" s="3090"/>
      <c r="Q9" s="3090"/>
      <c r="R9" s="3090"/>
      <c r="S9" s="3090"/>
      <c r="T9" s="3090"/>
      <c r="U9" s="3090"/>
      <c r="V9" s="3090"/>
      <c r="W9" s="3090"/>
      <c r="X9" s="3090"/>
      <c r="Y9" s="3090"/>
      <c r="Z9" s="3090"/>
      <c r="AA9" s="3090"/>
      <c r="AB9" s="3090"/>
      <c r="AC9" s="3090"/>
      <c r="AD9" s="3093"/>
      <c r="AE9" s="2356" t="s">
        <v>6</v>
      </c>
      <c r="AF9" s="3083" t="s">
        <v>7</v>
      </c>
      <c r="AG9" s="3083" t="s">
        <v>8</v>
      </c>
      <c r="AH9" s="3083" t="s">
        <v>9</v>
      </c>
      <c r="AI9" s="3083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2739"/>
      <c r="F10" s="2705"/>
      <c r="G10" s="3110" t="s">
        <v>11</v>
      </c>
      <c r="H10" s="3111"/>
      <c r="I10" s="3088" t="s">
        <v>12</v>
      </c>
      <c r="J10" s="3089"/>
      <c r="K10" s="3090" t="s">
        <v>13</v>
      </c>
      <c r="L10" s="3089"/>
      <c r="M10" s="3088" t="s">
        <v>14</v>
      </c>
      <c r="N10" s="3089"/>
      <c r="O10" s="3088" t="s">
        <v>15</v>
      </c>
      <c r="P10" s="3089"/>
      <c r="Q10" s="3088" t="s">
        <v>16</v>
      </c>
      <c r="R10" s="3089"/>
      <c r="S10" s="3088" t="s">
        <v>17</v>
      </c>
      <c r="T10" s="3089"/>
      <c r="U10" s="3113" t="s">
        <v>18</v>
      </c>
      <c r="V10" s="3092"/>
      <c r="W10" s="3113" t="s">
        <v>19</v>
      </c>
      <c r="X10" s="3092"/>
      <c r="Y10" s="3113" t="s">
        <v>20</v>
      </c>
      <c r="Z10" s="3092"/>
      <c r="AA10" s="3113" t="s">
        <v>21</v>
      </c>
      <c r="AB10" s="3092"/>
      <c r="AC10" s="3113" t="s">
        <v>22</v>
      </c>
      <c r="AD10" s="3102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255" t="s">
        <v>23</v>
      </c>
      <c r="E11" s="1256" t="s">
        <v>24</v>
      </c>
      <c r="F11" s="1257" t="s">
        <v>25</v>
      </c>
      <c r="G11" s="1258" t="s">
        <v>24</v>
      </c>
      <c r="H11" s="1257" t="s">
        <v>25</v>
      </c>
      <c r="I11" s="1258" t="s">
        <v>24</v>
      </c>
      <c r="J11" s="1257" t="s">
        <v>25</v>
      </c>
      <c r="K11" s="1258" t="s">
        <v>24</v>
      </c>
      <c r="L11" s="1257" t="s">
        <v>25</v>
      </c>
      <c r="M11" s="1258" t="s">
        <v>24</v>
      </c>
      <c r="N11" s="1257" t="s">
        <v>25</v>
      </c>
      <c r="O11" s="1258" t="s">
        <v>24</v>
      </c>
      <c r="P11" s="1257" t="s">
        <v>25</v>
      </c>
      <c r="Q11" s="1258" t="s">
        <v>24</v>
      </c>
      <c r="R11" s="1257" t="s">
        <v>25</v>
      </c>
      <c r="S11" s="1258" t="s">
        <v>24</v>
      </c>
      <c r="T11" s="1257" t="s">
        <v>25</v>
      </c>
      <c r="U11" s="1258" t="s">
        <v>24</v>
      </c>
      <c r="V11" s="1257" t="s">
        <v>25</v>
      </c>
      <c r="W11" s="1258" t="s">
        <v>24</v>
      </c>
      <c r="X11" s="1257" t="s">
        <v>25</v>
      </c>
      <c r="Y11" s="1258" t="s">
        <v>24</v>
      </c>
      <c r="Z11" s="1257" t="s">
        <v>25</v>
      </c>
      <c r="AA11" s="1258" t="s">
        <v>24</v>
      </c>
      <c r="AB11" s="1257" t="s">
        <v>25</v>
      </c>
      <c r="AC11" s="1258" t="s">
        <v>24</v>
      </c>
      <c r="AD11" s="1259" t="s">
        <v>25</v>
      </c>
      <c r="AE11" s="2705"/>
      <c r="AF11" s="3082"/>
      <c r="AG11" s="3082"/>
      <c r="AH11" s="3082"/>
      <c r="AI11" s="3082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096">
        <f>SUM(E15+F15)</f>
        <v>0</v>
      </c>
      <c r="E15" s="1260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261"/>
      <c r="H16" s="1261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3107" t="s">
        <v>31</v>
      </c>
      <c r="B17" s="2340"/>
      <c r="C17" s="2341"/>
      <c r="D17" s="3088" t="s">
        <v>32</v>
      </c>
      <c r="E17" s="3090"/>
      <c r="F17" s="3089"/>
      <c r="G17" s="2509" t="s">
        <v>11</v>
      </c>
      <c r="H17" s="2510"/>
      <c r="I17" s="3088" t="s">
        <v>12</v>
      </c>
      <c r="J17" s="3089"/>
      <c r="K17" s="3088" t="s">
        <v>13</v>
      </c>
      <c r="L17" s="3089"/>
      <c r="M17" s="3088" t="s">
        <v>14</v>
      </c>
      <c r="N17" s="3089"/>
      <c r="O17" s="3090" t="s">
        <v>15</v>
      </c>
      <c r="P17" s="3090"/>
      <c r="Q17" s="3088" t="s">
        <v>16</v>
      </c>
      <c r="R17" s="3089"/>
      <c r="S17" s="3090" t="s">
        <v>17</v>
      </c>
      <c r="T17" s="3090"/>
      <c r="U17" s="3113" t="s">
        <v>18</v>
      </c>
      <c r="V17" s="3092"/>
      <c r="W17" s="3113" t="s">
        <v>19</v>
      </c>
      <c r="X17" s="3092"/>
      <c r="Y17" s="3113" t="s">
        <v>20</v>
      </c>
      <c r="Z17" s="3092"/>
      <c r="AA17" s="3113" t="s">
        <v>21</v>
      </c>
      <c r="AB17" s="3092"/>
      <c r="AC17" s="3113" t="s">
        <v>22</v>
      </c>
      <c r="AD17" s="3102"/>
      <c r="AE17" s="2356" t="s">
        <v>6</v>
      </c>
      <c r="AF17" s="3083" t="s">
        <v>33</v>
      </c>
      <c r="AG17" s="3083" t="s">
        <v>7</v>
      </c>
      <c r="AH17" s="3083" t="s">
        <v>34</v>
      </c>
      <c r="AI17" s="2356" t="s">
        <v>8</v>
      </c>
      <c r="AJ17" s="3122" t="s">
        <v>9</v>
      </c>
      <c r="AK17" s="3122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2697"/>
      <c r="C18" s="2698"/>
      <c r="D18" s="1262" t="s">
        <v>23</v>
      </c>
      <c r="E18" s="1263" t="s">
        <v>24</v>
      </c>
      <c r="F18" s="1100" t="s">
        <v>25</v>
      </c>
      <c r="G18" s="1262" t="s">
        <v>24</v>
      </c>
      <c r="H18" s="1257" t="s">
        <v>25</v>
      </c>
      <c r="I18" s="1264" t="s">
        <v>24</v>
      </c>
      <c r="J18" s="1077" t="s">
        <v>25</v>
      </c>
      <c r="K18" s="1264" t="s">
        <v>24</v>
      </c>
      <c r="L18" s="1073" t="s">
        <v>25</v>
      </c>
      <c r="M18" s="1264" t="s">
        <v>24</v>
      </c>
      <c r="N18" s="1074" t="s">
        <v>25</v>
      </c>
      <c r="O18" s="1264" t="s">
        <v>24</v>
      </c>
      <c r="P18" s="1077" t="s">
        <v>25</v>
      </c>
      <c r="Q18" s="1264" t="s">
        <v>24</v>
      </c>
      <c r="R18" s="1074" t="s">
        <v>25</v>
      </c>
      <c r="S18" s="1264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3082"/>
      <c r="AG18" s="3082"/>
      <c r="AH18" s="3082"/>
      <c r="AI18" s="2705"/>
      <c r="AJ18" s="3123"/>
      <c r="AK18" s="3123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265">
        <f>SUM(H19+J19+L19+N19+P19+R19+T19+V19+X19+Z19+AB19+AD19)</f>
        <v>0</v>
      </c>
      <c r="G19" s="25"/>
      <c r="H19" s="1266"/>
      <c r="I19" s="25"/>
      <c r="J19" s="1251"/>
      <c r="K19" s="25"/>
      <c r="L19" s="1266"/>
      <c r="M19" s="25"/>
      <c r="N19" s="1266"/>
      <c r="O19" s="25"/>
      <c r="P19" s="1251"/>
      <c r="Q19" s="25"/>
      <c r="R19" s="1266"/>
      <c r="S19" s="25"/>
      <c r="T19" s="1251"/>
      <c r="U19" s="25"/>
      <c r="V19" s="1266"/>
      <c r="W19" s="25"/>
      <c r="X19" s="1266"/>
      <c r="Y19" s="25"/>
      <c r="Z19" s="1266"/>
      <c r="AA19" s="25"/>
      <c r="AB19" s="1266"/>
      <c r="AC19" s="25"/>
      <c r="AD19" s="1267"/>
      <c r="AE19" s="1266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928" t="s">
        <v>37</v>
      </c>
      <c r="B21" s="3119"/>
      <c r="C21" s="3120"/>
      <c r="D21" s="60">
        <f t="shared" si="12"/>
        <v>0</v>
      </c>
      <c r="E21" s="61">
        <f t="shared" ref="E21:F32" si="26">SUM(G21+I21+K21+M21+O21+Q21+S21+U21+W21+Y21+AA21+AC21)</f>
        <v>0</v>
      </c>
      <c r="F21" s="1265">
        <f t="shared" ref="F21:F28" si="27">SUM(H21+J21+L21+N21+P21+R21+T21+V21+X21+Z21+AB21+AD21)</f>
        <v>0</v>
      </c>
      <c r="G21" s="25"/>
      <c r="H21" s="1266"/>
      <c r="I21" s="25"/>
      <c r="J21" s="1251"/>
      <c r="K21" s="25"/>
      <c r="L21" s="1266"/>
      <c r="M21" s="25"/>
      <c r="N21" s="1266"/>
      <c r="O21" s="25"/>
      <c r="P21" s="1251"/>
      <c r="Q21" s="25"/>
      <c r="R21" s="1266"/>
      <c r="S21" s="25"/>
      <c r="T21" s="1251"/>
      <c r="U21" s="25"/>
      <c r="V21" s="1266"/>
      <c r="W21" s="25"/>
      <c r="X21" s="1266"/>
      <c r="Y21" s="25"/>
      <c r="Z21" s="1266"/>
      <c r="AA21" s="25"/>
      <c r="AB21" s="1266"/>
      <c r="AC21" s="25"/>
      <c r="AD21" s="1267"/>
      <c r="AE21" s="1266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928" t="s">
        <v>43</v>
      </c>
      <c r="B27" s="3119"/>
      <c r="C27" s="3120"/>
      <c r="D27" s="85">
        <f t="shared" si="12"/>
        <v>0</v>
      </c>
      <c r="E27" s="86">
        <f t="shared" si="26"/>
        <v>0</v>
      </c>
      <c r="F27" s="1268">
        <f t="shared" si="27"/>
        <v>0</v>
      </c>
      <c r="G27" s="25"/>
      <c r="H27" s="1266"/>
      <c r="I27" s="25"/>
      <c r="J27" s="1251"/>
      <c r="K27" s="25"/>
      <c r="L27" s="1266"/>
      <c r="M27" s="25"/>
      <c r="N27" s="1266"/>
      <c r="O27" s="25"/>
      <c r="P27" s="1251"/>
      <c r="Q27" s="25"/>
      <c r="R27" s="1266"/>
      <c r="S27" s="25"/>
      <c r="T27" s="1251"/>
      <c r="U27" s="25"/>
      <c r="V27" s="1266"/>
      <c r="W27" s="25"/>
      <c r="X27" s="1266"/>
      <c r="Y27" s="25"/>
      <c r="Z27" s="1266"/>
      <c r="AA27" s="25"/>
      <c r="AB27" s="1266"/>
      <c r="AC27" s="25"/>
      <c r="AD27" s="1267"/>
      <c r="AE27" s="1266"/>
      <c r="AF27" s="729"/>
      <c r="AG27" s="1269"/>
      <c r="AH27" s="1269"/>
      <c r="AI27" s="1269"/>
      <c r="AJ27" s="1269"/>
      <c r="AK27" s="1269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105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3121" t="s">
        <v>52</v>
      </c>
      <c r="B36" s="3121"/>
      <c r="C36" s="3121"/>
      <c r="D36" s="1270">
        <f t="shared" ref="D36:AK36" si="29">SUM(D19:D35)</f>
        <v>0</v>
      </c>
      <c r="E36" s="1271">
        <f>SUM(E19:E35)</f>
        <v>0</v>
      </c>
      <c r="F36" s="1272">
        <f>SUM(F19:F35)</f>
        <v>0</v>
      </c>
      <c r="G36" s="1270">
        <f>SUM(G19:G35)</f>
        <v>0</v>
      </c>
      <c r="H36" s="1272">
        <f t="shared" si="29"/>
        <v>0</v>
      </c>
      <c r="I36" s="1270">
        <f t="shared" si="29"/>
        <v>0</v>
      </c>
      <c r="J36" s="1272">
        <f t="shared" si="29"/>
        <v>0</v>
      </c>
      <c r="K36" s="1270">
        <f t="shared" si="29"/>
        <v>0</v>
      </c>
      <c r="L36" s="1272">
        <f t="shared" si="29"/>
        <v>0</v>
      </c>
      <c r="M36" s="1270">
        <f t="shared" si="29"/>
        <v>0</v>
      </c>
      <c r="N36" s="1272">
        <f t="shared" si="29"/>
        <v>0</v>
      </c>
      <c r="O36" s="1270">
        <f t="shared" si="29"/>
        <v>0</v>
      </c>
      <c r="P36" s="1272">
        <f t="shared" si="29"/>
        <v>0</v>
      </c>
      <c r="Q36" s="1270">
        <f t="shared" si="29"/>
        <v>0</v>
      </c>
      <c r="R36" s="1272">
        <f t="shared" si="29"/>
        <v>0</v>
      </c>
      <c r="S36" s="1270">
        <f t="shared" si="29"/>
        <v>0</v>
      </c>
      <c r="T36" s="1272">
        <f t="shared" si="29"/>
        <v>0</v>
      </c>
      <c r="U36" s="1270">
        <f t="shared" si="29"/>
        <v>0</v>
      </c>
      <c r="V36" s="1272">
        <f t="shared" si="29"/>
        <v>0</v>
      </c>
      <c r="W36" s="1270">
        <f t="shared" si="29"/>
        <v>0</v>
      </c>
      <c r="X36" s="1272">
        <f t="shared" si="29"/>
        <v>0</v>
      </c>
      <c r="Y36" s="1270">
        <f t="shared" si="29"/>
        <v>0</v>
      </c>
      <c r="Z36" s="1272">
        <f t="shared" si="29"/>
        <v>0</v>
      </c>
      <c r="AA36" s="1270">
        <f t="shared" si="29"/>
        <v>0</v>
      </c>
      <c r="AB36" s="1272">
        <f t="shared" si="29"/>
        <v>0</v>
      </c>
      <c r="AC36" s="1270">
        <f t="shared" si="29"/>
        <v>0</v>
      </c>
      <c r="AD36" s="1272">
        <f t="shared" si="29"/>
        <v>0</v>
      </c>
      <c r="AE36" s="1273">
        <f t="shared" si="29"/>
        <v>0</v>
      </c>
      <c r="AF36" s="1273">
        <f t="shared" si="29"/>
        <v>0</v>
      </c>
      <c r="AG36" s="1273">
        <f t="shared" si="29"/>
        <v>0</v>
      </c>
      <c r="AH36" s="1273">
        <f t="shared" si="29"/>
        <v>0</v>
      </c>
      <c r="AI36" s="1273">
        <f t="shared" si="29"/>
        <v>0</v>
      </c>
      <c r="AJ36" s="1273">
        <f t="shared" si="29"/>
        <v>0</v>
      </c>
      <c r="AK36" s="1273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274"/>
      <c r="S37" s="1275"/>
      <c r="T37" s="1275"/>
      <c r="U37" s="1275"/>
      <c r="V37" s="1275"/>
      <c r="W37" s="1275"/>
      <c r="X37" s="1275"/>
      <c r="Y37" s="1275"/>
      <c r="Z37" s="1275"/>
      <c r="AA37" s="1275"/>
      <c r="AB37" s="1275"/>
      <c r="AC37" s="1275"/>
      <c r="AD37" s="1275"/>
      <c r="AE37" s="1275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3106" t="s">
        <v>54</v>
      </c>
      <c r="B38" s="2426"/>
      <c r="C38" s="2426"/>
      <c r="D38" s="3106" t="s">
        <v>55</v>
      </c>
      <c r="E38" s="2426"/>
      <c r="F38" s="2356"/>
      <c r="G38" s="3088" t="s">
        <v>56</v>
      </c>
      <c r="H38" s="3090"/>
      <c r="I38" s="3090"/>
      <c r="J38" s="3090"/>
      <c r="K38" s="3090"/>
      <c r="L38" s="3090"/>
      <c r="M38" s="3090"/>
      <c r="N38" s="3090"/>
      <c r="O38" s="3090"/>
      <c r="P38" s="3090"/>
      <c r="Q38" s="3090"/>
      <c r="R38" s="3090"/>
      <c r="S38" s="3090"/>
      <c r="T38" s="3090"/>
      <c r="U38" s="3090"/>
      <c r="V38" s="3090"/>
      <c r="W38" s="3090"/>
      <c r="X38" s="3090"/>
      <c r="Y38" s="3090"/>
      <c r="Z38" s="3090"/>
      <c r="AA38" s="3090"/>
      <c r="AB38" s="3090"/>
      <c r="AC38" s="3090"/>
      <c r="AD38" s="3093"/>
      <c r="AE38" s="3132" t="s">
        <v>6</v>
      </c>
      <c r="AF38" s="2356" t="s">
        <v>7</v>
      </c>
      <c r="AG38" s="2356" t="s">
        <v>8</v>
      </c>
      <c r="AH38" s="3083" t="s">
        <v>9</v>
      </c>
      <c r="AI38" s="3083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3130" t="s">
        <v>11</v>
      </c>
      <c r="H39" s="3131"/>
      <c r="I39" s="3090" t="s">
        <v>12</v>
      </c>
      <c r="J39" s="3090"/>
      <c r="K39" s="3088" t="s">
        <v>13</v>
      </c>
      <c r="L39" s="3089"/>
      <c r="M39" s="3088" t="s">
        <v>14</v>
      </c>
      <c r="N39" s="3089"/>
      <c r="O39" s="3088" t="s">
        <v>15</v>
      </c>
      <c r="P39" s="3089"/>
      <c r="Q39" s="3088" t="s">
        <v>16</v>
      </c>
      <c r="R39" s="3089"/>
      <c r="S39" s="3088" t="s">
        <v>17</v>
      </c>
      <c r="T39" s="3089"/>
      <c r="U39" s="3088" t="s">
        <v>57</v>
      </c>
      <c r="V39" s="3089"/>
      <c r="W39" s="2768" t="s">
        <v>19</v>
      </c>
      <c r="X39" s="2768"/>
      <c r="Y39" s="3088" t="s">
        <v>58</v>
      </c>
      <c r="Z39" s="3089"/>
      <c r="AA39" s="3134" t="s">
        <v>21</v>
      </c>
      <c r="AB39" s="3135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255" t="s">
        <v>23</v>
      </c>
      <c r="E40" s="1256" t="s">
        <v>24</v>
      </c>
      <c r="F40" s="1276" t="s">
        <v>25</v>
      </c>
      <c r="G40" s="1256" t="s">
        <v>24</v>
      </c>
      <c r="H40" s="1276" t="s">
        <v>25</v>
      </c>
      <c r="I40" s="1256" t="s">
        <v>24</v>
      </c>
      <c r="J40" s="1277" t="s">
        <v>25</v>
      </c>
      <c r="K40" s="1256" t="s">
        <v>24</v>
      </c>
      <c r="L40" s="1276" t="s">
        <v>25</v>
      </c>
      <c r="M40" s="1256" t="s">
        <v>24</v>
      </c>
      <c r="N40" s="1276" t="s">
        <v>25</v>
      </c>
      <c r="O40" s="1256" t="s">
        <v>24</v>
      </c>
      <c r="P40" s="1276" t="s">
        <v>25</v>
      </c>
      <c r="Q40" s="1256" t="s">
        <v>24</v>
      </c>
      <c r="R40" s="1276" t="s">
        <v>25</v>
      </c>
      <c r="S40" s="1256" t="s">
        <v>24</v>
      </c>
      <c r="T40" s="1276" t="s">
        <v>25</v>
      </c>
      <c r="U40" s="1256" t="s">
        <v>24</v>
      </c>
      <c r="V40" s="1276" t="s">
        <v>25</v>
      </c>
      <c r="W40" s="1256" t="s">
        <v>24</v>
      </c>
      <c r="X40" s="1276" t="s">
        <v>25</v>
      </c>
      <c r="Y40" s="1256" t="s">
        <v>24</v>
      </c>
      <c r="Z40" s="1276" t="s">
        <v>25</v>
      </c>
      <c r="AA40" s="1256" t="s">
        <v>24</v>
      </c>
      <c r="AB40" s="1278" t="s">
        <v>25</v>
      </c>
      <c r="AC40" s="1277" t="s">
        <v>24</v>
      </c>
      <c r="AD40" s="1279" t="s">
        <v>25</v>
      </c>
      <c r="AE40" s="3133"/>
      <c r="AF40" s="2705"/>
      <c r="AG40" s="2705"/>
      <c r="AH40" s="3082"/>
      <c r="AI40" s="3082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894" t="s">
        <v>59</v>
      </c>
      <c r="B41" s="3108"/>
      <c r="C41" s="3109"/>
      <c r="D41" s="117">
        <f>SUM(E41+F41)</f>
        <v>0</v>
      </c>
      <c r="E41" s="118">
        <f>SUM(U41+W41+Y41+AA41+AC41)</f>
        <v>0</v>
      </c>
      <c r="F41" s="1280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281"/>
      <c r="AB41" s="121"/>
      <c r="AC41" s="1282"/>
      <c r="AD41" s="124"/>
      <c r="AE41" s="1283"/>
      <c r="AF41" s="1283"/>
      <c r="AG41" s="1283"/>
      <c r="AH41" s="1283"/>
      <c r="AI41" s="1283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3088" t="s">
        <v>64</v>
      </c>
      <c r="B46" s="3090"/>
      <c r="C46" s="3089"/>
      <c r="D46" s="1262">
        <f t="shared" ref="D46:D53" si="42">SUM(E46+F46)</f>
        <v>0</v>
      </c>
      <c r="E46" s="1263">
        <f t="shared" si="41"/>
        <v>0</v>
      </c>
      <c r="F46" s="1257">
        <f t="shared" si="41"/>
        <v>0</v>
      </c>
      <c r="G46" s="1284"/>
      <c r="H46" s="1285"/>
      <c r="I46" s="1284"/>
      <c r="J46" s="1285"/>
      <c r="K46" s="1284"/>
      <c r="L46" s="1285"/>
      <c r="M46" s="1284"/>
      <c r="N46" s="1285"/>
      <c r="O46" s="1284"/>
      <c r="P46" s="1285"/>
      <c r="Q46" s="1284"/>
      <c r="R46" s="1285"/>
      <c r="S46" s="1284"/>
      <c r="T46" s="1285"/>
      <c r="U46" s="1262">
        <f>SUM(U44:U45)</f>
        <v>0</v>
      </c>
      <c r="V46" s="1286">
        <f t="shared" ref="V46:AE46" si="43">SUM(V44:V45)</f>
        <v>0</v>
      </c>
      <c r="W46" s="1262">
        <f t="shared" si="43"/>
        <v>0</v>
      </c>
      <c r="X46" s="1286">
        <f t="shared" si="43"/>
        <v>0</v>
      </c>
      <c r="Y46" s="1262">
        <f t="shared" si="43"/>
        <v>0</v>
      </c>
      <c r="Z46" s="1286">
        <f t="shared" si="43"/>
        <v>0</v>
      </c>
      <c r="AA46" s="1262">
        <f t="shared" si="43"/>
        <v>0</v>
      </c>
      <c r="AB46" s="1286">
        <f t="shared" si="43"/>
        <v>0</v>
      </c>
      <c r="AC46" s="1262">
        <f t="shared" si="43"/>
        <v>0</v>
      </c>
      <c r="AD46" s="1286">
        <f t="shared" si="43"/>
        <v>0</v>
      </c>
      <c r="AE46" s="1287">
        <f t="shared" si="43"/>
        <v>0</v>
      </c>
      <c r="AF46" s="1257">
        <f>SUM(AF44)</f>
        <v>0</v>
      </c>
      <c r="AG46" s="1257">
        <f>SUM(AG44:AG45)</f>
        <v>0</v>
      </c>
      <c r="AH46" s="1257">
        <f>SUM(AH44:AH45)</f>
        <v>0</v>
      </c>
      <c r="AI46" s="1257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3127" t="s">
        <v>65</v>
      </c>
      <c r="B47" s="3128"/>
      <c r="C47" s="3129"/>
      <c r="D47" s="1262">
        <f t="shared" si="42"/>
        <v>0</v>
      </c>
      <c r="E47" s="1263">
        <f>SUM(U47+W47+Y47+AA47+AC47)</f>
        <v>0</v>
      </c>
      <c r="F47" s="1257">
        <f>SUM(V47+X47+Z47+AB47+AD47)</f>
        <v>0</v>
      </c>
      <c r="G47" s="1284"/>
      <c r="H47" s="1285"/>
      <c r="I47" s="1284"/>
      <c r="J47" s="1285"/>
      <c r="K47" s="1284"/>
      <c r="L47" s="1285"/>
      <c r="M47" s="1284"/>
      <c r="N47" s="1285"/>
      <c r="O47" s="1284"/>
      <c r="P47" s="1285"/>
      <c r="Q47" s="1284"/>
      <c r="R47" s="1285"/>
      <c r="S47" s="1284"/>
      <c r="T47" s="1285"/>
      <c r="U47" s="1288"/>
      <c r="V47" s="1289"/>
      <c r="W47" s="1288"/>
      <c r="X47" s="1289"/>
      <c r="Y47" s="1288"/>
      <c r="Z47" s="1289"/>
      <c r="AA47" s="1288"/>
      <c r="AB47" s="1289"/>
      <c r="AC47" s="1290"/>
      <c r="AD47" s="1291"/>
      <c r="AE47" s="1292"/>
      <c r="AF47" s="1293"/>
      <c r="AG47" s="1293"/>
      <c r="AH47" s="1293"/>
      <c r="AI47" s="1293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294" t="s">
        <v>4</v>
      </c>
      <c r="D54" s="1295">
        <f t="shared" ref="D54:AG54" si="45">SUM(D48:D53)</f>
        <v>0</v>
      </c>
      <c r="E54" s="1296">
        <f>SUM(E48:E53)</f>
        <v>0</v>
      </c>
      <c r="F54" s="1257">
        <f t="shared" si="45"/>
        <v>0</v>
      </c>
      <c r="G54" s="1262">
        <f t="shared" si="45"/>
        <v>0</v>
      </c>
      <c r="H54" s="1257">
        <f t="shared" si="45"/>
        <v>0</v>
      </c>
      <c r="I54" s="1262">
        <f t="shared" si="45"/>
        <v>0</v>
      </c>
      <c r="J54" s="1297">
        <f t="shared" si="45"/>
        <v>0</v>
      </c>
      <c r="K54" s="1258">
        <f t="shared" si="45"/>
        <v>0</v>
      </c>
      <c r="L54" s="1257">
        <f t="shared" si="45"/>
        <v>0</v>
      </c>
      <c r="M54" s="1262">
        <f t="shared" si="45"/>
        <v>0</v>
      </c>
      <c r="N54" s="1257">
        <f t="shared" si="45"/>
        <v>0</v>
      </c>
      <c r="O54" s="1262">
        <f t="shared" si="45"/>
        <v>0</v>
      </c>
      <c r="P54" s="1257">
        <f t="shared" si="45"/>
        <v>0</v>
      </c>
      <c r="Q54" s="1262">
        <f t="shared" si="45"/>
        <v>0</v>
      </c>
      <c r="R54" s="1298">
        <f t="shared" si="45"/>
        <v>0</v>
      </c>
      <c r="S54" s="1262">
        <f t="shared" si="45"/>
        <v>0</v>
      </c>
      <c r="T54" s="1298">
        <f t="shared" si="45"/>
        <v>0</v>
      </c>
      <c r="U54" s="1262">
        <f t="shared" si="45"/>
        <v>0</v>
      </c>
      <c r="V54" s="1298">
        <f t="shared" si="45"/>
        <v>0</v>
      </c>
      <c r="W54" s="1262">
        <f>SUM(W48:W53)</f>
        <v>0</v>
      </c>
      <c r="X54" s="1298">
        <f t="shared" si="45"/>
        <v>0</v>
      </c>
      <c r="Y54" s="1262">
        <f>SUM(Y48:Y53)</f>
        <v>0</v>
      </c>
      <c r="Z54" s="1298">
        <f t="shared" si="45"/>
        <v>0</v>
      </c>
      <c r="AA54" s="1262">
        <f t="shared" si="45"/>
        <v>0</v>
      </c>
      <c r="AB54" s="1298">
        <f t="shared" si="45"/>
        <v>0</v>
      </c>
      <c r="AC54" s="1286">
        <f t="shared" si="45"/>
        <v>0</v>
      </c>
      <c r="AD54" s="1299">
        <f t="shared" si="45"/>
        <v>0</v>
      </c>
      <c r="AE54" s="1300">
        <f t="shared" si="45"/>
        <v>0</v>
      </c>
      <c r="AF54" s="1257">
        <f>SUM(AF48:AF53)</f>
        <v>0</v>
      </c>
      <c r="AG54" s="1257">
        <f t="shared" si="45"/>
        <v>0</v>
      </c>
      <c r="AH54" s="1257">
        <f t="shared" ref="AH54" si="46">SUM(AH48:AH53)</f>
        <v>0</v>
      </c>
      <c r="AI54" s="1257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3106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301"/>
      <c r="J55" s="190"/>
      <c r="K55" s="1301"/>
      <c r="L55" s="190"/>
      <c r="M55" s="1301"/>
      <c r="N55" s="190"/>
      <c r="O55" s="1301"/>
      <c r="P55" s="190"/>
      <c r="Q55" s="1301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302"/>
      <c r="AE55" s="155"/>
      <c r="AF55" s="155"/>
      <c r="AG55" s="1303"/>
      <c r="AH55" s="155"/>
      <c r="AI55" s="1303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287" t="s">
        <v>4</v>
      </c>
      <c r="D58" s="1295">
        <f>SUM(E58:F58)</f>
        <v>0</v>
      </c>
      <c r="E58" s="1296">
        <f>SUM(E55:E57)</f>
        <v>0</v>
      </c>
      <c r="F58" s="1257">
        <f>SUM(F55:F57)</f>
        <v>0</v>
      </c>
      <c r="G58" s="1304"/>
      <c r="H58" s="1305"/>
      <c r="I58" s="1304"/>
      <c r="J58" s="1305"/>
      <c r="K58" s="1304"/>
      <c r="L58" s="1305"/>
      <c r="M58" s="1304"/>
      <c r="N58" s="1305"/>
      <c r="O58" s="1304"/>
      <c r="P58" s="1305"/>
      <c r="Q58" s="1304"/>
      <c r="R58" s="1305"/>
      <c r="S58" s="1304"/>
      <c r="T58" s="1306"/>
      <c r="U58" s="1286">
        <f>SUM(U55:U57)</f>
        <v>0</v>
      </c>
      <c r="V58" s="1286">
        <f t="shared" ref="V58:X58" si="49">SUM(V55:V57)</f>
        <v>0</v>
      </c>
      <c r="W58" s="1286">
        <f t="shared" si="49"/>
        <v>0</v>
      </c>
      <c r="X58" s="1286">
        <f t="shared" si="49"/>
        <v>0</v>
      </c>
      <c r="Y58" s="1286">
        <f>SUM(Y55:Y57)</f>
        <v>0</v>
      </c>
      <c r="Z58" s="1257">
        <f t="shared" ref="Z58:AI58" si="50">SUM(Z55:Z57)</f>
        <v>0</v>
      </c>
      <c r="AA58" s="1262">
        <f t="shared" si="50"/>
        <v>0</v>
      </c>
      <c r="AB58" s="1257">
        <f t="shared" si="50"/>
        <v>0</v>
      </c>
      <c r="AC58" s="1262">
        <f t="shared" si="50"/>
        <v>0</v>
      </c>
      <c r="AD58" s="1299">
        <f t="shared" si="50"/>
        <v>0</v>
      </c>
      <c r="AE58" s="1257">
        <f t="shared" si="50"/>
        <v>0</v>
      </c>
      <c r="AF58" s="1257">
        <f t="shared" si="50"/>
        <v>0</v>
      </c>
      <c r="AG58" s="1287">
        <f t="shared" si="50"/>
        <v>0</v>
      </c>
      <c r="AH58" s="1257">
        <f t="shared" si="50"/>
        <v>0</v>
      </c>
      <c r="AI58" s="1287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3113" t="s">
        <v>76</v>
      </c>
      <c r="B60" s="3091"/>
      <c r="C60" s="3092"/>
      <c r="D60" s="1307" t="s">
        <v>4</v>
      </c>
      <c r="E60" s="1307" t="s">
        <v>77</v>
      </c>
      <c r="F60" s="1287" t="s">
        <v>78</v>
      </c>
      <c r="G60" s="1287" t="s">
        <v>8</v>
      </c>
      <c r="H60" s="1287" t="s">
        <v>79</v>
      </c>
      <c r="I60" s="1307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3127" t="s">
        <v>80</v>
      </c>
      <c r="B61" s="3128"/>
      <c r="C61" s="3129"/>
      <c r="D61" s="1308"/>
      <c r="E61" s="1308"/>
      <c r="F61" s="1308"/>
      <c r="G61" s="1308"/>
      <c r="H61" s="1308"/>
      <c r="I61" s="1308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3082"/>
      <c r="B63" s="2479" t="s">
        <v>83</v>
      </c>
      <c r="C63" s="2480"/>
      <c r="D63" s="1134"/>
      <c r="E63" s="1134"/>
      <c r="F63" s="1134"/>
      <c r="G63" s="1134"/>
      <c r="H63" s="1134"/>
      <c r="I63" s="1134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134"/>
      <c r="E71" s="1134"/>
      <c r="F71" s="1134"/>
      <c r="G71" s="1134"/>
      <c r="H71" s="1134"/>
      <c r="I71" s="1134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3107" t="s">
        <v>93</v>
      </c>
      <c r="B73" s="2340"/>
      <c r="C73" s="2341"/>
      <c r="D73" s="3113" t="s">
        <v>94</v>
      </c>
      <c r="E73" s="3091"/>
      <c r="F73" s="3092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2697"/>
      <c r="C74" s="2698"/>
      <c r="D74" s="1307" t="s">
        <v>4</v>
      </c>
      <c r="E74" s="1255" t="s">
        <v>24</v>
      </c>
      <c r="F74" s="1309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3124" t="s">
        <v>95</v>
      </c>
      <c r="B75" s="2934" t="s">
        <v>96</v>
      </c>
      <c r="C75" s="3126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3125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3107" t="s">
        <v>99</v>
      </c>
      <c r="B78" s="2340"/>
      <c r="C78" s="2341"/>
      <c r="D78" s="3113" t="s">
        <v>4</v>
      </c>
      <c r="E78" s="3091"/>
      <c r="F78" s="3092"/>
      <c r="G78" s="3088" t="s">
        <v>56</v>
      </c>
      <c r="H78" s="3090"/>
      <c r="I78" s="3090"/>
      <c r="J78" s="3090"/>
      <c r="K78" s="3090"/>
      <c r="L78" s="3090"/>
      <c r="M78" s="3090"/>
      <c r="N78" s="3093"/>
      <c r="O78" s="2341" t="s">
        <v>6</v>
      </c>
      <c r="P78" s="3083" t="s">
        <v>33</v>
      </c>
      <c r="Q78" s="3083" t="s">
        <v>7</v>
      </c>
      <c r="R78" s="3083" t="s">
        <v>100</v>
      </c>
      <c r="S78" s="3122" t="s">
        <v>101</v>
      </c>
      <c r="T78" s="3084" t="s">
        <v>79</v>
      </c>
      <c r="U78" s="3084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2697"/>
      <c r="C79" s="2698"/>
      <c r="D79" s="1076" t="s">
        <v>23</v>
      </c>
      <c r="E79" s="1262" t="s">
        <v>24</v>
      </c>
      <c r="F79" s="1257" t="s">
        <v>25</v>
      </c>
      <c r="G79" s="1255" t="s">
        <v>102</v>
      </c>
      <c r="H79" s="1256" t="s">
        <v>103</v>
      </c>
      <c r="I79" s="1256" t="s">
        <v>104</v>
      </c>
      <c r="J79" s="1256" t="s">
        <v>18</v>
      </c>
      <c r="K79" s="1256" t="s">
        <v>19</v>
      </c>
      <c r="L79" s="1256" t="s">
        <v>20</v>
      </c>
      <c r="M79" s="1310" t="s">
        <v>21</v>
      </c>
      <c r="N79" s="1279" t="s">
        <v>22</v>
      </c>
      <c r="O79" s="2698"/>
      <c r="P79" s="3082"/>
      <c r="Q79" s="3082"/>
      <c r="R79" s="3082"/>
      <c r="S79" s="3123"/>
      <c r="T79" s="3080"/>
      <c r="U79" s="3080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85</v>
      </c>
      <c r="E80" s="23">
        <v>30</v>
      </c>
      <c r="F80" s="221">
        <v>55</v>
      </c>
      <c r="G80" s="25">
        <v>12</v>
      </c>
      <c r="H80" s="222">
        <v>3</v>
      </c>
      <c r="I80" s="222">
        <v>4</v>
      </c>
      <c r="J80" s="222">
        <v>1</v>
      </c>
      <c r="K80" s="222">
        <v>7</v>
      </c>
      <c r="L80" s="222">
        <v>2</v>
      </c>
      <c r="M80" s="1311">
        <v>51</v>
      </c>
      <c r="N80" s="1267">
        <v>5</v>
      </c>
      <c r="O80" s="1266">
        <v>3</v>
      </c>
      <c r="P80" s="724">
        <v>85</v>
      </c>
      <c r="Q80" s="724">
        <v>1</v>
      </c>
      <c r="R80" s="724">
        <v>0</v>
      </c>
      <c r="S80" s="1266">
        <v>0</v>
      </c>
      <c r="T80" s="1266">
        <v>0</v>
      </c>
      <c r="U80" s="1266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>
        <v>0</v>
      </c>
      <c r="S81" s="573">
        <v>0</v>
      </c>
      <c r="T81" s="573">
        <v>0</v>
      </c>
      <c r="U81" s="573"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>
        <v>0</v>
      </c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>
        <v>0</v>
      </c>
      <c r="S83" s="24">
        <v>0</v>
      </c>
      <c r="T83" s="24">
        <v>0</v>
      </c>
      <c r="U83" s="24"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>
        <v>0</v>
      </c>
      <c r="S84" s="24">
        <v>0</v>
      </c>
      <c r="T84" s="24">
        <v>0</v>
      </c>
      <c r="U84" s="24"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>
        <v>0</v>
      </c>
      <c r="S85" s="24">
        <v>0</v>
      </c>
      <c r="T85" s="24">
        <v>0</v>
      </c>
      <c r="U85" s="24"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2</v>
      </c>
      <c r="E86" s="571">
        <v>0</v>
      </c>
      <c r="F86" s="642">
        <v>2</v>
      </c>
      <c r="G86" s="571"/>
      <c r="H86" s="643"/>
      <c r="I86" s="643"/>
      <c r="J86" s="643"/>
      <c r="K86" s="643"/>
      <c r="L86" s="643"/>
      <c r="M86" s="642"/>
      <c r="N86" s="611">
        <v>2</v>
      </c>
      <c r="O86" s="573">
        <v>0</v>
      </c>
      <c r="P86" s="570">
        <v>2</v>
      </c>
      <c r="Q86" s="570">
        <v>0</v>
      </c>
      <c r="R86" s="570">
        <v>0</v>
      </c>
      <c r="S86" s="573">
        <v>0</v>
      </c>
      <c r="T86" s="573">
        <v>0</v>
      </c>
      <c r="U86" s="573"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11</v>
      </c>
      <c r="E87" s="571">
        <v>1</v>
      </c>
      <c r="F87" s="642">
        <v>10</v>
      </c>
      <c r="G87" s="571">
        <v>0</v>
      </c>
      <c r="H87" s="643">
        <v>0</v>
      </c>
      <c r="I87" s="643">
        <v>0</v>
      </c>
      <c r="J87" s="643">
        <v>1</v>
      </c>
      <c r="K87" s="643">
        <v>3</v>
      </c>
      <c r="L87" s="643">
        <v>5</v>
      </c>
      <c r="M87" s="642">
        <v>1</v>
      </c>
      <c r="N87" s="611">
        <v>1</v>
      </c>
      <c r="O87" s="573">
        <v>0</v>
      </c>
      <c r="P87" s="570">
        <v>11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2</v>
      </c>
      <c r="E88" s="571">
        <v>2</v>
      </c>
      <c r="F88" s="642">
        <v>0</v>
      </c>
      <c r="G88" s="571">
        <v>1</v>
      </c>
      <c r="H88" s="643">
        <v>1</v>
      </c>
      <c r="I88" s="643">
        <v>0</v>
      </c>
      <c r="J88" s="643">
        <v>0</v>
      </c>
      <c r="K88" s="643">
        <v>0</v>
      </c>
      <c r="L88" s="643">
        <v>0</v>
      </c>
      <c r="M88" s="642">
        <v>0</v>
      </c>
      <c r="N88" s="611">
        <v>0</v>
      </c>
      <c r="O88" s="573">
        <v>0</v>
      </c>
      <c r="P88" s="570">
        <v>2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117</v>
      </c>
      <c r="E89" s="571">
        <v>76</v>
      </c>
      <c r="F89" s="642">
        <v>41</v>
      </c>
      <c r="G89" s="571">
        <v>36</v>
      </c>
      <c r="H89" s="227">
        <v>7</v>
      </c>
      <c r="I89" s="227">
        <v>2</v>
      </c>
      <c r="J89" s="227">
        <v>0</v>
      </c>
      <c r="K89" s="227">
        <v>17</v>
      </c>
      <c r="L89" s="227">
        <v>7</v>
      </c>
      <c r="M89" s="221">
        <v>29</v>
      </c>
      <c r="N89" s="74">
        <v>19</v>
      </c>
      <c r="O89" s="24">
        <v>1</v>
      </c>
      <c r="P89" s="29">
        <v>117</v>
      </c>
      <c r="Q89" s="29">
        <v>1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>
        <v>0</v>
      </c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4</v>
      </c>
      <c r="E91" s="571">
        <v>2</v>
      </c>
      <c r="F91" s="642">
        <v>2</v>
      </c>
      <c r="G91" s="571">
        <v>0</v>
      </c>
      <c r="H91" s="643">
        <v>0</v>
      </c>
      <c r="I91" s="643">
        <v>0</v>
      </c>
      <c r="J91" s="643">
        <v>0</v>
      </c>
      <c r="K91" s="643">
        <v>1</v>
      </c>
      <c r="L91" s="643">
        <v>3</v>
      </c>
      <c r="M91" s="647"/>
      <c r="N91" s="648"/>
      <c r="O91" s="570">
        <v>0</v>
      </c>
      <c r="P91" s="570">
        <v>4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9</v>
      </c>
      <c r="E92" s="571">
        <v>7</v>
      </c>
      <c r="F92" s="642">
        <v>2</v>
      </c>
      <c r="G92" s="571">
        <v>0</v>
      </c>
      <c r="H92" s="643">
        <v>0</v>
      </c>
      <c r="I92" s="643">
        <v>0</v>
      </c>
      <c r="J92" s="643">
        <v>0</v>
      </c>
      <c r="K92" s="643">
        <v>3</v>
      </c>
      <c r="L92" s="643">
        <v>6</v>
      </c>
      <c r="M92" s="221"/>
      <c r="N92" s="74"/>
      <c r="O92" s="570">
        <v>0</v>
      </c>
      <c r="P92" s="570">
        <v>9</v>
      </c>
      <c r="Q92" s="29"/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>
        <v>0</v>
      </c>
      <c r="S93" s="573">
        <v>0</v>
      </c>
      <c r="T93" s="573">
        <v>0</v>
      </c>
      <c r="U93" s="573"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>
        <v>0</v>
      </c>
      <c r="S94" s="573">
        <v>0</v>
      </c>
      <c r="T94" s="573">
        <v>0</v>
      </c>
      <c r="U94" s="573"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>
        <v>0</v>
      </c>
      <c r="S95" s="573">
        <v>0</v>
      </c>
      <c r="T95" s="573">
        <v>0</v>
      </c>
      <c r="U95" s="573"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>
        <v>0</v>
      </c>
      <c r="S96" s="573">
        <v>0</v>
      </c>
      <c r="T96" s="573">
        <v>0</v>
      </c>
      <c r="U96" s="573"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9</v>
      </c>
      <c r="E97" s="571">
        <v>4</v>
      </c>
      <c r="F97" s="642">
        <v>5</v>
      </c>
      <c r="G97" s="617"/>
      <c r="H97" s="643"/>
      <c r="I97" s="643"/>
      <c r="J97" s="643">
        <v>0</v>
      </c>
      <c r="K97" s="643">
        <v>0</v>
      </c>
      <c r="L97" s="643">
        <v>3</v>
      </c>
      <c r="M97" s="642">
        <v>4</v>
      </c>
      <c r="N97" s="611">
        <v>2</v>
      </c>
      <c r="O97" s="573">
        <v>0</v>
      </c>
      <c r="P97" s="570">
        <v>9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2</v>
      </c>
      <c r="E98" s="571">
        <v>1</v>
      </c>
      <c r="F98" s="642">
        <v>1</v>
      </c>
      <c r="G98" s="617"/>
      <c r="H98" s="643"/>
      <c r="I98" s="643"/>
      <c r="J98" s="643">
        <v>0</v>
      </c>
      <c r="K98" s="643">
        <v>0</v>
      </c>
      <c r="L98" s="643">
        <v>0</v>
      </c>
      <c r="M98" s="642">
        <v>1</v>
      </c>
      <c r="N98" s="611">
        <v>1</v>
      </c>
      <c r="O98" s="573">
        <v>0</v>
      </c>
      <c r="P98" s="570">
        <v>2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2</v>
      </c>
      <c r="E99" s="571">
        <v>0</v>
      </c>
      <c r="F99" s="642">
        <v>2</v>
      </c>
      <c r="G99" s="617"/>
      <c r="H99" s="643"/>
      <c r="I99" s="643"/>
      <c r="J99" s="643">
        <v>0</v>
      </c>
      <c r="K99" s="643">
        <v>0</v>
      </c>
      <c r="L99" s="643">
        <v>0</v>
      </c>
      <c r="M99" s="642">
        <v>2</v>
      </c>
      <c r="N99" s="611">
        <v>0</v>
      </c>
      <c r="O99" s="573">
        <v>0</v>
      </c>
      <c r="P99" s="570">
        <v>2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>
        <v>0</v>
      </c>
      <c r="S100" s="573">
        <v>0</v>
      </c>
      <c r="T100" s="573">
        <v>0</v>
      </c>
      <c r="U100" s="573"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>
        <v>0</v>
      </c>
      <c r="S101" s="573">
        <v>0</v>
      </c>
      <c r="T101" s="573">
        <v>0</v>
      </c>
      <c r="U101" s="573"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>
        <v>0</v>
      </c>
      <c r="S102" s="573">
        <v>0</v>
      </c>
      <c r="T102" s="573">
        <v>0</v>
      </c>
      <c r="U102" s="573"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>
        <v>0</v>
      </c>
      <c r="S103" s="573">
        <v>0</v>
      </c>
      <c r="T103" s="573">
        <v>0</v>
      </c>
      <c r="U103" s="573"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>
        <v>0</v>
      </c>
      <c r="S104" s="573">
        <v>0</v>
      </c>
      <c r="T104" s="573">
        <v>0</v>
      </c>
      <c r="U104" s="573"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>
        <v>0</v>
      </c>
      <c r="S105" s="573">
        <v>0</v>
      </c>
      <c r="T105" s="573">
        <v>0</v>
      </c>
      <c r="U105" s="573"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>
        <v>0</v>
      </c>
      <c r="S106" s="573">
        <v>0</v>
      </c>
      <c r="T106" s="573">
        <v>0</v>
      </c>
      <c r="U106" s="573"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>
        <v>0</v>
      </c>
      <c r="S107" s="573">
        <v>0</v>
      </c>
      <c r="T107" s="573">
        <v>0</v>
      </c>
      <c r="U107" s="573"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>
        <v>0</v>
      </c>
      <c r="S108" s="573">
        <v>0</v>
      </c>
      <c r="T108" s="573">
        <v>0</v>
      </c>
      <c r="U108" s="573"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5</v>
      </c>
      <c r="E109" s="571">
        <v>2</v>
      </c>
      <c r="F109" s="642">
        <v>3</v>
      </c>
      <c r="G109" s="654"/>
      <c r="H109" s="657"/>
      <c r="I109" s="657"/>
      <c r="J109" s="643"/>
      <c r="K109" s="643"/>
      <c r="L109" s="643">
        <v>2</v>
      </c>
      <c r="M109" s="642">
        <v>3</v>
      </c>
      <c r="N109" s="611">
        <v>0</v>
      </c>
      <c r="O109" s="573">
        <v>0</v>
      </c>
      <c r="P109" s="570">
        <v>5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>
        <v>0</v>
      </c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>
        <v>0</v>
      </c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35</v>
      </c>
      <c r="E112" s="571">
        <v>10</v>
      </c>
      <c r="F112" s="642">
        <v>25</v>
      </c>
      <c r="G112" s="644"/>
      <c r="H112" s="653"/>
      <c r="I112" s="653"/>
      <c r="J112" s="653"/>
      <c r="K112" s="653"/>
      <c r="L112" s="643"/>
      <c r="M112" s="642">
        <v>19</v>
      </c>
      <c r="N112" s="611">
        <v>16</v>
      </c>
      <c r="O112" s="573">
        <v>2</v>
      </c>
      <c r="P112" s="570">
        <v>35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>
        <v>0</v>
      </c>
      <c r="S113" s="573">
        <v>0</v>
      </c>
      <c r="T113" s="573">
        <v>0</v>
      </c>
      <c r="U113" s="573"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>
        <v>0</v>
      </c>
      <c r="S114" s="573">
        <v>0</v>
      </c>
      <c r="T114" s="573">
        <v>0</v>
      </c>
      <c r="U114" s="573"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>
        <v>0</v>
      </c>
      <c r="S115" s="573">
        <v>0</v>
      </c>
      <c r="T115" s="573">
        <v>0</v>
      </c>
      <c r="U115" s="573"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>
        <v>0</v>
      </c>
      <c r="S116" s="573">
        <v>0</v>
      </c>
      <c r="T116" s="573">
        <v>0</v>
      </c>
      <c r="U116" s="573"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7</v>
      </c>
      <c r="E117" s="571">
        <v>5</v>
      </c>
      <c r="F117" s="642">
        <v>2</v>
      </c>
      <c r="G117" s="644"/>
      <c r="H117" s="653"/>
      <c r="I117" s="653"/>
      <c r="J117" s="653"/>
      <c r="K117" s="653"/>
      <c r="L117" s="643">
        <v>0</v>
      </c>
      <c r="M117" s="642">
        <v>0</v>
      </c>
      <c r="N117" s="611">
        <v>7</v>
      </c>
      <c r="O117" s="573">
        <v>0</v>
      </c>
      <c r="P117" s="570">
        <v>7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>
        <v>0</v>
      </c>
      <c r="S118" s="573">
        <v>0</v>
      </c>
      <c r="T118" s="573">
        <v>0</v>
      </c>
      <c r="U118" s="573">
        <v>0</v>
      </c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>
        <v>0</v>
      </c>
      <c r="S119" s="573">
        <v>0</v>
      </c>
      <c r="T119" s="573">
        <v>0</v>
      </c>
      <c r="U119" s="573">
        <v>0</v>
      </c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>
        <v>0</v>
      </c>
      <c r="S120" s="573">
        <v>0</v>
      </c>
      <c r="T120" s="573">
        <v>0</v>
      </c>
      <c r="U120" s="573">
        <v>0</v>
      </c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>
        <v>0</v>
      </c>
      <c r="S121" s="573">
        <v>0</v>
      </c>
      <c r="T121" s="573">
        <v>0</v>
      </c>
      <c r="U121" s="573">
        <v>0</v>
      </c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>
        <v>0</v>
      </c>
      <c r="S122" s="573">
        <v>0</v>
      </c>
      <c r="T122" s="573">
        <v>0</v>
      </c>
      <c r="U122" s="573">
        <v>0</v>
      </c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>
        <v>0</v>
      </c>
      <c r="S123" s="573">
        <v>0</v>
      </c>
      <c r="T123" s="573">
        <v>0</v>
      </c>
      <c r="U123" s="573">
        <v>0</v>
      </c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>
        <v>0</v>
      </c>
      <c r="S124" s="573">
        <v>0</v>
      </c>
      <c r="T124" s="573">
        <v>0</v>
      </c>
      <c r="U124" s="573">
        <v>0</v>
      </c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>
        <v>0</v>
      </c>
      <c r="S125" s="573">
        <v>0</v>
      </c>
      <c r="T125" s="573">
        <v>0</v>
      </c>
      <c r="U125" s="573">
        <v>0</v>
      </c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>
        <v>0</v>
      </c>
      <c r="S126" s="573">
        <v>0</v>
      </c>
      <c r="T126" s="573">
        <v>0</v>
      </c>
      <c r="U126" s="573">
        <v>0</v>
      </c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>
        <v>0</v>
      </c>
      <c r="S127" s="573">
        <v>0</v>
      </c>
      <c r="T127" s="573">
        <v>0</v>
      </c>
      <c r="U127" s="573">
        <v>0</v>
      </c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>
        <v>0</v>
      </c>
      <c r="S128" s="573">
        <v>0</v>
      </c>
      <c r="T128" s="573">
        <v>0</v>
      </c>
      <c r="U128" s="573">
        <v>0</v>
      </c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>
        <v>0</v>
      </c>
      <c r="S129" s="573">
        <v>0</v>
      </c>
      <c r="T129" s="573">
        <v>0</v>
      </c>
      <c r="U129" s="573">
        <v>0</v>
      </c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>
        <v>0</v>
      </c>
      <c r="S130" s="573">
        <v>0</v>
      </c>
      <c r="T130" s="573">
        <v>0</v>
      </c>
      <c r="U130" s="573">
        <v>0</v>
      </c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>
        <v>0</v>
      </c>
      <c r="S131" s="573">
        <v>0</v>
      </c>
      <c r="T131" s="573">
        <v>0</v>
      </c>
      <c r="U131" s="573">
        <v>0</v>
      </c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3088" t="s">
        <v>4</v>
      </c>
      <c r="B132" s="3090"/>
      <c r="C132" s="3089"/>
      <c r="D132" s="1312">
        <f>SUM(D80:D131)</f>
        <v>290</v>
      </c>
      <c r="E132" s="1313">
        <f>SUM(E80:E131)</f>
        <v>140</v>
      </c>
      <c r="F132" s="1314">
        <f>SUM(F80:F131)</f>
        <v>150</v>
      </c>
      <c r="G132" s="1315">
        <f>SUM(G80:G131)</f>
        <v>49</v>
      </c>
      <c r="H132" s="1316">
        <f t="shared" ref="H132:U132" si="82">SUM(H80:H131)</f>
        <v>11</v>
      </c>
      <c r="I132" s="1316">
        <f t="shared" si="82"/>
        <v>6</v>
      </c>
      <c r="J132" s="1316">
        <f t="shared" si="82"/>
        <v>2</v>
      </c>
      <c r="K132" s="1316">
        <f t="shared" si="82"/>
        <v>31</v>
      </c>
      <c r="L132" s="1316">
        <f t="shared" si="82"/>
        <v>28</v>
      </c>
      <c r="M132" s="1317">
        <f t="shared" si="82"/>
        <v>110</v>
      </c>
      <c r="N132" s="1318">
        <f t="shared" si="82"/>
        <v>53</v>
      </c>
      <c r="O132" s="1319">
        <f t="shared" si="82"/>
        <v>6</v>
      </c>
      <c r="P132" s="1316">
        <f t="shared" si="82"/>
        <v>290</v>
      </c>
      <c r="Q132" s="1314">
        <f t="shared" si="82"/>
        <v>2</v>
      </c>
      <c r="R132" s="1320">
        <f t="shared" si="82"/>
        <v>0</v>
      </c>
      <c r="S132" s="1321">
        <f t="shared" si="82"/>
        <v>0</v>
      </c>
      <c r="T132" s="1321">
        <f t="shared" si="82"/>
        <v>0</v>
      </c>
      <c r="U132" s="1321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3105" t="s">
        <v>158</v>
      </c>
      <c r="B134" s="2417"/>
      <c r="C134" s="2418"/>
      <c r="D134" s="3121" t="s">
        <v>4</v>
      </c>
      <c r="E134" s="3121"/>
      <c r="F134" s="3121"/>
      <c r="G134" s="3088" t="s">
        <v>56</v>
      </c>
      <c r="H134" s="3090"/>
      <c r="I134" s="3090"/>
      <c r="J134" s="3090"/>
      <c r="K134" s="3090"/>
      <c r="L134" s="3090"/>
      <c r="M134" s="3090"/>
      <c r="N134" s="3093"/>
      <c r="O134" s="2356" t="s">
        <v>6</v>
      </c>
      <c r="P134" s="3083" t="s">
        <v>33</v>
      </c>
      <c r="Q134" s="3083" t="s">
        <v>7</v>
      </c>
      <c r="R134" s="3083" t="s">
        <v>100</v>
      </c>
      <c r="S134" s="3116" t="s">
        <v>101</v>
      </c>
      <c r="T134" s="3116" t="s">
        <v>79</v>
      </c>
      <c r="U134" s="3116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287" t="s">
        <v>159</v>
      </c>
      <c r="E135" s="1287" t="s">
        <v>24</v>
      </c>
      <c r="F135" s="1287" t="s">
        <v>25</v>
      </c>
      <c r="G135" s="1322" t="s">
        <v>102</v>
      </c>
      <c r="H135" s="1322" t="s">
        <v>103</v>
      </c>
      <c r="I135" s="1322" t="s">
        <v>104</v>
      </c>
      <c r="J135" s="1322" t="s">
        <v>18</v>
      </c>
      <c r="K135" s="1322" t="s">
        <v>19</v>
      </c>
      <c r="L135" s="1322" t="s">
        <v>20</v>
      </c>
      <c r="M135" s="1322" t="s">
        <v>21</v>
      </c>
      <c r="N135" s="1323" t="s">
        <v>22</v>
      </c>
      <c r="O135" s="2357"/>
      <c r="P135" s="2317"/>
      <c r="Q135" s="2317"/>
      <c r="R135" s="2317"/>
      <c r="S135" s="3116"/>
      <c r="T135" s="3116"/>
      <c r="U135" s="3116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925" t="s">
        <v>160</v>
      </c>
      <c r="B136" s="3117"/>
      <c r="C136" s="3118"/>
      <c r="D136" s="1324">
        <f>SUM(G136:N136)</f>
        <v>249</v>
      </c>
      <c r="E136" s="724">
        <v>61</v>
      </c>
      <c r="F136" s="221">
        <v>188</v>
      </c>
      <c r="G136" s="25">
        <v>6</v>
      </c>
      <c r="H136" s="25">
        <v>0</v>
      </c>
      <c r="I136" s="25">
        <v>3</v>
      </c>
      <c r="J136" s="25">
        <v>2</v>
      </c>
      <c r="K136" s="25">
        <v>10</v>
      </c>
      <c r="L136" s="25">
        <v>10</v>
      </c>
      <c r="M136" s="25">
        <v>177</v>
      </c>
      <c r="N136" s="732">
        <v>41</v>
      </c>
      <c r="O136" s="1266">
        <v>1</v>
      </c>
      <c r="P136" s="1266">
        <v>249</v>
      </c>
      <c r="Q136" s="724">
        <v>1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928" t="s">
        <v>161</v>
      </c>
      <c r="B137" s="3119"/>
      <c r="C137" s="3120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3088" t="s">
        <v>4</v>
      </c>
      <c r="B144" s="3090"/>
      <c r="C144" s="3089"/>
      <c r="D144" s="1312">
        <f>SUM(D136:D143)</f>
        <v>249</v>
      </c>
      <c r="E144" s="1325">
        <f t="shared" ref="E144:U144" si="93">SUM(E136:E143)</f>
        <v>61</v>
      </c>
      <c r="F144" s="1314">
        <f t="shared" si="93"/>
        <v>188</v>
      </c>
      <c r="G144" s="1315">
        <f t="shared" si="93"/>
        <v>6</v>
      </c>
      <c r="H144" s="1315">
        <f t="shared" si="93"/>
        <v>0</v>
      </c>
      <c r="I144" s="1315">
        <f t="shared" si="93"/>
        <v>3</v>
      </c>
      <c r="J144" s="1315">
        <f t="shared" si="93"/>
        <v>2</v>
      </c>
      <c r="K144" s="1315">
        <f t="shared" si="93"/>
        <v>10</v>
      </c>
      <c r="L144" s="1315">
        <f t="shared" si="93"/>
        <v>10</v>
      </c>
      <c r="M144" s="1315">
        <f t="shared" si="93"/>
        <v>177</v>
      </c>
      <c r="N144" s="1326">
        <f t="shared" si="93"/>
        <v>41</v>
      </c>
      <c r="O144" s="1319">
        <f t="shared" si="93"/>
        <v>1</v>
      </c>
      <c r="P144" s="1321">
        <f t="shared" si="93"/>
        <v>249</v>
      </c>
      <c r="Q144" s="1314">
        <f t="shared" si="93"/>
        <v>1</v>
      </c>
      <c r="R144" s="1327">
        <f t="shared" si="93"/>
        <v>0</v>
      </c>
      <c r="S144" s="1327">
        <f>SUM(S136:S143)</f>
        <v>0</v>
      </c>
      <c r="T144" s="1327">
        <f t="shared" si="93"/>
        <v>0</v>
      </c>
      <c r="U144" s="1327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3107" t="s">
        <v>169</v>
      </c>
      <c r="B146" s="2340"/>
      <c r="C146" s="2341"/>
      <c r="D146" s="3106" t="s">
        <v>4</v>
      </c>
      <c r="E146" s="2426"/>
      <c r="F146" s="2356"/>
      <c r="G146" s="3088" t="s">
        <v>56</v>
      </c>
      <c r="H146" s="3090"/>
      <c r="I146" s="3090"/>
      <c r="J146" s="3090"/>
      <c r="K146" s="3090"/>
      <c r="L146" s="3090"/>
      <c r="M146" s="3090"/>
      <c r="N146" s="3093"/>
      <c r="O146" s="2356" t="s">
        <v>34</v>
      </c>
      <c r="P146" s="2418" t="s">
        <v>8</v>
      </c>
      <c r="Q146" s="3116" t="s">
        <v>79</v>
      </c>
      <c r="R146" s="3116" t="s">
        <v>10</v>
      </c>
      <c r="S146" s="3084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3113" t="s">
        <v>172</v>
      </c>
      <c r="H147" s="3092"/>
      <c r="I147" s="3113" t="s">
        <v>20</v>
      </c>
      <c r="J147" s="3092"/>
      <c r="K147" s="3113" t="s">
        <v>21</v>
      </c>
      <c r="L147" s="3092"/>
      <c r="M147" s="3113" t="s">
        <v>22</v>
      </c>
      <c r="N147" s="3102"/>
      <c r="O147" s="2357"/>
      <c r="P147" s="2421"/>
      <c r="Q147" s="3116"/>
      <c r="R147" s="3116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2697"/>
      <c r="C148" s="2698"/>
      <c r="D148" s="1307" t="s">
        <v>23</v>
      </c>
      <c r="E148" s="1276" t="s">
        <v>24</v>
      </c>
      <c r="F148" s="1287" t="s">
        <v>25</v>
      </c>
      <c r="G148" s="1262" t="s">
        <v>24</v>
      </c>
      <c r="H148" s="1257" t="s">
        <v>25</v>
      </c>
      <c r="I148" s="1262" t="s">
        <v>24</v>
      </c>
      <c r="J148" s="1257" t="s">
        <v>25</v>
      </c>
      <c r="K148" s="1258" t="s">
        <v>24</v>
      </c>
      <c r="L148" s="1257" t="s">
        <v>25</v>
      </c>
      <c r="M148" s="1258" t="s">
        <v>24</v>
      </c>
      <c r="N148" s="1259" t="s">
        <v>25</v>
      </c>
      <c r="O148" s="2705"/>
      <c r="P148" s="2736"/>
      <c r="Q148" s="3116"/>
      <c r="R148" s="3116"/>
      <c r="S148" s="3080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3083" t="s">
        <v>173</v>
      </c>
      <c r="B149" s="2922" t="s">
        <v>174</v>
      </c>
      <c r="C149" s="3115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266"/>
      <c r="M149" s="275"/>
      <c r="N149" s="1267"/>
      <c r="O149" s="1266"/>
      <c r="P149" s="276"/>
      <c r="Q149" s="1266"/>
      <c r="R149" s="276"/>
      <c r="S149" s="736"/>
      <c r="T149" s="132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146"/>
      <c r="L151" s="1147"/>
      <c r="M151" s="1146"/>
      <c r="N151" s="1148"/>
      <c r="O151" s="1147"/>
      <c r="P151" s="1329"/>
      <c r="Q151" s="1147"/>
      <c r="R151" s="1329"/>
      <c r="S151" s="1149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3083" t="s">
        <v>175</v>
      </c>
      <c r="C152" s="1330" t="s">
        <v>4</v>
      </c>
      <c r="D152" s="287">
        <f t="shared" si="94"/>
        <v>0</v>
      </c>
      <c r="E152" s="288"/>
      <c r="F152" s="289">
        <f>SUM(F153:F158)</f>
        <v>0</v>
      </c>
      <c r="G152" s="1331"/>
      <c r="H152" s="1332"/>
      <c r="I152" s="1331"/>
      <c r="J152" s="1332"/>
      <c r="K152" s="1333"/>
      <c r="L152" s="1272">
        <f>SUM(L153:L158)</f>
        <v>0</v>
      </c>
      <c r="M152" s="1333"/>
      <c r="N152" s="1334">
        <f t="shared" ref="N152:T152" si="102">SUM(N153:N158)</f>
        <v>0</v>
      </c>
      <c r="O152" s="1272">
        <f t="shared" si="102"/>
        <v>0</v>
      </c>
      <c r="P152" s="1335">
        <f t="shared" si="102"/>
        <v>0</v>
      </c>
      <c r="Q152" s="1272">
        <f t="shared" si="102"/>
        <v>0</v>
      </c>
      <c r="R152" s="1335">
        <f t="shared" si="102"/>
        <v>0</v>
      </c>
      <c r="S152" s="1273">
        <f t="shared" si="102"/>
        <v>0</v>
      </c>
      <c r="T152" s="1272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3082"/>
      <c r="B158" s="3082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146"/>
      <c r="L158" s="99"/>
      <c r="M158" s="1146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3083" t="s">
        <v>182</v>
      </c>
      <c r="B159" s="3083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328"/>
      <c r="M159" s="25"/>
      <c r="N159" s="1336"/>
      <c r="O159" s="1266"/>
      <c r="P159" s="1266"/>
      <c r="Q159" s="1266"/>
      <c r="R159" s="1266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3082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105"/>
      <c r="L162" s="1150"/>
      <c r="M162" s="1105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3114" t="s">
        <v>187</v>
      </c>
      <c r="B163" s="3084" t="s">
        <v>188</v>
      </c>
      <c r="C163" s="738" t="s">
        <v>189</v>
      </c>
      <c r="D163" s="1156">
        <f>SUM(E163:F163)</f>
        <v>0</v>
      </c>
      <c r="E163" s="1156">
        <f>+G163+I163+K163+M163</f>
        <v>0</v>
      </c>
      <c r="F163" s="1157">
        <f>+H163+J163+L163+N163</f>
        <v>0</v>
      </c>
      <c r="G163" s="1158">
        <f>SUM(G164:G165)</f>
        <v>0</v>
      </c>
      <c r="H163" s="1159">
        <f t="shared" ref="H163:R163" si="105">SUM(H164:H165)</f>
        <v>0</v>
      </c>
      <c r="I163" s="1158">
        <f t="shared" si="105"/>
        <v>0</v>
      </c>
      <c r="J163" s="1159">
        <f t="shared" si="105"/>
        <v>0</v>
      </c>
      <c r="K163" s="1158">
        <f>SUM(K164:K165)</f>
        <v>0</v>
      </c>
      <c r="L163" s="1337">
        <f t="shared" si="105"/>
        <v>0</v>
      </c>
      <c r="M163" s="1158">
        <f t="shared" si="105"/>
        <v>0</v>
      </c>
      <c r="N163" s="1338">
        <f t="shared" si="105"/>
        <v>0</v>
      </c>
      <c r="O163" s="1161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162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311"/>
      <c r="H164" s="276"/>
      <c r="I164" s="25"/>
      <c r="J164" s="1266"/>
      <c r="K164" s="25"/>
      <c r="L164" s="1251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3112"/>
      <c r="B165" s="3080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3114" t="s">
        <v>192</v>
      </c>
      <c r="B166" s="3083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329"/>
      <c r="M167" s="1105"/>
      <c r="N167" s="1339"/>
      <c r="O167" s="1147"/>
      <c r="P167" s="1329"/>
      <c r="Q167" s="1147"/>
      <c r="R167" s="1329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3084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3080"/>
      <c r="C169" s="342" t="s">
        <v>197</v>
      </c>
      <c r="D169" s="1156">
        <f t="shared" si="109"/>
        <v>0</v>
      </c>
      <c r="E169" s="1156">
        <f t="shared" si="110"/>
        <v>0</v>
      </c>
      <c r="F169" s="1157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3083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266"/>
      <c r="P170" s="276"/>
      <c r="Q170" s="1266"/>
      <c r="R170" s="276"/>
      <c r="S170" s="724"/>
      <c r="T170" s="1266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3112"/>
      <c r="B171" s="3082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105"/>
      <c r="L171" s="1329"/>
      <c r="M171" s="1105"/>
      <c r="N171" s="607"/>
      <c r="O171" s="1147"/>
      <c r="P171" s="1329"/>
      <c r="Q171" s="1147"/>
      <c r="R171" s="1329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3083" t="s">
        <v>199</v>
      </c>
      <c r="B172" s="3113" t="s">
        <v>175</v>
      </c>
      <c r="C172" s="3092"/>
      <c r="D172" s="1340">
        <f>SUM(E172+F172)</f>
        <v>0</v>
      </c>
      <c r="E172" s="1340">
        <f>+K172</f>
        <v>0</v>
      </c>
      <c r="F172" s="1327">
        <f>+L172</f>
        <v>0</v>
      </c>
      <c r="G172" s="1331"/>
      <c r="H172" s="1341"/>
      <c r="I172" s="1331"/>
      <c r="J172" s="1341"/>
      <c r="K172" s="1342"/>
      <c r="L172" s="1343"/>
      <c r="M172" s="1333"/>
      <c r="N172" s="1344"/>
      <c r="O172" s="1345"/>
      <c r="P172" s="1343"/>
      <c r="Q172" s="1345"/>
      <c r="R172" s="1343"/>
      <c r="S172" s="1346"/>
      <c r="T172" s="1346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3083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347"/>
      <c r="I175" s="273"/>
      <c r="J175" s="1347"/>
      <c r="K175" s="25"/>
      <c r="L175" s="276"/>
      <c r="M175" s="284"/>
      <c r="N175" s="356"/>
      <c r="O175" s="1266"/>
      <c r="P175" s="276"/>
      <c r="Q175" s="1266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3082"/>
      <c r="B176" s="3082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105"/>
      <c r="L176" s="1329"/>
      <c r="M176" s="672"/>
      <c r="N176" s="674"/>
      <c r="O176" s="1147"/>
      <c r="P176" s="1329"/>
      <c r="Q176" s="1147"/>
      <c r="R176" s="1329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3114" t="s">
        <v>200</v>
      </c>
      <c r="B177" s="3083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3112"/>
      <c r="B179" s="3082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3083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347"/>
      <c r="I180" s="273"/>
      <c r="J180" s="1347"/>
      <c r="K180" s="25"/>
      <c r="L180" s="276"/>
      <c r="M180" s="1348"/>
      <c r="N180" s="330"/>
      <c r="O180" s="1347"/>
      <c r="P180" s="1266"/>
      <c r="Q180" s="1266"/>
      <c r="R180" s="1266"/>
      <c r="S180" s="742"/>
      <c r="T180" s="1266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3112"/>
      <c r="B181" s="3082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3107" t="s">
        <v>210</v>
      </c>
      <c r="B183" s="2340"/>
      <c r="C183" s="2341"/>
      <c r="D183" s="3106" t="s">
        <v>4</v>
      </c>
      <c r="E183" s="2426"/>
      <c r="F183" s="2356"/>
      <c r="G183" s="3088" t="s">
        <v>5</v>
      </c>
      <c r="H183" s="3090"/>
      <c r="I183" s="3090"/>
      <c r="J183" s="3090"/>
      <c r="K183" s="3090"/>
      <c r="L183" s="3090"/>
      <c r="M183" s="3090"/>
      <c r="N183" s="3090"/>
      <c r="O183" s="3090"/>
      <c r="P183" s="3090"/>
      <c r="Q183" s="3090"/>
      <c r="R183" s="3090"/>
      <c r="S183" s="3090"/>
      <c r="T183" s="3090"/>
      <c r="U183" s="3090"/>
      <c r="V183" s="3090"/>
      <c r="W183" s="3090"/>
      <c r="X183" s="3090"/>
      <c r="Y183" s="3090"/>
      <c r="Z183" s="3090"/>
      <c r="AA183" s="3090"/>
      <c r="AB183" s="3093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3110" t="s">
        <v>11</v>
      </c>
      <c r="H184" s="3111"/>
      <c r="I184" s="3110" t="s">
        <v>12</v>
      </c>
      <c r="J184" s="3111"/>
      <c r="K184" s="3088" t="s">
        <v>13</v>
      </c>
      <c r="L184" s="3089"/>
      <c r="M184" s="3088" t="s">
        <v>14</v>
      </c>
      <c r="N184" s="3089"/>
      <c r="O184" s="3088" t="s">
        <v>15</v>
      </c>
      <c r="P184" s="3089"/>
      <c r="Q184" s="3088" t="s">
        <v>16</v>
      </c>
      <c r="R184" s="3089"/>
      <c r="S184" s="3088" t="s">
        <v>17</v>
      </c>
      <c r="T184" s="3089"/>
      <c r="U184" s="3088" t="s">
        <v>215</v>
      </c>
      <c r="V184" s="3089"/>
      <c r="W184" s="3113" t="s">
        <v>20</v>
      </c>
      <c r="X184" s="3092"/>
      <c r="Y184" s="3113" t="s">
        <v>21</v>
      </c>
      <c r="Z184" s="3092"/>
      <c r="AA184" s="3113" t="s">
        <v>22</v>
      </c>
      <c r="AB184" s="3102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255" t="s">
        <v>23</v>
      </c>
      <c r="E185" s="1256" t="s">
        <v>24</v>
      </c>
      <c r="F185" s="1257" t="s">
        <v>25</v>
      </c>
      <c r="G185" s="1258" t="s">
        <v>24</v>
      </c>
      <c r="H185" s="1257" t="s">
        <v>25</v>
      </c>
      <c r="I185" s="1297" t="s">
        <v>24</v>
      </c>
      <c r="J185" s="1297" t="s">
        <v>25</v>
      </c>
      <c r="K185" s="1258" t="s">
        <v>24</v>
      </c>
      <c r="L185" s="1257" t="s">
        <v>25</v>
      </c>
      <c r="M185" s="1258" t="s">
        <v>24</v>
      </c>
      <c r="N185" s="1257" t="s">
        <v>25</v>
      </c>
      <c r="O185" s="1258" t="s">
        <v>24</v>
      </c>
      <c r="P185" s="1257" t="s">
        <v>25</v>
      </c>
      <c r="Q185" s="1258" t="s">
        <v>24</v>
      </c>
      <c r="R185" s="1257" t="s">
        <v>25</v>
      </c>
      <c r="S185" s="1258" t="s">
        <v>24</v>
      </c>
      <c r="T185" s="1257" t="s">
        <v>25</v>
      </c>
      <c r="U185" s="1258" t="s">
        <v>24</v>
      </c>
      <c r="V185" s="1257" t="s">
        <v>25</v>
      </c>
      <c r="W185" s="1258" t="s">
        <v>24</v>
      </c>
      <c r="X185" s="1257" t="s">
        <v>25</v>
      </c>
      <c r="Y185" s="1258" t="s">
        <v>24</v>
      </c>
      <c r="Z185" s="1257" t="s">
        <v>25</v>
      </c>
      <c r="AA185" s="1258" t="s">
        <v>24</v>
      </c>
      <c r="AB185" s="1259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894" t="s">
        <v>216</v>
      </c>
      <c r="B186" s="3108"/>
      <c r="C186" s="3109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349"/>
      <c r="I186" s="381"/>
      <c r="J186" s="1349"/>
      <c r="K186" s="25"/>
      <c r="L186" s="1266"/>
      <c r="M186" s="25"/>
      <c r="N186" s="1266"/>
      <c r="O186" s="25"/>
      <c r="P186" s="1266"/>
      <c r="Q186" s="25"/>
      <c r="R186" s="1266"/>
      <c r="S186" s="25"/>
      <c r="T186" s="1266"/>
      <c r="U186" s="381"/>
      <c r="V186" s="1349"/>
      <c r="W186" s="381"/>
      <c r="X186" s="1349"/>
      <c r="Y186" s="381"/>
      <c r="Z186" s="1349"/>
      <c r="AA186" s="381"/>
      <c r="AB186" s="383"/>
      <c r="AC186" s="1266"/>
      <c r="AD186" s="743">
        <f>SUM(AE186:AG186)</f>
        <v>0</v>
      </c>
      <c r="AE186" s="1266"/>
      <c r="AF186" s="1266"/>
      <c r="AG186" s="1266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173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3107" t="s">
        <v>210</v>
      </c>
      <c r="B192" s="2340"/>
      <c r="C192" s="2341"/>
      <c r="D192" s="3106" t="s">
        <v>4</v>
      </c>
      <c r="E192" s="2426"/>
      <c r="F192" s="2430"/>
      <c r="G192" s="3090" t="s">
        <v>5</v>
      </c>
      <c r="H192" s="3090"/>
      <c r="I192" s="3090"/>
      <c r="J192" s="308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3083" t="s">
        <v>223</v>
      </c>
      <c r="I193" s="3083" t="s">
        <v>58</v>
      </c>
      <c r="J193" s="3083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351" t="s">
        <v>23</v>
      </c>
      <c r="E194" s="1307" t="s">
        <v>24</v>
      </c>
      <c r="F194" s="406" t="s">
        <v>25</v>
      </c>
      <c r="G194" s="2705"/>
      <c r="H194" s="3082"/>
      <c r="I194" s="3082"/>
      <c r="J194" s="3082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352">
        <f>SUM(G195:J195)</f>
        <v>0</v>
      </c>
      <c r="E195" s="724"/>
      <c r="F195" s="732"/>
      <c r="G195" s="1311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17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3105" t="s">
        <v>230</v>
      </c>
      <c r="B200" s="2417"/>
      <c r="C200" s="2418"/>
      <c r="D200" s="3106" t="s">
        <v>231</v>
      </c>
      <c r="E200" s="2426"/>
      <c r="F200" s="2356"/>
      <c r="G200" s="3088" t="s">
        <v>5</v>
      </c>
      <c r="H200" s="3090"/>
      <c r="I200" s="3090"/>
      <c r="J200" s="3090"/>
      <c r="K200" s="3090"/>
      <c r="L200" s="3090"/>
      <c r="M200" s="3090"/>
      <c r="N200" s="3090"/>
      <c r="O200" s="3090"/>
      <c r="P200" s="3090"/>
      <c r="Q200" s="3090"/>
      <c r="R200" s="3090"/>
      <c r="S200" s="3090"/>
      <c r="T200" s="3090"/>
      <c r="U200" s="3090"/>
      <c r="V200" s="3093"/>
      <c r="W200" s="3094" t="s">
        <v>6</v>
      </c>
      <c r="X200" s="3096" t="s">
        <v>7</v>
      </c>
      <c r="Y200" s="3098" t="s">
        <v>232</v>
      </c>
      <c r="Z200" s="3099"/>
      <c r="AA200" s="2356" t="s">
        <v>233</v>
      </c>
      <c r="AB200" s="3100" t="s">
        <v>100</v>
      </c>
      <c r="AC200" s="3086" t="s">
        <v>8</v>
      </c>
      <c r="AD200" s="3086" t="s">
        <v>9</v>
      </c>
      <c r="AE200" s="3087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3088" t="s">
        <v>222</v>
      </c>
      <c r="H201" s="3089"/>
      <c r="I201" s="3088" t="s">
        <v>17</v>
      </c>
      <c r="J201" s="3089"/>
      <c r="K201" s="3090" t="s">
        <v>234</v>
      </c>
      <c r="L201" s="3089"/>
      <c r="M201" s="3088" t="s">
        <v>57</v>
      </c>
      <c r="N201" s="3089"/>
      <c r="O201" s="3090" t="s">
        <v>235</v>
      </c>
      <c r="P201" s="3089"/>
      <c r="Q201" s="3090" t="s">
        <v>58</v>
      </c>
      <c r="R201" s="3089"/>
      <c r="S201" s="3091" t="s">
        <v>21</v>
      </c>
      <c r="T201" s="3092"/>
      <c r="U201" s="3091" t="s">
        <v>22</v>
      </c>
      <c r="V201" s="3102"/>
      <c r="W201" s="2397"/>
      <c r="X201" s="2560"/>
      <c r="Y201" s="3096" t="s">
        <v>236</v>
      </c>
      <c r="Z201" s="3103" t="s">
        <v>237</v>
      </c>
      <c r="AA201" s="2357"/>
      <c r="AB201" s="2405"/>
      <c r="AC201" s="3086"/>
      <c r="AD201" s="3086"/>
      <c r="AE201" s="3087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355" t="s">
        <v>23</v>
      </c>
      <c r="E202" s="1356" t="s">
        <v>24</v>
      </c>
      <c r="F202" s="1074" t="s">
        <v>25</v>
      </c>
      <c r="G202" s="1262" t="s">
        <v>24</v>
      </c>
      <c r="H202" s="1298" t="s">
        <v>25</v>
      </c>
      <c r="I202" s="1286" t="s">
        <v>24</v>
      </c>
      <c r="J202" s="1298" t="s">
        <v>25</v>
      </c>
      <c r="K202" s="1286" t="s">
        <v>24</v>
      </c>
      <c r="L202" s="1298" t="s">
        <v>25</v>
      </c>
      <c r="M202" s="1286" t="s">
        <v>24</v>
      </c>
      <c r="N202" s="1298" t="s">
        <v>25</v>
      </c>
      <c r="O202" s="1286" t="s">
        <v>24</v>
      </c>
      <c r="P202" s="1298" t="s">
        <v>25</v>
      </c>
      <c r="Q202" s="1286" t="s">
        <v>24</v>
      </c>
      <c r="R202" s="1298" t="s">
        <v>25</v>
      </c>
      <c r="S202" s="1310" t="s">
        <v>24</v>
      </c>
      <c r="T202" s="1309" t="s">
        <v>25</v>
      </c>
      <c r="U202" s="1310" t="s">
        <v>24</v>
      </c>
      <c r="V202" s="1279" t="s">
        <v>25</v>
      </c>
      <c r="W202" s="3095"/>
      <c r="X202" s="3097"/>
      <c r="Y202" s="3097"/>
      <c r="Z202" s="3104"/>
      <c r="AA202" s="2705"/>
      <c r="AB202" s="3101"/>
      <c r="AC202" s="3086"/>
      <c r="AD202" s="3086"/>
      <c r="AE202" s="3087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897" t="s">
        <v>239</v>
      </c>
      <c r="C203" s="3085"/>
      <c r="D203" s="428">
        <f t="shared" ref="D203:D245" si="121">SUM(E203+F203)</f>
        <v>22</v>
      </c>
      <c r="E203" s="429">
        <f t="shared" ref="E203:E219" si="122">SUM(G203+I203+K203+M203+O203+Q203+S203+U203)</f>
        <v>9</v>
      </c>
      <c r="F203" s="1244">
        <f t="shared" ref="F203:F219" si="123">SUM(H203+J203+L203+N203+P203+R203+T203+V203)</f>
        <v>13</v>
      </c>
      <c r="G203" s="431">
        <v>1</v>
      </c>
      <c r="H203" s="432">
        <v>0</v>
      </c>
      <c r="I203" s="1357">
        <v>1</v>
      </c>
      <c r="J203" s="432">
        <v>0</v>
      </c>
      <c r="K203" s="1357">
        <v>0</v>
      </c>
      <c r="L203" s="432">
        <v>0</v>
      </c>
      <c r="M203" s="1357">
        <v>0</v>
      </c>
      <c r="N203" s="432">
        <v>0</v>
      </c>
      <c r="O203" s="1357">
        <v>0</v>
      </c>
      <c r="P203" s="432">
        <v>0</v>
      </c>
      <c r="Q203" s="1357">
        <v>1</v>
      </c>
      <c r="R203" s="432">
        <v>2</v>
      </c>
      <c r="S203" s="1357">
        <v>4</v>
      </c>
      <c r="T203" s="432">
        <v>7</v>
      </c>
      <c r="U203" s="1357">
        <v>2</v>
      </c>
      <c r="V203" s="1358">
        <v>4</v>
      </c>
      <c r="W203" s="433">
        <v>0</v>
      </c>
      <c r="X203" s="434">
        <v>0</v>
      </c>
      <c r="Y203" s="434"/>
      <c r="Z203" s="1359"/>
      <c r="AA203" s="434">
        <v>0</v>
      </c>
      <c r="AB203" s="434">
        <v>0</v>
      </c>
      <c r="AC203" s="434">
        <v>0</v>
      </c>
      <c r="AD203" s="434">
        <v>0</v>
      </c>
      <c r="AE203" s="1360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312</v>
      </c>
      <c r="E204" s="436">
        <f t="shared" si="122"/>
        <v>140</v>
      </c>
      <c r="F204" s="437">
        <f t="shared" si="123"/>
        <v>172</v>
      </c>
      <c r="G204" s="438">
        <v>8</v>
      </c>
      <c r="H204" s="439">
        <v>3</v>
      </c>
      <c r="I204" s="440">
        <v>10</v>
      </c>
      <c r="J204" s="439">
        <v>2</v>
      </c>
      <c r="K204" s="440">
        <v>12</v>
      </c>
      <c r="L204" s="439">
        <v>3</v>
      </c>
      <c r="M204" s="440">
        <v>13</v>
      </c>
      <c r="N204" s="439">
        <v>3</v>
      </c>
      <c r="O204" s="440">
        <v>15</v>
      </c>
      <c r="P204" s="439">
        <v>5</v>
      </c>
      <c r="Q204" s="440">
        <v>18</v>
      </c>
      <c r="R204" s="439">
        <v>6</v>
      </c>
      <c r="S204" s="440">
        <v>31</v>
      </c>
      <c r="T204" s="439">
        <v>70</v>
      </c>
      <c r="U204" s="440">
        <v>33</v>
      </c>
      <c r="V204" s="441">
        <v>80</v>
      </c>
      <c r="W204" s="442">
        <v>34</v>
      </c>
      <c r="X204" s="443">
        <v>79</v>
      </c>
      <c r="Y204" s="443">
        <v>36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/>
      <c r="AB205" s="453"/>
      <c r="AC205" s="453"/>
      <c r="AD205" s="453"/>
      <c r="AE205" s="449"/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/>
      <c r="AB206" s="462"/>
      <c r="AC206" s="462"/>
      <c r="AD206" s="462"/>
      <c r="AE206" s="458"/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/>
      <c r="AB207" s="462"/>
      <c r="AC207" s="462"/>
      <c r="AD207" s="462"/>
      <c r="AE207" s="458"/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/>
      <c r="AB208" s="469"/>
      <c r="AC208" s="469"/>
      <c r="AD208" s="469"/>
      <c r="AE208" s="465"/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3082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/>
      <c r="AB209" s="443"/>
      <c r="AC209" s="443"/>
      <c r="AD209" s="443"/>
      <c r="AE209" s="439"/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3083" t="s">
        <v>247</v>
      </c>
      <c r="B210" s="2361" t="s">
        <v>242</v>
      </c>
      <c r="C210" s="2361"/>
      <c r="D210" s="475">
        <f t="shared" si="121"/>
        <v>17</v>
      </c>
      <c r="E210" s="476">
        <f>SUM(G210+I210+K210+M210+O210+Q210+S210+U210)</f>
        <v>10</v>
      </c>
      <c r="F210" s="1361">
        <f t="shared" si="123"/>
        <v>7</v>
      </c>
      <c r="G210" s="431"/>
      <c r="H210" s="432">
        <v>1</v>
      </c>
      <c r="I210" s="1357">
        <v>1</v>
      </c>
      <c r="J210" s="432"/>
      <c r="K210" s="1357">
        <v>1</v>
      </c>
      <c r="L210" s="432"/>
      <c r="M210" s="1357"/>
      <c r="N210" s="432"/>
      <c r="O210" s="1357"/>
      <c r="P210" s="432"/>
      <c r="Q210" s="1357">
        <v>4</v>
      </c>
      <c r="R210" s="432"/>
      <c r="S210" s="1357">
        <v>3</v>
      </c>
      <c r="T210" s="432">
        <v>4</v>
      </c>
      <c r="U210" s="1357">
        <v>1</v>
      </c>
      <c r="V210" s="1358">
        <v>2</v>
      </c>
      <c r="W210" s="433">
        <v>0</v>
      </c>
      <c r="X210" s="434"/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19</v>
      </c>
      <c r="E211" s="455">
        <f t="shared" si="122"/>
        <v>12</v>
      </c>
      <c r="F211" s="456">
        <f t="shared" si="123"/>
        <v>7</v>
      </c>
      <c r="G211" s="457">
        <v>1</v>
      </c>
      <c r="H211" s="458"/>
      <c r="I211" s="459"/>
      <c r="J211" s="458"/>
      <c r="K211" s="459">
        <v>1</v>
      </c>
      <c r="L211" s="458"/>
      <c r="M211" s="459"/>
      <c r="N211" s="458"/>
      <c r="O211" s="459">
        <v>2</v>
      </c>
      <c r="P211" s="458"/>
      <c r="Q211" s="459">
        <v>3</v>
      </c>
      <c r="R211" s="458"/>
      <c r="S211" s="459">
        <v>4</v>
      </c>
      <c r="T211" s="458">
        <v>6</v>
      </c>
      <c r="U211" s="459">
        <v>1</v>
      </c>
      <c r="V211" s="460">
        <v>1</v>
      </c>
      <c r="W211" s="461">
        <v>0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12</v>
      </c>
      <c r="E212" s="455">
        <f t="shared" si="122"/>
        <v>7</v>
      </c>
      <c r="F212" s="456">
        <f t="shared" si="123"/>
        <v>5</v>
      </c>
      <c r="G212" s="457"/>
      <c r="H212" s="458">
        <v>1</v>
      </c>
      <c r="I212" s="459">
        <v>1</v>
      </c>
      <c r="J212" s="458"/>
      <c r="K212" s="459">
        <v>1</v>
      </c>
      <c r="L212" s="458"/>
      <c r="M212" s="459"/>
      <c r="N212" s="458"/>
      <c r="O212" s="459"/>
      <c r="P212" s="458"/>
      <c r="Q212" s="459">
        <v>3</v>
      </c>
      <c r="R212" s="458"/>
      <c r="S212" s="459">
        <v>2</v>
      </c>
      <c r="T212" s="458">
        <v>4</v>
      </c>
      <c r="U212" s="459"/>
      <c r="V212" s="460"/>
      <c r="W212" s="461">
        <v>0</v>
      </c>
      <c r="X212" s="462"/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7</v>
      </c>
      <c r="E213" s="455">
        <f t="shared" si="122"/>
        <v>3</v>
      </c>
      <c r="F213" s="456">
        <f t="shared" si="123"/>
        <v>4</v>
      </c>
      <c r="G213" s="464"/>
      <c r="H213" s="465">
        <v>1</v>
      </c>
      <c r="I213" s="466"/>
      <c r="J213" s="465"/>
      <c r="K213" s="466">
        <v>1</v>
      </c>
      <c r="L213" s="465"/>
      <c r="M213" s="466"/>
      <c r="N213" s="465"/>
      <c r="O213" s="466">
        <v>1</v>
      </c>
      <c r="P213" s="465"/>
      <c r="Q213" s="466"/>
      <c r="R213" s="465"/>
      <c r="S213" s="466"/>
      <c r="T213" s="465">
        <v>3</v>
      </c>
      <c r="U213" s="466">
        <v>1</v>
      </c>
      <c r="V213" s="467"/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3082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181">
        <v>0</v>
      </c>
      <c r="X214" s="1182"/>
      <c r="Y214" s="1183"/>
      <c r="Z214" s="1183"/>
      <c r="AA214" s="1184">
        <v>0</v>
      </c>
      <c r="AB214" s="1182">
        <v>0</v>
      </c>
      <c r="AC214" s="1182">
        <v>0</v>
      </c>
      <c r="AD214" s="1182">
        <v>0</v>
      </c>
      <c r="AE214" s="1185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3083" t="s">
        <v>80</v>
      </c>
      <c r="B215" s="2361" t="s">
        <v>242</v>
      </c>
      <c r="C215" s="2361"/>
      <c r="D215" s="475">
        <f t="shared" si="121"/>
        <v>20</v>
      </c>
      <c r="E215" s="476">
        <f t="shared" si="122"/>
        <v>1</v>
      </c>
      <c r="F215" s="1361">
        <f t="shared" si="123"/>
        <v>19</v>
      </c>
      <c r="G215" s="431"/>
      <c r="H215" s="432"/>
      <c r="I215" s="1357"/>
      <c r="J215" s="432"/>
      <c r="K215" s="1357"/>
      <c r="L215" s="432"/>
      <c r="M215" s="1357"/>
      <c r="N215" s="432">
        <v>1</v>
      </c>
      <c r="O215" s="1357"/>
      <c r="P215" s="432">
        <v>2</v>
      </c>
      <c r="Q215" s="1357"/>
      <c r="R215" s="432">
        <v>1</v>
      </c>
      <c r="S215" s="1357">
        <v>1</v>
      </c>
      <c r="T215" s="432">
        <v>15</v>
      </c>
      <c r="U215" s="1357"/>
      <c r="V215" s="1358"/>
      <c r="W215" s="433">
        <v>2</v>
      </c>
      <c r="X215" s="434"/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36</v>
      </c>
      <c r="E216" s="455">
        <f t="shared" si="122"/>
        <v>7</v>
      </c>
      <c r="F216" s="456">
        <f t="shared" si="123"/>
        <v>29</v>
      </c>
      <c r="G216" s="457"/>
      <c r="H216" s="458"/>
      <c r="I216" s="459"/>
      <c r="J216" s="458"/>
      <c r="K216" s="459"/>
      <c r="L216" s="458"/>
      <c r="M216" s="459"/>
      <c r="N216" s="458"/>
      <c r="O216" s="459"/>
      <c r="P216" s="458">
        <v>1</v>
      </c>
      <c r="Q216" s="459">
        <v>1</v>
      </c>
      <c r="R216" s="458">
        <v>5</v>
      </c>
      <c r="S216" s="459">
        <v>4</v>
      </c>
      <c r="T216" s="458">
        <v>20</v>
      </c>
      <c r="U216" s="459">
        <v>2</v>
      </c>
      <c r="V216" s="460">
        <v>3</v>
      </c>
      <c r="W216" s="461">
        <v>2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13</v>
      </c>
      <c r="E217" s="455">
        <f t="shared" si="122"/>
        <v>2</v>
      </c>
      <c r="F217" s="456">
        <f t="shared" si="123"/>
        <v>11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/>
      <c r="R217" s="458"/>
      <c r="S217" s="459">
        <v>2</v>
      </c>
      <c r="T217" s="458">
        <v>10</v>
      </c>
      <c r="U217" s="459"/>
      <c r="V217" s="460">
        <v>1</v>
      </c>
      <c r="W217" s="461">
        <v>3</v>
      </c>
      <c r="X217" s="462"/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11</v>
      </c>
      <c r="E218" s="455">
        <f>SUM(G218+I218+K218+M218+O218+Q218+S218+U218)</f>
        <v>4</v>
      </c>
      <c r="F218" s="456">
        <f t="shared" si="123"/>
        <v>7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>
        <v>1</v>
      </c>
      <c r="R218" s="465">
        <v>3</v>
      </c>
      <c r="S218" s="466">
        <v>1</v>
      </c>
      <c r="T218" s="465">
        <v>4</v>
      </c>
      <c r="U218" s="466">
        <v>2</v>
      </c>
      <c r="V218" s="467"/>
      <c r="W218" s="461">
        <v>0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3082"/>
      <c r="B219" s="3081" t="s">
        <v>246</v>
      </c>
      <c r="C219" s="3081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181">
        <v>0</v>
      </c>
      <c r="X219" s="1182"/>
      <c r="Y219" s="1183"/>
      <c r="Z219" s="1183"/>
      <c r="AA219" s="1184"/>
      <c r="AB219" s="1182"/>
      <c r="AC219" s="1182"/>
      <c r="AD219" s="1182"/>
      <c r="AE219" s="1185"/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3083" t="s">
        <v>248</v>
      </c>
      <c r="B220" s="2361" t="s">
        <v>242</v>
      </c>
      <c r="C220" s="2361"/>
      <c r="D220" s="475">
        <f>SUM(E220+F220)</f>
        <v>15</v>
      </c>
      <c r="E220" s="476">
        <f>+G220+I220+K220+M220+O220+Q220+S220+U220</f>
        <v>12</v>
      </c>
      <c r="F220" s="1361">
        <f>+H220+J220+L220+N220+P220+R220+T220+V220</f>
        <v>3</v>
      </c>
      <c r="G220" s="431">
        <v>8</v>
      </c>
      <c r="H220" s="432">
        <v>2</v>
      </c>
      <c r="I220" s="1357">
        <v>1</v>
      </c>
      <c r="J220" s="432"/>
      <c r="K220" s="1357">
        <v>1</v>
      </c>
      <c r="L220" s="432">
        <v>1</v>
      </c>
      <c r="M220" s="1357"/>
      <c r="N220" s="432"/>
      <c r="O220" s="1357">
        <v>2</v>
      </c>
      <c r="P220" s="432"/>
      <c r="Q220" s="1357"/>
      <c r="R220" s="432"/>
      <c r="S220" s="1357"/>
      <c r="T220" s="432"/>
      <c r="U220" s="1357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25</v>
      </c>
      <c r="E221" s="455">
        <f>+G221+I221+K221+M221+O221+Q221+S221+U221</f>
        <v>20</v>
      </c>
      <c r="F221" s="456">
        <f t="shared" ref="F221:F224" si="138">+H221+J221+L221+N221+P221+R221+T221+V221</f>
        <v>5</v>
      </c>
      <c r="G221" s="457">
        <v>13</v>
      </c>
      <c r="H221" s="458">
        <v>1</v>
      </c>
      <c r="I221" s="459">
        <v>1</v>
      </c>
      <c r="J221" s="458">
        <v>1</v>
      </c>
      <c r="K221" s="459"/>
      <c r="L221" s="458"/>
      <c r="M221" s="459"/>
      <c r="N221" s="458"/>
      <c r="O221" s="459">
        <v>6</v>
      </c>
      <c r="P221" s="458">
        <v>3</v>
      </c>
      <c r="Q221" s="459"/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23</v>
      </c>
      <c r="E222" s="455">
        <f t="shared" ref="E222:E224" si="139">+G222+I222+K222+M222+O222+Q222+S222+U222</f>
        <v>17</v>
      </c>
      <c r="F222" s="456">
        <f>+H222+J222+L222+N222+P222+R222+T222+V222</f>
        <v>6</v>
      </c>
      <c r="G222" s="457">
        <v>10</v>
      </c>
      <c r="H222" s="458">
        <v>3</v>
      </c>
      <c r="I222" s="459">
        <v>2</v>
      </c>
      <c r="J222" s="458">
        <v>1</v>
      </c>
      <c r="K222" s="459">
        <v>2</v>
      </c>
      <c r="L222" s="458">
        <v>2</v>
      </c>
      <c r="M222" s="459"/>
      <c r="N222" s="458"/>
      <c r="O222" s="459">
        <v>3</v>
      </c>
      <c r="P222" s="458"/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2</v>
      </c>
      <c r="E223" s="455">
        <f t="shared" si="139"/>
        <v>1</v>
      </c>
      <c r="F223" s="456">
        <f t="shared" si="138"/>
        <v>1</v>
      </c>
      <c r="G223" s="464">
        <v>1</v>
      </c>
      <c r="H223" s="465"/>
      <c r="I223" s="466"/>
      <c r="J223" s="465"/>
      <c r="K223" s="466"/>
      <c r="L223" s="465">
        <v>1</v>
      </c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3082"/>
      <c r="B224" s="3081" t="s">
        <v>246</v>
      </c>
      <c r="C224" s="3081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1183"/>
      <c r="Y224" s="1183"/>
      <c r="Z224" s="1183"/>
      <c r="AA224" s="1184">
        <v>0</v>
      </c>
      <c r="AB224" s="1182">
        <v>0</v>
      </c>
      <c r="AC224" s="1182">
        <v>0</v>
      </c>
      <c r="AD224" s="1182">
        <v>0</v>
      </c>
      <c r="AE224" s="1185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3083" t="s">
        <v>249</v>
      </c>
      <c r="B225" s="2361" t="s">
        <v>242</v>
      </c>
      <c r="C225" s="2361"/>
      <c r="D225" s="445">
        <f t="shared" si="121"/>
        <v>24</v>
      </c>
      <c r="E225" s="446">
        <f t="shared" ref="E225:F279" si="140">SUM(G225+I225+K225+M225+O225+Q225+S225+U225)</f>
        <v>7</v>
      </c>
      <c r="F225" s="447">
        <f t="shared" si="140"/>
        <v>17</v>
      </c>
      <c r="G225" s="448"/>
      <c r="H225" s="449"/>
      <c r="I225" s="450"/>
      <c r="J225" s="449"/>
      <c r="K225" s="450"/>
      <c r="L225" s="449"/>
      <c r="M225" s="450"/>
      <c r="N225" s="449"/>
      <c r="O225" s="450">
        <v>2</v>
      </c>
      <c r="P225" s="449"/>
      <c r="Q225" s="450"/>
      <c r="R225" s="449"/>
      <c r="S225" s="450">
        <v>4</v>
      </c>
      <c r="T225" s="449">
        <v>13</v>
      </c>
      <c r="U225" s="450">
        <v>1</v>
      </c>
      <c r="V225" s="451">
        <v>4</v>
      </c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27</v>
      </c>
      <c r="E226" s="455">
        <f t="shared" si="140"/>
        <v>10</v>
      </c>
      <c r="F226" s="456">
        <f t="shared" si="140"/>
        <v>17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>
        <v>8</v>
      </c>
      <c r="T226" s="458">
        <v>11</v>
      </c>
      <c r="U226" s="459">
        <v>2</v>
      </c>
      <c r="V226" s="460">
        <v>6</v>
      </c>
      <c r="W226" s="461">
        <v>0</v>
      </c>
      <c r="X226" s="462">
        <v>1</v>
      </c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31</v>
      </c>
      <c r="E227" s="455">
        <f t="shared" si="140"/>
        <v>11</v>
      </c>
      <c r="F227" s="456">
        <f t="shared" si="140"/>
        <v>20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>
        <v>2</v>
      </c>
      <c r="R227" s="458"/>
      <c r="S227" s="459">
        <v>6</v>
      </c>
      <c r="T227" s="458">
        <v>15</v>
      </c>
      <c r="U227" s="459">
        <v>3</v>
      </c>
      <c r="V227" s="460">
        <v>5</v>
      </c>
      <c r="W227" s="461">
        <v>0</v>
      </c>
      <c r="X227" s="462">
        <v>1</v>
      </c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16</v>
      </c>
      <c r="E228" s="455">
        <f t="shared" si="140"/>
        <v>9</v>
      </c>
      <c r="F228" s="456">
        <f t="shared" si="140"/>
        <v>7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>
        <v>2</v>
      </c>
      <c r="R228" s="465"/>
      <c r="S228" s="466">
        <v>4</v>
      </c>
      <c r="T228" s="465">
        <v>5</v>
      </c>
      <c r="U228" s="466">
        <v>3</v>
      </c>
      <c r="V228" s="467">
        <v>2</v>
      </c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3082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1183"/>
      <c r="Z229" s="1183"/>
      <c r="AA229" s="1184">
        <v>0</v>
      </c>
      <c r="AB229" s="1182">
        <v>0</v>
      </c>
      <c r="AC229" s="1182">
        <v>0</v>
      </c>
      <c r="AD229" s="1182">
        <v>0</v>
      </c>
      <c r="AE229" s="1185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3083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361">
        <f t="shared" si="140"/>
        <v>0</v>
      </c>
      <c r="G230" s="431"/>
      <c r="H230" s="432"/>
      <c r="I230" s="1357"/>
      <c r="J230" s="432"/>
      <c r="K230" s="1357"/>
      <c r="L230" s="432"/>
      <c r="M230" s="1357"/>
      <c r="N230" s="432"/>
      <c r="O230" s="1357"/>
      <c r="P230" s="432"/>
      <c r="Q230" s="1357"/>
      <c r="R230" s="432"/>
      <c r="S230" s="1357"/>
      <c r="T230" s="432"/>
      <c r="U230" s="1357"/>
      <c r="V230" s="1358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102</v>
      </c>
      <c r="E231" s="455">
        <f t="shared" si="140"/>
        <v>48</v>
      </c>
      <c r="F231" s="456">
        <f t="shared" si="140"/>
        <v>54</v>
      </c>
      <c r="G231" s="457"/>
      <c r="H231" s="458"/>
      <c r="I231" s="459"/>
      <c r="J231" s="458"/>
      <c r="K231" s="459"/>
      <c r="L231" s="458"/>
      <c r="M231" s="459">
        <v>2</v>
      </c>
      <c r="N231" s="458">
        <v>2</v>
      </c>
      <c r="O231" s="459">
        <v>13</v>
      </c>
      <c r="P231" s="458">
        <v>9</v>
      </c>
      <c r="Q231" s="459">
        <v>28</v>
      </c>
      <c r="R231" s="458">
        <v>38</v>
      </c>
      <c r="S231" s="459">
        <v>5</v>
      </c>
      <c r="T231" s="458">
        <v>5</v>
      </c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2</v>
      </c>
      <c r="E232" s="455">
        <f t="shared" si="140"/>
        <v>1</v>
      </c>
      <c r="F232" s="456">
        <f t="shared" si="140"/>
        <v>1</v>
      </c>
      <c r="G232" s="457"/>
      <c r="H232" s="458"/>
      <c r="I232" s="459"/>
      <c r="J232" s="458"/>
      <c r="K232" s="459"/>
      <c r="L232" s="458"/>
      <c r="M232" s="459"/>
      <c r="N232" s="458"/>
      <c r="O232" s="459"/>
      <c r="P232" s="458">
        <v>1</v>
      </c>
      <c r="Q232" s="459">
        <v>1</v>
      </c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4</v>
      </c>
      <c r="E233" s="455">
        <f t="shared" si="140"/>
        <v>2</v>
      </c>
      <c r="F233" s="456">
        <f t="shared" si="140"/>
        <v>2</v>
      </c>
      <c r="G233" s="464"/>
      <c r="H233" s="465"/>
      <c r="I233" s="466"/>
      <c r="J233" s="465"/>
      <c r="K233" s="466"/>
      <c r="L233" s="465"/>
      <c r="M233" s="466"/>
      <c r="N233" s="465"/>
      <c r="O233" s="466">
        <v>1</v>
      </c>
      <c r="P233" s="465"/>
      <c r="Q233" s="466">
        <v>1</v>
      </c>
      <c r="R233" s="465">
        <v>2</v>
      </c>
      <c r="S233" s="466"/>
      <c r="T233" s="465"/>
      <c r="U233" s="466"/>
      <c r="V233" s="467"/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3082"/>
      <c r="B234" s="3081" t="s">
        <v>246</v>
      </c>
      <c r="C234" s="3081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186"/>
      <c r="X234" s="1183"/>
      <c r="Y234" s="1183"/>
      <c r="Z234" s="1183"/>
      <c r="AA234" s="1184">
        <v>0</v>
      </c>
      <c r="AB234" s="1182">
        <v>0</v>
      </c>
      <c r="AC234" s="1182">
        <v>0</v>
      </c>
      <c r="AD234" s="1182">
        <v>0</v>
      </c>
      <c r="AE234" s="1185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3084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361">
        <f t="shared" si="140"/>
        <v>0</v>
      </c>
      <c r="G235" s="431"/>
      <c r="H235" s="432"/>
      <c r="I235" s="1357"/>
      <c r="J235" s="432"/>
      <c r="K235" s="1357"/>
      <c r="L235" s="432"/>
      <c r="M235" s="1357"/>
      <c r="N235" s="432"/>
      <c r="O235" s="1357"/>
      <c r="P235" s="432"/>
      <c r="Q235" s="1357"/>
      <c r="R235" s="432"/>
      <c r="S235" s="1357"/>
      <c r="T235" s="432"/>
      <c r="U235" s="1357"/>
      <c r="V235" s="1358"/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26</v>
      </c>
      <c r="E236" s="455">
        <f t="shared" si="140"/>
        <v>13</v>
      </c>
      <c r="F236" s="456">
        <f t="shared" si="140"/>
        <v>13</v>
      </c>
      <c r="G236" s="457"/>
      <c r="H236" s="458"/>
      <c r="I236" s="459"/>
      <c r="J236" s="458"/>
      <c r="K236" s="459"/>
      <c r="L236" s="458"/>
      <c r="M236" s="459">
        <v>1</v>
      </c>
      <c r="N236" s="458"/>
      <c r="O236" s="459">
        <v>4</v>
      </c>
      <c r="P236" s="458">
        <v>2</v>
      </c>
      <c r="Q236" s="459">
        <v>7</v>
      </c>
      <c r="R236" s="458">
        <v>10</v>
      </c>
      <c r="S236" s="459">
        <v>1</v>
      </c>
      <c r="T236" s="458">
        <v>1</v>
      </c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/>
      <c r="AD237" s="462"/>
      <c r="AE237" s="458"/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/>
      <c r="AD238" s="462"/>
      <c r="AE238" s="458"/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3080"/>
      <c r="B239" s="3081" t="s">
        <v>246</v>
      </c>
      <c r="C239" s="3081"/>
      <c r="D239" s="1187">
        <f t="shared" si="121"/>
        <v>0</v>
      </c>
      <c r="E239" s="1188">
        <f>SUM(G239+I239+K239+M239+O239+Q239+S239+U239)</f>
        <v>0</v>
      </c>
      <c r="F239" s="1189">
        <f t="shared" si="140"/>
        <v>0</v>
      </c>
      <c r="G239" s="1190"/>
      <c r="H239" s="1185"/>
      <c r="I239" s="1184"/>
      <c r="J239" s="1185"/>
      <c r="K239" s="1184"/>
      <c r="L239" s="1185"/>
      <c r="M239" s="1184"/>
      <c r="N239" s="1185"/>
      <c r="O239" s="1184"/>
      <c r="P239" s="1185"/>
      <c r="Q239" s="1184"/>
      <c r="R239" s="1185"/>
      <c r="S239" s="1184"/>
      <c r="T239" s="1185"/>
      <c r="U239" s="1184"/>
      <c r="V239" s="1191"/>
      <c r="W239" s="1186"/>
      <c r="X239" s="1183"/>
      <c r="Y239" s="1183"/>
      <c r="Z239" s="1183"/>
      <c r="AA239" s="1184"/>
      <c r="AB239" s="1182"/>
      <c r="AC239" s="1182"/>
      <c r="AD239" s="1182"/>
      <c r="AE239" s="1185"/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3083" t="s">
        <v>87</v>
      </c>
      <c r="B240" s="2361" t="s">
        <v>242</v>
      </c>
      <c r="C240" s="2361"/>
      <c r="D240" s="445">
        <f t="shared" si="121"/>
        <v>34</v>
      </c>
      <c r="E240" s="446">
        <f>SUM(G240+I240+K240+M240+O240+Q240+S240+U240)</f>
        <v>11</v>
      </c>
      <c r="F240" s="447">
        <f t="shared" si="140"/>
        <v>23</v>
      </c>
      <c r="G240" s="448"/>
      <c r="H240" s="449"/>
      <c r="I240" s="450"/>
      <c r="J240" s="449"/>
      <c r="K240" s="450"/>
      <c r="L240" s="449"/>
      <c r="M240" s="450">
        <v>1</v>
      </c>
      <c r="N240" s="449"/>
      <c r="O240" s="450">
        <v>1</v>
      </c>
      <c r="P240" s="449"/>
      <c r="Q240" s="450"/>
      <c r="R240" s="449">
        <v>1</v>
      </c>
      <c r="S240" s="450">
        <v>8</v>
      </c>
      <c r="T240" s="449">
        <v>20</v>
      </c>
      <c r="U240" s="450">
        <v>1</v>
      </c>
      <c r="V240" s="451">
        <v>2</v>
      </c>
      <c r="W240" s="452">
        <v>0</v>
      </c>
      <c r="X240" s="453">
        <v>3</v>
      </c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47</v>
      </c>
      <c r="E241" s="455">
        <f t="shared" si="140"/>
        <v>11</v>
      </c>
      <c r="F241" s="456">
        <f t="shared" si="140"/>
        <v>36</v>
      </c>
      <c r="G241" s="457"/>
      <c r="H241" s="458"/>
      <c r="I241" s="459"/>
      <c r="J241" s="458"/>
      <c r="K241" s="459"/>
      <c r="L241" s="458"/>
      <c r="M241" s="459">
        <v>1</v>
      </c>
      <c r="N241" s="458"/>
      <c r="O241" s="459"/>
      <c r="P241" s="458">
        <v>2</v>
      </c>
      <c r="Q241" s="459"/>
      <c r="R241" s="458">
        <v>3</v>
      </c>
      <c r="S241" s="459">
        <v>10</v>
      </c>
      <c r="T241" s="458">
        <v>27</v>
      </c>
      <c r="U241" s="459"/>
      <c r="V241" s="460">
        <v>4</v>
      </c>
      <c r="W241" s="461">
        <v>2</v>
      </c>
      <c r="X241" s="462"/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30</v>
      </c>
      <c r="E242" s="455">
        <f t="shared" si="140"/>
        <v>8</v>
      </c>
      <c r="F242" s="456">
        <f t="shared" si="140"/>
        <v>22</v>
      </c>
      <c r="G242" s="457"/>
      <c r="H242" s="458"/>
      <c r="I242" s="459"/>
      <c r="J242" s="458"/>
      <c r="K242" s="459"/>
      <c r="L242" s="458"/>
      <c r="M242" s="459">
        <v>1</v>
      </c>
      <c r="N242" s="458"/>
      <c r="O242" s="459">
        <v>1</v>
      </c>
      <c r="P242" s="458"/>
      <c r="Q242" s="459"/>
      <c r="R242" s="458"/>
      <c r="S242" s="459">
        <v>6</v>
      </c>
      <c r="T242" s="458">
        <v>20</v>
      </c>
      <c r="U242" s="459"/>
      <c r="V242" s="460">
        <v>2</v>
      </c>
      <c r="W242" s="461">
        <v>0</v>
      </c>
      <c r="X242" s="462">
        <v>2</v>
      </c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14</v>
      </c>
      <c r="E243" s="455">
        <f t="shared" si="140"/>
        <v>4</v>
      </c>
      <c r="F243" s="456">
        <f t="shared" si="140"/>
        <v>10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>
        <v>1</v>
      </c>
      <c r="Q243" s="466"/>
      <c r="R243" s="465">
        <v>1</v>
      </c>
      <c r="S243" s="466">
        <v>4</v>
      </c>
      <c r="T243" s="465">
        <v>5</v>
      </c>
      <c r="U243" s="466"/>
      <c r="V243" s="467">
        <v>3</v>
      </c>
      <c r="W243" s="468">
        <v>1</v>
      </c>
      <c r="X243" s="469"/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3082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/>
      <c r="X244" s="443"/>
      <c r="Y244" s="474"/>
      <c r="Z244" s="474"/>
      <c r="AA244" s="1184"/>
      <c r="AB244" s="1182"/>
      <c r="AC244" s="1182"/>
      <c r="AD244" s="1182"/>
      <c r="AE244" s="1185"/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3083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361">
        <f t="shared" si="140"/>
        <v>0</v>
      </c>
      <c r="G245" s="493"/>
      <c r="H245" s="494"/>
      <c r="I245" s="1362"/>
      <c r="J245" s="494"/>
      <c r="K245" s="1362"/>
      <c r="L245" s="494"/>
      <c r="M245" s="496"/>
      <c r="N245" s="497"/>
      <c r="O245" s="496"/>
      <c r="P245" s="497"/>
      <c r="Q245" s="1357"/>
      <c r="R245" s="432"/>
      <c r="S245" s="1357"/>
      <c r="T245" s="432"/>
      <c r="U245" s="1357"/>
      <c r="V245" s="1358"/>
      <c r="W245" s="433"/>
      <c r="X245" s="434"/>
      <c r="Y245" s="434"/>
      <c r="Z245" s="453"/>
      <c r="AA245" s="450"/>
      <c r="AB245" s="453"/>
      <c r="AC245" s="453"/>
      <c r="AD245" s="453"/>
      <c r="AE245" s="449"/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363">
        <f t="shared" si="140"/>
        <v>0</v>
      </c>
      <c r="F246" s="1364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/>
      <c r="AD246" s="462"/>
      <c r="AE246" s="458"/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363">
        <f t="shared" si="140"/>
        <v>0</v>
      </c>
      <c r="F247" s="1364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/>
      <c r="AD247" s="462"/>
      <c r="AE247" s="458"/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363">
        <f t="shared" si="140"/>
        <v>0</v>
      </c>
      <c r="F248" s="1364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/>
      <c r="AD248" s="462"/>
      <c r="AE248" s="458"/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3082"/>
      <c r="B249" s="3081" t="s">
        <v>246</v>
      </c>
      <c r="C249" s="3081"/>
      <c r="D249" s="471">
        <f t="shared" si="145"/>
        <v>0</v>
      </c>
      <c r="E249" s="1365">
        <f t="shared" si="140"/>
        <v>0</v>
      </c>
      <c r="F249" s="1366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181"/>
      <c r="X249" s="1182"/>
      <c r="Y249" s="1183"/>
      <c r="Z249" s="1183"/>
      <c r="AA249" s="1184"/>
      <c r="AB249" s="1182"/>
      <c r="AC249" s="1182"/>
      <c r="AD249" s="1182"/>
      <c r="AE249" s="1185"/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3078" t="s">
        <v>253</v>
      </c>
      <c r="B250" s="2361" t="s">
        <v>242</v>
      </c>
      <c r="C250" s="2361"/>
      <c r="D250" s="445">
        <f t="shared" si="145"/>
        <v>16</v>
      </c>
      <c r="E250" s="1196">
        <f t="shared" si="140"/>
        <v>2</v>
      </c>
      <c r="F250" s="1197">
        <f t="shared" si="140"/>
        <v>14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1</v>
      </c>
      <c r="T250" s="449">
        <v>12</v>
      </c>
      <c r="U250" s="450">
        <v>1</v>
      </c>
      <c r="V250" s="451">
        <v>2</v>
      </c>
      <c r="W250" s="452">
        <v>1</v>
      </c>
      <c r="X250" s="453"/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45</v>
      </c>
      <c r="E251" s="1363">
        <f t="shared" si="140"/>
        <v>10</v>
      </c>
      <c r="F251" s="1364">
        <f t="shared" si="140"/>
        <v>35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6</v>
      </c>
      <c r="T251" s="458">
        <v>21</v>
      </c>
      <c r="U251" s="459">
        <v>4</v>
      </c>
      <c r="V251" s="460">
        <v>14</v>
      </c>
      <c r="W251" s="461">
        <v>3</v>
      </c>
      <c r="X251" s="462">
        <v>1</v>
      </c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20</v>
      </c>
      <c r="E252" s="1363">
        <f t="shared" si="140"/>
        <v>3</v>
      </c>
      <c r="F252" s="1364">
        <f t="shared" si="140"/>
        <v>17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1</v>
      </c>
      <c r="T252" s="458">
        <v>12</v>
      </c>
      <c r="U252" s="459">
        <v>2</v>
      </c>
      <c r="V252" s="460">
        <v>5</v>
      </c>
      <c r="W252" s="461">
        <v>1</v>
      </c>
      <c r="X252" s="462"/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23</v>
      </c>
      <c r="E253" s="1363">
        <f t="shared" si="140"/>
        <v>6</v>
      </c>
      <c r="F253" s="1364">
        <f t="shared" si="140"/>
        <v>17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>
        <v>2</v>
      </c>
      <c r="T253" s="465">
        <v>9</v>
      </c>
      <c r="U253" s="466">
        <v>4</v>
      </c>
      <c r="V253" s="467">
        <v>8</v>
      </c>
      <c r="W253" s="461">
        <v>2</v>
      </c>
      <c r="X253" s="462">
        <v>1</v>
      </c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3082"/>
      <c r="B254" s="3081" t="s">
        <v>246</v>
      </c>
      <c r="C254" s="3081"/>
      <c r="D254" s="471">
        <f t="shared" si="145"/>
        <v>0</v>
      </c>
      <c r="E254" s="1365">
        <f t="shared" si="140"/>
        <v>0</v>
      </c>
      <c r="F254" s="1366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181"/>
      <c r="X254" s="1182"/>
      <c r="Y254" s="1183"/>
      <c r="Z254" s="1183"/>
      <c r="AA254" s="1184"/>
      <c r="AB254" s="1182"/>
      <c r="AC254" s="1182"/>
      <c r="AD254" s="1182"/>
      <c r="AE254" s="1185"/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3079" t="s">
        <v>254</v>
      </c>
      <c r="B255" s="2361" t="s">
        <v>242</v>
      </c>
      <c r="C255" s="2361"/>
      <c r="D255" s="445">
        <f t="shared" si="145"/>
        <v>0</v>
      </c>
      <c r="E255" s="1196">
        <f t="shared" si="140"/>
        <v>0</v>
      </c>
      <c r="F255" s="1197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363">
        <f t="shared" si="140"/>
        <v>0</v>
      </c>
      <c r="F256" s="1364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363">
        <f t="shared" si="140"/>
        <v>0</v>
      </c>
      <c r="F257" s="1364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367">
        <f t="shared" si="140"/>
        <v>0</v>
      </c>
      <c r="F258" s="1368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3080"/>
      <c r="B259" s="3081" t="s">
        <v>246</v>
      </c>
      <c r="C259" s="3081"/>
      <c r="D259" s="1369">
        <f t="shared" si="145"/>
        <v>0</v>
      </c>
      <c r="E259" s="1370">
        <f t="shared" si="140"/>
        <v>0</v>
      </c>
      <c r="F259" s="1371">
        <f t="shared" si="140"/>
        <v>0</v>
      </c>
      <c r="G259" s="1372"/>
      <c r="H259" s="1373"/>
      <c r="I259" s="1374"/>
      <c r="J259" s="1373"/>
      <c r="K259" s="1374"/>
      <c r="L259" s="1373"/>
      <c r="M259" s="1374"/>
      <c r="N259" s="1373"/>
      <c r="O259" s="1374"/>
      <c r="P259" s="1373"/>
      <c r="Q259" s="1375"/>
      <c r="R259" s="1376"/>
      <c r="S259" s="1375"/>
      <c r="T259" s="1376"/>
      <c r="U259" s="1375"/>
      <c r="V259" s="1377"/>
      <c r="W259" s="1378"/>
      <c r="X259" s="1379"/>
      <c r="Y259" s="1380"/>
      <c r="Z259" s="1380"/>
      <c r="AA259" s="1375"/>
      <c r="AB259" s="1379"/>
      <c r="AC259" s="1379"/>
      <c r="AD259" s="1379"/>
      <c r="AE259" s="1376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3078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828"/>
      <c r="B264" s="2827" t="s">
        <v>246</v>
      </c>
      <c r="C264" s="2827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378"/>
      <c r="X264" s="1379"/>
      <c r="Y264" s="1380"/>
      <c r="Z264" s="1380"/>
      <c r="AA264" s="1375"/>
      <c r="AB264" s="1379"/>
      <c r="AC264" s="1379"/>
      <c r="AD264" s="1379"/>
      <c r="AE264" s="1376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3078" t="s">
        <v>89</v>
      </c>
      <c r="B265" s="2894" t="s">
        <v>242</v>
      </c>
      <c r="C265" s="2895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828"/>
      <c r="B269" s="2827" t="s">
        <v>246</v>
      </c>
      <c r="C269" s="2827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378"/>
      <c r="X269" s="1379"/>
      <c r="Y269" s="1380"/>
      <c r="Z269" s="1380"/>
      <c r="AA269" s="1375"/>
      <c r="AB269" s="1379"/>
      <c r="AC269" s="1379"/>
      <c r="AD269" s="1379"/>
      <c r="AE269" s="1376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381">
        <f t="shared" si="145"/>
        <v>0</v>
      </c>
      <c r="E270" s="1382">
        <f t="shared" si="140"/>
        <v>0</v>
      </c>
      <c r="F270" s="1383">
        <f t="shared" si="140"/>
        <v>0</v>
      </c>
      <c r="G270" s="1384"/>
      <c r="H270" s="1385"/>
      <c r="I270" s="1386"/>
      <c r="J270" s="1385"/>
      <c r="K270" s="1386"/>
      <c r="L270" s="1385"/>
      <c r="M270" s="1386"/>
      <c r="N270" s="1385"/>
      <c r="O270" s="1386"/>
      <c r="P270" s="1385"/>
      <c r="Q270" s="1386"/>
      <c r="R270" s="1385"/>
      <c r="S270" s="1386"/>
      <c r="T270" s="1385"/>
      <c r="U270" s="1386"/>
      <c r="V270" s="1387"/>
      <c r="W270" s="1388"/>
      <c r="X270" s="1389"/>
      <c r="Y270" s="1389"/>
      <c r="Z270" s="1390"/>
      <c r="AA270" s="1357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1391">
        <f t="shared" si="140"/>
        <v>0</v>
      </c>
      <c r="F271" s="1392">
        <f t="shared" si="140"/>
        <v>0</v>
      </c>
      <c r="G271" s="1393"/>
      <c r="H271" s="1394"/>
      <c r="I271" s="1395"/>
      <c r="J271" s="1394"/>
      <c r="K271" s="1395"/>
      <c r="L271" s="1394"/>
      <c r="M271" s="1395"/>
      <c r="N271" s="1394"/>
      <c r="O271" s="1395"/>
      <c r="P271" s="1394"/>
      <c r="Q271" s="1395"/>
      <c r="R271" s="1394"/>
      <c r="S271" s="1395"/>
      <c r="T271" s="1394"/>
      <c r="U271" s="1395"/>
      <c r="V271" s="1396"/>
      <c r="W271" s="1397"/>
      <c r="X271" s="1398"/>
      <c r="Y271" s="1399"/>
      <c r="Z271" s="535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1391">
        <f t="shared" si="140"/>
        <v>0</v>
      </c>
      <c r="F272" s="1392">
        <f t="shared" si="140"/>
        <v>0</v>
      </c>
      <c r="G272" s="1393"/>
      <c r="H272" s="1394"/>
      <c r="I272" s="1395"/>
      <c r="J272" s="1394"/>
      <c r="K272" s="1395"/>
      <c r="L272" s="1394"/>
      <c r="M272" s="1395"/>
      <c r="N272" s="1394"/>
      <c r="O272" s="1395"/>
      <c r="P272" s="1394"/>
      <c r="Q272" s="1395"/>
      <c r="R272" s="1394"/>
      <c r="S272" s="1395"/>
      <c r="T272" s="1394"/>
      <c r="U272" s="1395"/>
      <c r="V272" s="1396"/>
      <c r="W272" s="1397"/>
      <c r="X272" s="1398"/>
      <c r="Y272" s="1399"/>
      <c r="Z272" s="535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1391">
        <f t="shared" si="140"/>
        <v>0</v>
      </c>
      <c r="F273" s="1392">
        <f t="shared" si="140"/>
        <v>0</v>
      </c>
      <c r="G273" s="1400"/>
      <c r="H273" s="1401"/>
      <c r="I273" s="1402"/>
      <c r="J273" s="1401"/>
      <c r="K273" s="1402"/>
      <c r="L273" s="1401"/>
      <c r="M273" s="1402"/>
      <c r="N273" s="1401"/>
      <c r="O273" s="1402"/>
      <c r="P273" s="1401"/>
      <c r="Q273" s="1402"/>
      <c r="R273" s="1401"/>
      <c r="S273" s="1402"/>
      <c r="T273" s="1401"/>
      <c r="U273" s="1402"/>
      <c r="V273" s="1403"/>
      <c r="W273" s="1404"/>
      <c r="X273" s="1405"/>
      <c r="Y273" s="1399"/>
      <c r="Z273" s="535"/>
      <c r="AA273" s="1404"/>
      <c r="AB273" s="1405"/>
      <c r="AC273" s="1405"/>
      <c r="AD273" s="1405"/>
      <c r="AE273" s="1406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1407">
        <f t="shared" si="140"/>
        <v>0</v>
      </c>
      <c r="F274" s="1408">
        <f t="shared" si="140"/>
        <v>0</v>
      </c>
      <c r="G274" s="1409"/>
      <c r="H274" s="1410"/>
      <c r="I274" s="1411"/>
      <c r="J274" s="1410"/>
      <c r="K274" s="1411"/>
      <c r="L274" s="1410"/>
      <c r="M274" s="1411"/>
      <c r="N274" s="1410"/>
      <c r="O274" s="1411"/>
      <c r="P274" s="1410"/>
      <c r="Q274" s="1411"/>
      <c r="R274" s="1410"/>
      <c r="S274" s="1411"/>
      <c r="T274" s="1410"/>
      <c r="U274" s="1409"/>
      <c r="V274" s="1412"/>
      <c r="W274" s="539"/>
      <c r="X274" s="540"/>
      <c r="Y274" s="1413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126</v>
      </c>
      <c r="E275" s="544">
        <f t="shared" si="140"/>
        <v>43</v>
      </c>
      <c r="F275" s="545">
        <f t="shared" si="140"/>
        <v>83</v>
      </c>
      <c r="G275" s="445">
        <f>+G205+G210+G215+G220+G225+G230+G235+G240+G260+G265+G270</f>
        <v>8</v>
      </c>
      <c r="H275" s="545">
        <f t="shared" ref="H275:P278" si="156">+H205+H210+H215+H220+H225+H230+H235+H240+H260+H265+H270</f>
        <v>3</v>
      </c>
      <c r="I275" s="546">
        <f t="shared" si="156"/>
        <v>2</v>
      </c>
      <c r="J275" s="545">
        <f t="shared" si="156"/>
        <v>0</v>
      </c>
      <c r="K275" s="546">
        <f t="shared" si="156"/>
        <v>2</v>
      </c>
      <c r="L275" s="545">
        <f t="shared" si="156"/>
        <v>1</v>
      </c>
      <c r="M275" s="546">
        <f t="shared" si="156"/>
        <v>1</v>
      </c>
      <c r="N275" s="545">
        <f t="shared" si="156"/>
        <v>1</v>
      </c>
      <c r="O275" s="546">
        <f t="shared" si="156"/>
        <v>5</v>
      </c>
      <c r="P275" s="545">
        <f>+P205+P210+P215+P220+P225+P230+P235+P240+P260+P265+P270</f>
        <v>2</v>
      </c>
      <c r="Q275" s="445">
        <f t="shared" ref="Q275:V278" si="157">+Q205+Q210+Q215+Q220+Q225+Q230+Q235+Q240+Q245+Q250+Q255+Q260+Q265+Q270</f>
        <v>4</v>
      </c>
      <c r="R275" s="547">
        <f t="shared" si="157"/>
        <v>2</v>
      </c>
      <c r="S275" s="445">
        <f t="shared" si="157"/>
        <v>17</v>
      </c>
      <c r="T275" s="547">
        <f t="shared" si="157"/>
        <v>64</v>
      </c>
      <c r="U275" s="445">
        <f t="shared" si="157"/>
        <v>4</v>
      </c>
      <c r="V275" s="548">
        <f t="shared" si="157"/>
        <v>10</v>
      </c>
      <c r="W275" s="546">
        <f>+W205+W210+W215+W220+W225+W240+W245+W250+W255+W260+W265+W270</f>
        <v>3</v>
      </c>
      <c r="X275" s="544">
        <f>+X205+X210+X215+X225+X240+X245+X250+X255+X260+X265+X270</f>
        <v>3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327</v>
      </c>
      <c r="E276" s="549">
        <f t="shared" si="140"/>
        <v>131</v>
      </c>
      <c r="F276" s="550">
        <f t="shared" si="140"/>
        <v>196</v>
      </c>
      <c r="G276" s="454">
        <f>+G206+G211+G216+G221+G226+G231+G236+G241+G261+G266+G271</f>
        <v>14</v>
      </c>
      <c r="H276" s="550">
        <f t="shared" si="156"/>
        <v>1</v>
      </c>
      <c r="I276" s="551">
        <f t="shared" si="156"/>
        <v>1</v>
      </c>
      <c r="J276" s="550">
        <f t="shared" si="156"/>
        <v>1</v>
      </c>
      <c r="K276" s="551">
        <f t="shared" si="156"/>
        <v>1</v>
      </c>
      <c r="L276" s="550">
        <f t="shared" si="156"/>
        <v>0</v>
      </c>
      <c r="M276" s="551">
        <f t="shared" si="156"/>
        <v>4</v>
      </c>
      <c r="N276" s="550">
        <f t="shared" si="156"/>
        <v>2</v>
      </c>
      <c r="O276" s="551">
        <f t="shared" si="156"/>
        <v>25</v>
      </c>
      <c r="P276" s="550">
        <f t="shared" si="156"/>
        <v>17</v>
      </c>
      <c r="Q276" s="454">
        <f t="shared" si="157"/>
        <v>39</v>
      </c>
      <c r="R276" s="552">
        <f t="shared" si="157"/>
        <v>56</v>
      </c>
      <c r="S276" s="454">
        <f t="shared" si="157"/>
        <v>38</v>
      </c>
      <c r="T276" s="552">
        <f t="shared" si="157"/>
        <v>91</v>
      </c>
      <c r="U276" s="454">
        <f t="shared" si="157"/>
        <v>9</v>
      </c>
      <c r="V276" s="553">
        <f t="shared" si="157"/>
        <v>28</v>
      </c>
      <c r="W276" s="551">
        <f>+W206+W211+W216+W221+W226+W241+W246+W251+W256+W261+W266+W271</f>
        <v>7</v>
      </c>
      <c r="X276" s="549">
        <f>+X206+X211+X216+X226+X241+X246+X251+X256+X261+X266+X271</f>
        <v>2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131</v>
      </c>
      <c r="E277" s="549">
        <f t="shared" si="140"/>
        <v>49</v>
      </c>
      <c r="F277" s="550">
        <f t="shared" si="140"/>
        <v>82</v>
      </c>
      <c r="G277" s="454">
        <f>+G207+G212+G217+G222+G227+G232+G237+G242+G262+G267+G272</f>
        <v>10</v>
      </c>
      <c r="H277" s="550">
        <f t="shared" si="156"/>
        <v>4</v>
      </c>
      <c r="I277" s="551">
        <f t="shared" si="156"/>
        <v>3</v>
      </c>
      <c r="J277" s="550">
        <f t="shared" si="156"/>
        <v>1</v>
      </c>
      <c r="K277" s="551">
        <f t="shared" si="156"/>
        <v>3</v>
      </c>
      <c r="L277" s="550">
        <f t="shared" si="156"/>
        <v>2</v>
      </c>
      <c r="M277" s="551">
        <f t="shared" si="156"/>
        <v>1</v>
      </c>
      <c r="N277" s="550">
        <f t="shared" si="156"/>
        <v>0</v>
      </c>
      <c r="O277" s="551">
        <f t="shared" si="156"/>
        <v>4</v>
      </c>
      <c r="P277" s="550">
        <f t="shared" si="156"/>
        <v>1</v>
      </c>
      <c r="Q277" s="454">
        <f t="shared" si="157"/>
        <v>6</v>
      </c>
      <c r="R277" s="552">
        <f t="shared" si="157"/>
        <v>0</v>
      </c>
      <c r="S277" s="454">
        <f t="shared" si="157"/>
        <v>17</v>
      </c>
      <c r="T277" s="552">
        <f t="shared" si="157"/>
        <v>61</v>
      </c>
      <c r="U277" s="454">
        <f t="shared" si="157"/>
        <v>5</v>
      </c>
      <c r="V277" s="553">
        <f t="shared" si="157"/>
        <v>13</v>
      </c>
      <c r="W277" s="551">
        <f>+W207+W212+W217+W222+W227+W242+W247+W252+W257+W262+W267+W272</f>
        <v>4</v>
      </c>
      <c r="X277" s="549">
        <f>+X207+X212+X217+X227+X242+X247+X252+X257+X262+X267+X272</f>
        <v>3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77</v>
      </c>
      <c r="E278" s="549">
        <f t="shared" si="140"/>
        <v>29</v>
      </c>
      <c r="F278" s="550">
        <f t="shared" si="140"/>
        <v>48</v>
      </c>
      <c r="G278" s="454">
        <f>+G208+G213+G218+G223+G228+G233+G238+G243+G263+G268+G273</f>
        <v>1</v>
      </c>
      <c r="H278" s="550">
        <f t="shared" si="156"/>
        <v>1</v>
      </c>
      <c r="I278" s="551">
        <f t="shared" si="156"/>
        <v>0</v>
      </c>
      <c r="J278" s="550">
        <f t="shared" si="156"/>
        <v>0</v>
      </c>
      <c r="K278" s="551">
        <f t="shared" si="156"/>
        <v>1</v>
      </c>
      <c r="L278" s="550">
        <f t="shared" si="156"/>
        <v>1</v>
      </c>
      <c r="M278" s="551">
        <f t="shared" si="156"/>
        <v>0</v>
      </c>
      <c r="N278" s="550">
        <f t="shared" si="156"/>
        <v>0</v>
      </c>
      <c r="O278" s="551">
        <f t="shared" si="156"/>
        <v>2</v>
      </c>
      <c r="P278" s="550">
        <f t="shared" si="156"/>
        <v>1</v>
      </c>
      <c r="Q278" s="454">
        <f t="shared" si="157"/>
        <v>4</v>
      </c>
      <c r="R278" s="552">
        <f t="shared" si="157"/>
        <v>6</v>
      </c>
      <c r="S278" s="454">
        <f t="shared" si="157"/>
        <v>11</v>
      </c>
      <c r="T278" s="552">
        <f t="shared" si="157"/>
        <v>26</v>
      </c>
      <c r="U278" s="454">
        <f t="shared" si="157"/>
        <v>10</v>
      </c>
      <c r="V278" s="553">
        <f t="shared" si="157"/>
        <v>13</v>
      </c>
      <c r="W278" s="551">
        <f>+W208+W213+W218+W223+W228+W243+W248+W253+W258+W263+W268+W273</f>
        <v>3</v>
      </c>
      <c r="X278" s="549">
        <f>+X208+X213+X218+X228+X243+X248+X253+X258+X263+X268+X273</f>
        <v>1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9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1414">
        <f>SUM(G209+G214+G219+G224+G229+G234+G239+G244+G264+G269+G274)</f>
        <v>0</v>
      </c>
      <c r="H279" s="1415">
        <f t="shared" ref="H279:P279" si="159">SUM(H209+H214+H219+H224+H229+H234+H239+H244+H264+H269+H274)</f>
        <v>0</v>
      </c>
      <c r="I279" s="1414">
        <f t="shared" si="159"/>
        <v>0</v>
      </c>
      <c r="J279" s="1415">
        <f t="shared" si="159"/>
        <v>0</v>
      </c>
      <c r="K279" s="1414">
        <f t="shared" si="159"/>
        <v>0</v>
      </c>
      <c r="L279" s="1415">
        <f t="shared" si="159"/>
        <v>0</v>
      </c>
      <c r="M279" s="1414">
        <f t="shared" si="159"/>
        <v>0</v>
      </c>
      <c r="N279" s="1415">
        <f>SUM(N209+N214+N219+N224+N229+N234+N239+N244+N264+N269+N274)</f>
        <v>0</v>
      </c>
      <c r="O279" s="1414">
        <f t="shared" si="159"/>
        <v>0</v>
      </c>
      <c r="P279" s="1415">
        <f t="shared" si="159"/>
        <v>0</v>
      </c>
      <c r="Q279" s="1369">
        <f t="shared" ref="Q279:V279" si="160">SUM(Q209+Q214+Q219+Q224+Q229+Q234+Q239+Q244+Q249+Q254+Q259+Q264+Q269+Q274)</f>
        <v>0</v>
      </c>
      <c r="R279" s="1237">
        <f t="shared" si="160"/>
        <v>0</v>
      </c>
      <c r="S279" s="1369">
        <f t="shared" si="160"/>
        <v>0</v>
      </c>
      <c r="T279" s="1237">
        <f t="shared" si="160"/>
        <v>0</v>
      </c>
      <c r="U279" s="1369">
        <f t="shared" si="160"/>
        <v>0</v>
      </c>
      <c r="V279" s="1416">
        <f t="shared" si="160"/>
        <v>0</v>
      </c>
      <c r="W279" s="1414">
        <f>SUM(W209+W213+W218+W228+W243+W248+W253+W263+W268+W274)</f>
        <v>3</v>
      </c>
      <c r="X279" s="1417">
        <f>SUM(X209+X213+X218+X228+X243+X248+X253+X263+X268+X274)</f>
        <v>1</v>
      </c>
      <c r="Y279" s="1418"/>
      <c r="Z279" s="1419"/>
      <c r="AA279" s="1414">
        <f t="shared" ref="AA279:AE279" si="161">SUM(AA209+AA214+AA219+AA224+AA229+AA234+AA239+AA244+AA249+AA254+AA259+AA264+AA269+AA274)</f>
        <v>0</v>
      </c>
      <c r="AB279" s="1417">
        <f t="shared" si="161"/>
        <v>0</v>
      </c>
      <c r="AC279" s="1414">
        <f t="shared" si="161"/>
        <v>0</v>
      </c>
      <c r="AD279" s="1414">
        <f t="shared" si="161"/>
        <v>0</v>
      </c>
      <c r="AE279" s="1415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3043" t="s">
        <v>31</v>
      </c>
      <c r="B281" s="2340"/>
      <c r="C281" s="2341"/>
      <c r="D281" s="3076" t="s">
        <v>4</v>
      </c>
      <c r="E281" s="2349"/>
      <c r="F281" s="2350"/>
      <c r="G281" s="3068" t="s">
        <v>56</v>
      </c>
      <c r="H281" s="3028"/>
      <c r="I281" s="3028"/>
      <c r="J281" s="3028"/>
      <c r="K281" s="3028"/>
      <c r="L281" s="3028"/>
      <c r="M281" s="3028"/>
      <c r="N281" s="3069"/>
      <c r="O281" s="2356" t="s">
        <v>6</v>
      </c>
      <c r="P281" s="3022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3077"/>
      <c r="E282" s="2701"/>
      <c r="F282" s="2702"/>
      <c r="G282" s="3022" t="s">
        <v>222</v>
      </c>
      <c r="H282" s="3022" t="s">
        <v>17</v>
      </c>
      <c r="I282" s="3022" t="s">
        <v>234</v>
      </c>
      <c r="J282" s="3022" t="s">
        <v>57</v>
      </c>
      <c r="K282" s="3022" t="s">
        <v>235</v>
      </c>
      <c r="L282" s="3022" t="s">
        <v>256</v>
      </c>
      <c r="M282" s="3022" t="s">
        <v>21</v>
      </c>
      <c r="N282" s="3075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3050"/>
      <c r="B283" s="2697"/>
      <c r="C283" s="2698"/>
      <c r="D283" s="1242" t="s">
        <v>23</v>
      </c>
      <c r="E283" s="1242" t="s">
        <v>24</v>
      </c>
      <c r="F283" s="1420" t="s">
        <v>25</v>
      </c>
      <c r="G283" s="2828"/>
      <c r="H283" s="2828"/>
      <c r="I283" s="2828"/>
      <c r="J283" s="2828"/>
      <c r="K283" s="2828"/>
      <c r="L283" s="2828"/>
      <c r="M283" s="2828"/>
      <c r="N283" s="2972"/>
      <c r="O283" s="2705"/>
      <c r="P283" s="282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928" t="s">
        <v>38</v>
      </c>
      <c r="B284" s="3052"/>
      <c r="C284" s="2930"/>
      <c r="D284" s="1421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422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423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3022" t="s">
        <v>238</v>
      </c>
      <c r="B290" s="3022" t="s">
        <v>262</v>
      </c>
      <c r="C290" s="3022" t="s">
        <v>263</v>
      </c>
      <c r="D290" s="3022" t="s">
        <v>264</v>
      </c>
      <c r="E290" s="3022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828"/>
      <c r="B293" s="2828"/>
      <c r="C293" s="2828"/>
      <c r="D293" s="2828"/>
      <c r="E293" s="2828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424" t="s">
        <v>266</v>
      </c>
      <c r="B294" s="1425"/>
      <c r="C294" s="725"/>
      <c r="D294" s="1426">
        <f>SUM(D295:D297)</f>
        <v>0</v>
      </c>
      <c r="E294" s="1426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427"/>
      <c r="C295" s="727"/>
      <c r="D295" s="1428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3068" t="s">
        <v>271</v>
      </c>
      <c r="B299" s="3074"/>
      <c r="C299" s="1429" t="s">
        <v>272</v>
      </c>
      <c r="D299" s="1429" t="s">
        <v>273</v>
      </c>
      <c r="E299" s="1429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945" t="s">
        <v>80</v>
      </c>
      <c r="B300" s="294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1200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activeCell="D9" sqref="D9:F10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",[12]NOMBRE!B2," - ","( ",[12]NOMBRE!C2,[12]NOMBRE!D2,[12]NOMBRE!E2,[12]NOMBRE!F2,[12]NOMBRE!G2,"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",[12]NOMBRE!B3," - ","( ",[12]NOMBRE!C3,[12]NOMBRE!D3,[12]NOMBRE!E3,[12]NOMBRE!F3,[12]NOMBRE!G3,[12]NOMBRE!H3,"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",[12]NOMBRE!B6," - ","( ",[12]NOMBRE!C6,[12]NOMBRE!D6," )")</f>
        <v>MES: NOVIEMBRE - ( 11 )</v>
      </c>
      <c r="BU4" s="3"/>
      <c r="BV4" s="3"/>
      <c r="BW4" s="3"/>
    </row>
    <row r="5" spans="1:98" ht="16.350000000000001" customHeight="1" x14ac:dyDescent="0.2">
      <c r="A5" s="1" t="str">
        <f>CONCATENATE("AÑO: ",[12]NOMBRE!B7)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3166" t="s">
        <v>4</v>
      </c>
      <c r="E9" s="2426"/>
      <c r="F9" s="2356"/>
      <c r="G9" s="3151" t="s">
        <v>5</v>
      </c>
      <c r="H9" s="3153"/>
      <c r="I9" s="3153"/>
      <c r="J9" s="3153"/>
      <c r="K9" s="3153"/>
      <c r="L9" s="3153"/>
      <c r="M9" s="3153"/>
      <c r="N9" s="3153"/>
      <c r="O9" s="3153"/>
      <c r="P9" s="3153"/>
      <c r="Q9" s="3153"/>
      <c r="R9" s="3153"/>
      <c r="S9" s="3153"/>
      <c r="T9" s="3153"/>
      <c r="U9" s="3153"/>
      <c r="V9" s="3153"/>
      <c r="W9" s="3153"/>
      <c r="X9" s="3153"/>
      <c r="Y9" s="3153"/>
      <c r="Z9" s="3153"/>
      <c r="AA9" s="3153"/>
      <c r="AB9" s="3153"/>
      <c r="AC9" s="3153"/>
      <c r="AD9" s="3156"/>
      <c r="AE9" s="2356" t="s">
        <v>6</v>
      </c>
      <c r="AF9" s="3146" t="s">
        <v>7</v>
      </c>
      <c r="AG9" s="3146" t="s">
        <v>8</v>
      </c>
      <c r="AH9" s="3146" t="s">
        <v>9</v>
      </c>
      <c r="AI9" s="3146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3167"/>
      <c r="F10" s="2705"/>
      <c r="G10" s="3171" t="s">
        <v>11</v>
      </c>
      <c r="H10" s="3172"/>
      <c r="I10" s="3151" t="s">
        <v>12</v>
      </c>
      <c r="J10" s="3152"/>
      <c r="K10" s="3153" t="s">
        <v>13</v>
      </c>
      <c r="L10" s="3152"/>
      <c r="M10" s="3151" t="s">
        <v>14</v>
      </c>
      <c r="N10" s="3152"/>
      <c r="O10" s="3151" t="s">
        <v>15</v>
      </c>
      <c r="P10" s="3152"/>
      <c r="Q10" s="3151" t="s">
        <v>16</v>
      </c>
      <c r="R10" s="3152"/>
      <c r="S10" s="3151" t="s">
        <v>17</v>
      </c>
      <c r="T10" s="3152"/>
      <c r="U10" s="3173" t="s">
        <v>18</v>
      </c>
      <c r="V10" s="3155"/>
      <c r="W10" s="3173" t="s">
        <v>19</v>
      </c>
      <c r="X10" s="3155"/>
      <c r="Y10" s="3173" t="s">
        <v>20</v>
      </c>
      <c r="Z10" s="3155"/>
      <c r="AA10" s="3173" t="s">
        <v>21</v>
      </c>
      <c r="AB10" s="3155"/>
      <c r="AC10" s="3173" t="s">
        <v>22</v>
      </c>
      <c r="AD10" s="3162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169"/>
      <c r="B11" s="3169"/>
      <c r="C11" s="2698"/>
      <c r="D11" s="1094" t="s">
        <v>23</v>
      </c>
      <c r="E11" s="1030" t="s">
        <v>24</v>
      </c>
      <c r="F11" s="1095" t="s">
        <v>25</v>
      </c>
      <c r="G11" s="1082" t="s">
        <v>24</v>
      </c>
      <c r="H11" s="1095" t="s">
        <v>25</v>
      </c>
      <c r="I11" s="1082" t="s">
        <v>24</v>
      </c>
      <c r="J11" s="1095" t="s">
        <v>25</v>
      </c>
      <c r="K11" s="1082" t="s">
        <v>24</v>
      </c>
      <c r="L11" s="1095" t="s">
        <v>25</v>
      </c>
      <c r="M11" s="1082" t="s">
        <v>24</v>
      </c>
      <c r="N11" s="1095" t="s">
        <v>25</v>
      </c>
      <c r="O11" s="1082" t="s">
        <v>24</v>
      </c>
      <c r="P11" s="1095" t="s">
        <v>25</v>
      </c>
      <c r="Q11" s="1082" t="s">
        <v>24</v>
      </c>
      <c r="R11" s="1095" t="s">
        <v>25</v>
      </c>
      <c r="S11" s="1082" t="s">
        <v>24</v>
      </c>
      <c r="T11" s="1095" t="s">
        <v>25</v>
      </c>
      <c r="U11" s="1082" t="s">
        <v>24</v>
      </c>
      <c r="V11" s="1095" t="s">
        <v>25</v>
      </c>
      <c r="W11" s="1082" t="s">
        <v>24</v>
      </c>
      <c r="X11" s="1095" t="s">
        <v>25</v>
      </c>
      <c r="Y11" s="1082" t="s">
        <v>24</v>
      </c>
      <c r="Z11" s="1095" t="s">
        <v>25</v>
      </c>
      <c r="AA11" s="1082" t="s">
        <v>24</v>
      </c>
      <c r="AB11" s="1095" t="s">
        <v>25</v>
      </c>
      <c r="AC11" s="1082" t="s">
        <v>24</v>
      </c>
      <c r="AD11" s="1084" t="s">
        <v>25</v>
      </c>
      <c r="AE11" s="2705"/>
      <c r="AF11" s="3082"/>
      <c r="AG11" s="3082"/>
      <c r="AH11" s="3082"/>
      <c r="AI11" s="3082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728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728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728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3198" t="s">
        <v>29</v>
      </c>
      <c r="B15" s="3198"/>
      <c r="C15" s="3198"/>
      <c r="D15" s="1096">
        <f>SUM(E15+F15)</f>
        <v>0</v>
      </c>
      <c r="E15" s="1056">
        <f t="shared" si="6"/>
        <v>0</v>
      </c>
      <c r="F15" s="109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098"/>
      <c r="H16" s="1098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3168" t="s">
        <v>31</v>
      </c>
      <c r="B17" s="2340"/>
      <c r="C17" s="2341"/>
      <c r="D17" s="3151" t="s">
        <v>32</v>
      </c>
      <c r="E17" s="3153"/>
      <c r="F17" s="3152"/>
      <c r="G17" s="2509" t="s">
        <v>11</v>
      </c>
      <c r="H17" s="2510"/>
      <c r="I17" s="3151" t="s">
        <v>12</v>
      </c>
      <c r="J17" s="3152"/>
      <c r="K17" s="3151" t="s">
        <v>13</v>
      </c>
      <c r="L17" s="3152"/>
      <c r="M17" s="3151" t="s">
        <v>14</v>
      </c>
      <c r="N17" s="3152"/>
      <c r="O17" s="3153" t="s">
        <v>15</v>
      </c>
      <c r="P17" s="3153"/>
      <c r="Q17" s="3151" t="s">
        <v>16</v>
      </c>
      <c r="R17" s="3152"/>
      <c r="S17" s="3153" t="s">
        <v>17</v>
      </c>
      <c r="T17" s="3153"/>
      <c r="U17" s="3173" t="s">
        <v>18</v>
      </c>
      <c r="V17" s="3155"/>
      <c r="W17" s="3173" t="s">
        <v>19</v>
      </c>
      <c r="X17" s="3155"/>
      <c r="Y17" s="3173" t="s">
        <v>20</v>
      </c>
      <c r="Z17" s="3155"/>
      <c r="AA17" s="3173" t="s">
        <v>21</v>
      </c>
      <c r="AB17" s="3155"/>
      <c r="AC17" s="3173" t="s">
        <v>22</v>
      </c>
      <c r="AD17" s="3162"/>
      <c r="AE17" s="2356" t="s">
        <v>6</v>
      </c>
      <c r="AF17" s="3146" t="s">
        <v>33</v>
      </c>
      <c r="AG17" s="3146" t="s">
        <v>7</v>
      </c>
      <c r="AH17" s="3146" t="s">
        <v>34</v>
      </c>
      <c r="AI17" s="2356" t="s">
        <v>8</v>
      </c>
      <c r="AJ17" s="3185" t="s">
        <v>9</v>
      </c>
      <c r="AK17" s="3185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3169"/>
      <c r="C18" s="2698"/>
      <c r="D18" s="1099" t="s">
        <v>23</v>
      </c>
      <c r="E18" s="1031" t="s">
        <v>24</v>
      </c>
      <c r="F18" s="1100" t="s">
        <v>25</v>
      </c>
      <c r="G18" s="1099" t="s">
        <v>24</v>
      </c>
      <c r="H18" s="1095" t="s">
        <v>25</v>
      </c>
      <c r="I18" s="1058" t="s">
        <v>24</v>
      </c>
      <c r="J18" s="1077" t="s">
        <v>25</v>
      </c>
      <c r="K18" s="1058" t="s">
        <v>24</v>
      </c>
      <c r="L18" s="1073" t="s">
        <v>25</v>
      </c>
      <c r="M18" s="1058" t="s">
        <v>24</v>
      </c>
      <c r="N18" s="1074" t="s">
        <v>25</v>
      </c>
      <c r="O18" s="1058" t="s">
        <v>24</v>
      </c>
      <c r="P18" s="1077" t="s">
        <v>25</v>
      </c>
      <c r="Q18" s="1058" t="s">
        <v>24</v>
      </c>
      <c r="R18" s="1074" t="s">
        <v>25</v>
      </c>
      <c r="S18" s="1058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3082"/>
      <c r="AG18" s="3082"/>
      <c r="AH18" s="3082"/>
      <c r="AI18" s="2705"/>
      <c r="AJ18" s="3123"/>
      <c r="AK18" s="3123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101">
        <f>SUM(H19+J19+L19+N19+P19+R19+T19+V19+X19+Z19+AB19+AD19)</f>
        <v>0</v>
      </c>
      <c r="G19" s="25"/>
      <c r="H19" s="1102"/>
      <c r="I19" s="25"/>
      <c r="J19" s="1072"/>
      <c r="K19" s="25"/>
      <c r="L19" s="1102"/>
      <c r="M19" s="25"/>
      <c r="N19" s="1102"/>
      <c r="O19" s="25"/>
      <c r="P19" s="1072"/>
      <c r="Q19" s="25"/>
      <c r="R19" s="1102"/>
      <c r="S19" s="25"/>
      <c r="T19" s="1072"/>
      <c r="U19" s="25"/>
      <c r="V19" s="1102"/>
      <c r="W19" s="25"/>
      <c r="X19" s="1102"/>
      <c r="Y19" s="25"/>
      <c r="Z19" s="1102"/>
      <c r="AA19" s="25"/>
      <c r="AB19" s="1102"/>
      <c r="AC19" s="25"/>
      <c r="AD19" s="1032"/>
      <c r="AE19" s="1102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3181" t="s">
        <v>37</v>
      </c>
      <c r="B21" s="3182"/>
      <c r="C21" s="3183"/>
      <c r="D21" s="60">
        <f t="shared" si="12"/>
        <v>0</v>
      </c>
      <c r="E21" s="61">
        <f t="shared" ref="E21:F32" si="26">SUM(G21+I21+K21+M21+O21+Q21+S21+U21+W21+Y21+AA21+AC21)</f>
        <v>0</v>
      </c>
      <c r="F21" s="1101">
        <f t="shared" ref="F21:F28" si="27">SUM(H21+J21+L21+N21+P21+R21+T21+V21+X21+Z21+AB21+AD21)</f>
        <v>0</v>
      </c>
      <c r="G21" s="25"/>
      <c r="H21" s="1102"/>
      <c r="I21" s="25"/>
      <c r="J21" s="1072"/>
      <c r="K21" s="25"/>
      <c r="L21" s="1102"/>
      <c r="M21" s="25"/>
      <c r="N21" s="1102"/>
      <c r="O21" s="25"/>
      <c r="P21" s="1072"/>
      <c r="Q21" s="25"/>
      <c r="R21" s="1102"/>
      <c r="S21" s="25"/>
      <c r="T21" s="1072"/>
      <c r="U21" s="25"/>
      <c r="V21" s="1102"/>
      <c r="W21" s="25"/>
      <c r="X21" s="1102"/>
      <c r="Y21" s="25"/>
      <c r="Z21" s="1102"/>
      <c r="AA21" s="25"/>
      <c r="AB21" s="1102"/>
      <c r="AC21" s="25"/>
      <c r="AD21" s="1032"/>
      <c r="AE21" s="1102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3181" t="s">
        <v>43</v>
      </c>
      <c r="B27" s="3182"/>
      <c r="C27" s="3183"/>
      <c r="D27" s="85">
        <f t="shared" si="12"/>
        <v>0</v>
      </c>
      <c r="E27" s="86">
        <f t="shared" si="26"/>
        <v>0</v>
      </c>
      <c r="F27" s="1103">
        <f t="shared" si="27"/>
        <v>0</v>
      </c>
      <c r="G27" s="25"/>
      <c r="H27" s="1102"/>
      <c r="I27" s="25"/>
      <c r="J27" s="1072"/>
      <c r="K27" s="25"/>
      <c r="L27" s="1102"/>
      <c r="M27" s="25"/>
      <c r="N27" s="1102"/>
      <c r="O27" s="25"/>
      <c r="P27" s="1072"/>
      <c r="Q27" s="25"/>
      <c r="R27" s="1102"/>
      <c r="S27" s="25"/>
      <c r="T27" s="1072"/>
      <c r="U27" s="25"/>
      <c r="V27" s="1102"/>
      <c r="W27" s="25"/>
      <c r="X27" s="1102"/>
      <c r="Y27" s="25"/>
      <c r="Z27" s="1102"/>
      <c r="AA27" s="25"/>
      <c r="AB27" s="1102"/>
      <c r="AC27" s="25"/>
      <c r="AD27" s="1032"/>
      <c r="AE27" s="1102"/>
      <c r="AF27" s="729"/>
      <c r="AG27" s="1104"/>
      <c r="AH27" s="1104"/>
      <c r="AI27" s="1104"/>
      <c r="AJ27" s="1104"/>
      <c r="AK27" s="1104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728">
        <f t="shared" si="28"/>
        <v>0</v>
      </c>
      <c r="F35" s="97">
        <f t="shared" si="28"/>
        <v>0</v>
      </c>
      <c r="G35" s="98"/>
      <c r="H35" s="99"/>
      <c r="I35" s="1105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3184" t="s">
        <v>52</v>
      </c>
      <c r="B36" s="3184"/>
      <c r="C36" s="3184"/>
      <c r="D36" s="1106">
        <f t="shared" ref="D36:AK36" si="29">SUM(D19:D35)</f>
        <v>0</v>
      </c>
      <c r="E36" s="1033">
        <f>SUM(E19:E35)</f>
        <v>0</v>
      </c>
      <c r="F36" s="1107">
        <f>SUM(F19:F35)</f>
        <v>0</v>
      </c>
      <c r="G36" s="1106">
        <f>SUM(G19:G35)</f>
        <v>0</v>
      </c>
      <c r="H36" s="1107">
        <f t="shared" si="29"/>
        <v>0</v>
      </c>
      <c r="I36" s="1106">
        <f t="shared" si="29"/>
        <v>0</v>
      </c>
      <c r="J36" s="1107">
        <f t="shared" si="29"/>
        <v>0</v>
      </c>
      <c r="K36" s="1106">
        <f t="shared" si="29"/>
        <v>0</v>
      </c>
      <c r="L36" s="1107">
        <f t="shared" si="29"/>
        <v>0</v>
      </c>
      <c r="M36" s="1106">
        <f t="shared" si="29"/>
        <v>0</v>
      </c>
      <c r="N36" s="1107">
        <f t="shared" si="29"/>
        <v>0</v>
      </c>
      <c r="O36" s="1106">
        <f t="shared" si="29"/>
        <v>0</v>
      </c>
      <c r="P36" s="1107">
        <f t="shared" si="29"/>
        <v>0</v>
      </c>
      <c r="Q36" s="1106">
        <f t="shared" si="29"/>
        <v>0</v>
      </c>
      <c r="R36" s="1107">
        <f t="shared" si="29"/>
        <v>0</v>
      </c>
      <c r="S36" s="1106">
        <f t="shared" si="29"/>
        <v>0</v>
      </c>
      <c r="T36" s="1107">
        <f t="shared" si="29"/>
        <v>0</v>
      </c>
      <c r="U36" s="1106">
        <f t="shared" si="29"/>
        <v>0</v>
      </c>
      <c r="V36" s="1107">
        <f t="shared" si="29"/>
        <v>0</v>
      </c>
      <c r="W36" s="1106">
        <f t="shared" si="29"/>
        <v>0</v>
      </c>
      <c r="X36" s="1107">
        <f t="shared" si="29"/>
        <v>0</v>
      </c>
      <c r="Y36" s="1106">
        <f t="shared" si="29"/>
        <v>0</v>
      </c>
      <c r="Z36" s="1107">
        <f t="shared" si="29"/>
        <v>0</v>
      </c>
      <c r="AA36" s="1106">
        <f t="shared" si="29"/>
        <v>0</v>
      </c>
      <c r="AB36" s="1107">
        <f t="shared" si="29"/>
        <v>0</v>
      </c>
      <c r="AC36" s="1106">
        <f t="shared" si="29"/>
        <v>0</v>
      </c>
      <c r="AD36" s="1107">
        <f t="shared" si="29"/>
        <v>0</v>
      </c>
      <c r="AE36" s="1108">
        <f t="shared" si="29"/>
        <v>0</v>
      </c>
      <c r="AF36" s="1108">
        <f t="shared" si="29"/>
        <v>0</v>
      </c>
      <c r="AG36" s="1108">
        <f t="shared" si="29"/>
        <v>0</v>
      </c>
      <c r="AH36" s="1108">
        <f t="shared" si="29"/>
        <v>0</v>
      </c>
      <c r="AI36" s="1108">
        <f t="shared" si="29"/>
        <v>0</v>
      </c>
      <c r="AJ36" s="1108">
        <f t="shared" si="29"/>
        <v>0</v>
      </c>
      <c r="AK36" s="1108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109"/>
      <c r="S37" s="1110"/>
      <c r="T37" s="1110"/>
      <c r="U37" s="1110"/>
      <c r="V37" s="1110"/>
      <c r="W37" s="1110"/>
      <c r="X37" s="1110"/>
      <c r="Y37" s="1110"/>
      <c r="Z37" s="1110"/>
      <c r="AA37" s="1110"/>
      <c r="AB37" s="1110"/>
      <c r="AC37" s="1110"/>
      <c r="AD37" s="1110"/>
      <c r="AE37" s="1110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3166" t="s">
        <v>54</v>
      </c>
      <c r="B38" s="2426"/>
      <c r="C38" s="2426"/>
      <c r="D38" s="3166" t="s">
        <v>55</v>
      </c>
      <c r="E38" s="2426"/>
      <c r="F38" s="2356"/>
      <c r="G38" s="3151" t="s">
        <v>56</v>
      </c>
      <c r="H38" s="3153"/>
      <c r="I38" s="3153"/>
      <c r="J38" s="3153"/>
      <c r="K38" s="3153"/>
      <c r="L38" s="3153"/>
      <c r="M38" s="3153"/>
      <c r="N38" s="3153"/>
      <c r="O38" s="3153"/>
      <c r="P38" s="3153"/>
      <c r="Q38" s="3153"/>
      <c r="R38" s="3153"/>
      <c r="S38" s="3153"/>
      <c r="T38" s="3153"/>
      <c r="U38" s="3153"/>
      <c r="V38" s="3153"/>
      <c r="W38" s="3153"/>
      <c r="X38" s="3153"/>
      <c r="Y38" s="3153"/>
      <c r="Z38" s="3153"/>
      <c r="AA38" s="3153"/>
      <c r="AB38" s="3153"/>
      <c r="AC38" s="3153"/>
      <c r="AD38" s="3156"/>
      <c r="AE38" s="3195" t="s">
        <v>6</v>
      </c>
      <c r="AF38" s="2356" t="s">
        <v>7</v>
      </c>
      <c r="AG38" s="2356" t="s">
        <v>8</v>
      </c>
      <c r="AH38" s="3146" t="s">
        <v>9</v>
      </c>
      <c r="AI38" s="3146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3192" t="s">
        <v>11</v>
      </c>
      <c r="H39" s="3193"/>
      <c r="I39" s="3153" t="s">
        <v>12</v>
      </c>
      <c r="J39" s="3153"/>
      <c r="K39" s="3151" t="s">
        <v>13</v>
      </c>
      <c r="L39" s="3152"/>
      <c r="M39" s="3151" t="s">
        <v>14</v>
      </c>
      <c r="N39" s="3152"/>
      <c r="O39" s="3151" t="s">
        <v>15</v>
      </c>
      <c r="P39" s="3152"/>
      <c r="Q39" s="3151" t="s">
        <v>16</v>
      </c>
      <c r="R39" s="3152"/>
      <c r="S39" s="3151" t="s">
        <v>17</v>
      </c>
      <c r="T39" s="3152"/>
      <c r="U39" s="3151" t="s">
        <v>57</v>
      </c>
      <c r="V39" s="3152"/>
      <c r="W39" s="3194" t="s">
        <v>19</v>
      </c>
      <c r="X39" s="3194"/>
      <c r="Y39" s="3151" t="s">
        <v>58</v>
      </c>
      <c r="Z39" s="3152"/>
      <c r="AA39" s="3196" t="s">
        <v>21</v>
      </c>
      <c r="AB39" s="3197"/>
      <c r="AC39" s="3194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094" t="s">
        <v>23</v>
      </c>
      <c r="E40" s="1030" t="s">
        <v>24</v>
      </c>
      <c r="F40" s="1111" t="s">
        <v>25</v>
      </c>
      <c r="G40" s="1030" t="s">
        <v>24</v>
      </c>
      <c r="H40" s="1111" t="s">
        <v>25</v>
      </c>
      <c r="I40" s="1030" t="s">
        <v>24</v>
      </c>
      <c r="J40" s="1112" t="s">
        <v>25</v>
      </c>
      <c r="K40" s="1030" t="s">
        <v>24</v>
      </c>
      <c r="L40" s="1111" t="s">
        <v>25</v>
      </c>
      <c r="M40" s="1030" t="s">
        <v>24</v>
      </c>
      <c r="N40" s="1111" t="s">
        <v>25</v>
      </c>
      <c r="O40" s="1030" t="s">
        <v>24</v>
      </c>
      <c r="P40" s="1111" t="s">
        <v>25</v>
      </c>
      <c r="Q40" s="1030" t="s">
        <v>24</v>
      </c>
      <c r="R40" s="1111" t="s">
        <v>25</v>
      </c>
      <c r="S40" s="1030" t="s">
        <v>24</v>
      </c>
      <c r="T40" s="1111" t="s">
        <v>25</v>
      </c>
      <c r="U40" s="1030" t="s">
        <v>24</v>
      </c>
      <c r="V40" s="1111" t="s">
        <v>25</v>
      </c>
      <c r="W40" s="1030" t="s">
        <v>24</v>
      </c>
      <c r="X40" s="1111" t="s">
        <v>25</v>
      </c>
      <c r="Y40" s="1030" t="s">
        <v>24</v>
      </c>
      <c r="Z40" s="1111" t="s">
        <v>25</v>
      </c>
      <c r="AA40" s="1030" t="s">
        <v>24</v>
      </c>
      <c r="AB40" s="1113" t="s">
        <v>25</v>
      </c>
      <c r="AC40" s="1112" t="s">
        <v>24</v>
      </c>
      <c r="AD40" s="1114" t="s">
        <v>25</v>
      </c>
      <c r="AE40" s="3133"/>
      <c r="AF40" s="2705"/>
      <c r="AG40" s="2705"/>
      <c r="AH40" s="3082"/>
      <c r="AI40" s="3082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143" t="s">
        <v>59</v>
      </c>
      <c r="B41" s="3170"/>
      <c r="C41" s="3144"/>
      <c r="D41" s="117">
        <f>SUM(E41+F41)</f>
        <v>0</v>
      </c>
      <c r="E41" s="118">
        <f>SUM(U41+W41+Y41+AA41+AC41)</f>
        <v>0</v>
      </c>
      <c r="F41" s="1115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034"/>
      <c r="AB41" s="121"/>
      <c r="AC41" s="1116"/>
      <c r="AD41" s="124"/>
      <c r="AE41" s="1117"/>
      <c r="AF41" s="1117"/>
      <c r="AG41" s="1117"/>
      <c r="AH41" s="1117"/>
      <c r="AI41" s="1117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3151" t="s">
        <v>64</v>
      </c>
      <c r="B46" s="3153"/>
      <c r="C46" s="3152"/>
      <c r="D46" s="1099">
        <f t="shared" ref="D46:D53" si="42">SUM(E46+F46)</f>
        <v>0</v>
      </c>
      <c r="E46" s="1031">
        <f t="shared" si="41"/>
        <v>0</v>
      </c>
      <c r="F46" s="1095">
        <f t="shared" si="41"/>
        <v>0</v>
      </c>
      <c r="G46" s="1118"/>
      <c r="H46" s="1119"/>
      <c r="I46" s="1118"/>
      <c r="J46" s="1119"/>
      <c r="K46" s="1118"/>
      <c r="L46" s="1119"/>
      <c r="M46" s="1118"/>
      <c r="N46" s="1119"/>
      <c r="O46" s="1118"/>
      <c r="P46" s="1119"/>
      <c r="Q46" s="1118"/>
      <c r="R46" s="1119"/>
      <c r="S46" s="1118"/>
      <c r="T46" s="1119"/>
      <c r="U46" s="1099">
        <f>SUM(U44:U45)</f>
        <v>0</v>
      </c>
      <c r="V46" s="1059">
        <f t="shared" ref="V46:AE46" si="43">SUM(V44:V45)</f>
        <v>0</v>
      </c>
      <c r="W46" s="1099">
        <f t="shared" si="43"/>
        <v>0</v>
      </c>
      <c r="X46" s="1059">
        <f t="shared" si="43"/>
        <v>0</v>
      </c>
      <c r="Y46" s="1099">
        <f t="shared" si="43"/>
        <v>0</v>
      </c>
      <c r="Z46" s="1059">
        <f t="shared" si="43"/>
        <v>0</v>
      </c>
      <c r="AA46" s="1099">
        <f t="shared" si="43"/>
        <v>0</v>
      </c>
      <c r="AB46" s="1059">
        <f t="shared" si="43"/>
        <v>0</v>
      </c>
      <c r="AC46" s="1099">
        <f t="shared" si="43"/>
        <v>0</v>
      </c>
      <c r="AD46" s="1059">
        <f t="shared" si="43"/>
        <v>0</v>
      </c>
      <c r="AE46" s="1120">
        <f t="shared" si="43"/>
        <v>0</v>
      </c>
      <c r="AF46" s="1095">
        <f>SUM(AF44)</f>
        <v>0</v>
      </c>
      <c r="AG46" s="1095">
        <f>SUM(AG44:AG45)</f>
        <v>0</v>
      </c>
      <c r="AH46" s="1095">
        <f>SUM(AH44:AH45)</f>
        <v>0</v>
      </c>
      <c r="AI46" s="1095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3189" t="s">
        <v>65</v>
      </c>
      <c r="B47" s="3190"/>
      <c r="C47" s="3191"/>
      <c r="D47" s="1099">
        <f t="shared" si="42"/>
        <v>0</v>
      </c>
      <c r="E47" s="1031">
        <f>SUM(U47+W47+Y47+AA47+AC47)</f>
        <v>0</v>
      </c>
      <c r="F47" s="1095">
        <f>SUM(V47+X47+Z47+AB47+AD47)</f>
        <v>0</v>
      </c>
      <c r="G47" s="1118"/>
      <c r="H47" s="1119"/>
      <c r="I47" s="1118"/>
      <c r="J47" s="1119"/>
      <c r="K47" s="1118"/>
      <c r="L47" s="1119"/>
      <c r="M47" s="1118"/>
      <c r="N47" s="1119"/>
      <c r="O47" s="1118"/>
      <c r="P47" s="1119"/>
      <c r="Q47" s="1118"/>
      <c r="R47" s="1119"/>
      <c r="S47" s="1118"/>
      <c r="T47" s="1119"/>
      <c r="U47" s="1121"/>
      <c r="V47" s="1035"/>
      <c r="W47" s="1121"/>
      <c r="X47" s="1035"/>
      <c r="Y47" s="1121"/>
      <c r="Z47" s="1035"/>
      <c r="AA47" s="1121"/>
      <c r="AB47" s="1035"/>
      <c r="AC47" s="1122"/>
      <c r="AD47" s="1036"/>
      <c r="AE47" s="1123"/>
      <c r="AF47" s="1124"/>
      <c r="AG47" s="1124"/>
      <c r="AH47" s="1124"/>
      <c r="AI47" s="1124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125" t="s">
        <v>4</v>
      </c>
      <c r="D54" s="1126">
        <f t="shared" ref="D54:AG54" si="45">SUM(D48:D53)</f>
        <v>0</v>
      </c>
      <c r="E54" s="1037">
        <f>SUM(E48:E53)</f>
        <v>0</v>
      </c>
      <c r="F54" s="1095">
        <f t="shared" si="45"/>
        <v>0</v>
      </c>
      <c r="G54" s="1099">
        <f t="shared" si="45"/>
        <v>0</v>
      </c>
      <c r="H54" s="1095">
        <f t="shared" si="45"/>
        <v>0</v>
      </c>
      <c r="I54" s="1099">
        <f t="shared" si="45"/>
        <v>0</v>
      </c>
      <c r="J54" s="1083">
        <f t="shared" si="45"/>
        <v>0</v>
      </c>
      <c r="K54" s="1082">
        <f t="shared" si="45"/>
        <v>0</v>
      </c>
      <c r="L54" s="1095">
        <f t="shared" si="45"/>
        <v>0</v>
      </c>
      <c r="M54" s="1099">
        <f t="shared" si="45"/>
        <v>0</v>
      </c>
      <c r="N54" s="1095">
        <f t="shared" si="45"/>
        <v>0</v>
      </c>
      <c r="O54" s="1099">
        <f t="shared" si="45"/>
        <v>0</v>
      </c>
      <c r="P54" s="1095">
        <f t="shared" si="45"/>
        <v>0</v>
      </c>
      <c r="Q54" s="1099">
        <f t="shared" si="45"/>
        <v>0</v>
      </c>
      <c r="R54" s="1038">
        <f t="shared" si="45"/>
        <v>0</v>
      </c>
      <c r="S54" s="1099">
        <f t="shared" si="45"/>
        <v>0</v>
      </c>
      <c r="T54" s="1038">
        <f t="shared" si="45"/>
        <v>0</v>
      </c>
      <c r="U54" s="1099">
        <f t="shared" si="45"/>
        <v>0</v>
      </c>
      <c r="V54" s="1038">
        <f t="shared" si="45"/>
        <v>0</v>
      </c>
      <c r="W54" s="1099">
        <f>SUM(W48:W53)</f>
        <v>0</v>
      </c>
      <c r="X54" s="1038">
        <f t="shared" si="45"/>
        <v>0</v>
      </c>
      <c r="Y54" s="1099">
        <f>SUM(Y48:Y53)</f>
        <v>0</v>
      </c>
      <c r="Z54" s="1038">
        <f t="shared" si="45"/>
        <v>0</v>
      </c>
      <c r="AA54" s="1099">
        <f t="shared" si="45"/>
        <v>0</v>
      </c>
      <c r="AB54" s="1038">
        <f t="shared" si="45"/>
        <v>0</v>
      </c>
      <c r="AC54" s="1059">
        <f t="shared" si="45"/>
        <v>0</v>
      </c>
      <c r="AD54" s="1039">
        <f t="shared" si="45"/>
        <v>0</v>
      </c>
      <c r="AE54" s="1127">
        <f t="shared" si="45"/>
        <v>0</v>
      </c>
      <c r="AF54" s="1095">
        <f>SUM(AF48:AF53)</f>
        <v>0</v>
      </c>
      <c r="AG54" s="1095">
        <f t="shared" si="45"/>
        <v>0</v>
      </c>
      <c r="AH54" s="1095">
        <f t="shared" ref="AH54" si="46">SUM(AH48:AH53)</f>
        <v>0</v>
      </c>
      <c r="AI54" s="1095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3166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040"/>
      <c r="J55" s="190"/>
      <c r="K55" s="1040"/>
      <c r="L55" s="190"/>
      <c r="M55" s="1040"/>
      <c r="N55" s="190"/>
      <c r="O55" s="1040"/>
      <c r="P55" s="190"/>
      <c r="Q55" s="1040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041"/>
      <c r="AE55" s="155"/>
      <c r="AF55" s="155"/>
      <c r="AG55" s="1128"/>
      <c r="AH55" s="155"/>
      <c r="AI55" s="1128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120" t="s">
        <v>4</v>
      </c>
      <c r="D58" s="1126">
        <f>SUM(E58:F58)</f>
        <v>0</v>
      </c>
      <c r="E58" s="1037">
        <f>SUM(E55:E57)</f>
        <v>0</v>
      </c>
      <c r="F58" s="1095">
        <f>SUM(F55:F57)</f>
        <v>0</v>
      </c>
      <c r="G58" s="1129"/>
      <c r="H58" s="1130"/>
      <c r="I58" s="1129"/>
      <c r="J58" s="1130"/>
      <c r="K58" s="1129"/>
      <c r="L58" s="1130"/>
      <c r="M58" s="1129"/>
      <c r="N58" s="1130"/>
      <c r="O58" s="1129"/>
      <c r="P58" s="1130"/>
      <c r="Q58" s="1129"/>
      <c r="R58" s="1130"/>
      <c r="S58" s="1129"/>
      <c r="T58" s="1131"/>
      <c r="U58" s="1059">
        <f>SUM(U55:U57)</f>
        <v>0</v>
      </c>
      <c r="V58" s="1059">
        <f t="shared" ref="V58:X58" si="49">SUM(V55:V57)</f>
        <v>0</v>
      </c>
      <c r="W58" s="1059">
        <f t="shared" si="49"/>
        <v>0</v>
      </c>
      <c r="X58" s="1059">
        <f t="shared" si="49"/>
        <v>0</v>
      </c>
      <c r="Y58" s="1059">
        <f>SUM(Y55:Y57)</f>
        <v>0</v>
      </c>
      <c r="Z58" s="1095">
        <f t="shared" ref="Z58:AI58" si="50">SUM(Z55:Z57)</f>
        <v>0</v>
      </c>
      <c r="AA58" s="1099">
        <f t="shared" si="50"/>
        <v>0</v>
      </c>
      <c r="AB58" s="1095">
        <f t="shared" si="50"/>
        <v>0</v>
      </c>
      <c r="AC58" s="1099">
        <f t="shared" si="50"/>
        <v>0</v>
      </c>
      <c r="AD58" s="1039">
        <f t="shared" si="50"/>
        <v>0</v>
      </c>
      <c r="AE58" s="1095">
        <f t="shared" si="50"/>
        <v>0</v>
      </c>
      <c r="AF58" s="1095">
        <f t="shared" si="50"/>
        <v>0</v>
      </c>
      <c r="AG58" s="1120">
        <f t="shared" si="50"/>
        <v>0</v>
      </c>
      <c r="AH58" s="1095">
        <f t="shared" si="50"/>
        <v>0</v>
      </c>
      <c r="AI58" s="1120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3173" t="s">
        <v>76</v>
      </c>
      <c r="B60" s="3154"/>
      <c r="C60" s="3155"/>
      <c r="D60" s="1132" t="s">
        <v>4</v>
      </c>
      <c r="E60" s="1132" t="s">
        <v>77</v>
      </c>
      <c r="F60" s="1120" t="s">
        <v>78</v>
      </c>
      <c r="G60" s="1120" t="s">
        <v>8</v>
      </c>
      <c r="H60" s="1120" t="s">
        <v>79</v>
      </c>
      <c r="I60" s="1132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3189" t="s">
        <v>80</v>
      </c>
      <c r="B61" s="3190"/>
      <c r="C61" s="3191"/>
      <c r="D61" s="1133"/>
      <c r="E61" s="1133"/>
      <c r="F61" s="1133"/>
      <c r="G61" s="1133"/>
      <c r="H61" s="1133"/>
      <c r="I61" s="1133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3082"/>
      <c r="B63" s="2479" t="s">
        <v>83</v>
      </c>
      <c r="C63" s="2480"/>
      <c r="D63" s="1134"/>
      <c r="E63" s="1134"/>
      <c r="F63" s="1134"/>
      <c r="G63" s="1134"/>
      <c r="H63" s="1134"/>
      <c r="I63" s="1134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134"/>
      <c r="E71" s="1134"/>
      <c r="F71" s="1134"/>
      <c r="G71" s="1134"/>
      <c r="H71" s="1134"/>
      <c r="I71" s="1134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3168" t="s">
        <v>93</v>
      </c>
      <c r="B73" s="2340"/>
      <c r="C73" s="2341"/>
      <c r="D73" s="3173" t="s">
        <v>94</v>
      </c>
      <c r="E73" s="3154"/>
      <c r="F73" s="3155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3169"/>
      <c r="C74" s="2698"/>
      <c r="D74" s="1132" t="s">
        <v>4</v>
      </c>
      <c r="E74" s="1094" t="s">
        <v>24</v>
      </c>
      <c r="F74" s="1042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3186" t="s">
        <v>95</v>
      </c>
      <c r="B75" s="3187" t="s">
        <v>96</v>
      </c>
      <c r="C75" s="3188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3125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3168" t="s">
        <v>99</v>
      </c>
      <c r="B78" s="2340"/>
      <c r="C78" s="2341"/>
      <c r="D78" s="3173" t="s">
        <v>4</v>
      </c>
      <c r="E78" s="3154"/>
      <c r="F78" s="3155"/>
      <c r="G78" s="3151" t="s">
        <v>56</v>
      </c>
      <c r="H78" s="3153"/>
      <c r="I78" s="3153"/>
      <c r="J78" s="3153"/>
      <c r="K78" s="3153"/>
      <c r="L78" s="3153"/>
      <c r="M78" s="3153"/>
      <c r="N78" s="3156"/>
      <c r="O78" s="2341" t="s">
        <v>6</v>
      </c>
      <c r="P78" s="3146" t="s">
        <v>33</v>
      </c>
      <c r="Q78" s="3146" t="s">
        <v>7</v>
      </c>
      <c r="R78" s="3146" t="s">
        <v>100</v>
      </c>
      <c r="S78" s="3185" t="s">
        <v>101</v>
      </c>
      <c r="T78" s="3145" t="s">
        <v>79</v>
      </c>
      <c r="U78" s="3145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3169"/>
      <c r="C79" s="2698"/>
      <c r="D79" s="1076" t="s">
        <v>23</v>
      </c>
      <c r="E79" s="1099" t="s">
        <v>24</v>
      </c>
      <c r="F79" s="1095" t="s">
        <v>25</v>
      </c>
      <c r="G79" s="1094" t="s">
        <v>102</v>
      </c>
      <c r="H79" s="1030" t="s">
        <v>103</v>
      </c>
      <c r="I79" s="1030" t="s">
        <v>104</v>
      </c>
      <c r="J79" s="1030" t="s">
        <v>18</v>
      </c>
      <c r="K79" s="1030" t="s">
        <v>19</v>
      </c>
      <c r="L79" s="1030" t="s">
        <v>20</v>
      </c>
      <c r="M79" s="1060" t="s">
        <v>21</v>
      </c>
      <c r="N79" s="1114" t="s">
        <v>22</v>
      </c>
      <c r="O79" s="2698"/>
      <c r="P79" s="3082"/>
      <c r="Q79" s="3082"/>
      <c r="R79" s="3082"/>
      <c r="S79" s="3123"/>
      <c r="T79" s="3080"/>
      <c r="U79" s="3080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106</v>
      </c>
      <c r="E80" s="23">
        <v>27</v>
      </c>
      <c r="F80" s="221">
        <v>79</v>
      </c>
      <c r="G80" s="25">
        <v>2</v>
      </c>
      <c r="H80" s="222">
        <v>0</v>
      </c>
      <c r="I80" s="222">
        <v>0</v>
      </c>
      <c r="J80" s="222">
        <v>2</v>
      </c>
      <c r="K80" s="222">
        <v>4</v>
      </c>
      <c r="L80" s="222">
        <v>10</v>
      </c>
      <c r="M80" s="1043">
        <v>77</v>
      </c>
      <c r="N80" s="1032">
        <v>11</v>
      </c>
      <c r="O80" s="1102">
        <v>2</v>
      </c>
      <c r="P80" s="724">
        <v>106</v>
      </c>
      <c r="Q80" s="724">
        <v>2</v>
      </c>
      <c r="R80" s="724">
        <v>0</v>
      </c>
      <c r="S80" s="1102">
        <v>0</v>
      </c>
      <c r="T80" s="1102">
        <v>0</v>
      </c>
      <c r="U80" s="1102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24</v>
      </c>
      <c r="E87" s="571">
        <v>10</v>
      </c>
      <c r="F87" s="642">
        <v>14</v>
      </c>
      <c r="G87" s="571">
        <v>0</v>
      </c>
      <c r="H87" s="643">
        <v>2</v>
      </c>
      <c r="I87" s="643">
        <v>0</v>
      </c>
      <c r="J87" s="643">
        <v>0</v>
      </c>
      <c r="K87" s="643">
        <v>4</v>
      </c>
      <c r="L87" s="643">
        <v>18</v>
      </c>
      <c r="M87" s="642">
        <v>0</v>
      </c>
      <c r="N87" s="611">
        <v>0</v>
      </c>
      <c r="O87" s="573">
        <v>0</v>
      </c>
      <c r="P87" s="570">
        <v>24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1</v>
      </c>
      <c r="E88" s="571">
        <v>1</v>
      </c>
      <c r="F88" s="642">
        <v>0</v>
      </c>
      <c r="G88" s="571">
        <v>0</v>
      </c>
      <c r="H88" s="643">
        <v>0</v>
      </c>
      <c r="I88" s="643">
        <v>0</v>
      </c>
      <c r="J88" s="643">
        <v>0</v>
      </c>
      <c r="K88" s="643">
        <v>1</v>
      </c>
      <c r="L88" s="643">
        <v>0</v>
      </c>
      <c r="M88" s="642">
        <v>0</v>
      </c>
      <c r="N88" s="611">
        <v>0</v>
      </c>
      <c r="O88" s="573">
        <v>0</v>
      </c>
      <c r="P88" s="570">
        <v>1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140</v>
      </c>
      <c r="E89" s="571">
        <v>58</v>
      </c>
      <c r="F89" s="642">
        <v>82</v>
      </c>
      <c r="G89" s="571">
        <v>31</v>
      </c>
      <c r="H89" s="227">
        <v>12</v>
      </c>
      <c r="I89" s="227">
        <v>6</v>
      </c>
      <c r="J89" s="227">
        <v>2</v>
      </c>
      <c r="K89" s="227">
        <v>21</v>
      </c>
      <c r="L89" s="227">
        <v>8</v>
      </c>
      <c r="M89" s="221">
        <v>52</v>
      </c>
      <c r="N89" s="74">
        <v>8</v>
      </c>
      <c r="O89" s="24">
        <v>0</v>
      </c>
      <c r="P89" s="29">
        <v>140</v>
      </c>
      <c r="Q89" s="29">
        <v>1</v>
      </c>
      <c r="R89" s="29">
        <v>1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1</v>
      </c>
      <c r="E91" s="571">
        <v>0</v>
      </c>
      <c r="F91" s="642">
        <v>1</v>
      </c>
      <c r="G91" s="571">
        <v>0</v>
      </c>
      <c r="H91" s="643">
        <v>0</v>
      </c>
      <c r="I91" s="643">
        <v>0</v>
      </c>
      <c r="J91" s="643">
        <v>0</v>
      </c>
      <c r="K91" s="643">
        <v>0</v>
      </c>
      <c r="L91" s="643">
        <v>1</v>
      </c>
      <c r="M91" s="647"/>
      <c r="N91" s="648"/>
      <c r="O91" s="570">
        <v>0</v>
      </c>
      <c r="P91" s="570">
        <v>1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3</v>
      </c>
      <c r="E92" s="571">
        <v>0</v>
      </c>
      <c r="F92" s="642">
        <v>3</v>
      </c>
      <c r="G92" s="571">
        <v>0</v>
      </c>
      <c r="H92" s="643">
        <v>0</v>
      </c>
      <c r="I92" s="643">
        <v>0</v>
      </c>
      <c r="J92" s="643">
        <v>0</v>
      </c>
      <c r="K92" s="643">
        <v>0</v>
      </c>
      <c r="L92" s="643">
        <v>3</v>
      </c>
      <c r="M92" s="221"/>
      <c r="N92" s="74"/>
      <c r="O92" s="570">
        <v>0</v>
      </c>
      <c r="P92" s="570">
        <v>3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7</v>
      </c>
      <c r="E97" s="571">
        <v>3</v>
      </c>
      <c r="F97" s="642">
        <v>4</v>
      </c>
      <c r="G97" s="617"/>
      <c r="H97" s="643"/>
      <c r="I97" s="643"/>
      <c r="J97" s="643">
        <v>0</v>
      </c>
      <c r="K97" s="643">
        <v>1</v>
      </c>
      <c r="L97" s="643">
        <v>1</v>
      </c>
      <c r="M97" s="642">
        <v>4</v>
      </c>
      <c r="N97" s="611">
        <v>1</v>
      </c>
      <c r="O97" s="573">
        <v>0</v>
      </c>
      <c r="P97" s="570">
        <v>7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6</v>
      </c>
      <c r="E98" s="571">
        <v>2</v>
      </c>
      <c r="F98" s="642">
        <v>4</v>
      </c>
      <c r="G98" s="617"/>
      <c r="H98" s="643"/>
      <c r="I98" s="643"/>
      <c r="J98" s="643">
        <v>0</v>
      </c>
      <c r="K98" s="643">
        <v>1</v>
      </c>
      <c r="L98" s="643">
        <v>1</v>
      </c>
      <c r="M98" s="642">
        <v>4</v>
      </c>
      <c r="N98" s="611">
        <v>0</v>
      </c>
      <c r="O98" s="573">
        <v>0</v>
      </c>
      <c r="P98" s="570">
        <v>6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8</v>
      </c>
      <c r="E99" s="571">
        <v>1</v>
      </c>
      <c r="F99" s="642">
        <v>7</v>
      </c>
      <c r="G99" s="617"/>
      <c r="H99" s="643"/>
      <c r="I99" s="643"/>
      <c r="J99" s="643">
        <v>0</v>
      </c>
      <c r="K99" s="643">
        <v>1</v>
      </c>
      <c r="L99" s="643">
        <v>2</v>
      </c>
      <c r="M99" s="642">
        <v>5</v>
      </c>
      <c r="N99" s="611">
        <v>0</v>
      </c>
      <c r="O99" s="573">
        <v>1</v>
      </c>
      <c r="P99" s="570">
        <v>8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13</v>
      </c>
      <c r="E109" s="571">
        <v>3</v>
      </c>
      <c r="F109" s="642">
        <v>10</v>
      </c>
      <c r="G109" s="654"/>
      <c r="H109" s="657"/>
      <c r="I109" s="657"/>
      <c r="J109" s="643"/>
      <c r="K109" s="643">
        <v>4</v>
      </c>
      <c r="L109" s="643">
        <v>2</v>
      </c>
      <c r="M109" s="642">
        <v>7</v>
      </c>
      <c r="N109" s="611">
        <v>0</v>
      </c>
      <c r="O109" s="573">
        <v>0</v>
      </c>
      <c r="P109" s="570">
        <v>13</v>
      </c>
      <c r="Q109" s="570">
        <v>1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>
        <v>0</v>
      </c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>
        <v>0</v>
      </c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41</v>
      </c>
      <c r="E112" s="571">
        <v>12</v>
      </c>
      <c r="F112" s="642">
        <v>29</v>
      </c>
      <c r="G112" s="644"/>
      <c r="H112" s="653"/>
      <c r="I112" s="653"/>
      <c r="J112" s="653"/>
      <c r="K112" s="653"/>
      <c r="L112" s="643">
        <v>0</v>
      </c>
      <c r="M112" s="642">
        <v>24</v>
      </c>
      <c r="N112" s="611">
        <v>17</v>
      </c>
      <c r="O112" s="573">
        <v>2</v>
      </c>
      <c r="P112" s="570">
        <v>41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>
        <v>0</v>
      </c>
      <c r="S113" s="573">
        <v>0</v>
      </c>
      <c r="T113" s="573">
        <v>0</v>
      </c>
      <c r="U113" s="573"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>
        <v>0</v>
      </c>
      <c r="S114" s="573">
        <v>0</v>
      </c>
      <c r="T114" s="573">
        <v>0</v>
      </c>
      <c r="U114" s="573"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>
        <v>0</v>
      </c>
      <c r="S115" s="573">
        <v>0</v>
      </c>
      <c r="T115" s="573">
        <v>0</v>
      </c>
      <c r="U115" s="573"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>
        <v>0</v>
      </c>
      <c r="S116" s="573">
        <v>0</v>
      </c>
      <c r="T116" s="573">
        <v>0</v>
      </c>
      <c r="U116" s="573"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6</v>
      </c>
      <c r="E117" s="571">
        <v>1</v>
      </c>
      <c r="F117" s="642">
        <v>5</v>
      </c>
      <c r="G117" s="644"/>
      <c r="H117" s="653"/>
      <c r="I117" s="653"/>
      <c r="J117" s="653"/>
      <c r="K117" s="653"/>
      <c r="L117" s="643">
        <v>0</v>
      </c>
      <c r="M117" s="642">
        <v>2</v>
      </c>
      <c r="N117" s="611">
        <v>4</v>
      </c>
      <c r="O117" s="573">
        <v>0</v>
      </c>
      <c r="P117" s="570">
        <v>6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3151" t="s">
        <v>4</v>
      </c>
      <c r="B132" s="3153"/>
      <c r="C132" s="3152"/>
      <c r="D132" s="1135">
        <f>SUM(D80:D131)</f>
        <v>356</v>
      </c>
      <c r="E132" s="1136">
        <f>SUM(E80:E131)</f>
        <v>118</v>
      </c>
      <c r="F132" s="1137">
        <f>SUM(F80:F131)</f>
        <v>238</v>
      </c>
      <c r="G132" s="1138">
        <f>SUM(G80:G131)</f>
        <v>33</v>
      </c>
      <c r="H132" s="1044">
        <f t="shared" ref="H132:U132" si="82">SUM(H80:H131)</f>
        <v>14</v>
      </c>
      <c r="I132" s="1044">
        <f t="shared" si="82"/>
        <v>6</v>
      </c>
      <c r="J132" s="1044">
        <f t="shared" si="82"/>
        <v>4</v>
      </c>
      <c r="K132" s="1044">
        <f t="shared" si="82"/>
        <v>37</v>
      </c>
      <c r="L132" s="1044">
        <f t="shared" si="82"/>
        <v>46</v>
      </c>
      <c r="M132" s="1061">
        <f t="shared" si="82"/>
        <v>175</v>
      </c>
      <c r="N132" s="1139">
        <f t="shared" si="82"/>
        <v>41</v>
      </c>
      <c r="O132" s="1140">
        <f t="shared" si="82"/>
        <v>5</v>
      </c>
      <c r="P132" s="1044">
        <f t="shared" si="82"/>
        <v>356</v>
      </c>
      <c r="Q132" s="1137">
        <f t="shared" si="82"/>
        <v>4</v>
      </c>
      <c r="R132" s="1045">
        <f t="shared" si="82"/>
        <v>1</v>
      </c>
      <c r="S132" s="1141">
        <f t="shared" si="82"/>
        <v>0</v>
      </c>
      <c r="T132" s="1141">
        <f t="shared" si="82"/>
        <v>0</v>
      </c>
      <c r="U132" s="1141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3164" t="s">
        <v>158</v>
      </c>
      <c r="B134" s="2417"/>
      <c r="C134" s="2418"/>
      <c r="D134" s="3184" t="s">
        <v>4</v>
      </c>
      <c r="E134" s="3184"/>
      <c r="F134" s="3184"/>
      <c r="G134" s="3151" t="s">
        <v>56</v>
      </c>
      <c r="H134" s="3153"/>
      <c r="I134" s="3153"/>
      <c r="J134" s="3153"/>
      <c r="K134" s="3153"/>
      <c r="L134" s="3153"/>
      <c r="M134" s="3153"/>
      <c r="N134" s="3156"/>
      <c r="O134" s="2356" t="s">
        <v>6</v>
      </c>
      <c r="P134" s="3146" t="s">
        <v>33</v>
      </c>
      <c r="Q134" s="3146" t="s">
        <v>7</v>
      </c>
      <c r="R134" s="3146" t="s">
        <v>100</v>
      </c>
      <c r="S134" s="3177" t="s">
        <v>101</v>
      </c>
      <c r="T134" s="3177" t="s">
        <v>79</v>
      </c>
      <c r="U134" s="3177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120" t="s">
        <v>159</v>
      </c>
      <c r="E135" s="1120" t="s">
        <v>24</v>
      </c>
      <c r="F135" s="1120" t="s">
        <v>25</v>
      </c>
      <c r="G135" s="1142" t="s">
        <v>102</v>
      </c>
      <c r="H135" s="1142" t="s">
        <v>103</v>
      </c>
      <c r="I135" s="1142" t="s">
        <v>104</v>
      </c>
      <c r="J135" s="1142" t="s">
        <v>18</v>
      </c>
      <c r="K135" s="1142" t="s">
        <v>19</v>
      </c>
      <c r="L135" s="1142" t="s">
        <v>20</v>
      </c>
      <c r="M135" s="1142" t="s">
        <v>21</v>
      </c>
      <c r="N135" s="1062" t="s">
        <v>22</v>
      </c>
      <c r="O135" s="2357"/>
      <c r="P135" s="2317"/>
      <c r="Q135" s="2317"/>
      <c r="R135" s="2317"/>
      <c r="S135" s="3177"/>
      <c r="T135" s="3177"/>
      <c r="U135" s="3177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3178" t="s">
        <v>160</v>
      </c>
      <c r="B136" s="3179"/>
      <c r="C136" s="3180"/>
      <c r="D136" s="1143">
        <f>SUM(G136:N136)</f>
        <v>443</v>
      </c>
      <c r="E136" s="724">
        <v>174</v>
      </c>
      <c r="F136" s="221">
        <v>269</v>
      </c>
      <c r="G136" s="25">
        <v>20</v>
      </c>
      <c r="H136" s="25">
        <v>4</v>
      </c>
      <c r="I136" s="25">
        <v>4</v>
      </c>
      <c r="J136" s="25">
        <v>9</v>
      </c>
      <c r="K136" s="25">
        <v>33</v>
      </c>
      <c r="L136" s="25">
        <v>21</v>
      </c>
      <c r="M136" s="25">
        <v>339</v>
      </c>
      <c r="N136" s="732">
        <v>13</v>
      </c>
      <c r="O136" s="1102">
        <v>1</v>
      </c>
      <c r="P136" s="1102">
        <v>443</v>
      </c>
      <c r="Q136" s="724">
        <v>2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3181" t="s">
        <v>161</v>
      </c>
      <c r="B137" s="3182"/>
      <c r="C137" s="3183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3151" t="s">
        <v>4</v>
      </c>
      <c r="B144" s="3153"/>
      <c r="C144" s="3152"/>
      <c r="D144" s="1135">
        <f>SUM(D136:D143)</f>
        <v>443</v>
      </c>
      <c r="E144" s="1144">
        <f t="shared" ref="E144:U144" si="93">SUM(E136:E143)</f>
        <v>174</v>
      </c>
      <c r="F144" s="1137">
        <f t="shared" si="93"/>
        <v>269</v>
      </c>
      <c r="G144" s="1138">
        <f t="shared" si="93"/>
        <v>20</v>
      </c>
      <c r="H144" s="1138">
        <f t="shared" si="93"/>
        <v>4</v>
      </c>
      <c r="I144" s="1138">
        <f t="shared" si="93"/>
        <v>4</v>
      </c>
      <c r="J144" s="1138">
        <f t="shared" si="93"/>
        <v>9</v>
      </c>
      <c r="K144" s="1138">
        <f t="shared" si="93"/>
        <v>33</v>
      </c>
      <c r="L144" s="1138">
        <f t="shared" si="93"/>
        <v>21</v>
      </c>
      <c r="M144" s="1138">
        <f t="shared" si="93"/>
        <v>339</v>
      </c>
      <c r="N144" s="1063">
        <f t="shared" si="93"/>
        <v>13</v>
      </c>
      <c r="O144" s="1140">
        <f t="shared" si="93"/>
        <v>1</v>
      </c>
      <c r="P144" s="1141">
        <f t="shared" si="93"/>
        <v>443</v>
      </c>
      <c r="Q144" s="1137">
        <f t="shared" si="93"/>
        <v>2</v>
      </c>
      <c r="R144" s="1145">
        <f t="shared" si="93"/>
        <v>0</v>
      </c>
      <c r="S144" s="1145">
        <f>SUM(S136:S143)</f>
        <v>0</v>
      </c>
      <c r="T144" s="1145">
        <f t="shared" si="93"/>
        <v>0</v>
      </c>
      <c r="U144" s="1145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3168" t="s">
        <v>169</v>
      </c>
      <c r="B146" s="2340"/>
      <c r="C146" s="2341"/>
      <c r="D146" s="3166" t="s">
        <v>4</v>
      </c>
      <c r="E146" s="2426"/>
      <c r="F146" s="2356"/>
      <c r="G146" s="3151" t="s">
        <v>56</v>
      </c>
      <c r="H146" s="3153"/>
      <c r="I146" s="3153"/>
      <c r="J146" s="3153"/>
      <c r="K146" s="3153"/>
      <c r="L146" s="3153"/>
      <c r="M146" s="3153"/>
      <c r="N146" s="3156"/>
      <c r="O146" s="2356" t="s">
        <v>34</v>
      </c>
      <c r="P146" s="2418" t="s">
        <v>8</v>
      </c>
      <c r="Q146" s="3177" t="s">
        <v>79</v>
      </c>
      <c r="R146" s="3177" t="s">
        <v>10</v>
      </c>
      <c r="S146" s="3145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3173" t="s">
        <v>172</v>
      </c>
      <c r="H147" s="3155"/>
      <c r="I147" s="3173" t="s">
        <v>20</v>
      </c>
      <c r="J147" s="3155"/>
      <c r="K147" s="3173" t="s">
        <v>21</v>
      </c>
      <c r="L147" s="3155"/>
      <c r="M147" s="3173" t="s">
        <v>22</v>
      </c>
      <c r="N147" s="3162"/>
      <c r="O147" s="2357"/>
      <c r="P147" s="2421"/>
      <c r="Q147" s="3177"/>
      <c r="R147" s="3177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3169"/>
      <c r="C148" s="2698"/>
      <c r="D148" s="1132" t="s">
        <v>23</v>
      </c>
      <c r="E148" s="1111" t="s">
        <v>24</v>
      </c>
      <c r="F148" s="1120" t="s">
        <v>25</v>
      </c>
      <c r="G148" s="1099" t="s">
        <v>24</v>
      </c>
      <c r="H148" s="1095" t="s">
        <v>25</v>
      </c>
      <c r="I148" s="1099" t="s">
        <v>24</v>
      </c>
      <c r="J148" s="1095" t="s">
        <v>25</v>
      </c>
      <c r="K148" s="1082" t="s">
        <v>24</v>
      </c>
      <c r="L148" s="1095" t="s">
        <v>25</v>
      </c>
      <c r="M148" s="1082" t="s">
        <v>24</v>
      </c>
      <c r="N148" s="1084" t="s">
        <v>25</v>
      </c>
      <c r="O148" s="2705"/>
      <c r="P148" s="2736"/>
      <c r="Q148" s="3177"/>
      <c r="R148" s="3177"/>
      <c r="S148" s="3080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3146" t="s">
        <v>173</v>
      </c>
      <c r="B149" s="3175" t="s">
        <v>174</v>
      </c>
      <c r="C149" s="3176"/>
      <c r="D149" s="733">
        <f t="shared" ref="D149:D162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102"/>
      <c r="M149" s="275"/>
      <c r="N149" s="1032"/>
      <c r="O149" s="1102"/>
      <c r="P149" s="276"/>
      <c r="Q149" s="1102"/>
      <c r="R149" s="276"/>
      <c r="S149" s="736"/>
      <c r="T149" s="1046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146"/>
      <c r="L151" s="1147"/>
      <c r="M151" s="1146"/>
      <c r="N151" s="1148"/>
      <c r="O151" s="1147"/>
      <c r="P151" s="1064"/>
      <c r="Q151" s="1147"/>
      <c r="R151" s="1064"/>
      <c r="S151" s="1149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3146" t="s">
        <v>175</v>
      </c>
      <c r="C152" s="1151" t="s">
        <v>4</v>
      </c>
      <c r="D152" s="287">
        <f t="shared" si="94"/>
        <v>0</v>
      </c>
      <c r="E152" s="288"/>
      <c r="F152" s="289">
        <f>SUM(F153:F158)</f>
        <v>0</v>
      </c>
      <c r="G152" s="1152"/>
      <c r="H152" s="1047"/>
      <c r="I152" s="1152"/>
      <c r="J152" s="1047"/>
      <c r="K152" s="1153"/>
      <c r="L152" s="1107">
        <f>SUM(L153:L158)</f>
        <v>0</v>
      </c>
      <c r="M152" s="1153"/>
      <c r="N152" s="1154">
        <f t="shared" ref="N152:T152" si="102">SUM(N153:N158)</f>
        <v>0</v>
      </c>
      <c r="O152" s="1107">
        <f t="shared" si="102"/>
        <v>0</v>
      </c>
      <c r="P152" s="1048">
        <f t="shared" si="102"/>
        <v>0</v>
      </c>
      <c r="Q152" s="1107">
        <f t="shared" si="102"/>
        <v>0</v>
      </c>
      <c r="R152" s="1048">
        <f t="shared" si="102"/>
        <v>0</v>
      </c>
      <c r="S152" s="1108">
        <f t="shared" si="102"/>
        <v>0</v>
      </c>
      <c r="T152" s="1107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si="94"/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9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9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3082"/>
      <c r="B158" s="3082"/>
      <c r="C158" s="304" t="s">
        <v>181</v>
      </c>
      <c r="D158" s="287">
        <f t="shared" si="9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146"/>
      <c r="L158" s="99"/>
      <c r="M158" s="1146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3146" t="s">
        <v>182</v>
      </c>
      <c r="B159" s="3146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046"/>
      <c r="M159" s="25"/>
      <c r="N159" s="1049"/>
      <c r="O159" s="1102"/>
      <c r="P159" s="1102"/>
      <c r="Q159" s="1102"/>
      <c r="R159" s="1102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9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9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3082"/>
      <c r="B162" s="2317"/>
      <c r="C162" s="316" t="s">
        <v>186</v>
      </c>
      <c r="D162" s="287">
        <f t="shared" si="9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105"/>
      <c r="L162" s="1150"/>
      <c r="M162" s="1105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3174" t="s">
        <v>187</v>
      </c>
      <c r="B163" s="3145" t="s">
        <v>188</v>
      </c>
      <c r="C163" s="738" t="s">
        <v>189</v>
      </c>
      <c r="D163" s="1156">
        <f>SUM(E163:F163)</f>
        <v>0</v>
      </c>
      <c r="E163" s="1156">
        <f>+G163+I163+K163+M163</f>
        <v>0</v>
      </c>
      <c r="F163" s="1157">
        <f>+H163+J163+L163+N163</f>
        <v>0</v>
      </c>
      <c r="G163" s="1158">
        <f>SUM(G164:G165)</f>
        <v>0</v>
      </c>
      <c r="H163" s="1159">
        <f t="shared" ref="H163:R163" si="104">SUM(H164:H165)</f>
        <v>0</v>
      </c>
      <c r="I163" s="1158">
        <f t="shared" si="104"/>
        <v>0</v>
      </c>
      <c r="J163" s="1159">
        <f t="shared" si="104"/>
        <v>0</v>
      </c>
      <c r="K163" s="1158">
        <f>SUM(K164:K165)</f>
        <v>0</v>
      </c>
      <c r="L163" s="1160">
        <f t="shared" si="104"/>
        <v>0</v>
      </c>
      <c r="M163" s="1158">
        <f t="shared" si="104"/>
        <v>0</v>
      </c>
      <c r="N163" s="1065">
        <f t="shared" si="104"/>
        <v>0</v>
      </c>
      <c r="O163" s="1161">
        <f t="shared" si="104"/>
        <v>0</v>
      </c>
      <c r="P163" s="1159">
        <f t="shared" si="104"/>
        <v>0</v>
      </c>
      <c r="Q163" s="1159">
        <f t="shared" si="104"/>
        <v>0</v>
      </c>
      <c r="R163" s="1159">
        <f t="shared" si="104"/>
        <v>0</v>
      </c>
      <c r="S163" s="1162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5">SUM(E164:F164)</f>
        <v>0</v>
      </c>
      <c r="E164" s="305">
        <f t="shared" ref="E164:F165" si="106">+G164+I164+K164+M164</f>
        <v>0</v>
      </c>
      <c r="F164" s="733">
        <f t="shared" si="106"/>
        <v>0</v>
      </c>
      <c r="G164" s="1043"/>
      <c r="H164" s="276"/>
      <c r="I164" s="25"/>
      <c r="J164" s="1102"/>
      <c r="K164" s="25"/>
      <c r="L164" s="1072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3112"/>
      <c r="B165" s="3080"/>
      <c r="C165" s="332" t="s">
        <v>191</v>
      </c>
      <c r="D165" s="305">
        <f t="shared" si="105"/>
        <v>0</v>
      </c>
      <c r="E165" s="305">
        <f t="shared" si="106"/>
        <v>0</v>
      </c>
      <c r="F165" s="305">
        <f t="shared" si="106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7">IF($D165&lt;P165,1,0)</f>
        <v>0</v>
      </c>
      <c r="CI165" s="32">
        <f t="shared" si="107"/>
        <v>0</v>
      </c>
      <c r="CJ165" s="32">
        <f t="shared" si="107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3174" t="s">
        <v>192</v>
      </c>
      <c r="B166" s="3146" t="s">
        <v>193</v>
      </c>
      <c r="C166" s="739" t="s">
        <v>194</v>
      </c>
      <c r="D166" s="305">
        <f t="shared" ref="D166:D179" si="108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7"/>
        <v>0</v>
      </c>
      <c r="CI166" s="32">
        <f t="shared" si="107"/>
        <v>0</v>
      </c>
      <c r="CJ166" s="32">
        <f t="shared" si="107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8"/>
        <v>0</v>
      </c>
      <c r="E167" s="287">
        <f t="shared" ref="E167:F169" si="109">SUM(I167+K167+M167)</f>
        <v>0</v>
      </c>
      <c r="F167" s="289">
        <f t="shared" si="109"/>
        <v>0</v>
      </c>
      <c r="G167" s="672"/>
      <c r="H167" s="337"/>
      <c r="I167" s="577"/>
      <c r="J167" s="43"/>
      <c r="K167" s="577"/>
      <c r="L167" s="1064"/>
      <c r="M167" s="1105"/>
      <c r="N167" s="1066"/>
      <c r="O167" s="1147"/>
      <c r="P167" s="1064"/>
      <c r="Q167" s="1147"/>
      <c r="R167" s="106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7"/>
        <v>0</v>
      </c>
      <c r="CI167" s="32">
        <f t="shared" si="107"/>
        <v>0</v>
      </c>
      <c r="CJ167" s="32">
        <f t="shared" si="107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3145" t="s">
        <v>196</v>
      </c>
      <c r="C168" s="339" t="s">
        <v>194</v>
      </c>
      <c r="D168" s="733">
        <f t="shared" si="108"/>
        <v>0</v>
      </c>
      <c r="E168" s="733">
        <f t="shared" si="109"/>
        <v>0</v>
      </c>
      <c r="F168" s="735">
        <f t="shared" si="109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7"/>
        <v>0</v>
      </c>
      <c r="CI168" s="32">
        <f t="shared" si="107"/>
        <v>0</v>
      </c>
      <c r="CJ168" s="32">
        <f t="shared" si="107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3080"/>
      <c r="C169" s="342" t="s">
        <v>197</v>
      </c>
      <c r="D169" s="1156">
        <f t="shared" si="108"/>
        <v>0</v>
      </c>
      <c r="E169" s="1156">
        <f t="shared" si="109"/>
        <v>0</v>
      </c>
      <c r="F169" s="1157">
        <f t="shared" si="109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7"/>
        <v>0</v>
      </c>
      <c r="CI169" s="32">
        <f t="shared" si="107"/>
        <v>0</v>
      </c>
      <c r="CJ169" s="32">
        <f t="shared" si="107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3146" t="s">
        <v>82</v>
      </c>
      <c r="C170" s="739" t="s">
        <v>194</v>
      </c>
      <c r="D170" s="305">
        <f t="shared" si="108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102"/>
      <c r="P170" s="276"/>
      <c r="Q170" s="1102"/>
      <c r="R170" s="276"/>
      <c r="S170" s="724"/>
      <c r="T170" s="1102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7"/>
        <v>0</v>
      </c>
      <c r="CI170" s="32">
        <f t="shared" si="107"/>
        <v>0</v>
      </c>
      <c r="CJ170" s="32">
        <f t="shared" si="107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3112"/>
      <c r="B171" s="3082"/>
      <c r="C171" s="335" t="s">
        <v>198</v>
      </c>
      <c r="D171" s="345">
        <f t="shared" si="108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105"/>
      <c r="L171" s="1064"/>
      <c r="M171" s="1105"/>
      <c r="N171" s="607"/>
      <c r="O171" s="1147"/>
      <c r="P171" s="1064"/>
      <c r="Q171" s="1147"/>
      <c r="R171" s="106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7"/>
        <v>0</v>
      </c>
      <c r="CI171" s="32">
        <f t="shared" si="107"/>
        <v>0</v>
      </c>
      <c r="CJ171" s="32">
        <f t="shared" si="107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3146" t="s">
        <v>199</v>
      </c>
      <c r="B172" s="3173" t="s">
        <v>175</v>
      </c>
      <c r="C172" s="3155"/>
      <c r="D172" s="1164">
        <f>SUM(E172+F172)</f>
        <v>0</v>
      </c>
      <c r="E172" s="1164">
        <f>+K172</f>
        <v>0</v>
      </c>
      <c r="F172" s="1145">
        <f>+L172</f>
        <v>0</v>
      </c>
      <c r="G172" s="1152"/>
      <c r="H172" s="1165"/>
      <c r="I172" s="1152"/>
      <c r="J172" s="1165"/>
      <c r="K172" s="1166"/>
      <c r="L172" s="1050"/>
      <c r="M172" s="1153"/>
      <c r="N172" s="1051"/>
      <c r="O172" s="1167"/>
      <c r="P172" s="1050"/>
      <c r="Q172" s="1167"/>
      <c r="R172" s="1050"/>
      <c r="S172" s="1168"/>
      <c r="T172" s="1168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7"/>
        <v>0</v>
      </c>
      <c r="CI172" s="32">
        <f t="shared" si="107"/>
        <v>0</v>
      </c>
      <c r="CJ172" s="32">
        <f t="shared" si="107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8"/>
        <v>0</v>
      </c>
      <c r="E173" s="733">
        <f t="shared" ref="E173:F176" si="110">+K173</f>
        <v>0</v>
      </c>
      <c r="F173" s="735">
        <f t="shared" si="110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7"/>
        <v>0</v>
      </c>
      <c r="CI173" s="32">
        <f t="shared" si="107"/>
        <v>0</v>
      </c>
      <c r="CJ173" s="32">
        <f t="shared" si="107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8"/>
        <v>0</v>
      </c>
      <c r="E174" s="287">
        <f t="shared" si="110"/>
        <v>0</v>
      </c>
      <c r="F174" s="289">
        <f t="shared" si="110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7"/>
        <v>0</v>
      </c>
      <c r="CI174" s="32">
        <f t="shared" si="107"/>
        <v>0</v>
      </c>
      <c r="CJ174" s="32">
        <f t="shared" si="107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3146" t="s">
        <v>82</v>
      </c>
      <c r="C175" s="739" t="s">
        <v>194</v>
      </c>
      <c r="D175" s="733">
        <f t="shared" si="108"/>
        <v>0</v>
      </c>
      <c r="E175" s="733">
        <f t="shared" si="110"/>
        <v>0</v>
      </c>
      <c r="F175" s="735">
        <f t="shared" si="110"/>
        <v>0</v>
      </c>
      <c r="G175" s="273"/>
      <c r="H175" s="1169"/>
      <c r="I175" s="273"/>
      <c r="J175" s="1169"/>
      <c r="K175" s="25"/>
      <c r="L175" s="276"/>
      <c r="M175" s="284"/>
      <c r="N175" s="356"/>
      <c r="O175" s="1102"/>
      <c r="P175" s="276"/>
      <c r="Q175" s="1102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7"/>
        <v>0</v>
      </c>
      <c r="CI175" s="32">
        <f t="shared" si="107"/>
        <v>0</v>
      </c>
      <c r="CJ175" s="32">
        <f t="shared" si="107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3082"/>
      <c r="B176" s="3082"/>
      <c r="C176" s="335" t="s">
        <v>198</v>
      </c>
      <c r="D176" s="287">
        <f t="shared" si="108"/>
        <v>0</v>
      </c>
      <c r="E176" s="287">
        <f t="shared" si="110"/>
        <v>0</v>
      </c>
      <c r="F176" s="289">
        <f>+L176</f>
        <v>0</v>
      </c>
      <c r="G176" s="667"/>
      <c r="H176" s="1170"/>
      <c r="I176" s="667"/>
      <c r="J176" s="1170"/>
      <c r="K176" s="1105"/>
      <c r="L176" s="1064"/>
      <c r="M176" s="672"/>
      <c r="N176" s="674"/>
      <c r="O176" s="1147"/>
      <c r="P176" s="1064"/>
      <c r="Q176" s="1147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7"/>
        <v>0</v>
      </c>
      <c r="CI176" s="32">
        <f t="shared" si="107"/>
        <v>0</v>
      </c>
      <c r="CJ176" s="32">
        <f t="shared" si="107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3174" t="s">
        <v>200</v>
      </c>
      <c r="B177" s="3146" t="s">
        <v>201</v>
      </c>
      <c r="C177" s="740" t="s">
        <v>202</v>
      </c>
      <c r="D177" s="733">
        <f t="shared" si="108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7"/>
        <v>0</v>
      </c>
      <c r="CI177" s="32">
        <f t="shared" si="107"/>
        <v>0</v>
      </c>
      <c r="CJ177" s="32">
        <f t="shared" si="107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8"/>
        <v>0</v>
      </c>
      <c r="E178" s="664">
        <f t="shared" ref="E178:F179" si="111">SUM(I178+K178+M178)</f>
        <v>0</v>
      </c>
      <c r="F178" s="666">
        <f t="shared" si="111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7"/>
        <v>0</v>
      </c>
      <c r="CI178" s="32">
        <f t="shared" si="107"/>
        <v>0</v>
      </c>
      <c r="CJ178" s="32">
        <f t="shared" si="107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3112"/>
      <c r="B179" s="3082"/>
      <c r="C179" s="369" t="s">
        <v>204</v>
      </c>
      <c r="D179" s="287">
        <f t="shared" si="108"/>
        <v>0</v>
      </c>
      <c r="E179" s="287">
        <f t="shared" si="111"/>
        <v>0</v>
      </c>
      <c r="F179" s="289">
        <f t="shared" si="111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7"/>
        <v>0</v>
      </c>
      <c r="CI179" s="32">
        <f t="shared" si="107"/>
        <v>0</v>
      </c>
      <c r="CJ179" s="32">
        <f t="shared" si="107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3146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169"/>
      <c r="I180" s="273"/>
      <c r="J180" s="1169"/>
      <c r="K180" s="25"/>
      <c r="L180" s="276"/>
      <c r="M180" s="1067"/>
      <c r="N180" s="330"/>
      <c r="O180" s="1169"/>
      <c r="P180" s="1102"/>
      <c r="Q180" s="1102"/>
      <c r="R180" s="1102"/>
      <c r="S180" s="742"/>
      <c r="T180" s="1102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7"/>
        <v>0</v>
      </c>
      <c r="CI180" s="32">
        <f t="shared" si="107"/>
        <v>0</v>
      </c>
      <c r="CJ180" s="32">
        <f t="shared" si="107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3112"/>
      <c r="B181" s="3082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7"/>
        <v>0</v>
      </c>
      <c r="CI181" s="32">
        <f t="shared" si="107"/>
        <v>0</v>
      </c>
      <c r="CJ181" s="32">
        <f t="shared" si="107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3168" t="s">
        <v>210</v>
      </c>
      <c r="B183" s="2340"/>
      <c r="C183" s="2341"/>
      <c r="D183" s="3166" t="s">
        <v>4</v>
      </c>
      <c r="E183" s="2426"/>
      <c r="F183" s="2356"/>
      <c r="G183" s="3151" t="s">
        <v>5</v>
      </c>
      <c r="H183" s="3153"/>
      <c r="I183" s="3153"/>
      <c r="J183" s="3153"/>
      <c r="K183" s="3153"/>
      <c r="L183" s="3153"/>
      <c r="M183" s="3153"/>
      <c r="N183" s="3153"/>
      <c r="O183" s="3153"/>
      <c r="P183" s="3153"/>
      <c r="Q183" s="3153"/>
      <c r="R183" s="3153"/>
      <c r="S183" s="3153"/>
      <c r="T183" s="3153"/>
      <c r="U183" s="3153"/>
      <c r="V183" s="3153"/>
      <c r="W183" s="3153"/>
      <c r="X183" s="3153"/>
      <c r="Y183" s="3153"/>
      <c r="Z183" s="3153"/>
      <c r="AA183" s="3153"/>
      <c r="AB183" s="3156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3171" t="s">
        <v>11</v>
      </c>
      <c r="H184" s="3172"/>
      <c r="I184" s="3171" t="s">
        <v>12</v>
      </c>
      <c r="J184" s="3172"/>
      <c r="K184" s="3151" t="s">
        <v>13</v>
      </c>
      <c r="L184" s="3152"/>
      <c r="M184" s="3151" t="s">
        <v>14</v>
      </c>
      <c r="N184" s="3152"/>
      <c r="O184" s="3151" t="s">
        <v>15</v>
      </c>
      <c r="P184" s="3152"/>
      <c r="Q184" s="3151" t="s">
        <v>16</v>
      </c>
      <c r="R184" s="3152"/>
      <c r="S184" s="3151" t="s">
        <v>17</v>
      </c>
      <c r="T184" s="3152"/>
      <c r="U184" s="3151" t="s">
        <v>215</v>
      </c>
      <c r="V184" s="3152"/>
      <c r="W184" s="3173" t="s">
        <v>20</v>
      </c>
      <c r="X184" s="3155"/>
      <c r="Y184" s="3173" t="s">
        <v>21</v>
      </c>
      <c r="Z184" s="3155"/>
      <c r="AA184" s="3173" t="s">
        <v>22</v>
      </c>
      <c r="AB184" s="3162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3169"/>
      <c r="C185" s="2698"/>
      <c r="D185" s="1094" t="s">
        <v>23</v>
      </c>
      <c r="E185" s="1030" t="s">
        <v>24</v>
      </c>
      <c r="F185" s="1095" t="s">
        <v>25</v>
      </c>
      <c r="G185" s="1082" t="s">
        <v>24</v>
      </c>
      <c r="H185" s="1095" t="s">
        <v>25</v>
      </c>
      <c r="I185" s="1083" t="s">
        <v>24</v>
      </c>
      <c r="J185" s="1083" t="s">
        <v>25</v>
      </c>
      <c r="K185" s="1082" t="s">
        <v>24</v>
      </c>
      <c r="L185" s="1095" t="s">
        <v>25</v>
      </c>
      <c r="M185" s="1082" t="s">
        <v>24</v>
      </c>
      <c r="N185" s="1095" t="s">
        <v>25</v>
      </c>
      <c r="O185" s="1082" t="s">
        <v>24</v>
      </c>
      <c r="P185" s="1095" t="s">
        <v>25</v>
      </c>
      <c r="Q185" s="1082" t="s">
        <v>24</v>
      </c>
      <c r="R185" s="1095" t="s">
        <v>25</v>
      </c>
      <c r="S185" s="1082" t="s">
        <v>24</v>
      </c>
      <c r="T185" s="1095" t="s">
        <v>25</v>
      </c>
      <c r="U185" s="1082" t="s">
        <v>24</v>
      </c>
      <c r="V185" s="1095" t="s">
        <v>25</v>
      </c>
      <c r="W185" s="1082" t="s">
        <v>24</v>
      </c>
      <c r="X185" s="1095" t="s">
        <v>25</v>
      </c>
      <c r="Y185" s="1082" t="s">
        <v>24</v>
      </c>
      <c r="Z185" s="1095" t="s">
        <v>25</v>
      </c>
      <c r="AA185" s="1082" t="s">
        <v>24</v>
      </c>
      <c r="AB185" s="1084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3143" t="s">
        <v>216</v>
      </c>
      <c r="B186" s="3170"/>
      <c r="C186" s="3144"/>
      <c r="D186" s="378">
        <f>SUM(E186+F186)</f>
        <v>0</v>
      </c>
      <c r="E186" s="379">
        <f t="shared" ref="E186:F189" si="112">+K186+M186+O186+Q186+S186</f>
        <v>0</v>
      </c>
      <c r="F186" s="380">
        <f t="shared" si="112"/>
        <v>0</v>
      </c>
      <c r="G186" s="381"/>
      <c r="H186" s="1171"/>
      <c r="I186" s="381"/>
      <c r="J186" s="1171"/>
      <c r="K186" s="25"/>
      <c r="L186" s="1102"/>
      <c r="M186" s="25"/>
      <c r="N186" s="1102"/>
      <c r="O186" s="25"/>
      <c r="P186" s="1102"/>
      <c r="Q186" s="25"/>
      <c r="R186" s="1102"/>
      <c r="S186" s="25"/>
      <c r="T186" s="1102"/>
      <c r="U186" s="381"/>
      <c r="V186" s="1171"/>
      <c r="W186" s="381"/>
      <c r="X186" s="1171"/>
      <c r="Y186" s="381"/>
      <c r="Z186" s="1171"/>
      <c r="AA186" s="381"/>
      <c r="AB186" s="383"/>
      <c r="AC186" s="1102"/>
      <c r="AD186" s="743">
        <f>SUM(AE186:AG186)</f>
        <v>0</v>
      </c>
      <c r="AE186" s="1102"/>
      <c r="AF186" s="1102"/>
      <c r="AG186" s="1102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3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4">SUM(E187+F187)</f>
        <v>0</v>
      </c>
      <c r="E187" s="676">
        <f>+K187+M187+O187+Q187+S187</f>
        <v>0</v>
      </c>
      <c r="F187" s="677">
        <f t="shared" si="112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5">SUM(AE187:AG187)</f>
        <v>0</v>
      </c>
      <c r="AE187" s="24"/>
      <c r="AF187" s="24"/>
      <c r="AG187" s="24"/>
      <c r="AH187" s="160" t="str">
        <f t="shared" ref="AH187:AH190" si="116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7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4"/>
        <v>0</v>
      </c>
      <c r="E188" s="676">
        <f t="shared" si="112"/>
        <v>0</v>
      </c>
      <c r="F188" s="392">
        <f t="shared" si="112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5"/>
        <v>0</v>
      </c>
      <c r="AE188" s="24"/>
      <c r="AF188" s="24"/>
      <c r="AG188" s="24"/>
      <c r="AH188" s="160" t="str">
        <f t="shared" si="116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7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4"/>
        <v>0</v>
      </c>
      <c r="E189" s="676">
        <f t="shared" si="112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5"/>
        <v>0</v>
      </c>
      <c r="AE189" s="573"/>
      <c r="AF189" s="573"/>
      <c r="AG189" s="573"/>
      <c r="AH189" s="160" t="str">
        <f t="shared" si="116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7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5"/>
        <v>0</v>
      </c>
      <c r="AE190" s="43"/>
      <c r="AF190" s="43"/>
      <c r="AG190" s="43"/>
      <c r="AH190" s="160" t="str">
        <f t="shared" si="116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172"/>
      <c r="C191" s="108"/>
      <c r="D191" s="109"/>
      <c r="E191" s="109"/>
      <c r="F191" s="110"/>
      <c r="G191" s="110"/>
      <c r="H191" s="110"/>
      <c r="I191" s="50"/>
      <c r="J191" s="1173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3168" t="s">
        <v>210</v>
      </c>
      <c r="B192" s="2340"/>
      <c r="C192" s="2341"/>
      <c r="D192" s="3166" t="s">
        <v>4</v>
      </c>
      <c r="E192" s="2426"/>
      <c r="F192" s="2430"/>
      <c r="G192" s="3153" t="s">
        <v>5</v>
      </c>
      <c r="H192" s="3153"/>
      <c r="I192" s="3153"/>
      <c r="J192" s="3152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3167"/>
      <c r="F193" s="2856"/>
      <c r="G193" s="2356" t="s">
        <v>222</v>
      </c>
      <c r="H193" s="3146" t="s">
        <v>223</v>
      </c>
      <c r="I193" s="3146" t="s">
        <v>58</v>
      </c>
      <c r="J193" s="3146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3169"/>
      <c r="C194" s="2698"/>
      <c r="D194" s="1174" t="s">
        <v>23</v>
      </c>
      <c r="E194" s="1132" t="s">
        <v>24</v>
      </c>
      <c r="F194" s="406" t="s">
        <v>25</v>
      </c>
      <c r="G194" s="2705"/>
      <c r="H194" s="3082"/>
      <c r="I194" s="3082"/>
      <c r="J194" s="3082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068">
        <f>SUM(G195:J195)</f>
        <v>0</v>
      </c>
      <c r="E195" s="724"/>
      <c r="F195" s="732"/>
      <c r="G195" s="1043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8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19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8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19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17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8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19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176"/>
      <c r="H199" s="1176"/>
      <c r="I199" s="1176"/>
      <c r="J199" s="1177"/>
      <c r="K199" s="420"/>
      <c r="L199" s="1176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3164" t="s">
        <v>230</v>
      </c>
      <c r="B200" s="2417"/>
      <c r="C200" s="2418"/>
      <c r="D200" s="3166" t="s">
        <v>231</v>
      </c>
      <c r="E200" s="2426"/>
      <c r="F200" s="2356"/>
      <c r="G200" s="3151" t="s">
        <v>5</v>
      </c>
      <c r="H200" s="3153"/>
      <c r="I200" s="3153"/>
      <c r="J200" s="3153"/>
      <c r="K200" s="3153"/>
      <c r="L200" s="3153"/>
      <c r="M200" s="3153"/>
      <c r="N200" s="3153"/>
      <c r="O200" s="3153"/>
      <c r="P200" s="3153"/>
      <c r="Q200" s="3153"/>
      <c r="R200" s="3153"/>
      <c r="S200" s="3153"/>
      <c r="T200" s="3153"/>
      <c r="U200" s="3153"/>
      <c r="V200" s="3156"/>
      <c r="W200" s="3157" t="s">
        <v>6</v>
      </c>
      <c r="X200" s="3158" t="s">
        <v>7</v>
      </c>
      <c r="Y200" s="3159" t="s">
        <v>232</v>
      </c>
      <c r="Z200" s="3160"/>
      <c r="AA200" s="2356" t="s">
        <v>233</v>
      </c>
      <c r="AB200" s="3161" t="s">
        <v>100</v>
      </c>
      <c r="AC200" s="3149" t="s">
        <v>8</v>
      </c>
      <c r="AD200" s="3149" t="s">
        <v>9</v>
      </c>
      <c r="AE200" s="3150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3167"/>
      <c r="F201" s="2705"/>
      <c r="G201" s="3151" t="s">
        <v>222</v>
      </c>
      <c r="H201" s="3152"/>
      <c r="I201" s="3151" t="s">
        <v>17</v>
      </c>
      <c r="J201" s="3152"/>
      <c r="K201" s="3153" t="s">
        <v>234</v>
      </c>
      <c r="L201" s="3152"/>
      <c r="M201" s="3151" t="s">
        <v>57</v>
      </c>
      <c r="N201" s="3152"/>
      <c r="O201" s="3153" t="s">
        <v>235</v>
      </c>
      <c r="P201" s="3152"/>
      <c r="Q201" s="3153" t="s">
        <v>58</v>
      </c>
      <c r="R201" s="3152"/>
      <c r="S201" s="3154" t="s">
        <v>21</v>
      </c>
      <c r="T201" s="3155"/>
      <c r="U201" s="3154" t="s">
        <v>22</v>
      </c>
      <c r="V201" s="3162"/>
      <c r="W201" s="2397"/>
      <c r="X201" s="2560"/>
      <c r="Y201" s="3158" t="s">
        <v>236</v>
      </c>
      <c r="Z201" s="3163" t="s">
        <v>237</v>
      </c>
      <c r="AA201" s="2357"/>
      <c r="AB201" s="2405"/>
      <c r="AC201" s="3149"/>
      <c r="AD201" s="3149"/>
      <c r="AE201" s="3150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3165"/>
      <c r="C202" s="2736"/>
      <c r="D202" s="1069" t="s">
        <v>23</v>
      </c>
      <c r="E202" s="1178" t="s">
        <v>24</v>
      </c>
      <c r="F202" s="1074" t="s">
        <v>25</v>
      </c>
      <c r="G202" s="1099" t="s">
        <v>24</v>
      </c>
      <c r="H202" s="1038" t="s">
        <v>25</v>
      </c>
      <c r="I202" s="1059" t="s">
        <v>24</v>
      </c>
      <c r="J202" s="1038" t="s">
        <v>25</v>
      </c>
      <c r="K202" s="1059" t="s">
        <v>24</v>
      </c>
      <c r="L202" s="1038" t="s">
        <v>25</v>
      </c>
      <c r="M202" s="1059" t="s">
        <v>24</v>
      </c>
      <c r="N202" s="1038" t="s">
        <v>25</v>
      </c>
      <c r="O202" s="1059" t="s">
        <v>24</v>
      </c>
      <c r="P202" s="1038" t="s">
        <v>25</v>
      </c>
      <c r="Q202" s="1059" t="s">
        <v>24</v>
      </c>
      <c r="R202" s="1038" t="s">
        <v>25</v>
      </c>
      <c r="S202" s="1060" t="s">
        <v>24</v>
      </c>
      <c r="T202" s="1042" t="s">
        <v>25</v>
      </c>
      <c r="U202" s="1060" t="s">
        <v>24</v>
      </c>
      <c r="V202" s="1114" t="s">
        <v>25</v>
      </c>
      <c r="W202" s="3095"/>
      <c r="X202" s="3097"/>
      <c r="Y202" s="3097"/>
      <c r="Z202" s="3104"/>
      <c r="AA202" s="2705"/>
      <c r="AB202" s="3101"/>
      <c r="AC202" s="3149"/>
      <c r="AD202" s="3149"/>
      <c r="AE202" s="3150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3147" t="s">
        <v>239</v>
      </c>
      <c r="C203" s="3148"/>
      <c r="D203" s="428">
        <f t="shared" ref="D203:D245" si="120">SUM(E203+F203)</f>
        <v>18</v>
      </c>
      <c r="E203" s="429">
        <f t="shared" ref="E203:F219" si="121">SUM(G203+I203+K203+M203+O203+Q203+S203+U203)</f>
        <v>5</v>
      </c>
      <c r="F203" s="1071">
        <f t="shared" si="121"/>
        <v>13</v>
      </c>
      <c r="G203" s="431">
        <v>0</v>
      </c>
      <c r="H203" s="432">
        <v>0</v>
      </c>
      <c r="I203" s="1052">
        <v>0</v>
      </c>
      <c r="J203" s="432">
        <v>0</v>
      </c>
      <c r="K203" s="1052">
        <v>0</v>
      </c>
      <c r="L203" s="432">
        <v>0</v>
      </c>
      <c r="M203" s="1052">
        <v>0</v>
      </c>
      <c r="N203" s="432">
        <v>0</v>
      </c>
      <c r="O203" s="1052">
        <v>2</v>
      </c>
      <c r="P203" s="432">
        <v>0</v>
      </c>
      <c r="Q203" s="1052">
        <v>1</v>
      </c>
      <c r="R203" s="432">
        <v>2</v>
      </c>
      <c r="S203" s="1052">
        <v>1</v>
      </c>
      <c r="T203" s="432">
        <v>9</v>
      </c>
      <c r="U203" s="1052">
        <v>1</v>
      </c>
      <c r="V203" s="1053">
        <v>2</v>
      </c>
      <c r="W203" s="433">
        <v>0</v>
      </c>
      <c r="X203" s="434">
        <v>0</v>
      </c>
      <c r="Y203" s="434"/>
      <c r="Z203" s="1179">
        <v>0</v>
      </c>
      <c r="AA203" s="434">
        <v>0</v>
      </c>
      <c r="AB203" s="434">
        <v>0</v>
      </c>
      <c r="AC203" s="434">
        <v>0</v>
      </c>
      <c r="AD203" s="434">
        <v>0</v>
      </c>
      <c r="AE203" s="1180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2">IF(CJ203=1,"* La consulta pertinente según condición clínica NO DEBE ser mayor al Total registrado. ","")</f>
        <v/>
      </c>
      <c r="CD203" s="31" t="str">
        <f t="shared" ref="CD203:CD229" si="123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4">IF(D205&lt;Z205,1,0)</f>
        <v>0</v>
      </c>
      <c r="CK203" s="32">
        <f t="shared" ref="CK203:CK229" si="125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6">IF(AND($D203&lt;&gt;0,AD203=""),1,IF($D203&lt;AD203,1,0))</f>
        <v>0</v>
      </c>
      <c r="CN203" s="32">
        <f t="shared" si="126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0"/>
        <v>349</v>
      </c>
      <c r="E204" s="436">
        <f t="shared" si="121"/>
        <v>137</v>
      </c>
      <c r="F204" s="437">
        <f t="shared" si="121"/>
        <v>212</v>
      </c>
      <c r="G204" s="438">
        <v>2</v>
      </c>
      <c r="H204" s="439">
        <v>1</v>
      </c>
      <c r="I204" s="440">
        <v>3</v>
      </c>
      <c r="J204" s="439">
        <v>1</v>
      </c>
      <c r="K204" s="440">
        <v>4</v>
      </c>
      <c r="L204" s="439">
        <v>1</v>
      </c>
      <c r="M204" s="440">
        <v>5</v>
      </c>
      <c r="N204" s="439">
        <v>1</v>
      </c>
      <c r="O204" s="440">
        <v>6</v>
      </c>
      <c r="P204" s="439">
        <v>4</v>
      </c>
      <c r="Q204" s="440">
        <v>17</v>
      </c>
      <c r="R204" s="439">
        <v>17</v>
      </c>
      <c r="S204" s="440">
        <v>49</v>
      </c>
      <c r="T204" s="439">
        <v>88</v>
      </c>
      <c r="U204" s="440">
        <v>51</v>
      </c>
      <c r="V204" s="441">
        <v>99</v>
      </c>
      <c r="W204" s="442">
        <v>54</v>
      </c>
      <c r="X204" s="443">
        <v>99</v>
      </c>
      <c r="Y204" s="443">
        <v>54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7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28">IF(CH204=1,"* El número de pacientes de 60 años NO DEBE Ser mayor a lo registrado en el grupo Etario 20-64 años. ","")</f>
        <v/>
      </c>
      <c r="CB204" s="31" t="str">
        <f t="shared" ref="CB204:CB267" si="129">IF(CI204=1,"* La consulta pertinente según Protocolo de Referencia NO DEBE ser mayor al Total registrado. ","")</f>
        <v/>
      </c>
      <c r="CC204" s="31" t="str">
        <f t="shared" si="122"/>
        <v/>
      </c>
      <c r="CD204" s="31" t="str">
        <f t="shared" si="123"/>
        <v/>
      </c>
      <c r="CE204" s="31" t="str">
        <f t="shared" ref="CE204:CE267" si="130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1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2">IF(AND($D204&lt;&gt;0,AE204=""),"* No olvide digitar la columna Migrantes (Digite CEROS si no tiene). ",IF($D204&lt;AE204,"* Los Migrantes NO DEBEN ser mayor al total. ",""))</f>
        <v/>
      </c>
      <c r="CH204" s="32">
        <f t="shared" ref="CH204:CH219" si="133">IF((S204+T204)&lt;X204,1,0)</f>
        <v>0</v>
      </c>
      <c r="CI204" s="32">
        <f t="shared" ref="CI204:CI267" si="134">IF(D204&lt;Y204,1,0)</f>
        <v>0</v>
      </c>
      <c r="CJ204" s="32">
        <f t="shared" si="124"/>
        <v>0</v>
      </c>
      <c r="CK204" s="32">
        <f t="shared" si="125"/>
        <v>0</v>
      </c>
      <c r="CL204" s="32">
        <f t="shared" ref="CL204:CN267" si="135">IF(AND($D204&lt;&gt;0,AC204=""),1,IF($D204&lt;AC204,1,0))</f>
        <v>0</v>
      </c>
      <c r="CM204" s="32">
        <f t="shared" si="126"/>
        <v>0</v>
      </c>
      <c r="CN204" s="32">
        <f t="shared" si="126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0"/>
        <v>0</v>
      </c>
      <c r="E205" s="446">
        <f t="shared" si="121"/>
        <v>0</v>
      </c>
      <c r="F205" s="447">
        <f t="shared" si="121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/>
      <c r="AB205" s="453"/>
      <c r="AC205" s="453"/>
      <c r="AD205" s="453"/>
      <c r="AE205" s="449"/>
      <c r="AF205" s="160" t="str">
        <f t="shared" si="127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28"/>
        <v/>
      </c>
      <c r="CB205" s="31" t="str">
        <f t="shared" si="129"/>
        <v/>
      </c>
      <c r="CC205" s="31" t="str">
        <f t="shared" si="122"/>
        <v/>
      </c>
      <c r="CD205" s="31" t="str">
        <f t="shared" si="123"/>
        <v/>
      </c>
      <c r="CE205" s="31" t="str">
        <f t="shared" si="130"/>
        <v/>
      </c>
      <c r="CF205" s="31" t="str">
        <f t="shared" si="131"/>
        <v/>
      </c>
      <c r="CG205" s="31" t="str">
        <f t="shared" si="132"/>
        <v/>
      </c>
      <c r="CH205" s="32">
        <f t="shared" si="133"/>
        <v>0</v>
      </c>
      <c r="CI205" s="32">
        <f t="shared" si="134"/>
        <v>0</v>
      </c>
      <c r="CJ205" s="32">
        <f t="shared" si="124"/>
        <v>0</v>
      </c>
      <c r="CK205" s="32">
        <f t="shared" si="125"/>
        <v>0</v>
      </c>
      <c r="CL205" s="32">
        <f t="shared" si="135"/>
        <v>0</v>
      </c>
      <c r="CM205" s="32">
        <f t="shared" si="126"/>
        <v>0</v>
      </c>
      <c r="CN205" s="32">
        <f t="shared" si="126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0"/>
        <v>0</v>
      </c>
      <c r="E206" s="455">
        <f t="shared" si="121"/>
        <v>0</v>
      </c>
      <c r="F206" s="456">
        <f t="shared" si="121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/>
      <c r="AB206" s="462"/>
      <c r="AC206" s="462"/>
      <c r="AD206" s="462"/>
      <c r="AE206" s="458"/>
      <c r="AF206" s="160" t="str">
        <f t="shared" si="127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28"/>
        <v/>
      </c>
      <c r="CB206" s="31" t="str">
        <f t="shared" si="129"/>
        <v/>
      </c>
      <c r="CC206" s="31" t="str">
        <f t="shared" si="122"/>
        <v/>
      </c>
      <c r="CD206" s="31" t="str">
        <f t="shared" si="123"/>
        <v/>
      </c>
      <c r="CE206" s="31" t="str">
        <f t="shared" si="130"/>
        <v/>
      </c>
      <c r="CF206" s="31" t="str">
        <f t="shared" si="131"/>
        <v/>
      </c>
      <c r="CG206" s="31" t="str">
        <f t="shared" si="132"/>
        <v/>
      </c>
      <c r="CH206" s="32">
        <f t="shared" si="133"/>
        <v>0</v>
      </c>
      <c r="CI206" s="32">
        <f t="shared" si="134"/>
        <v>0</v>
      </c>
      <c r="CJ206" s="32">
        <f t="shared" si="124"/>
        <v>0</v>
      </c>
      <c r="CK206" s="32">
        <f t="shared" si="125"/>
        <v>0</v>
      </c>
      <c r="CL206" s="32">
        <f t="shared" si="135"/>
        <v>0</v>
      </c>
      <c r="CM206" s="32">
        <f t="shared" si="126"/>
        <v>0</v>
      </c>
      <c r="CN206" s="32">
        <f t="shared" si="126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0"/>
        <v>0</v>
      </c>
      <c r="E207" s="455">
        <f t="shared" si="121"/>
        <v>0</v>
      </c>
      <c r="F207" s="456">
        <f t="shared" si="121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/>
      <c r="AB207" s="462"/>
      <c r="AC207" s="462"/>
      <c r="AD207" s="462"/>
      <c r="AE207" s="458"/>
      <c r="AF207" s="160" t="str">
        <f t="shared" si="127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28"/>
        <v/>
      </c>
      <c r="CB207" s="31" t="str">
        <f t="shared" si="129"/>
        <v/>
      </c>
      <c r="CC207" s="31" t="str">
        <f t="shared" si="122"/>
        <v/>
      </c>
      <c r="CD207" s="31" t="str">
        <f t="shared" si="123"/>
        <v/>
      </c>
      <c r="CE207" s="31" t="str">
        <f t="shared" si="130"/>
        <v/>
      </c>
      <c r="CF207" s="31" t="str">
        <f t="shared" si="131"/>
        <v/>
      </c>
      <c r="CG207" s="31" t="str">
        <f t="shared" si="132"/>
        <v/>
      </c>
      <c r="CH207" s="32">
        <f t="shared" si="133"/>
        <v>0</v>
      </c>
      <c r="CI207" s="32">
        <f t="shared" si="134"/>
        <v>0</v>
      </c>
      <c r="CJ207" s="32">
        <f t="shared" si="124"/>
        <v>0</v>
      </c>
      <c r="CK207" s="32">
        <f t="shared" si="125"/>
        <v>0</v>
      </c>
      <c r="CL207" s="32">
        <f t="shared" si="135"/>
        <v>0</v>
      </c>
      <c r="CM207" s="32">
        <f t="shared" si="126"/>
        <v>0</v>
      </c>
      <c r="CN207" s="32">
        <f t="shared" si="126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0"/>
        <v>0</v>
      </c>
      <c r="E208" s="455">
        <f t="shared" si="121"/>
        <v>0</v>
      </c>
      <c r="F208" s="456">
        <f t="shared" si="121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/>
      <c r="AB208" s="469"/>
      <c r="AC208" s="469"/>
      <c r="AD208" s="469"/>
      <c r="AE208" s="465"/>
      <c r="AF208" s="160" t="str">
        <f t="shared" si="127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28"/>
        <v/>
      </c>
      <c r="CB208" s="31" t="str">
        <f t="shared" si="129"/>
        <v/>
      </c>
      <c r="CC208" s="31" t="str">
        <f t="shared" si="122"/>
        <v/>
      </c>
      <c r="CD208" s="31" t="str">
        <f t="shared" si="123"/>
        <v/>
      </c>
      <c r="CE208" s="31" t="str">
        <f t="shared" si="130"/>
        <v/>
      </c>
      <c r="CF208" s="31" t="str">
        <f t="shared" si="131"/>
        <v/>
      </c>
      <c r="CG208" s="31" t="str">
        <f t="shared" si="132"/>
        <v/>
      </c>
      <c r="CH208" s="32">
        <f t="shared" si="133"/>
        <v>0</v>
      </c>
      <c r="CI208" s="32">
        <f t="shared" si="134"/>
        <v>0</v>
      </c>
      <c r="CJ208" s="32">
        <f t="shared" si="124"/>
        <v>0</v>
      </c>
      <c r="CK208" s="32">
        <f t="shared" si="125"/>
        <v>0</v>
      </c>
      <c r="CL208" s="32">
        <f t="shared" si="135"/>
        <v>0</v>
      </c>
      <c r="CM208" s="32">
        <f t="shared" si="126"/>
        <v>0</v>
      </c>
      <c r="CN208" s="32">
        <f t="shared" si="126"/>
        <v>0</v>
      </c>
    </row>
    <row r="209" spans="1:92" ht="16.350000000000001" customHeight="1" x14ac:dyDescent="0.2">
      <c r="A209" s="3082"/>
      <c r="B209" s="2365" t="s">
        <v>246</v>
      </c>
      <c r="C209" s="2365"/>
      <c r="D209" s="471">
        <f t="shared" si="120"/>
        <v>0</v>
      </c>
      <c r="E209" s="472">
        <f t="shared" si="121"/>
        <v>0</v>
      </c>
      <c r="F209" s="473">
        <f t="shared" si="121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/>
      <c r="AB209" s="443"/>
      <c r="AC209" s="443"/>
      <c r="AD209" s="443"/>
      <c r="AE209" s="439"/>
      <c r="AF209" s="160" t="str">
        <f t="shared" si="127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28"/>
        <v/>
      </c>
      <c r="CB209" s="31" t="str">
        <f t="shared" si="129"/>
        <v/>
      </c>
      <c r="CC209" s="31" t="str">
        <f t="shared" si="122"/>
        <v/>
      </c>
      <c r="CD209" s="31" t="str">
        <f t="shared" si="123"/>
        <v/>
      </c>
      <c r="CE209" s="31" t="str">
        <f t="shared" si="130"/>
        <v/>
      </c>
      <c r="CF209" s="31" t="str">
        <f t="shared" si="131"/>
        <v/>
      </c>
      <c r="CG209" s="31" t="str">
        <f t="shared" si="132"/>
        <v/>
      </c>
      <c r="CH209" s="32">
        <f t="shared" si="133"/>
        <v>0</v>
      </c>
      <c r="CI209" s="32">
        <f t="shared" si="134"/>
        <v>0</v>
      </c>
      <c r="CJ209" s="32">
        <f t="shared" si="124"/>
        <v>0</v>
      </c>
      <c r="CK209" s="32">
        <f t="shared" si="125"/>
        <v>0</v>
      </c>
      <c r="CL209" s="32">
        <f t="shared" si="135"/>
        <v>0</v>
      </c>
      <c r="CM209" s="32">
        <f t="shared" si="126"/>
        <v>0</v>
      </c>
      <c r="CN209" s="32">
        <f t="shared" si="126"/>
        <v>0</v>
      </c>
    </row>
    <row r="210" spans="1:92" ht="16.350000000000001" customHeight="1" x14ac:dyDescent="0.2">
      <c r="A210" s="3146" t="s">
        <v>247</v>
      </c>
      <c r="B210" s="2361" t="s">
        <v>242</v>
      </c>
      <c r="C210" s="2361"/>
      <c r="D210" s="475">
        <f t="shared" si="120"/>
        <v>26</v>
      </c>
      <c r="E210" s="476">
        <f>SUM(G210+I210+K210+M210+O210+Q210+S210+U210)</f>
        <v>16</v>
      </c>
      <c r="F210" s="1054">
        <f t="shared" si="121"/>
        <v>10</v>
      </c>
      <c r="G210" s="431">
        <v>2</v>
      </c>
      <c r="H210" s="432"/>
      <c r="I210" s="1052"/>
      <c r="J210" s="432"/>
      <c r="K210" s="1052"/>
      <c r="L210" s="432"/>
      <c r="M210" s="1052"/>
      <c r="N210" s="432"/>
      <c r="O210" s="1052"/>
      <c r="P210" s="432"/>
      <c r="Q210" s="1052">
        <v>4</v>
      </c>
      <c r="R210" s="432">
        <v>3</v>
      </c>
      <c r="S210" s="1052">
        <v>9</v>
      </c>
      <c r="T210" s="432">
        <v>5</v>
      </c>
      <c r="U210" s="1052">
        <v>1</v>
      </c>
      <c r="V210" s="1053">
        <v>2</v>
      </c>
      <c r="W210" s="433">
        <v>0</v>
      </c>
      <c r="X210" s="434">
        <v>0</v>
      </c>
      <c r="Y210" s="434">
        <v>0</v>
      </c>
      <c r="Z210" s="453">
        <v>0</v>
      </c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7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28"/>
        <v/>
      </c>
      <c r="CB210" s="31" t="str">
        <f t="shared" si="129"/>
        <v/>
      </c>
      <c r="CC210" s="31" t="str">
        <f t="shared" si="122"/>
        <v/>
      </c>
      <c r="CD210" s="31" t="str">
        <f t="shared" si="123"/>
        <v/>
      </c>
      <c r="CE210" s="31" t="str">
        <f t="shared" si="130"/>
        <v/>
      </c>
      <c r="CF210" s="31" t="str">
        <f t="shared" si="131"/>
        <v/>
      </c>
      <c r="CG210" s="31" t="str">
        <f t="shared" si="132"/>
        <v/>
      </c>
      <c r="CH210" s="32">
        <f t="shared" si="133"/>
        <v>0</v>
      </c>
      <c r="CI210" s="32">
        <f t="shared" si="134"/>
        <v>0</v>
      </c>
      <c r="CJ210" s="32">
        <f t="shared" si="124"/>
        <v>0</v>
      </c>
      <c r="CK210" s="32">
        <f t="shared" si="125"/>
        <v>0</v>
      </c>
      <c r="CL210" s="32">
        <f t="shared" si="135"/>
        <v>0</v>
      </c>
      <c r="CM210" s="32">
        <f t="shared" si="126"/>
        <v>0</v>
      </c>
      <c r="CN210" s="32">
        <f t="shared" si="126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0"/>
        <v>48</v>
      </c>
      <c r="E211" s="455">
        <f t="shared" si="121"/>
        <v>34</v>
      </c>
      <c r="F211" s="456">
        <f t="shared" si="121"/>
        <v>14</v>
      </c>
      <c r="G211" s="457">
        <v>1</v>
      </c>
      <c r="H211" s="458">
        <v>1</v>
      </c>
      <c r="I211" s="459">
        <v>3</v>
      </c>
      <c r="J211" s="458"/>
      <c r="K211" s="459">
        <v>3</v>
      </c>
      <c r="L211" s="458"/>
      <c r="M211" s="459"/>
      <c r="N211" s="458"/>
      <c r="O211" s="459">
        <v>2</v>
      </c>
      <c r="P211" s="458"/>
      <c r="Q211" s="459">
        <v>6</v>
      </c>
      <c r="R211" s="458"/>
      <c r="S211" s="459">
        <v>16</v>
      </c>
      <c r="T211" s="458">
        <v>10</v>
      </c>
      <c r="U211" s="459">
        <v>3</v>
      </c>
      <c r="V211" s="460">
        <v>3</v>
      </c>
      <c r="W211" s="461">
        <v>0</v>
      </c>
      <c r="X211" s="462">
        <v>0</v>
      </c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7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28"/>
        <v/>
      </c>
      <c r="CB211" s="31" t="str">
        <f t="shared" si="129"/>
        <v/>
      </c>
      <c r="CC211" s="31" t="str">
        <f t="shared" si="122"/>
        <v/>
      </c>
      <c r="CD211" s="31" t="str">
        <f t="shared" si="123"/>
        <v/>
      </c>
      <c r="CE211" s="31" t="str">
        <f t="shared" si="130"/>
        <v/>
      </c>
      <c r="CF211" s="31" t="str">
        <f t="shared" si="131"/>
        <v/>
      </c>
      <c r="CG211" s="31" t="str">
        <f t="shared" si="132"/>
        <v/>
      </c>
      <c r="CH211" s="32">
        <f t="shared" si="133"/>
        <v>0</v>
      </c>
      <c r="CI211" s="32">
        <f t="shared" si="134"/>
        <v>0</v>
      </c>
      <c r="CJ211" s="32">
        <f t="shared" si="124"/>
        <v>0</v>
      </c>
      <c r="CK211" s="32">
        <f t="shared" si="125"/>
        <v>0</v>
      </c>
      <c r="CL211" s="32">
        <f t="shared" si="135"/>
        <v>0</v>
      </c>
      <c r="CM211" s="32">
        <f t="shared" si="126"/>
        <v>0</v>
      </c>
      <c r="CN211" s="32">
        <f t="shared" si="126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0"/>
        <v>28</v>
      </c>
      <c r="E212" s="455">
        <f t="shared" si="121"/>
        <v>15</v>
      </c>
      <c r="F212" s="456">
        <f t="shared" si="121"/>
        <v>13</v>
      </c>
      <c r="G212" s="457">
        <v>2</v>
      </c>
      <c r="H212" s="458"/>
      <c r="I212" s="459"/>
      <c r="J212" s="458"/>
      <c r="K212" s="459">
        <v>2</v>
      </c>
      <c r="L212" s="458"/>
      <c r="M212" s="459"/>
      <c r="N212" s="458"/>
      <c r="O212" s="459"/>
      <c r="P212" s="458"/>
      <c r="Q212" s="459">
        <v>3</v>
      </c>
      <c r="R212" s="458">
        <v>1</v>
      </c>
      <c r="S212" s="459">
        <v>8</v>
      </c>
      <c r="T212" s="458">
        <v>10</v>
      </c>
      <c r="U212" s="459"/>
      <c r="V212" s="460">
        <v>2</v>
      </c>
      <c r="W212" s="461">
        <v>0</v>
      </c>
      <c r="X212" s="462">
        <v>0</v>
      </c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7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28"/>
        <v/>
      </c>
      <c r="CB212" s="31" t="str">
        <f t="shared" si="129"/>
        <v/>
      </c>
      <c r="CC212" s="31" t="str">
        <f t="shared" si="122"/>
        <v/>
      </c>
      <c r="CD212" s="31" t="str">
        <f t="shared" si="123"/>
        <v/>
      </c>
      <c r="CE212" s="31" t="str">
        <f t="shared" si="130"/>
        <v/>
      </c>
      <c r="CF212" s="31" t="str">
        <f t="shared" si="131"/>
        <v/>
      </c>
      <c r="CG212" s="31" t="str">
        <f t="shared" si="132"/>
        <v/>
      </c>
      <c r="CH212" s="32">
        <f t="shared" si="133"/>
        <v>0</v>
      </c>
      <c r="CI212" s="32">
        <f t="shared" si="134"/>
        <v>0</v>
      </c>
      <c r="CJ212" s="32">
        <f t="shared" si="124"/>
        <v>0</v>
      </c>
      <c r="CK212" s="32">
        <f t="shared" si="125"/>
        <v>0</v>
      </c>
      <c r="CL212" s="32">
        <f t="shared" si="135"/>
        <v>0</v>
      </c>
      <c r="CM212" s="32">
        <f t="shared" si="126"/>
        <v>0</v>
      </c>
      <c r="CN212" s="32">
        <f t="shared" si="126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0"/>
        <v>9</v>
      </c>
      <c r="E213" s="455">
        <f t="shared" si="121"/>
        <v>8</v>
      </c>
      <c r="F213" s="456">
        <f t="shared" si="121"/>
        <v>1</v>
      </c>
      <c r="G213" s="464"/>
      <c r="H213" s="465"/>
      <c r="I213" s="466"/>
      <c r="J213" s="465"/>
      <c r="K213" s="466">
        <v>1</v>
      </c>
      <c r="L213" s="465"/>
      <c r="M213" s="466"/>
      <c r="N213" s="465"/>
      <c r="O213" s="466"/>
      <c r="P213" s="465"/>
      <c r="Q213" s="466">
        <v>3</v>
      </c>
      <c r="R213" s="465">
        <v>1</v>
      </c>
      <c r="S213" s="466">
        <v>4</v>
      </c>
      <c r="T213" s="465"/>
      <c r="U213" s="466"/>
      <c r="V213" s="467"/>
      <c r="W213" s="461">
        <v>0</v>
      </c>
      <c r="X213" s="462">
        <v>0</v>
      </c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7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28"/>
        <v/>
      </c>
      <c r="CB213" s="31" t="str">
        <f t="shared" si="129"/>
        <v/>
      </c>
      <c r="CC213" s="31" t="str">
        <f t="shared" si="122"/>
        <v/>
      </c>
      <c r="CD213" s="31" t="str">
        <f t="shared" si="123"/>
        <v/>
      </c>
      <c r="CE213" s="31" t="str">
        <f t="shared" si="130"/>
        <v/>
      </c>
      <c r="CF213" s="31" t="str">
        <f t="shared" si="131"/>
        <v/>
      </c>
      <c r="CG213" s="31" t="str">
        <f t="shared" si="132"/>
        <v/>
      </c>
      <c r="CH213" s="32">
        <f t="shared" si="133"/>
        <v>0</v>
      </c>
      <c r="CI213" s="32">
        <f t="shared" si="134"/>
        <v>0</v>
      </c>
      <c r="CJ213" s="32">
        <f t="shared" si="124"/>
        <v>0</v>
      </c>
      <c r="CK213" s="32">
        <f t="shared" si="125"/>
        <v>0</v>
      </c>
      <c r="CL213" s="32">
        <f t="shared" si="135"/>
        <v>0</v>
      </c>
      <c r="CM213" s="32">
        <f t="shared" si="126"/>
        <v>0</v>
      </c>
      <c r="CN213" s="32">
        <f t="shared" si="126"/>
        <v>0</v>
      </c>
    </row>
    <row r="214" spans="1:92" ht="16.350000000000001" customHeight="1" x14ac:dyDescent="0.2">
      <c r="A214" s="3082"/>
      <c r="B214" s="2365" t="s">
        <v>246</v>
      </c>
      <c r="C214" s="2365"/>
      <c r="D214" s="471">
        <f t="shared" si="120"/>
        <v>0</v>
      </c>
      <c r="E214" s="472">
        <f t="shared" si="121"/>
        <v>0</v>
      </c>
      <c r="F214" s="473">
        <f t="shared" si="121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181">
        <v>0</v>
      </c>
      <c r="X214" s="1182">
        <v>0</v>
      </c>
      <c r="Y214" s="1183"/>
      <c r="Z214" s="1183"/>
      <c r="AA214" s="1184">
        <v>0</v>
      </c>
      <c r="AB214" s="1182">
        <v>0</v>
      </c>
      <c r="AC214" s="1182">
        <v>0</v>
      </c>
      <c r="AD214" s="1182">
        <v>0</v>
      </c>
      <c r="AE214" s="1185">
        <v>0</v>
      </c>
      <c r="AF214" s="160" t="str">
        <f t="shared" si="127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28"/>
        <v/>
      </c>
      <c r="CB214" s="31" t="str">
        <f t="shared" si="129"/>
        <v/>
      </c>
      <c r="CC214" s="31" t="str">
        <f t="shared" si="122"/>
        <v/>
      </c>
      <c r="CD214" s="31" t="str">
        <f t="shared" si="123"/>
        <v/>
      </c>
      <c r="CE214" s="31" t="str">
        <f t="shared" si="130"/>
        <v/>
      </c>
      <c r="CF214" s="31" t="str">
        <f t="shared" si="131"/>
        <v/>
      </c>
      <c r="CG214" s="31" t="str">
        <f t="shared" si="132"/>
        <v/>
      </c>
      <c r="CH214" s="32">
        <f t="shared" si="133"/>
        <v>0</v>
      </c>
      <c r="CI214" s="32">
        <f t="shared" si="134"/>
        <v>0</v>
      </c>
      <c r="CJ214" s="32">
        <f t="shared" si="124"/>
        <v>0</v>
      </c>
      <c r="CK214" s="32">
        <f t="shared" si="125"/>
        <v>0</v>
      </c>
      <c r="CL214" s="32">
        <f t="shared" si="135"/>
        <v>0</v>
      </c>
      <c r="CM214" s="32">
        <f t="shared" si="126"/>
        <v>0</v>
      </c>
      <c r="CN214" s="32">
        <f t="shared" si="126"/>
        <v>0</v>
      </c>
    </row>
    <row r="215" spans="1:92" ht="16.350000000000001" customHeight="1" x14ac:dyDescent="0.2">
      <c r="A215" s="3146" t="s">
        <v>80</v>
      </c>
      <c r="B215" s="2361" t="s">
        <v>242</v>
      </c>
      <c r="C215" s="2361"/>
      <c r="D215" s="475">
        <f t="shared" si="120"/>
        <v>33</v>
      </c>
      <c r="E215" s="476">
        <f t="shared" si="121"/>
        <v>10</v>
      </c>
      <c r="F215" s="1054">
        <f t="shared" si="121"/>
        <v>23</v>
      </c>
      <c r="G215" s="431"/>
      <c r="H215" s="432"/>
      <c r="I215" s="1052"/>
      <c r="J215" s="432"/>
      <c r="K215" s="1052"/>
      <c r="L215" s="432"/>
      <c r="M215" s="1052">
        <v>2</v>
      </c>
      <c r="N215" s="432"/>
      <c r="O215" s="1052">
        <v>1</v>
      </c>
      <c r="P215" s="432">
        <v>1</v>
      </c>
      <c r="Q215" s="1052">
        <v>3</v>
      </c>
      <c r="R215" s="432">
        <v>2</v>
      </c>
      <c r="S215" s="1052">
        <v>4</v>
      </c>
      <c r="T215" s="432">
        <v>20</v>
      </c>
      <c r="U215" s="1052"/>
      <c r="V215" s="1053"/>
      <c r="W215" s="433">
        <v>0</v>
      </c>
      <c r="X215" s="434">
        <v>0</v>
      </c>
      <c r="Y215" s="434">
        <v>0</v>
      </c>
      <c r="Z215" s="453">
        <v>0</v>
      </c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7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28"/>
        <v/>
      </c>
      <c r="CB215" s="31" t="str">
        <f t="shared" si="129"/>
        <v/>
      </c>
      <c r="CC215" s="31" t="str">
        <f t="shared" si="122"/>
        <v/>
      </c>
      <c r="CD215" s="31" t="str">
        <f t="shared" si="123"/>
        <v/>
      </c>
      <c r="CE215" s="31" t="str">
        <f t="shared" si="130"/>
        <v/>
      </c>
      <c r="CF215" s="31" t="str">
        <f t="shared" si="131"/>
        <v/>
      </c>
      <c r="CG215" s="31" t="str">
        <f t="shared" si="132"/>
        <v/>
      </c>
      <c r="CH215" s="32">
        <f t="shared" si="133"/>
        <v>0</v>
      </c>
      <c r="CI215" s="32">
        <f t="shared" si="134"/>
        <v>0</v>
      </c>
      <c r="CJ215" s="32">
        <f t="shared" si="124"/>
        <v>0</v>
      </c>
      <c r="CK215" s="32">
        <f t="shared" si="125"/>
        <v>0</v>
      </c>
      <c r="CL215" s="32">
        <f t="shared" si="135"/>
        <v>0</v>
      </c>
      <c r="CM215" s="32">
        <f t="shared" si="126"/>
        <v>0</v>
      </c>
      <c r="CN215" s="32">
        <f t="shared" si="126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0"/>
        <v>55</v>
      </c>
      <c r="E216" s="455">
        <f t="shared" si="121"/>
        <v>10</v>
      </c>
      <c r="F216" s="456">
        <f t="shared" si="121"/>
        <v>45</v>
      </c>
      <c r="G216" s="457"/>
      <c r="H216" s="458"/>
      <c r="I216" s="459"/>
      <c r="J216" s="458"/>
      <c r="K216" s="459"/>
      <c r="L216" s="458"/>
      <c r="M216" s="459"/>
      <c r="N216" s="458">
        <v>2</v>
      </c>
      <c r="O216" s="459"/>
      <c r="P216" s="458">
        <v>5</v>
      </c>
      <c r="Q216" s="459">
        <v>5</v>
      </c>
      <c r="R216" s="458">
        <v>2</v>
      </c>
      <c r="S216" s="459">
        <v>4</v>
      </c>
      <c r="T216" s="458">
        <v>35</v>
      </c>
      <c r="U216" s="459">
        <v>1</v>
      </c>
      <c r="V216" s="460">
        <v>1</v>
      </c>
      <c r="W216" s="461">
        <v>1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7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28"/>
        <v/>
      </c>
      <c r="CB216" s="31" t="str">
        <f t="shared" si="129"/>
        <v/>
      </c>
      <c r="CC216" s="31" t="str">
        <f t="shared" si="122"/>
        <v/>
      </c>
      <c r="CD216" s="31" t="str">
        <f t="shared" si="123"/>
        <v/>
      </c>
      <c r="CE216" s="31" t="str">
        <f t="shared" si="130"/>
        <v/>
      </c>
      <c r="CF216" s="31" t="str">
        <f t="shared" si="131"/>
        <v/>
      </c>
      <c r="CG216" s="31" t="str">
        <f t="shared" si="132"/>
        <v/>
      </c>
      <c r="CH216" s="32">
        <f t="shared" si="133"/>
        <v>0</v>
      </c>
      <c r="CI216" s="32">
        <f t="shared" si="134"/>
        <v>0</v>
      </c>
      <c r="CJ216" s="32">
        <f t="shared" si="124"/>
        <v>0</v>
      </c>
      <c r="CK216" s="32">
        <f t="shared" si="125"/>
        <v>0</v>
      </c>
      <c r="CL216" s="32">
        <f t="shared" si="135"/>
        <v>0</v>
      </c>
      <c r="CM216" s="32">
        <f t="shared" si="126"/>
        <v>0</v>
      </c>
      <c r="CN216" s="32">
        <f t="shared" si="126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0"/>
        <v>21</v>
      </c>
      <c r="E217" s="455">
        <f t="shared" si="121"/>
        <v>6</v>
      </c>
      <c r="F217" s="456">
        <f t="shared" si="121"/>
        <v>15</v>
      </c>
      <c r="G217" s="457"/>
      <c r="H217" s="458"/>
      <c r="I217" s="459"/>
      <c r="J217" s="458"/>
      <c r="K217" s="459"/>
      <c r="L217" s="458"/>
      <c r="M217" s="459">
        <v>1</v>
      </c>
      <c r="N217" s="458"/>
      <c r="O217" s="459"/>
      <c r="P217" s="458">
        <v>1</v>
      </c>
      <c r="Q217" s="459">
        <v>3</v>
      </c>
      <c r="R217" s="458"/>
      <c r="S217" s="459">
        <v>2</v>
      </c>
      <c r="T217" s="458">
        <v>14</v>
      </c>
      <c r="U217" s="459"/>
      <c r="V217" s="460">
        <v>0</v>
      </c>
      <c r="W217" s="461">
        <v>0</v>
      </c>
      <c r="X217" s="462">
        <v>0</v>
      </c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7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28"/>
        <v/>
      </c>
      <c r="CB217" s="31" t="str">
        <f t="shared" si="129"/>
        <v/>
      </c>
      <c r="CC217" s="31" t="str">
        <f t="shared" si="122"/>
        <v/>
      </c>
      <c r="CD217" s="31" t="str">
        <f t="shared" si="123"/>
        <v/>
      </c>
      <c r="CE217" s="31" t="str">
        <f t="shared" si="130"/>
        <v/>
      </c>
      <c r="CF217" s="31" t="str">
        <f t="shared" si="131"/>
        <v/>
      </c>
      <c r="CG217" s="31" t="str">
        <f t="shared" si="132"/>
        <v/>
      </c>
      <c r="CH217" s="32">
        <f t="shared" si="133"/>
        <v>0</v>
      </c>
      <c r="CI217" s="32">
        <f t="shared" si="134"/>
        <v>0</v>
      </c>
      <c r="CJ217" s="32">
        <f t="shared" si="124"/>
        <v>0</v>
      </c>
      <c r="CK217" s="32">
        <f t="shared" si="125"/>
        <v>0</v>
      </c>
      <c r="CL217" s="32">
        <f t="shared" si="135"/>
        <v>0</v>
      </c>
      <c r="CM217" s="32">
        <f t="shared" si="126"/>
        <v>0</v>
      </c>
      <c r="CN217" s="32">
        <f t="shared" si="126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0"/>
        <v>23</v>
      </c>
      <c r="E218" s="455">
        <f>SUM(G218+I218+K218+M218+O218+Q218+S218+U218)</f>
        <v>6</v>
      </c>
      <c r="F218" s="456">
        <f t="shared" si="121"/>
        <v>17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>
        <v>3</v>
      </c>
      <c r="Q218" s="466">
        <v>2</v>
      </c>
      <c r="R218" s="465">
        <v>2</v>
      </c>
      <c r="S218" s="466">
        <v>4</v>
      </c>
      <c r="T218" s="465">
        <v>11</v>
      </c>
      <c r="U218" s="466"/>
      <c r="V218" s="467">
        <v>1</v>
      </c>
      <c r="W218" s="461">
        <v>1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7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28"/>
        <v/>
      </c>
      <c r="CB218" s="31" t="str">
        <f t="shared" si="129"/>
        <v/>
      </c>
      <c r="CC218" s="31" t="str">
        <f t="shared" si="122"/>
        <v/>
      </c>
      <c r="CD218" s="31" t="str">
        <f t="shared" si="123"/>
        <v/>
      </c>
      <c r="CE218" s="31" t="str">
        <f t="shared" si="130"/>
        <v/>
      </c>
      <c r="CF218" s="31" t="str">
        <f t="shared" si="131"/>
        <v/>
      </c>
      <c r="CG218" s="31" t="str">
        <f t="shared" si="132"/>
        <v/>
      </c>
      <c r="CH218" s="32">
        <f t="shared" si="133"/>
        <v>0</v>
      </c>
      <c r="CI218" s="32">
        <f t="shared" si="134"/>
        <v>0</v>
      </c>
      <c r="CJ218" s="32">
        <f t="shared" si="124"/>
        <v>0</v>
      </c>
      <c r="CK218" s="32">
        <f t="shared" si="125"/>
        <v>0</v>
      </c>
      <c r="CL218" s="32">
        <f t="shared" si="135"/>
        <v>0</v>
      </c>
      <c r="CM218" s="32">
        <f t="shared" si="126"/>
        <v>0</v>
      </c>
      <c r="CN218" s="32">
        <f t="shared" si="126"/>
        <v>0</v>
      </c>
    </row>
    <row r="219" spans="1:92" ht="16.350000000000001" customHeight="1" x14ac:dyDescent="0.2">
      <c r="A219" s="3082"/>
      <c r="B219" s="3081" t="s">
        <v>246</v>
      </c>
      <c r="C219" s="3081"/>
      <c r="D219" s="471">
        <f t="shared" si="120"/>
        <v>0</v>
      </c>
      <c r="E219" s="472">
        <f t="shared" si="121"/>
        <v>0</v>
      </c>
      <c r="F219" s="473">
        <f t="shared" si="121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181"/>
      <c r="X219" s="1182"/>
      <c r="Y219" s="1183"/>
      <c r="Z219" s="1183"/>
      <c r="AA219" s="1184">
        <v>0</v>
      </c>
      <c r="AB219" s="1182">
        <v>0</v>
      </c>
      <c r="AC219" s="1182">
        <v>0</v>
      </c>
      <c r="AD219" s="1182">
        <v>0</v>
      </c>
      <c r="AE219" s="1185">
        <v>0</v>
      </c>
      <c r="AF219" s="160" t="str">
        <f t="shared" si="127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28"/>
        <v/>
      </c>
      <c r="CB219" s="31" t="str">
        <f t="shared" si="129"/>
        <v/>
      </c>
      <c r="CC219" s="31" t="str">
        <f t="shared" si="122"/>
        <v/>
      </c>
      <c r="CD219" s="31" t="str">
        <f t="shared" si="123"/>
        <v/>
      </c>
      <c r="CE219" s="31" t="str">
        <f t="shared" si="130"/>
        <v/>
      </c>
      <c r="CF219" s="31" t="str">
        <f t="shared" si="131"/>
        <v/>
      </c>
      <c r="CG219" s="31" t="str">
        <f t="shared" si="132"/>
        <v/>
      </c>
      <c r="CH219" s="32">
        <f t="shared" si="133"/>
        <v>0</v>
      </c>
      <c r="CI219" s="32">
        <f t="shared" si="134"/>
        <v>0</v>
      </c>
      <c r="CJ219" s="32">
        <f t="shared" si="124"/>
        <v>0</v>
      </c>
      <c r="CK219" s="32">
        <f t="shared" si="125"/>
        <v>0</v>
      </c>
      <c r="CL219" s="32">
        <f t="shared" si="135"/>
        <v>0</v>
      </c>
      <c r="CM219" s="32">
        <f t="shared" si="135"/>
        <v>0</v>
      </c>
      <c r="CN219" s="32">
        <f t="shared" si="135"/>
        <v>0</v>
      </c>
    </row>
    <row r="220" spans="1:92" ht="16.350000000000001" customHeight="1" x14ac:dyDescent="0.2">
      <c r="A220" s="3146" t="s">
        <v>248</v>
      </c>
      <c r="B220" s="2361" t="s">
        <v>242</v>
      </c>
      <c r="C220" s="2361"/>
      <c r="D220" s="475">
        <f>SUM(E220+F220)</f>
        <v>6</v>
      </c>
      <c r="E220" s="476">
        <f>+G220+I220+K220+M220+O220+Q220+S220+U220</f>
        <v>2</v>
      </c>
      <c r="F220" s="1054">
        <f>+H220+J220+L220+N220+P220+R220+T220+V220</f>
        <v>4</v>
      </c>
      <c r="G220" s="431"/>
      <c r="H220" s="432">
        <v>1</v>
      </c>
      <c r="I220" s="1052">
        <v>1</v>
      </c>
      <c r="J220" s="432"/>
      <c r="K220" s="1052">
        <v>1</v>
      </c>
      <c r="L220" s="432"/>
      <c r="M220" s="1052"/>
      <c r="N220" s="432"/>
      <c r="O220" s="1052"/>
      <c r="P220" s="432">
        <v>1</v>
      </c>
      <c r="Q220" s="1052"/>
      <c r="R220" s="432">
        <v>2</v>
      </c>
      <c r="S220" s="1052"/>
      <c r="T220" s="432"/>
      <c r="U220" s="1052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7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29"/>
        <v/>
      </c>
      <c r="CC220" s="31" t="str">
        <f t="shared" si="122"/>
        <v/>
      </c>
      <c r="CD220" s="31" t="str">
        <f t="shared" si="123"/>
        <v/>
      </c>
      <c r="CE220" s="31" t="str">
        <f t="shared" si="130"/>
        <v/>
      </c>
      <c r="CF220" s="31" t="str">
        <f t="shared" si="131"/>
        <v/>
      </c>
      <c r="CG220" s="31" t="str">
        <f t="shared" si="132"/>
        <v/>
      </c>
      <c r="CH220" s="32"/>
      <c r="CI220" s="32">
        <f t="shared" si="134"/>
        <v>0</v>
      </c>
      <c r="CJ220" s="32">
        <f t="shared" si="124"/>
        <v>0</v>
      </c>
      <c r="CK220" s="32">
        <f t="shared" si="125"/>
        <v>0</v>
      </c>
      <c r="CL220" s="32">
        <f t="shared" si="135"/>
        <v>0</v>
      </c>
      <c r="CM220" s="32">
        <f t="shared" si="135"/>
        <v>0</v>
      </c>
      <c r="CN220" s="32">
        <f t="shared" si="135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0"/>
        <v>44</v>
      </c>
      <c r="E221" s="455">
        <f>+G221+I221+K221+M221+O221+Q221+S221+U221</f>
        <v>26</v>
      </c>
      <c r="F221" s="456">
        <f t="shared" ref="F221:F224" si="136">+H221+J221+L221+N221+P221+R221+T221+V221</f>
        <v>18</v>
      </c>
      <c r="G221" s="457">
        <v>9</v>
      </c>
      <c r="H221" s="458">
        <v>8</v>
      </c>
      <c r="I221" s="459">
        <v>6</v>
      </c>
      <c r="J221" s="458">
        <v>1</v>
      </c>
      <c r="K221" s="459">
        <v>2</v>
      </c>
      <c r="L221" s="458">
        <v>2</v>
      </c>
      <c r="M221" s="459"/>
      <c r="N221" s="458"/>
      <c r="O221" s="459">
        <v>8</v>
      </c>
      <c r="P221" s="458">
        <v>7</v>
      </c>
      <c r="Q221" s="459">
        <v>1</v>
      </c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7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29"/>
        <v/>
      </c>
      <c r="CC221" s="31" t="str">
        <f t="shared" si="122"/>
        <v/>
      </c>
      <c r="CD221" s="31" t="str">
        <f t="shared" si="123"/>
        <v/>
      </c>
      <c r="CE221" s="31" t="str">
        <f t="shared" si="130"/>
        <v/>
      </c>
      <c r="CF221" s="31" t="str">
        <f t="shared" si="131"/>
        <v/>
      </c>
      <c r="CG221" s="31" t="str">
        <f t="shared" si="132"/>
        <v/>
      </c>
      <c r="CH221" s="32"/>
      <c r="CI221" s="32">
        <f t="shared" si="134"/>
        <v>0</v>
      </c>
      <c r="CJ221" s="32">
        <f t="shared" si="124"/>
        <v>0</v>
      </c>
      <c r="CK221" s="32">
        <f t="shared" si="125"/>
        <v>0</v>
      </c>
      <c r="CL221" s="32">
        <f t="shared" si="135"/>
        <v>0</v>
      </c>
      <c r="CM221" s="32">
        <f t="shared" si="135"/>
        <v>0</v>
      </c>
      <c r="CN221" s="32">
        <f t="shared" si="135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0"/>
        <v>7</v>
      </c>
      <c r="E222" s="455">
        <f t="shared" ref="E222:E224" si="137">+G222+I222+K222+M222+O222+Q222+S222+U222</f>
        <v>3</v>
      </c>
      <c r="F222" s="456">
        <f>+H222+J222+L222+N222+P222+R222+T222+V222</f>
        <v>4</v>
      </c>
      <c r="G222" s="457"/>
      <c r="H222" s="458">
        <v>2</v>
      </c>
      <c r="I222" s="459">
        <v>1</v>
      </c>
      <c r="J222" s="458"/>
      <c r="K222" s="459">
        <v>1</v>
      </c>
      <c r="L222" s="458"/>
      <c r="M222" s="459"/>
      <c r="N222" s="458"/>
      <c r="O222" s="459">
        <v>1</v>
      </c>
      <c r="P222" s="458">
        <v>2</v>
      </c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7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29"/>
        <v/>
      </c>
      <c r="CC222" s="31" t="str">
        <f t="shared" si="122"/>
        <v/>
      </c>
      <c r="CD222" s="31" t="str">
        <f t="shared" si="123"/>
        <v/>
      </c>
      <c r="CE222" s="31" t="str">
        <f t="shared" si="130"/>
        <v/>
      </c>
      <c r="CF222" s="31" t="str">
        <f t="shared" si="131"/>
        <v/>
      </c>
      <c r="CG222" s="31" t="str">
        <f t="shared" si="132"/>
        <v/>
      </c>
      <c r="CH222" s="32"/>
      <c r="CI222" s="32">
        <f t="shared" si="134"/>
        <v>0</v>
      </c>
      <c r="CJ222" s="32">
        <f t="shared" si="124"/>
        <v>0</v>
      </c>
      <c r="CK222" s="32">
        <f t="shared" si="125"/>
        <v>0</v>
      </c>
      <c r="CL222" s="32">
        <f t="shared" si="135"/>
        <v>0</v>
      </c>
      <c r="CM222" s="32">
        <f t="shared" si="135"/>
        <v>0</v>
      </c>
      <c r="CN222" s="32">
        <f t="shared" si="135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0"/>
        <v>7</v>
      </c>
      <c r="E223" s="455">
        <f t="shared" si="137"/>
        <v>4</v>
      </c>
      <c r="F223" s="456">
        <f t="shared" si="136"/>
        <v>3</v>
      </c>
      <c r="G223" s="464"/>
      <c r="H223" s="465"/>
      <c r="I223" s="466">
        <v>1</v>
      </c>
      <c r="J223" s="465">
        <v>1</v>
      </c>
      <c r="K223" s="466"/>
      <c r="L223" s="465"/>
      <c r="M223" s="466"/>
      <c r="N223" s="465"/>
      <c r="O223" s="466">
        <v>3</v>
      </c>
      <c r="P223" s="465">
        <v>2</v>
      </c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7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29"/>
        <v/>
      </c>
      <c r="CC223" s="31" t="str">
        <f t="shared" si="122"/>
        <v/>
      </c>
      <c r="CD223" s="31" t="str">
        <f t="shared" si="123"/>
        <v/>
      </c>
      <c r="CE223" s="31" t="str">
        <f t="shared" si="130"/>
        <v/>
      </c>
      <c r="CF223" s="31" t="str">
        <f t="shared" si="131"/>
        <v/>
      </c>
      <c r="CG223" s="31" t="str">
        <f t="shared" si="132"/>
        <v/>
      </c>
      <c r="CH223" s="32"/>
      <c r="CI223" s="32">
        <f t="shared" si="134"/>
        <v>0</v>
      </c>
      <c r="CJ223" s="32">
        <f t="shared" si="124"/>
        <v>0</v>
      </c>
      <c r="CK223" s="32">
        <f t="shared" si="125"/>
        <v>0</v>
      </c>
      <c r="CL223" s="32">
        <f t="shared" si="135"/>
        <v>0</v>
      </c>
      <c r="CM223" s="32">
        <f t="shared" si="135"/>
        <v>0</v>
      </c>
      <c r="CN223" s="32">
        <f t="shared" si="135"/>
        <v>0</v>
      </c>
    </row>
    <row r="224" spans="1:92" ht="16.350000000000001" customHeight="1" x14ac:dyDescent="0.2">
      <c r="A224" s="3082"/>
      <c r="B224" s="3081" t="s">
        <v>246</v>
      </c>
      <c r="C224" s="3081"/>
      <c r="D224" s="471">
        <f t="shared" si="120"/>
        <v>0</v>
      </c>
      <c r="E224" s="472">
        <f t="shared" si="137"/>
        <v>0</v>
      </c>
      <c r="F224" s="473">
        <f t="shared" si="136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/>
      <c r="X224" s="1183"/>
      <c r="Y224" s="1183"/>
      <c r="Z224" s="1183"/>
      <c r="AA224" s="1184"/>
      <c r="AB224" s="1182"/>
      <c r="AC224" s="1182"/>
      <c r="AD224" s="1182"/>
      <c r="AE224" s="1185"/>
      <c r="AF224" s="160" t="str">
        <f t="shared" si="127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29"/>
        <v/>
      </c>
      <c r="CC224" s="31" t="str">
        <f t="shared" si="122"/>
        <v/>
      </c>
      <c r="CD224" s="31" t="str">
        <f t="shared" si="123"/>
        <v/>
      </c>
      <c r="CE224" s="31" t="str">
        <f t="shared" si="130"/>
        <v/>
      </c>
      <c r="CF224" s="31" t="str">
        <f t="shared" si="131"/>
        <v/>
      </c>
      <c r="CG224" s="31" t="str">
        <f t="shared" si="132"/>
        <v/>
      </c>
      <c r="CH224" s="32"/>
      <c r="CI224" s="32">
        <f t="shared" si="134"/>
        <v>0</v>
      </c>
      <c r="CJ224" s="32">
        <f t="shared" si="124"/>
        <v>0</v>
      </c>
      <c r="CK224" s="32">
        <f t="shared" si="125"/>
        <v>0</v>
      </c>
      <c r="CL224" s="32">
        <f t="shared" si="135"/>
        <v>0</v>
      </c>
      <c r="CM224" s="32">
        <f t="shared" si="135"/>
        <v>0</v>
      </c>
      <c r="CN224" s="32">
        <f t="shared" si="135"/>
        <v>0</v>
      </c>
    </row>
    <row r="225" spans="1:92" ht="16.350000000000001" customHeight="1" x14ac:dyDescent="0.2">
      <c r="A225" s="3146" t="s">
        <v>249</v>
      </c>
      <c r="B225" s="2361" t="s">
        <v>242</v>
      </c>
      <c r="C225" s="2361"/>
      <c r="D225" s="445">
        <f t="shared" si="120"/>
        <v>28</v>
      </c>
      <c r="E225" s="446">
        <f t="shared" ref="E225:F279" si="138">SUM(G225+I225+K225+M225+O225+Q225+S225+U225)</f>
        <v>7</v>
      </c>
      <c r="F225" s="447">
        <f t="shared" si="138"/>
        <v>21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/>
      <c r="Q225" s="450"/>
      <c r="R225" s="449">
        <v>3</v>
      </c>
      <c r="S225" s="450">
        <v>7</v>
      </c>
      <c r="T225" s="449">
        <v>17</v>
      </c>
      <c r="U225" s="450"/>
      <c r="V225" s="451">
        <v>1</v>
      </c>
      <c r="W225" s="452">
        <v>0</v>
      </c>
      <c r="X225" s="453">
        <v>1</v>
      </c>
      <c r="Y225" s="434">
        <v>0</v>
      </c>
      <c r="Z225" s="453">
        <v>0</v>
      </c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7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28"/>
        <v/>
      </c>
      <c r="CB225" s="31" t="str">
        <f t="shared" si="129"/>
        <v/>
      </c>
      <c r="CC225" s="31" t="str">
        <f t="shared" si="122"/>
        <v/>
      </c>
      <c r="CD225" s="31" t="str">
        <f t="shared" si="123"/>
        <v/>
      </c>
      <c r="CE225" s="31" t="str">
        <f t="shared" si="130"/>
        <v/>
      </c>
      <c r="CF225" s="31" t="str">
        <f t="shared" si="131"/>
        <v/>
      </c>
      <c r="CG225" s="31" t="str">
        <f t="shared" si="132"/>
        <v/>
      </c>
      <c r="CH225" s="32">
        <f t="shared" ref="CH225:CH229" si="139">IF((S225+T225)&lt;X225,1,0)</f>
        <v>0</v>
      </c>
      <c r="CI225" s="32">
        <f t="shared" si="134"/>
        <v>0</v>
      </c>
      <c r="CJ225" s="32">
        <f t="shared" si="124"/>
        <v>0</v>
      </c>
      <c r="CK225" s="32">
        <f t="shared" si="125"/>
        <v>0</v>
      </c>
      <c r="CL225" s="32">
        <f t="shared" si="135"/>
        <v>0</v>
      </c>
      <c r="CM225" s="32">
        <f t="shared" si="135"/>
        <v>0</v>
      </c>
      <c r="CN225" s="32">
        <f t="shared" si="135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0"/>
        <v>32</v>
      </c>
      <c r="E226" s="455">
        <f t="shared" si="138"/>
        <v>5</v>
      </c>
      <c r="F226" s="456">
        <f t="shared" si="138"/>
        <v>27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>
        <v>5</v>
      </c>
      <c r="T226" s="458">
        <v>23</v>
      </c>
      <c r="U226" s="459"/>
      <c r="V226" s="460">
        <v>4</v>
      </c>
      <c r="W226" s="461">
        <v>0</v>
      </c>
      <c r="X226" s="462">
        <v>1</v>
      </c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7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28"/>
        <v/>
      </c>
      <c r="CB226" s="31" t="str">
        <f t="shared" si="129"/>
        <v/>
      </c>
      <c r="CC226" s="31" t="str">
        <f t="shared" si="122"/>
        <v/>
      </c>
      <c r="CD226" s="31" t="str">
        <f t="shared" si="123"/>
        <v/>
      </c>
      <c r="CE226" s="31" t="str">
        <f t="shared" si="130"/>
        <v/>
      </c>
      <c r="CF226" s="31" t="str">
        <f t="shared" si="131"/>
        <v/>
      </c>
      <c r="CG226" s="31" t="str">
        <f t="shared" si="132"/>
        <v/>
      </c>
      <c r="CH226" s="32">
        <f t="shared" si="139"/>
        <v>0</v>
      </c>
      <c r="CI226" s="32">
        <f t="shared" si="134"/>
        <v>0</v>
      </c>
      <c r="CJ226" s="32">
        <f t="shared" si="124"/>
        <v>0</v>
      </c>
      <c r="CK226" s="32">
        <f t="shared" si="125"/>
        <v>0</v>
      </c>
      <c r="CL226" s="32">
        <f t="shared" si="135"/>
        <v>0</v>
      </c>
      <c r="CM226" s="32">
        <f t="shared" si="135"/>
        <v>0</v>
      </c>
      <c r="CN226" s="32">
        <f t="shared" si="135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0"/>
        <v>23</v>
      </c>
      <c r="E227" s="455">
        <f t="shared" si="138"/>
        <v>4</v>
      </c>
      <c r="F227" s="456">
        <f t="shared" si="138"/>
        <v>19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>
        <v>3</v>
      </c>
      <c r="S227" s="459">
        <v>4</v>
      </c>
      <c r="T227" s="458">
        <v>15</v>
      </c>
      <c r="U227" s="459"/>
      <c r="V227" s="460">
        <v>1</v>
      </c>
      <c r="W227" s="461">
        <v>0</v>
      </c>
      <c r="X227" s="462">
        <v>1</v>
      </c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7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28"/>
        <v/>
      </c>
      <c r="CB227" s="31" t="str">
        <f t="shared" si="129"/>
        <v/>
      </c>
      <c r="CC227" s="31" t="str">
        <f t="shared" si="122"/>
        <v/>
      </c>
      <c r="CD227" s="31" t="str">
        <f t="shared" si="123"/>
        <v/>
      </c>
      <c r="CE227" s="31" t="str">
        <f t="shared" si="130"/>
        <v/>
      </c>
      <c r="CF227" s="31" t="str">
        <f t="shared" si="131"/>
        <v/>
      </c>
      <c r="CG227" s="31" t="str">
        <f t="shared" si="132"/>
        <v/>
      </c>
      <c r="CH227" s="32">
        <f t="shared" si="139"/>
        <v>0</v>
      </c>
      <c r="CI227" s="32">
        <f t="shared" si="134"/>
        <v>0</v>
      </c>
      <c r="CJ227" s="32">
        <f t="shared" si="124"/>
        <v>0</v>
      </c>
      <c r="CK227" s="32">
        <f t="shared" si="125"/>
        <v>0</v>
      </c>
      <c r="CL227" s="32">
        <f t="shared" si="135"/>
        <v>0</v>
      </c>
      <c r="CM227" s="32">
        <f t="shared" si="135"/>
        <v>0</v>
      </c>
      <c r="CN227" s="32">
        <f t="shared" si="135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0"/>
        <v>15</v>
      </c>
      <c r="E228" s="455">
        <f t="shared" si="138"/>
        <v>4</v>
      </c>
      <c r="F228" s="456">
        <f t="shared" si="138"/>
        <v>11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>
        <v>1</v>
      </c>
      <c r="S228" s="466">
        <v>4</v>
      </c>
      <c r="T228" s="465">
        <v>8</v>
      </c>
      <c r="U228" s="466"/>
      <c r="V228" s="467">
        <v>2</v>
      </c>
      <c r="W228" s="468">
        <v>0</v>
      </c>
      <c r="X228" s="469">
        <v>1</v>
      </c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7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28"/>
        <v/>
      </c>
      <c r="CB228" s="31" t="str">
        <f t="shared" si="129"/>
        <v/>
      </c>
      <c r="CC228" s="31" t="str">
        <f t="shared" si="122"/>
        <v/>
      </c>
      <c r="CD228" s="31" t="str">
        <f t="shared" si="123"/>
        <v/>
      </c>
      <c r="CE228" s="31" t="str">
        <f t="shared" si="130"/>
        <v/>
      </c>
      <c r="CF228" s="31" t="str">
        <f t="shared" si="131"/>
        <v/>
      </c>
      <c r="CG228" s="31" t="str">
        <f t="shared" si="132"/>
        <v/>
      </c>
      <c r="CH228" s="32">
        <f t="shared" si="139"/>
        <v>0</v>
      </c>
      <c r="CI228" s="32">
        <f t="shared" si="134"/>
        <v>0</v>
      </c>
      <c r="CJ228" s="32">
        <f t="shared" si="124"/>
        <v>0</v>
      </c>
      <c r="CK228" s="32">
        <f t="shared" si="125"/>
        <v>0</v>
      </c>
      <c r="CL228" s="32">
        <f t="shared" si="135"/>
        <v>0</v>
      </c>
      <c r="CM228" s="32">
        <f t="shared" si="135"/>
        <v>0</v>
      </c>
      <c r="CN228" s="32">
        <f t="shared" si="135"/>
        <v>0</v>
      </c>
    </row>
    <row r="229" spans="1:92" ht="16.350000000000001" customHeight="1" x14ac:dyDescent="0.2">
      <c r="A229" s="3082"/>
      <c r="B229" s="2365" t="s">
        <v>246</v>
      </c>
      <c r="C229" s="2365"/>
      <c r="D229" s="481">
        <f t="shared" si="120"/>
        <v>0</v>
      </c>
      <c r="E229" s="482">
        <f t="shared" si="138"/>
        <v>0</v>
      </c>
      <c r="F229" s="483">
        <f t="shared" si="138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1183"/>
      <c r="Z229" s="1183"/>
      <c r="AA229" s="1184">
        <v>0</v>
      </c>
      <c r="AB229" s="1182">
        <v>0</v>
      </c>
      <c r="AC229" s="1182">
        <v>0</v>
      </c>
      <c r="AD229" s="1182">
        <v>0</v>
      </c>
      <c r="AE229" s="1185">
        <v>0</v>
      </c>
      <c r="AF229" s="160" t="str">
        <f t="shared" si="127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28"/>
        <v/>
      </c>
      <c r="CB229" s="31" t="str">
        <f t="shared" si="129"/>
        <v/>
      </c>
      <c r="CC229" s="31" t="str">
        <f t="shared" si="122"/>
        <v/>
      </c>
      <c r="CD229" s="31" t="str">
        <f t="shared" si="123"/>
        <v/>
      </c>
      <c r="CE229" s="31" t="str">
        <f t="shared" si="130"/>
        <v/>
      </c>
      <c r="CF229" s="31" t="str">
        <f t="shared" si="131"/>
        <v/>
      </c>
      <c r="CG229" s="31" t="str">
        <f t="shared" si="132"/>
        <v/>
      </c>
      <c r="CH229" s="32">
        <f t="shared" si="139"/>
        <v>0</v>
      </c>
      <c r="CI229" s="32">
        <f t="shared" si="134"/>
        <v>0</v>
      </c>
      <c r="CJ229" s="32">
        <f t="shared" si="124"/>
        <v>0</v>
      </c>
      <c r="CK229" s="32">
        <f t="shared" si="125"/>
        <v>0</v>
      </c>
      <c r="CL229" s="32">
        <f t="shared" si="135"/>
        <v>0</v>
      </c>
      <c r="CM229" s="32">
        <f t="shared" si="135"/>
        <v>0</v>
      </c>
      <c r="CN229" s="32">
        <f t="shared" si="135"/>
        <v>0</v>
      </c>
    </row>
    <row r="230" spans="1:92" ht="16.350000000000001" customHeight="1" x14ac:dyDescent="0.2">
      <c r="A230" s="3146" t="s">
        <v>250</v>
      </c>
      <c r="B230" s="2361" t="s">
        <v>242</v>
      </c>
      <c r="C230" s="2361"/>
      <c r="D230" s="475">
        <f t="shared" si="120"/>
        <v>4</v>
      </c>
      <c r="E230" s="476">
        <f t="shared" si="138"/>
        <v>2</v>
      </c>
      <c r="F230" s="1054">
        <f t="shared" si="138"/>
        <v>2</v>
      </c>
      <c r="G230" s="431"/>
      <c r="H230" s="432"/>
      <c r="I230" s="1052"/>
      <c r="J230" s="432"/>
      <c r="K230" s="1052"/>
      <c r="L230" s="432"/>
      <c r="M230" s="1052"/>
      <c r="N230" s="432"/>
      <c r="O230" s="1052"/>
      <c r="P230" s="432"/>
      <c r="Q230" s="1052">
        <v>2</v>
      </c>
      <c r="R230" s="432">
        <v>2</v>
      </c>
      <c r="S230" s="1052"/>
      <c r="T230" s="432"/>
      <c r="U230" s="1052"/>
      <c r="V230" s="1053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7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29"/>
        <v/>
      </c>
      <c r="CC230" s="31" t="str">
        <f t="shared" si="122"/>
        <v/>
      </c>
      <c r="CD230" s="31"/>
      <c r="CE230" s="31" t="str">
        <f t="shared" si="130"/>
        <v/>
      </c>
      <c r="CF230" s="31" t="str">
        <f t="shared" si="131"/>
        <v/>
      </c>
      <c r="CG230" s="31" t="str">
        <f t="shared" si="132"/>
        <v/>
      </c>
      <c r="CH230" s="32"/>
      <c r="CI230" s="32">
        <f t="shared" si="134"/>
        <v>0</v>
      </c>
      <c r="CJ230" s="32">
        <f t="shared" si="124"/>
        <v>0</v>
      </c>
      <c r="CK230" s="32"/>
      <c r="CL230" s="32">
        <f t="shared" si="135"/>
        <v>0</v>
      </c>
      <c r="CM230" s="32">
        <f t="shared" si="135"/>
        <v>0</v>
      </c>
      <c r="CN230" s="32">
        <f t="shared" si="135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0"/>
        <v>138</v>
      </c>
      <c r="E231" s="455">
        <f t="shared" si="138"/>
        <v>55</v>
      </c>
      <c r="F231" s="456">
        <f t="shared" si="138"/>
        <v>83</v>
      </c>
      <c r="G231" s="457"/>
      <c r="H231" s="458"/>
      <c r="I231" s="459"/>
      <c r="J231" s="458"/>
      <c r="K231" s="459"/>
      <c r="L231" s="458"/>
      <c r="M231" s="459">
        <v>2</v>
      </c>
      <c r="N231" s="458">
        <v>5</v>
      </c>
      <c r="O231" s="459">
        <v>13</v>
      </c>
      <c r="P231" s="458">
        <v>15</v>
      </c>
      <c r="Q231" s="459">
        <v>31</v>
      </c>
      <c r="R231" s="458">
        <v>58</v>
      </c>
      <c r="S231" s="459">
        <v>9</v>
      </c>
      <c r="T231" s="458">
        <v>5</v>
      </c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7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29"/>
        <v/>
      </c>
      <c r="CC231" s="31" t="str">
        <f t="shared" si="122"/>
        <v/>
      </c>
      <c r="CD231" s="31"/>
      <c r="CE231" s="31" t="str">
        <f t="shared" si="130"/>
        <v/>
      </c>
      <c r="CF231" s="31" t="str">
        <f t="shared" si="131"/>
        <v/>
      </c>
      <c r="CG231" s="31" t="str">
        <f t="shared" si="132"/>
        <v/>
      </c>
      <c r="CH231" s="32"/>
      <c r="CI231" s="32">
        <f t="shared" si="134"/>
        <v>0</v>
      </c>
      <c r="CJ231" s="32">
        <f t="shared" si="124"/>
        <v>0</v>
      </c>
      <c r="CK231" s="32"/>
      <c r="CL231" s="32">
        <f t="shared" si="135"/>
        <v>0</v>
      </c>
      <c r="CM231" s="32">
        <f t="shared" si="135"/>
        <v>0</v>
      </c>
      <c r="CN231" s="32">
        <f t="shared" si="135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0"/>
        <v>3</v>
      </c>
      <c r="E232" s="455">
        <f t="shared" si="138"/>
        <v>1</v>
      </c>
      <c r="F232" s="456">
        <f t="shared" si="138"/>
        <v>2</v>
      </c>
      <c r="G232" s="457"/>
      <c r="H232" s="458"/>
      <c r="I232" s="459"/>
      <c r="J232" s="458"/>
      <c r="K232" s="459"/>
      <c r="L232" s="458"/>
      <c r="M232" s="459"/>
      <c r="N232" s="458"/>
      <c r="O232" s="459"/>
      <c r="P232" s="458"/>
      <c r="Q232" s="459">
        <v>1</v>
      </c>
      <c r="R232" s="458">
        <v>2</v>
      </c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7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29"/>
        <v/>
      </c>
      <c r="CC232" s="31" t="str">
        <f t="shared" si="122"/>
        <v/>
      </c>
      <c r="CD232" s="31"/>
      <c r="CE232" s="31" t="str">
        <f t="shared" si="130"/>
        <v/>
      </c>
      <c r="CF232" s="31" t="str">
        <f t="shared" si="131"/>
        <v/>
      </c>
      <c r="CG232" s="31" t="str">
        <f t="shared" si="132"/>
        <v/>
      </c>
      <c r="CH232" s="32"/>
      <c r="CI232" s="32">
        <f t="shared" si="134"/>
        <v>0</v>
      </c>
      <c r="CJ232" s="32">
        <f t="shared" si="124"/>
        <v>0</v>
      </c>
      <c r="CK232" s="32"/>
      <c r="CL232" s="32">
        <f t="shared" si="135"/>
        <v>0</v>
      </c>
      <c r="CM232" s="32">
        <f t="shared" si="135"/>
        <v>0</v>
      </c>
      <c r="CN232" s="32">
        <f t="shared" si="135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0"/>
        <v>2</v>
      </c>
      <c r="E233" s="455">
        <f t="shared" si="138"/>
        <v>1</v>
      </c>
      <c r="F233" s="456">
        <f t="shared" si="138"/>
        <v>1</v>
      </c>
      <c r="G233" s="464"/>
      <c r="H233" s="465"/>
      <c r="I233" s="466"/>
      <c r="J233" s="465"/>
      <c r="K233" s="466"/>
      <c r="L233" s="465"/>
      <c r="M233" s="466"/>
      <c r="N233" s="465"/>
      <c r="O233" s="466">
        <v>1</v>
      </c>
      <c r="P233" s="465"/>
      <c r="Q233" s="466"/>
      <c r="R233" s="465">
        <v>1</v>
      </c>
      <c r="S233" s="466"/>
      <c r="T233" s="465"/>
      <c r="U233" s="466"/>
      <c r="V233" s="467"/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7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29"/>
        <v/>
      </c>
      <c r="CC233" s="31" t="str">
        <f t="shared" si="122"/>
        <v/>
      </c>
      <c r="CD233" s="31"/>
      <c r="CE233" s="31" t="str">
        <f t="shared" si="130"/>
        <v/>
      </c>
      <c r="CF233" s="31" t="str">
        <f t="shared" si="131"/>
        <v/>
      </c>
      <c r="CG233" s="31" t="str">
        <f t="shared" si="132"/>
        <v/>
      </c>
      <c r="CH233" s="32"/>
      <c r="CI233" s="32">
        <f t="shared" si="134"/>
        <v>0</v>
      </c>
      <c r="CJ233" s="32">
        <f t="shared" si="124"/>
        <v>0</v>
      </c>
      <c r="CK233" s="32"/>
      <c r="CL233" s="32">
        <f t="shared" si="135"/>
        <v>0</v>
      </c>
      <c r="CM233" s="32">
        <f t="shared" si="135"/>
        <v>0</v>
      </c>
      <c r="CN233" s="32">
        <f t="shared" si="135"/>
        <v>0</v>
      </c>
    </row>
    <row r="234" spans="1:92" ht="16.350000000000001" customHeight="1" x14ac:dyDescent="0.2">
      <c r="A234" s="3082"/>
      <c r="B234" s="3081" t="s">
        <v>246</v>
      </c>
      <c r="C234" s="3081"/>
      <c r="D234" s="471">
        <f t="shared" si="120"/>
        <v>0</v>
      </c>
      <c r="E234" s="472">
        <f t="shared" si="138"/>
        <v>0</v>
      </c>
      <c r="F234" s="473">
        <f t="shared" si="138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186"/>
      <c r="X234" s="1183"/>
      <c r="Y234" s="1183"/>
      <c r="Z234" s="1183"/>
      <c r="AA234" s="1184">
        <v>0</v>
      </c>
      <c r="AB234" s="1182">
        <v>0</v>
      </c>
      <c r="AC234" s="1182">
        <v>0</v>
      </c>
      <c r="AD234" s="1182">
        <v>0</v>
      </c>
      <c r="AE234" s="1185">
        <v>0</v>
      </c>
      <c r="AF234" s="160" t="str">
        <f t="shared" si="127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29"/>
        <v/>
      </c>
      <c r="CC234" s="31" t="str">
        <f t="shared" si="122"/>
        <v/>
      </c>
      <c r="CD234" s="31"/>
      <c r="CE234" s="31" t="str">
        <f t="shared" si="130"/>
        <v/>
      </c>
      <c r="CF234" s="31" t="str">
        <f t="shared" si="131"/>
        <v/>
      </c>
      <c r="CG234" s="31" t="str">
        <f t="shared" si="132"/>
        <v/>
      </c>
      <c r="CH234" s="32"/>
      <c r="CI234" s="32">
        <f t="shared" si="134"/>
        <v>0</v>
      </c>
      <c r="CJ234" s="32">
        <f t="shared" si="124"/>
        <v>0</v>
      </c>
      <c r="CK234" s="32"/>
      <c r="CL234" s="32">
        <f t="shared" si="135"/>
        <v>0</v>
      </c>
      <c r="CM234" s="32">
        <f t="shared" si="135"/>
        <v>0</v>
      </c>
      <c r="CN234" s="32">
        <f t="shared" si="135"/>
        <v>0</v>
      </c>
    </row>
    <row r="235" spans="1:92" ht="16.350000000000001" customHeight="1" x14ac:dyDescent="0.2">
      <c r="A235" s="3145" t="s">
        <v>251</v>
      </c>
      <c r="B235" s="2361" t="s">
        <v>242</v>
      </c>
      <c r="C235" s="2361"/>
      <c r="D235" s="475">
        <f t="shared" si="120"/>
        <v>2</v>
      </c>
      <c r="E235" s="476">
        <f t="shared" si="138"/>
        <v>1</v>
      </c>
      <c r="F235" s="1054">
        <f t="shared" si="138"/>
        <v>1</v>
      </c>
      <c r="G235" s="431"/>
      <c r="H235" s="432"/>
      <c r="I235" s="1052"/>
      <c r="J235" s="432"/>
      <c r="K235" s="1052"/>
      <c r="L235" s="432"/>
      <c r="M235" s="1052"/>
      <c r="N235" s="432"/>
      <c r="O235" s="1052"/>
      <c r="P235" s="432"/>
      <c r="Q235" s="1052">
        <v>1</v>
      </c>
      <c r="R235" s="432">
        <v>1</v>
      </c>
      <c r="S235" s="1052"/>
      <c r="T235" s="432"/>
      <c r="U235" s="1052"/>
      <c r="V235" s="1053"/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7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29"/>
        <v/>
      </c>
      <c r="CC235" s="31" t="str">
        <f t="shared" si="122"/>
        <v/>
      </c>
      <c r="CD235" s="31"/>
      <c r="CE235" s="31" t="str">
        <f t="shared" si="130"/>
        <v/>
      </c>
      <c r="CF235" s="31" t="str">
        <f t="shared" si="131"/>
        <v/>
      </c>
      <c r="CG235" s="31" t="str">
        <f t="shared" si="132"/>
        <v/>
      </c>
      <c r="CH235" s="32"/>
      <c r="CI235" s="32">
        <f t="shared" si="134"/>
        <v>0</v>
      </c>
      <c r="CJ235" s="32">
        <f t="shared" si="124"/>
        <v>0</v>
      </c>
      <c r="CK235" s="32"/>
      <c r="CL235" s="32">
        <f t="shared" si="135"/>
        <v>0</v>
      </c>
      <c r="CM235" s="32">
        <f t="shared" si="135"/>
        <v>0</v>
      </c>
      <c r="CN235" s="32">
        <f t="shared" si="135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0"/>
        <v>34</v>
      </c>
      <c r="E236" s="455">
        <f t="shared" si="138"/>
        <v>14</v>
      </c>
      <c r="F236" s="456">
        <f t="shared" si="138"/>
        <v>20</v>
      </c>
      <c r="G236" s="457"/>
      <c r="H236" s="458"/>
      <c r="I236" s="459"/>
      <c r="J236" s="458"/>
      <c r="K236" s="459"/>
      <c r="L236" s="458"/>
      <c r="M236" s="459">
        <v>1</v>
      </c>
      <c r="N236" s="458">
        <v>1</v>
      </c>
      <c r="O236" s="459">
        <v>3</v>
      </c>
      <c r="P236" s="458">
        <v>4</v>
      </c>
      <c r="Q236" s="459">
        <v>8</v>
      </c>
      <c r="R236" s="458">
        <v>14</v>
      </c>
      <c r="S236" s="459">
        <v>2</v>
      </c>
      <c r="T236" s="458">
        <v>1</v>
      </c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7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29"/>
        <v/>
      </c>
      <c r="CC236" s="31" t="str">
        <f t="shared" si="122"/>
        <v/>
      </c>
      <c r="CD236" s="31"/>
      <c r="CE236" s="31" t="str">
        <f t="shared" si="130"/>
        <v/>
      </c>
      <c r="CF236" s="31" t="str">
        <f t="shared" si="131"/>
        <v/>
      </c>
      <c r="CG236" s="31" t="str">
        <f t="shared" si="132"/>
        <v/>
      </c>
      <c r="CH236" s="32"/>
      <c r="CI236" s="32">
        <f t="shared" si="134"/>
        <v>0</v>
      </c>
      <c r="CJ236" s="32">
        <f t="shared" si="124"/>
        <v>0</v>
      </c>
      <c r="CK236" s="32"/>
      <c r="CL236" s="32">
        <f t="shared" si="135"/>
        <v>0</v>
      </c>
      <c r="CM236" s="32">
        <f t="shared" si="135"/>
        <v>0</v>
      </c>
      <c r="CN236" s="32">
        <f t="shared" si="135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0"/>
        <v>0</v>
      </c>
      <c r="E237" s="455">
        <f t="shared" si="138"/>
        <v>0</v>
      </c>
      <c r="F237" s="456">
        <f t="shared" si="138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/>
      <c r="AD237" s="462"/>
      <c r="AE237" s="458"/>
      <c r="AF237" s="160" t="str">
        <f t="shared" si="127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29"/>
        <v/>
      </c>
      <c r="CC237" s="31" t="str">
        <f t="shared" si="122"/>
        <v/>
      </c>
      <c r="CD237" s="31"/>
      <c r="CE237" s="31" t="str">
        <f t="shared" si="130"/>
        <v/>
      </c>
      <c r="CF237" s="31" t="str">
        <f t="shared" si="131"/>
        <v/>
      </c>
      <c r="CG237" s="31" t="str">
        <f t="shared" si="132"/>
        <v/>
      </c>
      <c r="CH237" s="32"/>
      <c r="CI237" s="32">
        <f t="shared" si="134"/>
        <v>0</v>
      </c>
      <c r="CJ237" s="32">
        <f t="shared" si="124"/>
        <v>0</v>
      </c>
      <c r="CK237" s="32"/>
      <c r="CL237" s="32">
        <f t="shared" si="135"/>
        <v>0</v>
      </c>
      <c r="CM237" s="32">
        <f t="shared" si="135"/>
        <v>0</v>
      </c>
      <c r="CN237" s="32">
        <f t="shared" si="135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0"/>
        <v>0</v>
      </c>
      <c r="E238" s="455">
        <f t="shared" si="138"/>
        <v>0</v>
      </c>
      <c r="F238" s="456">
        <f t="shared" si="138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/>
      <c r="AD238" s="462"/>
      <c r="AE238" s="458"/>
      <c r="AF238" s="160" t="str">
        <f t="shared" si="127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29"/>
        <v/>
      </c>
      <c r="CC238" s="31" t="str">
        <f t="shared" si="122"/>
        <v/>
      </c>
      <c r="CD238" s="31"/>
      <c r="CE238" s="31" t="str">
        <f t="shared" si="130"/>
        <v/>
      </c>
      <c r="CF238" s="31" t="str">
        <f t="shared" si="131"/>
        <v/>
      </c>
      <c r="CG238" s="31" t="str">
        <f t="shared" si="132"/>
        <v/>
      </c>
      <c r="CH238" s="32"/>
      <c r="CI238" s="32">
        <f t="shared" si="134"/>
        <v>0</v>
      </c>
      <c r="CJ238" s="32">
        <f t="shared" si="124"/>
        <v>0</v>
      </c>
      <c r="CK238" s="32"/>
      <c r="CL238" s="32">
        <f t="shared" si="135"/>
        <v>0</v>
      </c>
      <c r="CM238" s="32">
        <f t="shared" si="135"/>
        <v>0</v>
      </c>
      <c r="CN238" s="32">
        <f t="shared" si="135"/>
        <v>0</v>
      </c>
    </row>
    <row r="239" spans="1:92" ht="16.350000000000001" customHeight="1" x14ac:dyDescent="0.2">
      <c r="A239" s="3080"/>
      <c r="B239" s="3081" t="s">
        <v>246</v>
      </c>
      <c r="C239" s="3081"/>
      <c r="D239" s="1187">
        <f t="shared" si="120"/>
        <v>0</v>
      </c>
      <c r="E239" s="1188">
        <f>SUM(G239+I239+K239+M239+O239+Q239+S239+U239)</f>
        <v>0</v>
      </c>
      <c r="F239" s="1189">
        <f t="shared" si="138"/>
        <v>0</v>
      </c>
      <c r="G239" s="1190"/>
      <c r="H239" s="1185"/>
      <c r="I239" s="1184"/>
      <c r="J239" s="1185"/>
      <c r="K239" s="1184"/>
      <c r="L239" s="1185"/>
      <c r="M239" s="1184"/>
      <c r="N239" s="1185"/>
      <c r="O239" s="1184"/>
      <c r="P239" s="1185"/>
      <c r="Q239" s="1184"/>
      <c r="R239" s="1185"/>
      <c r="S239" s="1184"/>
      <c r="T239" s="1185"/>
      <c r="U239" s="1184"/>
      <c r="V239" s="1191"/>
      <c r="W239" s="1186"/>
      <c r="X239" s="1183"/>
      <c r="Y239" s="1183"/>
      <c r="Z239" s="1183"/>
      <c r="AA239" s="1184"/>
      <c r="AB239" s="1182"/>
      <c r="AC239" s="1182"/>
      <c r="AD239" s="1182"/>
      <c r="AE239" s="1185"/>
      <c r="AF239" s="160" t="str">
        <f t="shared" si="127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29"/>
        <v/>
      </c>
      <c r="CC239" s="31" t="str">
        <f t="shared" si="122"/>
        <v/>
      </c>
      <c r="CD239" s="31"/>
      <c r="CE239" s="31" t="str">
        <f t="shared" si="130"/>
        <v/>
      </c>
      <c r="CF239" s="31" t="str">
        <f t="shared" si="131"/>
        <v/>
      </c>
      <c r="CG239" s="31" t="str">
        <f t="shared" si="132"/>
        <v/>
      </c>
      <c r="CH239" s="32"/>
      <c r="CI239" s="32">
        <f t="shared" si="134"/>
        <v>0</v>
      </c>
      <c r="CJ239" s="32">
        <f t="shared" si="124"/>
        <v>0</v>
      </c>
      <c r="CK239" s="32"/>
      <c r="CL239" s="32">
        <f t="shared" si="135"/>
        <v>0</v>
      </c>
      <c r="CM239" s="32">
        <f t="shared" si="135"/>
        <v>0</v>
      </c>
      <c r="CN239" s="32">
        <f t="shared" si="135"/>
        <v>0</v>
      </c>
    </row>
    <row r="240" spans="1:92" ht="16.350000000000001" customHeight="1" x14ac:dyDescent="0.2">
      <c r="A240" s="3146" t="s">
        <v>87</v>
      </c>
      <c r="B240" s="2361" t="s">
        <v>242</v>
      </c>
      <c r="C240" s="2361"/>
      <c r="D240" s="445">
        <f t="shared" si="120"/>
        <v>35</v>
      </c>
      <c r="E240" s="446">
        <f>SUM(G240+I240+K240+M240+O240+Q240+S240+U240)</f>
        <v>11</v>
      </c>
      <c r="F240" s="447">
        <f t="shared" si="138"/>
        <v>24</v>
      </c>
      <c r="G240" s="448"/>
      <c r="H240" s="449"/>
      <c r="I240" s="450"/>
      <c r="J240" s="449"/>
      <c r="K240" s="450"/>
      <c r="L240" s="449"/>
      <c r="M240" s="450">
        <v>1</v>
      </c>
      <c r="N240" s="449"/>
      <c r="O240" s="450"/>
      <c r="P240" s="449">
        <v>1</v>
      </c>
      <c r="Q240" s="450">
        <v>1</v>
      </c>
      <c r="R240" s="449"/>
      <c r="S240" s="450">
        <v>7</v>
      </c>
      <c r="T240" s="449">
        <v>20</v>
      </c>
      <c r="U240" s="450">
        <v>2</v>
      </c>
      <c r="V240" s="451">
        <v>3</v>
      </c>
      <c r="W240" s="452">
        <v>0</v>
      </c>
      <c r="X240" s="453">
        <v>0</v>
      </c>
      <c r="Y240" s="453">
        <v>0</v>
      </c>
      <c r="Z240" s="453">
        <v>0</v>
      </c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7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28"/>
        <v/>
      </c>
      <c r="CB240" s="31" t="str">
        <f t="shared" si="129"/>
        <v/>
      </c>
      <c r="CC240" s="31" t="str">
        <f t="shared" si="122"/>
        <v/>
      </c>
      <c r="CD240" s="31" t="str">
        <f t="shared" ref="CD240:CD278" si="140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0"/>
        <v/>
      </c>
      <c r="CF240" s="31" t="str">
        <f t="shared" si="131"/>
        <v/>
      </c>
      <c r="CG240" s="31" t="str">
        <f t="shared" si="132"/>
        <v/>
      </c>
      <c r="CH240" s="32">
        <f t="shared" ref="CH240:CH278" si="141">IF((S240+T240)&lt;X240,1,0)</f>
        <v>0</v>
      </c>
      <c r="CI240" s="32">
        <f t="shared" si="134"/>
        <v>0</v>
      </c>
      <c r="CJ240" s="32">
        <f t="shared" si="124"/>
        <v>0</v>
      </c>
      <c r="CK240" s="32">
        <f t="shared" ref="CK240:CK278" si="142">IF(AND(D240&lt;&gt;0,W240=""),1,IF(F240&lt;W240,1,0))</f>
        <v>0</v>
      </c>
      <c r="CL240" s="32">
        <f t="shared" si="135"/>
        <v>0</v>
      </c>
      <c r="CM240" s="32">
        <f t="shared" si="135"/>
        <v>0</v>
      </c>
      <c r="CN240" s="32">
        <f t="shared" si="135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0"/>
        <v>85</v>
      </c>
      <c r="E241" s="455">
        <f t="shared" si="138"/>
        <v>22</v>
      </c>
      <c r="F241" s="456">
        <f t="shared" si="138"/>
        <v>63</v>
      </c>
      <c r="G241" s="457"/>
      <c r="H241" s="458"/>
      <c r="I241" s="459"/>
      <c r="J241" s="458"/>
      <c r="K241" s="459"/>
      <c r="L241" s="458"/>
      <c r="M241" s="459">
        <v>1</v>
      </c>
      <c r="N241" s="458"/>
      <c r="O241" s="459">
        <v>4</v>
      </c>
      <c r="P241" s="458">
        <v>2</v>
      </c>
      <c r="Q241" s="459"/>
      <c r="R241" s="458">
        <v>2</v>
      </c>
      <c r="S241" s="459">
        <v>15</v>
      </c>
      <c r="T241" s="458">
        <v>52</v>
      </c>
      <c r="U241" s="459">
        <v>2</v>
      </c>
      <c r="V241" s="460">
        <v>7</v>
      </c>
      <c r="W241" s="461">
        <v>0</v>
      </c>
      <c r="X241" s="462">
        <v>0</v>
      </c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7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28"/>
        <v/>
      </c>
      <c r="CB241" s="31" t="str">
        <f t="shared" si="129"/>
        <v/>
      </c>
      <c r="CC241" s="31" t="str">
        <f t="shared" si="122"/>
        <v/>
      </c>
      <c r="CD241" s="31" t="str">
        <f t="shared" si="140"/>
        <v/>
      </c>
      <c r="CE241" s="31" t="str">
        <f t="shared" si="130"/>
        <v/>
      </c>
      <c r="CF241" s="31" t="str">
        <f t="shared" si="131"/>
        <v/>
      </c>
      <c r="CG241" s="31" t="str">
        <f t="shared" si="132"/>
        <v/>
      </c>
      <c r="CH241" s="32">
        <f t="shared" si="141"/>
        <v>0</v>
      </c>
      <c r="CI241" s="32">
        <f t="shared" si="134"/>
        <v>0</v>
      </c>
      <c r="CJ241" s="32">
        <f t="shared" si="124"/>
        <v>0</v>
      </c>
      <c r="CK241" s="32">
        <f t="shared" si="142"/>
        <v>0</v>
      </c>
      <c r="CL241" s="32">
        <f t="shared" si="135"/>
        <v>0</v>
      </c>
      <c r="CM241" s="32">
        <f t="shared" si="135"/>
        <v>0</v>
      </c>
      <c r="CN241" s="32">
        <f t="shared" si="135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0"/>
        <v>46</v>
      </c>
      <c r="E242" s="455">
        <f t="shared" si="138"/>
        <v>14</v>
      </c>
      <c r="F242" s="456">
        <f t="shared" si="138"/>
        <v>32</v>
      </c>
      <c r="G242" s="457"/>
      <c r="H242" s="458"/>
      <c r="I242" s="459"/>
      <c r="J242" s="458"/>
      <c r="K242" s="459"/>
      <c r="L242" s="458"/>
      <c r="M242" s="459">
        <v>1</v>
      </c>
      <c r="N242" s="458"/>
      <c r="O242" s="459"/>
      <c r="P242" s="458">
        <v>1</v>
      </c>
      <c r="Q242" s="459">
        <v>1</v>
      </c>
      <c r="R242" s="458"/>
      <c r="S242" s="459">
        <v>9</v>
      </c>
      <c r="T242" s="458">
        <v>26</v>
      </c>
      <c r="U242" s="459">
        <v>3</v>
      </c>
      <c r="V242" s="460">
        <v>5</v>
      </c>
      <c r="W242" s="461">
        <v>0</v>
      </c>
      <c r="X242" s="462">
        <v>0</v>
      </c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7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28"/>
        <v/>
      </c>
      <c r="CB242" s="31" t="str">
        <f t="shared" si="129"/>
        <v/>
      </c>
      <c r="CC242" s="31" t="str">
        <f t="shared" si="122"/>
        <v/>
      </c>
      <c r="CD242" s="31" t="str">
        <f t="shared" si="140"/>
        <v/>
      </c>
      <c r="CE242" s="31" t="str">
        <f t="shared" si="130"/>
        <v/>
      </c>
      <c r="CF242" s="31" t="str">
        <f t="shared" si="131"/>
        <v/>
      </c>
      <c r="CG242" s="31" t="str">
        <f t="shared" si="132"/>
        <v/>
      </c>
      <c r="CH242" s="32">
        <f t="shared" si="141"/>
        <v>0</v>
      </c>
      <c r="CI242" s="32">
        <f t="shared" si="134"/>
        <v>0</v>
      </c>
      <c r="CJ242" s="32">
        <f t="shared" si="124"/>
        <v>0</v>
      </c>
      <c r="CK242" s="32">
        <f t="shared" si="142"/>
        <v>0</v>
      </c>
      <c r="CL242" s="32">
        <f t="shared" si="135"/>
        <v>0</v>
      </c>
      <c r="CM242" s="32">
        <f t="shared" si="135"/>
        <v>0</v>
      </c>
      <c r="CN242" s="32">
        <f t="shared" si="135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0"/>
        <v>23</v>
      </c>
      <c r="E243" s="455">
        <f t="shared" si="138"/>
        <v>7</v>
      </c>
      <c r="F243" s="456">
        <f t="shared" si="138"/>
        <v>16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>
        <v>1</v>
      </c>
      <c r="Q243" s="466"/>
      <c r="R243" s="465">
        <v>1</v>
      </c>
      <c r="S243" s="466">
        <v>5</v>
      </c>
      <c r="T243" s="465">
        <v>11</v>
      </c>
      <c r="U243" s="466">
        <v>2</v>
      </c>
      <c r="V243" s="467">
        <v>3</v>
      </c>
      <c r="W243" s="468">
        <v>0</v>
      </c>
      <c r="X243" s="469">
        <v>0</v>
      </c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7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28"/>
        <v/>
      </c>
      <c r="CB243" s="31" t="str">
        <f t="shared" si="129"/>
        <v/>
      </c>
      <c r="CC243" s="31" t="str">
        <f t="shared" si="122"/>
        <v/>
      </c>
      <c r="CD243" s="31" t="str">
        <f t="shared" si="140"/>
        <v/>
      </c>
      <c r="CE243" s="31" t="str">
        <f t="shared" si="130"/>
        <v/>
      </c>
      <c r="CF243" s="31" t="str">
        <f t="shared" si="131"/>
        <v/>
      </c>
      <c r="CG243" s="31" t="str">
        <f t="shared" si="132"/>
        <v/>
      </c>
      <c r="CH243" s="32">
        <f t="shared" si="141"/>
        <v>0</v>
      </c>
      <c r="CI243" s="32">
        <f t="shared" si="134"/>
        <v>0</v>
      </c>
      <c r="CJ243" s="32">
        <f t="shared" si="124"/>
        <v>0</v>
      </c>
      <c r="CK243" s="32">
        <f t="shared" si="142"/>
        <v>0</v>
      </c>
      <c r="CL243" s="32">
        <f t="shared" si="135"/>
        <v>0</v>
      </c>
      <c r="CM243" s="32">
        <f t="shared" si="135"/>
        <v>0</v>
      </c>
      <c r="CN243" s="32">
        <f t="shared" si="135"/>
        <v>0</v>
      </c>
    </row>
    <row r="244" spans="1:92" ht="16.350000000000001" customHeight="1" x14ac:dyDescent="0.2">
      <c r="A244" s="3082"/>
      <c r="B244" s="2365" t="s">
        <v>246</v>
      </c>
      <c r="C244" s="2365"/>
      <c r="D244" s="481">
        <f t="shared" si="120"/>
        <v>0</v>
      </c>
      <c r="E244" s="482">
        <f t="shared" si="138"/>
        <v>0</v>
      </c>
      <c r="F244" s="483">
        <f t="shared" si="138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/>
      <c r="X244" s="443"/>
      <c r="Y244" s="474"/>
      <c r="Z244" s="474"/>
      <c r="AA244" s="1184"/>
      <c r="AB244" s="1182"/>
      <c r="AC244" s="1182"/>
      <c r="AD244" s="1182"/>
      <c r="AE244" s="1185"/>
      <c r="AF244" s="160" t="str">
        <f t="shared" si="127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28"/>
        <v/>
      </c>
      <c r="CB244" s="31" t="str">
        <f t="shared" si="129"/>
        <v/>
      </c>
      <c r="CC244" s="31" t="str">
        <f t="shared" si="122"/>
        <v/>
      </c>
      <c r="CD244" s="31" t="str">
        <f t="shared" si="140"/>
        <v/>
      </c>
      <c r="CE244" s="31" t="str">
        <f t="shared" si="130"/>
        <v/>
      </c>
      <c r="CF244" s="31" t="str">
        <f t="shared" si="131"/>
        <v/>
      </c>
      <c r="CG244" s="31" t="str">
        <f t="shared" si="132"/>
        <v/>
      </c>
      <c r="CH244" s="32">
        <f t="shared" si="141"/>
        <v>0</v>
      </c>
      <c r="CI244" s="32">
        <f t="shared" si="134"/>
        <v>0</v>
      </c>
      <c r="CJ244" s="32">
        <f t="shared" si="124"/>
        <v>0</v>
      </c>
      <c r="CK244" s="32">
        <f t="shared" si="142"/>
        <v>0</v>
      </c>
      <c r="CL244" s="32">
        <f t="shared" si="135"/>
        <v>0</v>
      </c>
      <c r="CM244" s="32">
        <f t="shared" si="135"/>
        <v>0</v>
      </c>
      <c r="CN244" s="32">
        <f t="shared" si="135"/>
        <v>0</v>
      </c>
    </row>
    <row r="245" spans="1:92" ht="16.350000000000001" customHeight="1" x14ac:dyDescent="0.2">
      <c r="A245" s="3146" t="s">
        <v>252</v>
      </c>
      <c r="B245" s="2361" t="s">
        <v>242</v>
      </c>
      <c r="C245" s="2361"/>
      <c r="D245" s="475">
        <f t="shared" si="120"/>
        <v>0</v>
      </c>
      <c r="E245" s="476">
        <f>SUM(G245+I245+K245+M245+O245+Q245+S245+U245)</f>
        <v>0</v>
      </c>
      <c r="F245" s="1054">
        <f t="shared" si="138"/>
        <v>0</v>
      </c>
      <c r="G245" s="493"/>
      <c r="H245" s="494"/>
      <c r="I245" s="1055"/>
      <c r="J245" s="494"/>
      <c r="K245" s="1055"/>
      <c r="L245" s="494"/>
      <c r="M245" s="496"/>
      <c r="N245" s="497"/>
      <c r="O245" s="496"/>
      <c r="P245" s="497"/>
      <c r="Q245" s="1052"/>
      <c r="R245" s="432"/>
      <c r="S245" s="1052"/>
      <c r="T245" s="432"/>
      <c r="U245" s="1052"/>
      <c r="V245" s="1053"/>
      <c r="W245" s="433"/>
      <c r="X245" s="434"/>
      <c r="Y245" s="434"/>
      <c r="Z245" s="453"/>
      <c r="AA245" s="450"/>
      <c r="AB245" s="453"/>
      <c r="AC245" s="453"/>
      <c r="AD245" s="453"/>
      <c r="AE245" s="449"/>
      <c r="AF245" s="160" t="str">
        <f t="shared" si="127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28"/>
        <v/>
      </c>
      <c r="CB245" s="31" t="str">
        <f t="shared" si="129"/>
        <v/>
      </c>
      <c r="CC245" s="31" t="str">
        <f t="shared" si="122"/>
        <v/>
      </c>
      <c r="CD245" s="31" t="str">
        <f t="shared" si="140"/>
        <v/>
      </c>
      <c r="CE245" s="31" t="str">
        <f t="shared" si="130"/>
        <v/>
      </c>
      <c r="CF245" s="31" t="str">
        <f t="shared" si="131"/>
        <v/>
      </c>
      <c r="CG245" s="31" t="str">
        <f t="shared" si="132"/>
        <v/>
      </c>
      <c r="CH245" s="32">
        <f t="shared" si="141"/>
        <v>0</v>
      </c>
      <c r="CI245" s="32">
        <f t="shared" si="134"/>
        <v>0</v>
      </c>
      <c r="CJ245" s="32">
        <f t="shared" si="124"/>
        <v>0</v>
      </c>
      <c r="CK245" s="32">
        <f t="shared" si="142"/>
        <v>0</v>
      </c>
      <c r="CL245" s="32">
        <f t="shared" si="135"/>
        <v>0</v>
      </c>
      <c r="CM245" s="32">
        <f t="shared" si="135"/>
        <v>0</v>
      </c>
      <c r="CN245" s="32">
        <f t="shared" si="135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192">
        <f t="shared" si="138"/>
        <v>0</v>
      </c>
      <c r="F246" s="1193">
        <f t="shared" si="138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/>
      <c r="AD246" s="462"/>
      <c r="AE246" s="458"/>
      <c r="AF246" s="160" t="str">
        <f t="shared" si="127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28"/>
        <v/>
      </c>
      <c r="CB246" s="31" t="str">
        <f t="shared" si="129"/>
        <v/>
      </c>
      <c r="CC246" s="31" t="str">
        <f t="shared" si="122"/>
        <v/>
      </c>
      <c r="CD246" s="31" t="str">
        <f t="shared" si="140"/>
        <v/>
      </c>
      <c r="CE246" s="31" t="str">
        <f t="shared" si="130"/>
        <v/>
      </c>
      <c r="CF246" s="31" t="str">
        <f t="shared" si="131"/>
        <v/>
      </c>
      <c r="CG246" s="31" t="str">
        <f t="shared" si="132"/>
        <v/>
      </c>
      <c r="CH246" s="32">
        <f t="shared" si="141"/>
        <v>0</v>
      </c>
      <c r="CI246" s="32">
        <f t="shared" si="134"/>
        <v>0</v>
      </c>
      <c r="CJ246" s="32">
        <f t="shared" si="124"/>
        <v>0</v>
      </c>
      <c r="CK246" s="32">
        <f t="shared" si="142"/>
        <v>0</v>
      </c>
      <c r="CL246" s="32">
        <f t="shared" si="135"/>
        <v>0</v>
      </c>
      <c r="CM246" s="32">
        <f t="shared" si="135"/>
        <v>0</v>
      </c>
      <c r="CN246" s="32">
        <f t="shared" si="135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3">SUM(E247+F247)</f>
        <v>0</v>
      </c>
      <c r="E247" s="1192">
        <f t="shared" si="138"/>
        <v>0</v>
      </c>
      <c r="F247" s="1193">
        <f t="shared" si="138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/>
      <c r="AD247" s="462"/>
      <c r="AE247" s="458"/>
      <c r="AF247" s="160" t="str">
        <f t="shared" si="127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28"/>
        <v/>
      </c>
      <c r="CB247" s="31" t="str">
        <f t="shared" si="129"/>
        <v/>
      </c>
      <c r="CC247" s="31" t="str">
        <f t="shared" si="122"/>
        <v/>
      </c>
      <c r="CD247" s="31" t="str">
        <f t="shared" si="140"/>
        <v/>
      </c>
      <c r="CE247" s="31" t="str">
        <f t="shared" si="130"/>
        <v/>
      </c>
      <c r="CF247" s="31" t="str">
        <f t="shared" si="131"/>
        <v/>
      </c>
      <c r="CG247" s="31" t="str">
        <f t="shared" si="132"/>
        <v/>
      </c>
      <c r="CH247" s="32">
        <f t="shared" si="141"/>
        <v>0</v>
      </c>
      <c r="CI247" s="32">
        <f t="shared" si="134"/>
        <v>0</v>
      </c>
      <c r="CJ247" s="32">
        <f t="shared" si="124"/>
        <v>0</v>
      </c>
      <c r="CK247" s="32">
        <f t="shared" si="142"/>
        <v>0</v>
      </c>
      <c r="CL247" s="32">
        <f t="shared" si="135"/>
        <v>0</v>
      </c>
      <c r="CM247" s="32">
        <f t="shared" si="135"/>
        <v>0</v>
      </c>
      <c r="CN247" s="32">
        <f t="shared" si="135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3"/>
        <v>0</v>
      </c>
      <c r="E248" s="1192">
        <f t="shared" si="138"/>
        <v>0</v>
      </c>
      <c r="F248" s="1193">
        <f t="shared" si="138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/>
      <c r="AD248" s="462"/>
      <c r="AE248" s="458"/>
      <c r="AF248" s="160" t="str">
        <f t="shared" si="127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28"/>
        <v/>
      </c>
      <c r="CB248" s="31" t="str">
        <f t="shared" si="129"/>
        <v/>
      </c>
      <c r="CC248" s="31" t="str">
        <f t="shared" si="122"/>
        <v/>
      </c>
      <c r="CD248" s="31" t="str">
        <f t="shared" si="140"/>
        <v/>
      </c>
      <c r="CE248" s="31" t="str">
        <f t="shared" si="130"/>
        <v/>
      </c>
      <c r="CF248" s="31" t="str">
        <f t="shared" si="131"/>
        <v/>
      </c>
      <c r="CG248" s="31" t="str">
        <f t="shared" si="132"/>
        <v/>
      </c>
      <c r="CH248" s="32">
        <f t="shared" si="141"/>
        <v>0</v>
      </c>
      <c r="CI248" s="32">
        <f t="shared" si="134"/>
        <v>0</v>
      </c>
      <c r="CJ248" s="32">
        <f t="shared" si="124"/>
        <v>0</v>
      </c>
      <c r="CK248" s="32">
        <f t="shared" si="142"/>
        <v>0</v>
      </c>
      <c r="CL248" s="32">
        <f t="shared" si="135"/>
        <v>0</v>
      </c>
      <c r="CM248" s="32">
        <f t="shared" si="135"/>
        <v>0</v>
      </c>
      <c r="CN248" s="32">
        <f t="shared" si="135"/>
        <v>0</v>
      </c>
    </row>
    <row r="249" spans="1:92" ht="16.350000000000001" customHeight="1" x14ac:dyDescent="0.2">
      <c r="A249" s="3082"/>
      <c r="B249" s="3081" t="s">
        <v>246</v>
      </c>
      <c r="C249" s="3081"/>
      <c r="D249" s="471">
        <f t="shared" si="143"/>
        <v>0</v>
      </c>
      <c r="E249" s="1194">
        <f t="shared" si="138"/>
        <v>0</v>
      </c>
      <c r="F249" s="1195">
        <f t="shared" si="138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181"/>
      <c r="X249" s="1182"/>
      <c r="Y249" s="1183"/>
      <c r="Z249" s="1183"/>
      <c r="AA249" s="1184"/>
      <c r="AB249" s="1182"/>
      <c r="AC249" s="1182"/>
      <c r="AD249" s="1182"/>
      <c r="AE249" s="1185"/>
      <c r="AF249" s="160" t="str">
        <f t="shared" si="127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28"/>
        <v/>
      </c>
      <c r="CB249" s="31" t="str">
        <f t="shared" si="129"/>
        <v/>
      </c>
      <c r="CC249" s="31" t="str">
        <f t="shared" si="122"/>
        <v/>
      </c>
      <c r="CD249" s="31" t="str">
        <f t="shared" si="140"/>
        <v/>
      </c>
      <c r="CE249" s="31" t="str">
        <f t="shared" si="130"/>
        <v/>
      </c>
      <c r="CF249" s="31" t="str">
        <f t="shared" si="131"/>
        <v/>
      </c>
      <c r="CG249" s="31" t="str">
        <f t="shared" si="132"/>
        <v/>
      </c>
      <c r="CH249" s="32">
        <f t="shared" si="141"/>
        <v>0</v>
      </c>
      <c r="CI249" s="32">
        <f t="shared" si="134"/>
        <v>0</v>
      </c>
      <c r="CJ249" s="32">
        <f t="shared" si="124"/>
        <v>0</v>
      </c>
      <c r="CK249" s="32">
        <f t="shared" si="142"/>
        <v>0</v>
      </c>
      <c r="CL249" s="32">
        <f t="shared" si="135"/>
        <v>0</v>
      </c>
      <c r="CM249" s="32">
        <f t="shared" si="135"/>
        <v>0</v>
      </c>
      <c r="CN249" s="32">
        <f t="shared" si="135"/>
        <v>0</v>
      </c>
    </row>
    <row r="250" spans="1:92" ht="16.350000000000001" customHeight="1" x14ac:dyDescent="0.2">
      <c r="A250" s="3146" t="s">
        <v>253</v>
      </c>
      <c r="B250" s="2361" t="s">
        <v>242</v>
      </c>
      <c r="C250" s="2361"/>
      <c r="D250" s="445">
        <f t="shared" si="143"/>
        <v>20</v>
      </c>
      <c r="E250" s="1196">
        <f t="shared" si="138"/>
        <v>5</v>
      </c>
      <c r="F250" s="1197">
        <f t="shared" si="138"/>
        <v>15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5</v>
      </c>
      <c r="T250" s="449">
        <v>10</v>
      </c>
      <c r="U250" s="450"/>
      <c r="V250" s="451">
        <v>5</v>
      </c>
      <c r="W250" s="452">
        <v>2</v>
      </c>
      <c r="X250" s="453">
        <v>2</v>
      </c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7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28"/>
        <v/>
      </c>
      <c r="CB250" s="31" t="str">
        <f t="shared" si="129"/>
        <v/>
      </c>
      <c r="CC250" s="31" t="str">
        <f t="shared" si="122"/>
        <v/>
      </c>
      <c r="CD250" s="31" t="str">
        <f t="shared" si="140"/>
        <v/>
      </c>
      <c r="CE250" s="31" t="str">
        <f t="shared" si="130"/>
        <v/>
      </c>
      <c r="CF250" s="31" t="str">
        <f t="shared" si="131"/>
        <v/>
      </c>
      <c r="CG250" s="31" t="str">
        <f t="shared" si="132"/>
        <v/>
      </c>
      <c r="CH250" s="32">
        <f t="shared" si="141"/>
        <v>0</v>
      </c>
      <c r="CI250" s="32">
        <f t="shared" si="134"/>
        <v>0</v>
      </c>
      <c r="CJ250" s="32">
        <f t="shared" si="124"/>
        <v>0</v>
      </c>
      <c r="CK250" s="32">
        <f t="shared" si="142"/>
        <v>0</v>
      </c>
      <c r="CL250" s="32">
        <f t="shared" si="135"/>
        <v>0</v>
      </c>
      <c r="CM250" s="32">
        <f t="shared" si="135"/>
        <v>0</v>
      </c>
      <c r="CN250" s="32">
        <f t="shared" si="135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3"/>
        <v>78</v>
      </c>
      <c r="E251" s="1192">
        <f t="shared" si="138"/>
        <v>16</v>
      </c>
      <c r="F251" s="1193">
        <f t="shared" si="138"/>
        <v>62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11</v>
      </c>
      <c r="T251" s="458">
        <v>38</v>
      </c>
      <c r="U251" s="459">
        <v>5</v>
      </c>
      <c r="V251" s="460">
        <v>24</v>
      </c>
      <c r="W251" s="461">
        <v>3</v>
      </c>
      <c r="X251" s="462">
        <v>3</v>
      </c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7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28"/>
        <v/>
      </c>
      <c r="CB251" s="31" t="str">
        <f t="shared" si="129"/>
        <v/>
      </c>
      <c r="CC251" s="31" t="str">
        <f t="shared" si="122"/>
        <v/>
      </c>
      <c r="CD251" s="31" t="str">
        <f t="shared" si="140"/>
        <v/>
      </c>
      <c r="CE251" s="31" t="str">
        <f t="shared" si="130"/>
        <v/>
      </c>
      <c r="CF251" s="31" t="str">
        <f t="shared" si="131"/>
        <v/>
      </c>
      <c r="CG251" s="31" t="str">
        <f t="shared" si="132"/>
        <v/>
      </c>
      <c r="CH251" s="32">
        <f t="shared" si="141"/>
        <v>0</v>
      </c>
      <c r="CI251" s="32">
        <f t="shared" si="134"/>
        <v>0</v>
      </c>
      <c r="CJ251" s="32">
        <f t="shared" si="124"/>
        <v>0</v>
      </c>
      <c r="CK251" s="32">
        <f t="shared" si="142"/>
        <v>0</v>
      </c>
      <c r="CL251" s="32">
        <f t="shared" si="135"/>
        <v>0</v>
      </c>
      <c r="CM251" s="32">
        <f t="shared" si="135"/>
        <v>0</v>
      </c>
      <c r="CN251" s="32">
        <f t="shared" si="135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3"/>
        <v>24</v>
      </c>
      <c r="E252" s="1192">
        <f t="shared" si="138"/>
        <v>6</v>
      </c>
      <c r="F252" s="1193">
        <f t="shared" si="138"/>
        <v>18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5</v>
      </c>
      <c r="T252" s="458">
        <v>13</v>
      </c>
      <c r="U252" s="459">
        <v>1</v>
      </c>
      <c r="V252" s="460">
        <v>5</v>
      </c>
      <c r="W252" s="461">
        <v>2</v>
      </c>
      <c r="X252" s="462">
        <v>2</v>
      </c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7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28"/>
        <v/>
      </c>
      <c r="CB252" s="31" t="str">
        <f t="shared" si="129"/>
        <v/>
      </c>
      <c r="CC252" s="31" t="str">
        <f t="shared" si="122"/>
        <v/>
      </c>
      <c r="CD252" s="31" t="str">
        <f t="shared" si="140"/>
        <v/>
      </c>
      <c r="CE252" s="31" t="str">
        <f t="shared" si="130"/>
        <v/>
      </c>
      <c r="CF252" s="31" t="str">
        <f t="shared" si="131"/>
        <v/>
      </c>
      <c r="CG252" s="31" t="str">
        <f t="shared" si="132"/>
        <v/>
      </c>
      <c r="CH252" s="32">
        <f t="shared" si="141"/>
        <v>0</v>
      </c>
      <c r="CI252" s="32">
        <f t="shared" si="134"/>
        <v>0</v>
      </c>
      <c r="CJ252" s="32">
        <f t="shared" si="124"/>
        <v>0</v>
      </c>
      <c r="CK252" s="32">
        <f t="shared" si="142"/>
        <v>0</v>
      </c>
      <c r="CL252" s="32">
        <f t="shared" si="135"/>
        <v>0</v>
      </c>
      <c r="CM252" s="32">
        <f t="shared" si="135"/>
        <v>0</v>
      </c>
      <c r="CN252" s="32">
        <f t="shared" si="135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3"/>
        <v>32</v>
      </c>
      <c r="E253" s="1192">
        <f t="shared" si="138"/>
        <v>8</v>
      </c>
      <c r="F253" s="1193">
        <f t="shared" si="138"/>
        <v>24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>
        <v>3</v>
      </c>
      <c r="T253" s="465">
        <v>16</v>
      </c>
      <c r="U253" s="466">
        <v>5</v>
      </c>
      <c r="V253" s="467">
        <v>8</v>
      </c>
      <c r="W253" s="461">
        <v>2</v>
      </c>
      <c r="X253" s="462"/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7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28"/>
        <v/>
      </c>
      <c r="CB253" s="31" t="str">
        <f t="shared" si="129"/>
        <v/>
      </c>
      <c r="CC253" s="31" t="str">
        <f t="shared" si="122"/>
        <v/>
      </c>
      <c r="CD253" s="31" t="str">
        <f t="shared" si="140"/>
        <v/>
      </c>
      <c r="CE253" s="31" t="str">
        <f t="shared" si="130"/>
        <v/>
      </c>
      <c r="CF253" s="31" t="str">
        <f t="shared" si="131"/>
        <v/>
      </c>
      <c r="CG253" s="31" t="str">
        <f t="shared" si="132"/>
        <v/>
      </c>
      <c r="CH253" s="32">
        <f t="shared" si="141"/>
        <v>0</v>
      </c>
      <c r="CI253" s="32">
        <f t="shared" si="134"/>
        <v>0</v>
      </c>
      <c r="CJ253" s="32">
        <f t="shared" si="124"/>
        <v>0</v>
      </c>
      <c r="CK253" s="32">
        <f t="shared" si="142"/>
        <v>0</v>
      </c>
      <c r="CL253" s="32">
        <f t="shared" si="135"/>
        <v>0</v>
      </c>
      <c r="CM253" s="32">
        <f t="shared" si="135"/>
        <v>0</v>
      </c>
      <c r="CN253" s="32">
        <f t="shared" si="135"/>
        <v>0</v>
      </c>
    </row>
    <row r="254" spans="1:92" ht="16.350000000000001" customHeight="1" x14ac:dyDescent="0.2">
      <c r="A254" s="3082"/>
      <c r="B254" s="3081" t="s">
        <v>246</v>
      </c>
      <c r="C254" s="3081"/>
      <c r="D254" s="471">
        <f t="shared" si="143"/>
        <v>0</v>
      </c>
      <c r="E254" s="1194">
        <f t="shared" si="138"/>
        <v>0</v>
      </c>
      <c r="F254" s="1195">
        <f t="shared" si="138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181"/>
      <c r="X254" s="1182"/>
      <c r="Y254" s="1183"/>
      <c r="Z254" s="1183"/>
      <c r="AA254" s="1184"/>
      <c r="AB254" s="1182"/>
      <c r="AC254" s="1182"/>
      <c r="AD254" s="1182"/>
      <c r="AE254" s="1185"/>
      <c r="AF254" s="160" t="str">
        <f t="shared" si="127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28"/>
        <v/>
      </c>
      <c r="CB254" s="31" t="str">
        <f t="shared" si="129"/>
        <v/>
      </c>
      <c r="CC254" s="31" t="str">
        <f t="shared" si="122"/>
        <v/>
      </c>
      <c r="CD254" s="31" t="str">
        <f t="shared" si="140"/>
        <v/>
      </c>
      <c r="CE254" s="31" t="str">
        <f t="shared" si="130"/>
        <v/>
      </c>
      <c r="CF254" s="31" t="str">
        <f t="shared" si="131"/>
        <v/>
      </c>
      <c r="CG254" s="31" t="str">
        <f t="shared" si="132"/>
        <v/>
      </c>
      <c r="CH254" s="32">
        <f t="shared" si="141"/>
        <v>0</v>
      </c>
      <c r="CI254" s="32">
        <f t="shared" si="134"/>
        <v>0</v>
      </c>
      <c r="CJ254" s="32">
        <f t="shared" si="124"/>
        <v>0</v>
      </c>
      <c r="CK254" s="32">
        <f t="shared" si="142"/>
        <v>0</v>
      </c>
      <c r="CL254" s="32">
        <f t="shared" si="135"/>
        <v>0</v>
      </c>
      <c r="CM254" s="32">
        <f t="shared" si="135"/>
        <v>0</v>
      </c>
      <c r="CN254" s="32">
        <f t="shared" si="135"/>
        <v>0</v>
      </c>
    </row>
    <row r="255" spans="1:92" ht="16.350000000000001" customHeight="1" x14ac:dyDescent="0.2">
      <c r="A255" s="3145" t="s">
        <v>254</v>
      </c>
      <c r="B255" s="2361" t="s">
        <v>242</v>
      </c>
      <c r="C255" s="2361"/>
      <c r="D255" s="445">
        <f t="shared" si="143"/>
        <v>0</v>
      </c>
      <c r="E255" s="1196">
        <f t="shared" si="138"/>
        <v>0</v>
      </c>
      <c r="F255" s="1197">
        <f t="shared" si="138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7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28"/>
        <v/>
      </c>
      <c r="CB255" s="31" t="str">
        <f t="shared" si="129"/>
        <v/>
      </c>
      <c r="CC255" s="31" t="str">
        <f t="shared" si="122"/>
        <v/>
      </c>
      <c r="CD255" s="31" t="str">
        <f t="shared" si="140"/>
        <v/>
      </c>
      <c r="CE255" s="31" t="str">
        <f t="shared" si="130"/>
        <v/>
      </c>
      <c r="CF255" s="31" t="str">
        <f t="shared" si="131"/>
        <v/>
      </c>
      <c r="CG255" s="31" t="str">
        <f t="shared" si="132"/>
        <v/>
      </c>
      <c r="CH255" s="32">
        <f t="shared" si="141"/>
        <v>0</v>
      </c>
      <c r="CI255" s="32">
        <f t="shared" si="134"/>
        <v>0</v>
      </c>
      <c r="CJ255" s="32">
        <f t="shared" si="124"/>
        <v>0</v>
      </c>
      <c r="CK255" s="32">
        <f t="shared" si="142"/>
        <v>0</v>
      </c>
      <c r="CL255" s="32">
        <f t="shared" si="135"/>
        <v>0</v>
      </c>
      <c r="CM255" s="32">
        <f t="shared" si="135"/>
        <v>0</v>
      </c>
      <c r="CN255" s="32">
        <f t="shared" si="135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3"/>
        <v>0</v>
      </c>
      <c r="E256" s="1192">
        <f t="shared" si="138"/>
        <v>0</v>
      </c>
      <c r="F256" s="1193">
        <f t="shared" si="138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7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28"/>
        <v/>
      </c>
      <c r="CB256" s="31" t="str">
        <f t="shared" si="129"/>
        <v/>
      </c>
      <c r="CC256" s="31" t="str">
        <f t="shared" si="122"/>
        <v/>
      </c>
      <c r="CD256" s="31" t="str">
        <f t="shared" si="140"/>
        <v/>
      </c>
      <c r="CE256" s="31" t="str">
        <f t="shared" si="130"/>
        <v/>
      </c>
      <c r="CF256" s="31" t="str">
        <f t="shared" si="131"/>
        <v/>
      </c>
      <c r="CG256" s="31" t="str">
        <f t="shared" si="132"/>
        <v/>
      </c>
      <c r="CH256" s="32">
        <f t="shared" si="141"/>
        <v>0</v>
      </c>
      <c r="CI256" s="32">
        <f t="shared" si="134"/>
        <v>0</v>
      </c>
      <c r="CJ256" s="32">
        <f t="shared" si="124"/>
        <v>0</v>
      </c>
      <c r="CK256" s="32">
        <f t="shared" si="142"/>
        <v>0</v>
      </c>
      <c r="CL256" s="32">
        <f t="shared" si="135"/>
        <v>0</v>
      </c>
      <c r="CM256" s="32">
        <f t="shared" si="135"/>
        <v>0</v>
      </c>
      <c r="CN256" s="32">
        <f t="shared" si="135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3"/>
        <v>0</v>
      </c>
      <c r="E257" s="1192">
        <f t="shared" si="138"/>
        <v>0</v>
      </c>
      <c r="F257" s="1193">
        <f t="shared" si="138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7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28"/>
        <v/>
      </c>
      <c r="CB257" s="31" t="str">
        <f t="shared" si="129"/>
        <v/>
      </c>
      <c r="CC257" s="31" t="str">
        <f t="shared" si="122"/>
        <v/>
      </c>
      <c r="CD257" s="31" t="str">
        <f t="shared" si="140"/>
        <v/>
      </c>
      <c r="CE257" s="31" t="str">
        <f t="shared" si="130"/>
        <v/>
      </c>
      <c r="CF257" s="31" t="str">
        <f t="shared" si="131"/>
        <v/>
      </c>
      <c r="CG257" s="31" t="str">
        <f t="shared" si="132"/>
        <v/>
      </c>
      <c r="CH257" s="32">
        <f t="shared" si="141"/>
        <v>0</v>
      </c>
      <c r="CI257" s="32">
        <f t="shared" si="134"/>
        <v>0</v>
      </c>
      <c r="CJ257" s="32">
        <f t="shared" si="124"/>
        <v>0</v>
      </c>
      <c r="CK257" s="32">
        <f t="shared" si="142"/>
        <v>0</v>
      </c>
      <c r="CL257" s="32">
        <f t="shared" si="135"/>
        <v>0</v>
      </c>
      <c r="CM257" s="32">
        <f t="shared" si="135"/>
        <v>0</v>
      </c>
      <c r="CN257" s="32">
        <f t="shared" si="135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3"/>
        <v>0</v>
      </c>
      <c r="E258" s="1198">
        <f t="shared" si="138"/>
        <v>0</v>
      </c>
      <c r="F258" s="1199">
        <f t="shared" si="138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7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28"/>
        <v/>
      </c>
      <c r="CB258" s="31" t="str">
        <f t="shared" si="129"/>
        <v/>
      </c>
      <c r="CC258" s="31" t="str">
        <f t="shared" si="122"/>
        <v/>
      </c>
      <c r="CD258" s="31" t="str">
        <f t="shared" si="140"/>
        <v/>
      </c>
      <c r="CE258" s="31" t="str">
        <f t="shared" si="130"/>
        <v/>
      </c>
      <c r="CF258" s="31" t="str">
        <f t="shared" si="131"/>
        <v/>
      </c>
      <c r="CG258" s="31" t="str">
        <f t="shared" si="132"/>
        <v/>
      </c>
      <c r="CH258" s="32">
        <f t="shared" si="141"/>
        <v>0</v>
      </c>
      <c r="CI258" s="32">
        <f t="shared" si="134"/>
        <v>0</v>
      </c>
      <c r="CJ258" s="32">
        <f t="shared" si="124"/>
        <v>0</v>
      </c>
      <c r="CK258" s="32">
        <f t="shared" si="142"/>
        <v>0</v>
      </c>
      <c r="CL258" s="32">
        <f t="shared" si="135"/>
        <v>0</v>
      </c>
      <c r="CM258" s="32">
        <f t="shared" si="135"/>
        <v>0</v>
      </c>
      <c r="CN258" s="32">
        <f t="shared" si="135"/>
        <v>0</v>
      </c>
    </row>
    <row r="259" spans="1:92" ht="16.350000000000001" customHeight="1" x14ac:dyDescent="0.2">
      <c r="A259" s="3080"/>
      <c r="B259" s="3081" t="s">
        <v>246</v>
      </c>
      <c r="C259" s="3081"/>
      <c r="D259" s="1187">
        <f t="shared" si="143"/>
        <v>0</v>
      </c>
      <c r="E259" s="1188">
        <f t="shared" si="138"/>
        <v>0</v>
      </c>
      <c r="F259" s="1189">
        <f t="shared" si="138"/>
        <v>0</v>
      </c>
      <c r="G259" s="1200"/>
      <c r="H259" s="1201"/>
      <c r="I259" s="1202"/>
      <c r="J259" s="1201"/>
      <c r="K259" s="1202"/>
      <c r="L259" s="1201"/>
      <c r="M259" s="1202"/>
      <c r="N259" s="1201"/>
      <c r="O259" s="1202"/>
      <c r="P259" s="1201"/>
      <c r="Q259" s="1184"/>
      <c r="R259" s="1185"/>
      <c r="S259" s="1184"/>
      <c r="T259" s="1185"/>
      <c r="U259" s="1184"/>
      <c r="V259" s="1191"/>
      <c r="W259" s="1181"/>
      <c r="X259" s="1182"/>
      <c r="Y259" s="1183"/>
      <c r="Z259" s="1183"/>
      <c r="AA259" s="1184"/>
      <c r="AB259" s="1182"/>
      <c r="AC259" s="1182"/>
      <c r="AD259" s="1182"/>
      <c r="AE259" s="1185"/>
      <c r="AF259" s="160" t="str">
        <f t="shared" si="127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28"/>
        <v/>
      </c>
      <c r="CB259" s="31" t="str">
        <f t="shared" si="129"/>
        <v/>
      </c>
      <c r="CC259" s="31" t="str">
        <f t="shared" si="122"/>
        <v/>
      </c>
      <c r="CD259" s="31" t="str">
        <f t="shared" si="140"/>
        <v/>
      </c>
      <c r="CE259" s="31" t="str">
        <f t="shared" si="130"/>
        <v/>
      </c>
      <c r="CF259" s="31" t="str">
        <f t="shared" si="131"/>
        <v/>
      </c>
      <c r="CG259" s="31" t="str">
        <f t="shared" si="132"/>
        <v/>
      </c>
      <c r="CH259" s="32">
        <f t="shared" si="141"/>
        <v>0</v>
      </c>
      <c r="CI259" s="32">
        <f t="shared" si="134"/>
        <v>0</v>
      </c>
      <c r="CJ259" s="32">
        <f t="shared" si="124"/>
        <v>0</v>
      </c>
      <c r="CK259" s="32">
        <f t="shared" si="142"/>
        <v>0</v>
      </c>
      <c r="CL259" s="32">
        <f t="shared" si="135"/>
        <v>0</v>
      </c>
      <c r="CM259" s="32">
        <f t="shared" si="135"/>
        <v>0</v>
      </c>
      <c r="CN259" s="32">
        <f t="shared" si="135"/>
        <v>0</v>
      </c>
    </row>
    <row r="260" spans="1:92" ht="16.350000000000001" customHeight="1" x14ac:dyDescent="0.2">
      <c r="A260" s="3142" t="s">
        <v>90</v>
      </c>
      <c r="B260" s="2361" t="s">
        <v>242</v>
      </c>
      <c r="C260" s="2361"/>
      <c r="D260" s="445">
        <f t="shared" si="143"/>
        <v>0</v>
      </c>
      <c r="E260" s="446">
        <f t="shared" si="138"/>
        <v>0</v>
      </c>
      <c r="F260" s="447">
        <f t="shared" si="138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7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28"/>
        <v/>
      </c>
      <c r="CB260" s="31" t="str">
        <f t="shared" si="129"/>
        <v/>
      </c>
      <c r="CC260" s="31" t="str">
        <f t="shared" si="122"/>
        <v/>
      </c>
      <c r="CD260" s="31" t="str">
        <f t="shared" si="140"/>
        <v/>
      </c>
      <c r="CE260" s="31" t="str">
        <f t="shared" si="130"/>
        <v/>
      </c>
      <c r="CF260" s="31" t="str">
        <f t="shared" si="131"/>
        <v/>
      </c>
      <c r="CG260" s="31" t="str">
        <f t="shared" si="132"/>
        <v/>
      </c>
      <c r="CH260" s="32">
        <f t="shared" si="141"/>
        <v>0</v>
      </c>
      <c r="CI260" s="32">
        <f t="shared" si="134"/>
        <v>0</v>
      </c>
      <c r="CJ260" s="32">
        <f t="shared" si="124"/>
        <v>0</v>
      </c>
      <c r="CK260" s="32">
        <f t="shared" si="142"/>
        <v>0</v>
      </c>
      <c r="CL260" s="32">
        <f t="shared" si="135"/>
        <v>0</v>
      </c>
      <c r="CM260" s="32">
        <f t="shared" si="135"/>
        <v>0</v>
      </c>
      <c r="CN260" s="32">
        <f t="shared" si="135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3"/>
        <v>0</v>
      </c>
      <c r="E261" s="455">
        <f t="shared" si="138"/>
        <v>0</v>
      </c>
      <c r="F261" s="456">
        <f t="shared" si="138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7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28"/>
        <v/>
      </c>
      <c r="CB261" s="31" t="str">
        <f t="shared" si="129"/>
        <v/>
      </c>
      <c r="CC261" s="31" t="str">
        <f t="shared" si="122"/>
        <v/>
      </c>
      <c r="CD261" s="31" t="str">
        <f t="shared" si="140"/>
        <v/>
      </c>
      <c r="CE261" s="31" t="str">
        <f t="shared" si="130"/>
        <v/>
      </c>
      <c r="CF261" s="31" t="str">
        <f t="shared" si="131"/>
        <v/>
      </c>
      <c r="CG261" s="31" t="str">
        <f t="shared" si="132"/>
        <v/>
      </c>
      <c r="CH261" s="32">
        <f t="shared" si="141"/>
        <v>0</v>
      </c>
      <c r="CI261" s="32">
        <f t="shared" si="134"/>
        <v>0</v>
      </c>
      <c r="CJ261" s="32">
        <f t="shared" si="124"/>
        <v>0</v>
      </c>
      <c r="CK261" s="32">
        <f t="shared" si="142"/>
        <v>0</v>
      </c>
      <c r="CL261" s="32">
        <f t="shared" si="135"/>
        <v>0</v>
      </c>
      <c r="CM261" s="32">
        <f t="shared" si="135"/>
        <v>0</v>
      </c>
      <c r="CN261" s="32">
        <f t="shared" si="135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3"/>
        <v>0</v>
      </c>
      <c r="E262" s="455">
        <f t="shared" si="138"/>
        <v>0</v>
      </c>
      <c r="F262" s="456">
        <f t="shared" si="138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7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28"/>
        <v/>
      </c>
      <c r="CB262" s="31" t="str">
        <f t="shared" si="129"/>
        <v/>
      </c>
      <c r="CC262" s="31" t="str">
        <f t="shared" si="122"/>
        <v/>
      </c>
      <c r="CD262" s="31" t="str">
        <f t="shared" si="140"/>
        <v/>
      </c>
      <c r="CE262" s="31" t="str">
        <f t="shared" si="130"/>
        <v/>
      </c>
      <c r="CF262" s="31" t="str">
        <f t="shared" si="131"/>
        <v/>
      </c>
      <c r="CG262" s="31" t="str">
        <f t="shared" si="132"/>
        <v/>
      </c>
      <c r="CH262" s="32">
        <f t="shared" si="141"/>
        <v>0</v>
      </c>
      <c r="CI262" s="32">
        <f t="shared" si="134"/>
        <v>0</v>
      </c>
      <c r="CJ262" s="32">
        <f t="shared" si="124"/>
        <v>0</v>
      </c>
      <c r="CK262" s="32">
        <f t="shared" si="142"/>
        <v>0</v>
      </c>
      <c r="CL262" s="32">
        <f t="shared" si="135"/>
        <v>0</v>
      </c>
      <c r="CM262" s="32">
        <f t="shared" si="135"/>
        <v>0</v>
      </c>
      <c r="CN262" s="32">
        <f t="shared" si="135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3"/>
        <v>0</v>
      </c>
      <c r="E263" s="455">
        <f t="shared" si="138"/>
        <v>0</v>
      </c>
      <c r="F263" s="456">
        <f t="shared" si="138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7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28"/>
        <v/>
      </c>
      <c r="CB263" s="31" t="str">
        <f t="shared" si="129"/>
        <v/>
      </c>
      <c r="CC263" s="31" t="str">
        <f t="shared" si="122"/>
        <v/>
      </c>
      <c r="CD263" s="31" t="str">
        <f t="shared" si="140"/>
        <v/>
      </c>
      <c r="CE263" s="31" t="str">
        <f t="shared" si="130"/>
        <v/>
      </c>
      <c r="CF263" s="31" t="str">
        <f t="shared" si="131"/>
        <v/>
      </c>
      <c r="CG263" s="31" t="str">
        <f t="shared" si="132"/>
        <v/>
      </c>
      <c r="CH263" s="32">
        <f t="shared" si="141"/>
        <v>0</v>
      </c>
      <c r="CI263" s="32">
        <f t="shared" si="134"/>
        <v>0</v>
      </c>
      <c r="CJ263" s="32">
        <f t="shared" si="124"/>
        <v>0</v>
      </c>
      <c r="CK263" s="32">
        <f t="shared" si="142"/>
        <v>0</v>
      </c>
      <c r="CL263" s="32">
        <f t="shared" si="135"/>
        <v>0</v>
      </c>
      <c r="CM263" s="32">
        <f t="shared" si="135"/>
        <v>0</v>
      </c>
      <c r="CN263" s="32">
        <f t="shared" si="135"/>
        <v>0</v>
      </c>
    </row>
    <row r="264" spans="1:92" ht="16.350000000000001" customHeight="1" x14ac:dyDescent="0.2">
      <c r="A264" s="3082"/>
      <c r="B264" s="3081" t="s">
        <v>246</v>
      </c>
      <c r="C264" s="3081"/>
      <c r="D264" s="471">
        <f t="shared" si="143"/>
        <v>0</v>
      </c>
      <c r="E264" s="472">
        <f t="shared" si="138"/>
        <v>0</v>
      </c>
      <c r="F264" s="473">
        <f t="shared" si="138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181"/>
      <c r="X264" s="1182"/>
      <c r="Y264" s="1183"/>
      <c r="Z264" s="1183"/>
      <c r="AA264" s="1184"/>
      <c r="AB264" s="1182"/>
      <c r="AC264" s="1182"/>
      <c r="AD264" s="1182"/>
      <c r="AE264" s="1185"/>
      <c r="AF264" s="160" t="str">
        <f t="shared" si="127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28"/>
        <v/>
      </c>
      <c r="CB264" s="31" t="str">
        <f t="shared" si="129"/>
        <v/>
      </c>
      <c r="CC264" s="31" t="str">
        <f t="shared" si="122"/>
        <v/>
      </c>
      <c r="CD264" s="31" t="str">
        <f t="shared" si="140"/>
        <v/>
      </c>
      <c r="CE264" s="31" t="str">
        <f t="shared" si="130"/>
        <v/>
      </c>
      <c r="CF264" s="31" t="str">
        <f t="shared" si="131"/>
        <v/>
      </c>
      <c r="CG264" s="31" t="str">
        <f t="shared" si="132"/>
        <v/>
      </c>
      <c r="CH264" s="32">
        <f t="shared" si="141"/>
        <v>0</v>
      </c>
      <c r="CI264" s="32">
        <f t="shared" si="134"/>
        <v>0</v>
      </c>
      <c r="CJ264" s="32">
        <f t="shared" si="124"/>
        <v>0</v>
      </c>
      <c r="CK264" s="32">
        <f t="shared" si="142"/>
        <v>0</v>
      </c>
      <c r="CL264" s="32">
        <f t="shared" si="135"/>
        <v>0</v>
      </c>
      <c r="CM264" s="32">
        <f t="shared" si="135"/>
        <v>0</v>
      </c>
      <c r="CN264" s="32">
        <f t="shared" si="135"/>
        <v>0</v>
      </c>
    </row>
    <row r="265" spans="1:92" ht="16.350000000000001" customHeight="1" x14ac:dyDescent="0.2">
      <c r="A265" s="3142" t="s">
        <v>89</v>
      </c>
      <c r="B265" s="3143" t="s">
        <v>242</v>
      </c>
      <c r="C265" s="3144"/>
      <c r="D265" s="445">
        <f t="shared" si="143"/>
        <v>0</v>
      </c>
      <c r="E265" s="446">
        <f t="shared" si="138"/>
        <v>0</v>
      </c>
      <c r="F265" s="447">
        <f t="shared" si="138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7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28"/>
        <v/>
      </c>
      <c r="CB265" s="31" t="str">
        <f t="shared" si="129"/>
        <v/>
      </c>
      <c r="CC265" s="31" t="str">
        <f t="shared" si="122"/>
        <v/>
      </c>
      <c r="CD265" s="31" t="str">
        <f t="shared" si="140"/>
        <v/>
      </c>
      <c r="CE265" s="31" t="str">
        <f t="shared" si="130"/>
        <v/>
      </c>
      <c r="CF265" s="31" t="str">
        <f t="shared" si="131"/>
        <v/>
      </c>
      <c r="CG265" s="31" t="str">
        <f t="shared" si="132"/>
        <v/>
      </c>
      <c r="CH265" s="32">
        <f t="shared" si="141"/>
        <v>0</v>
      </c>
      <c r="CI265" s="32">
        <f t="shared" si="134"/>
        <v>0</v>
      </c>
      <c r="CJ265" s="32">
        <f t="shared" si="124"/>
        <v>0</v>
      </c>
      <c r="CK265" s="32">
        <f t="shared" si="142"/>
        <v>0</v>
      </c>
      <c r="CL265" s="32">
        <f t="shared" si="135"/>
        <v>0</v>
      </c>
      <c r="CM265" s="32">
        <f t="shared" si="135"/>
        <v>0</v>
      </c>
      <c r="CN265" s="32">
        <f t="shared" si="135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3"/>
        <v>0</v>
      </c>
      <c r="E266" s="455">
        <f t="shared" si="138"/>
        <v>0</v>
      </c>
      <c r="F266" s="456">
        <f t="shared" si="138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7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28"/>
        <v/>
      </c>
      <c r="CB266" s="31" t="str">
        <f t="shared" si="129"/>
        <v/>
      </c>
      <c r="CC266" s="31" t="str">
        <f t="shared" si="122"/>
        <v/>
      </c>
      <c r="CD266" s="31" t="str">
        <f t="shared" si="140"/>
        <v/>
      </c>
      <c r="CE266" s="31" t="str">
        <f t="shared" si="130"/>
        <v/>
      </c>
      <c r="CF266" s="31" t="str">
        <f t="shared" si="131"/>
        <v/>
      </c>
      <c r="CG266" s="31" t="str">
        <f t="shared" si="132"/>
        <v/>
      </c>
      <c r="CH266" s="32">
        <f t="shared" si="141"/>
        <v>0</v>
      </c>
      <c r="CI266" s="32">
        <f t="shared" si="134"/>
        <v>0</v>
      </c>
      <c r="CJ266" s="32">
        <f t="shared" si="124"/>
        <v>0</v>
      </c>
      <c r="CK266" s="32">
        <f t="shared" si="142"/>
        <v>0</v>
      </c>
      <c r="CL266" s="32">
        <f t="shared" si="135"/>
        <v>0</v>
      </c>
      <c r="CM266" s="32">
        <f t="shared" si="135"/>
        <v>0</v>
      </c>
      <c r="CN266" s="32">
        <f t="shared" si="135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3"/>
        <v>0</v>
      </c>
      <c r="E267" s="455">
        <f t="shared" si="138"/>
        <v>0</v>
      </c>
      <c r="F267" s="456">
        <f t="shared" si="138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7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28"/>
        <v/>
      </c>
      <c r="CB267" s="31" t="str">
        <f t="shared" si="129"/>
        <v/>
      </c>
      <c r="CC267" s="31" t="str">
        <f t="shared" ref="CC267:CC278" si="144">IF(CJ267=1,"* La consulta pertinente según condición clínica NO DEBE ser mayor al Total registrado. ","")</f>
        <v/>
      </c>
      <c r="CD267" s="31" t="str">
        <f t="shared" si="140"/>
        <v/>
      </c>
      <c r="CE267" s="31" t="str">
        <f t="shared" si="130"/>
        <v/>
      </c>
      <c r="CF267" s="31" t="str">
        <f t="shared" si="131"/>
        <v/>
      </c>
      <c r="CG267" s="31" t="str">
        <f t="shared" si="132"/>
        <v/>
      </c>
      <c r="CH267" s="32">
        <f t="shared" si="141"/>
        <v>0</v>
      </c>
      <c r="CI267" s="32">
        <f t="shared" si="134"/>
        <v>0</v>
      </c>
      <c r="CJ267" s="32">
        <f t="shared" ref="CJ267:CJ278" si="145">IF(D269&lt;Z269,1,0)</f>
        <v>0</v>
      </c>
      <c r="CK267" s="32">
        <f t="shared" si="142"/>
        <v>0</v>
      </c>
      <c r="CL267" s="32">
        <f t="shared" si="135"/>
        <v>0</v>
      </c>
      <c r="CM267" s="32">
        <f t="shared" si="135"/>
        <v>0</v>
      </c>
      <c r="CN267" s="32">
        <f t="shared" si="135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3"/>
        <v>0</v>
      </c>
      <c r="E268" s="455">
        <f t="shared" si="138"/>
        <v>0</v>
      </c>
      <c r="F268" s="456">
        <f t="shared" si="138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6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7">IF(CH268=1,"* El número de pacientes de 60 años NO DEBE Ser mayor a lo registrado en el grupo Etario 20-64 años. ","")</f>
        <v/>
      </c>
      <c r="CB268" s="31" t="str">
        <f t="shared" ref="CB268:CB278" si="148">IF(CI268=1,"* La consulta pertinente según Protocolo de Referencia NO DEBE ser mayor al Total registrado. ","")</f>
        <v/>
      </c>
      <c r="CC268" s="31" t="str">
        <f t="shared" si="144"/>
        <v/>
      </c>
      <c r="CD268" s="31" t="str">
        <f t="shared" si="140"/>
        <v/>
      </c>
      <c r="CE268" s="31" t="str">
        <f t="shared" ref="CE268:CE278" si="149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0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1">IF(AND($D268&lt;&gt;0,AE268=""),"* No olvide digitar la columna Migrantes (Digite CEROS si no tiene). ",IF($D268&lt;AE268,"* Los Migrantes NO DEBEN ser mayor al total. ",""))</f>
        <v/>
      </c>
      <c r="CH268" s="32">
        <f t="shared" si="141"/>
        <v>0</v>
      </c>
      <c r="CI268" s="32">
        <f t="shared" ref="CI268:CI278" si="152">IF(D268&lt;Y268,1,0)</f>
        <v>0</v>
      </c>
      <c r="CJ268" s="32">
        <f t="shared" si="145"/>
        <v>0</v>
      </c>
      <c r="CK268" s="32">
        <f t="shared" si="142"/>
        <v>0</v>
      </c>
      <c r="CL268" s="32">
        <f t="shared" ref="CL268:CN278" si="153">IF(AND($D268&lt;&gt;0,AC268=""),1,IF($D268&lt;AC268,1,0))</f>
        <v>0</v>
      </c>
      <c r="CM268" s="32">
        <f t="shared" si="153"/>
        <v>0</v>
      </c>
      <c r="CN268" s="32">
        <f t="shared" si="153"/>
        <v>0</v>
      </c>
    </row>
    <row r="269" spans="1:92" ht="16.350000000000001" customHeight="1" x14ac:dyDescent="0.2">
      <c r="A269" s="3082"/>
      <c r="B269" s="3081" t="s">
        <v>246</v>
      </c>
      <c r="C269" s="3081"/>
      <c r="D269" s="471">
        <f t="shared" si="143"/>
        <v>0</v>
      </c>
      <c r="E269" s="472">
        <f t="shared" si="138"/>
        <v>0</v>
      </c>
      <c r="F269" s="473">
        <f t="shared" si="138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181"/>
      <c r="X269" s="1182"/>
      <c r="Y269" s="1183"/>
      <c r="Z269" s="1183"/>
      <c r="AA269" s="1184"/>
      <c r="AB269" s="1182"/>
      <c r="AC269" s="1182"/>
      <c r="AD269" s="1182"/>
      <c r="AE269" s="1185"/>
      <c r="AF269" s="160" t="str">
        <f t="shared" si="146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7"/>
        <v/>
      </c>
      <c r="CB269" s="31" t="str">
        <f t="shared" si="148"/>
        <v/>
      </c>
      <c r="CC269" s="31" t="str">
        <f t="shared" si="144"/>
        <v/>
      </c>
      <c r="CD269" s="31" t="str">
        <f t="shared" si="140"/>
        <v/>
      </c>
      <c r="CE269" s="31" t="str">
        <f t="shared" si="149"/>
        <v/>
      </c>
      <c r="CF269" s="31" t="str">
        <f t="shared" si="150"/>
        <v/>
      </c>
      <c r="CG269" s="31" t="str">
        <f t="shared" si="151"/>
        <v/>
      </c>
      <c r="CH269" s="32">
        <f t="shared" si="141"/>
        <v>0</v>
      </c>
      <c r="CI269" s="32">
        <f t="shared" si="152"/>
        <v>0</v>
      </c>
      <c r="CJ269" s="32">
        <f t="shared" si="145"/>
        <v>0</v>
      </c>
      <c r="CK269" s="32">
        <f t="shared" si="142"/>
        <v>0</v>
      </c>
      <c r="CL269" s="32">
        <f t="shared" si="153"/>
        <v>0</v>
      </c>
      <c r="CM269" s="32">
        <f t="shared" si="153"/>
        <v>0</v>
      </c>
      <c r="CN269" s="32">
        <f t="shared" si="153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070">
        <f t="shared" si="143"/>
        <v>0</v>
      </c>
      <c r="E270" s="1203">
        <f t="shared" si="138"/>
        <v>0</v>
      </c>
      <c r="F270" s="1204">
        <f t="shared" si="138"/>
        <v>0</v>
      </c>
      <c r="G270" s="1205"/>
      <c r="H270" s="1206"/>
      <c r="I270" s="1207"/>
      <c r="J270" s="1206"/>
      <c r="K270" s="1207"/>
      <c r="L270" s="1206"/>
      <c r="M270" s="1207"/>
      <c r="N270" s="1206"/>
      <c r="O270" s="1207"/>
      <c r="P270" s="1206"/>
      <c r="Q270" s="1207"/>
      <c r="R270" s="1206"/>
      <c r="S270" s="1207"/>
      <c r="T270" s="1206"/>
      <c r="U270" s="1207"/>
      <c r="V270" s="1208"/>
      <c r="W270" s="1209"/>
      <c r="X270" s="1210"/>
      <c r="Y270" s="1210"/>
      <c r="Z270" s="1211"/>
      <c r="AA270" s="1052"/>
      <c r="AB270" s="434"/>
      <c r="AC270" s="434"/>
      <c r="AD270" s="434"/>
      <c r="AE270" s="432"/>
      <c r="AF270" s="160" t="str">
        <f t="shared" si="146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7"/>
        <v/>
      </c>
      <c r="CB270" s="31" t="str">
        <f t="shared" si="148"/>
        <v/>
      </c>
      <c r="CC270" s="31" t="str">
        <f t="shared" si="144"/>
        <v/>
      </c>
      <c r="CD270" s="31" t="str">
        <f t="shared" si="140"/>
        <v/>
      </c>
      <c r="CE270" s="31" t="str">
        <f t="shared" si="149"/>
        <v/>
      </c>
      <c r="CF270" s="31" t="str">
        <f t="shared" si="150"/>
        <v/>
      </c>
      <c r="CG270" s="31" t="str">
        <f t="shared" si="151"/>
        <v/>
      </c>
      <c r="CH270" s="32">
        <f t="shared" si="141"/>
        <v>0</v>
      </c>
      <c r="CI270" s="32">
        <f t="shared" si="152"/>
        <v>0</v>
      </c>
      <c r="CJ270" s="32">
        <f t="shared" si="145"/>
        <v>0</v>
      </c>
      <c r="CK270" s="32">
        <f t="shared" si="142"/>
        <v>0</v>
      </c>
      <c r="CL270" s="32">
        <f t="shared" si="153"/>
        <v>0</v>
      </c>
      <c r="CM270" s="32">
        <f t="shared" si="153"/>
        <v>0</v>
      </c>
      <c r="CN270" s="32">
        <f t="shared" si="153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3"/>
        <v>0</v>
      </c>
      <c r="E271" s="1212">
        <f t="shared" si="138"/>
        <v>0</v>
      </c>
      <c r="F271" s="1213">
        <f t="shared" si="138"/>
        <v>0</v>
      </c>
      <c r="G271" s="1214"/>
      <c r="H271" s="1215"/>
      <c r="I271" s="1216"/>
      <c r="J271" s="1215"/>
      <c r="K271" s="1216"/>
      <c r="L271" s="1215"/>
      <c r="M271" s="1216"/>
      <c r="N271" s="1215"/>
      <c r="O271" s="1216"/>
      <c r="P271" s="1215"/>
      <c r="Q271" s="1216"/>
      <c r="R271" s="1215"/>
      <c r="S271" s="1216"/>
      <c r="T271" s="1215"/>
      <c r="U271" s="1216"/>
      <c r="V271" s="1217"/>
      <c r="W271" s="1218"/>
      <c r="X271" s="1219"/>
      <c r="Y271" s="1220"/>
      <c r="Z271" s="535"/>
      <c r="AA271" s="459"/>
      <c r="AB271" s="462"/>
      <c r="AC271" s="462"/>
      <c r="AD271" s="462"/>
      <c r="AE271" s="458"/>
      <c r="AF271" s="160" t="str">
        <f t="shared" si="146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7"/>
        <v/>
      </c>
      <c r="CB271" s="31" t="str">
        <f t="shared" si="148"/>
        <v/>
      </c>
      <c r="CC271" s="31" t="str">
        <f t="shared" si="144"/>
        <v/>
      </c>
      <c r="CD271" s="31" t="str">
        <f t="shared" si="140"/>
        <v/>
      </c>
      <c r="CE271" s="31" t="str">
        <f t="shared" si="149"/>
        <v/>
      </c>
      <c r="CF271" s="31" t="str">
        <f t="shared" si="150"/>
        <v/>
      </c>
      <c r="CG271" s="31" t="str">
        <f t="shared" si="151"/>
        <v/>
      </c>
      <c r="CH271" s="32">
        <f t="shared" si="141"/>
        <v>0</v>
      </c>
      <c r="CI271" s="32">
        <f t="shared" si="152"/>
        <v>0</v>
      </c>
      <c r="CJ271" s="32">
        <f t="shared" si="145"/>
        <v>0</v>
      </c>
      <c r="CK271" s="32">
        <f t="shared" si="142"/>
        <v>0</v>
      </c>
      <c r="CL271" s="32">
        <f t="shared" si="153"/>
        <v>0</v>
      </c>
      <c r="CM271" s="32">
        <f t="shared" si="153"/>
        <v>0</v>
      </c>
      <c r="CN271" s="32">
        <f t="shared" si="153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3"/>
        <v>0</v>
      </c>
      <c r="E272" s="1212">
        <f t="shared" si="138"/>
        <v>0</v>
      </c>
      <c r="F272" s="1213">
        <f t="shared" si="138"/>
        <v>0</v>
      </c>
      <c r="G272" s="1214"/>
      <c r="H272" s="1215"/>
      <c r="I272" s="1216"/>
      <c r="J272" s="1215"/>
      <c r="K272" s="1216"/>
      <c r="L272" s="1215"/>
      <c r="M272" s="1216"/>
      <c r="N272" s="1215"/>
      <c r="O272" s="1216"/>
      <c r="P272" s="1215"/>
      <c r="Q272" s="1216"/>
      <c r="R272" s="1215"/>
      <c r="S272" s="1216"/>
      <c r="T272" s="1215"/>
      <c r="U272" s="1216"/>
      <c r="V272" s="1217"/>
      <c r="W272" s="1218"/>
      <c r="X272" s="1219"/>
      <c r="Y272" s="1220"/>
      <c r="Z272" s="535"/>
      <c r="AA272" s="459"/>
      <c r="AB272" s="462"/>
      <c r="AC272" s="462"/>
      <c r="AD272" s="462"/>
      <c r="AE272" s="458"/>
      <c r="AF272" s="160" t="str">
        <f t="shared" si="146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7"/>
        <v/>
      </c>
      <c r="CB272" s="31" t="str">
        <f t="shared" si="148"/>
        <v/>
      </c>
      <c r="CC272" s="31" t="str">
        <f t="shared" si="144"/>
        <v/>
      </c>
      <c r="CD272" s="31" t="str">
        <f t="shared" si="140"/>
        <v/>
      </c>
      <c r="CE272" s="31" t="str">
        <f t="shared" si="149"/>
        <v/>
      </c>
      <c r="CF272" s="31" t="str">
        <f t="shared" si="150"/>
        <v/>
      </c>
      <c r="CG272" s="31" t="str">
        <f t="shared" si="151"/>
        <v/>
      </c>
      <c r="CH272" s="32">
        <f t="shared" si="141"/>
        <v>0</v>
      </c>
      <c r="CI272" s="32">
        <f t="shared" si="152"/>
        <v>0</v>
      </c>
      <c r="CJ272" s="32">
        <f t="shared" si="145"/>
        <v>0</v>
      </c>
      <c r="CK272" s="32">
        <f t="shared" si="142"/>
        <v>0</v>
      </c>
      <c r="CL272" s="32">
        <f t="shared" si="153"/>
        <v>0</v>
      </c>
      <c r="CM272" s="32">
        <f t="shared" si="153"/>
        <v>0</v>
      </c>
      <c r="CN272" s="32">
        <f t="shared" si="153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3"/>
        <v>0</v>
      </c>
      <c r="E273" s="1212">
        <f t="shared" si="138"/>
        <v>0</v>
      </c>
      <c r="F273" s="1213">
        <f t="shared" si="138"/>
        <v>0</v>
      </c>
      <c r="G273" s="1221"/>
      <c r="H273" s="1222"/>
      <c r="I273" s="1223"/>
      <c r="J273" s="1222"/>
      <c r="K273" s="1223"/>
      <c r="L273" s="1222"/>
      <c r="M273" s="1223"/>
      <c r="N273" s="1222"/>
      <c r="O273" s="1223"/>
      <c r="P273" s="1222"/>
      <c r="Q273" s="1223"/>
      <c r="R273" s="1222"/>
      <c r="S273" s="1223"/>
      <c r="T273" s="1222"/>
      <c r="U273" s="1223"/>
      <c r="V273" s="1224"/>
      <c r="W273" s="1225"/>
      <c r="X273" s="1226"/>
      <c r="Y273" s="1220"/>
      <c r="Z273" s="535"/>
      <c r="AA273" s="1225"/>
      <c r="AB273" s="1226"/>
      <c r="AC273" s="1226"/>
      <c r="AD273" s="1226"/>
      <c r="AE273" s="1227"/>
      <c r="AF273" s="160" t="str">
        <f t="shared" si="146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7"/>
        <v/>
      </c>
      <c r="CB273" s="31" t="str">
        <f t="shared" si="148"/>
        <v/>
      </c>
      <c r="CC273" s="31" t="str">
        <f t="shared" si="144"/>
        <v/>
      </c>
      <c r="CD273" s="31" t="str">
        <f t="shared" si="140"/>
        <v/>
      </c>
      <c r="CE273" s="31" t="str">
        <f t="shared" si="149"/>
        <v/>
      </c>
      <c r="CF273" s="31" t="str">
        <f t="shared" si="150"/>
        <v/>
      </c>
      <c r="CG273" s="31" t="str">
        <f t="shared" si="151"/>
        <v/>
      </c>
      <c r="CH273" s="32">
        <f t="shared" si="141"/>
        <v>0</v>
      </c>
      <c r="CI273" s="32">
        <f t="shared" si="152"/>
        <v>0</v>
      </c>
      <c r="CJ273" s="32">
        <f t="shared" si="145"/>
        <v>0</v>
      </c>
      <c r="CK273" s="32">
        <f t="shared" si="142"/>
        <v>0</v>
      </c>
      <c r="CL273" s="32">
        <f t="shared" si="153"/>
        <v>0</v>
      </c>
      <c r="CM273" s="32">
        <f t="shared" si="153"/>
        <v>0</v>
      </c>
      <c r="CN273" s="32">
        <f t="shared" si="153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3"/>
        <v>0</v>
      </c>
      <c r="E274" s="1228">
        <f t="shared" si="138"/>
        <v>0</v>
      </c>
      <c r="F274" s="1229">
        <f t="shared" si="138"/>
        <v>0</v>
      </c>
      <c r="G274" s="1230"/>
      <c r="H274" s="1231"/>
      <c r="I274" s="1232"/>
      <c r="J274" s="1231"/>
      <c r="K274" s="1232"/>
      <c r="L274" s="1231"/>
      <c r="M274" s="1232"/>
      <c r="N274" s="1231"/>
      <c r="O274" s="1232"/>
      <c r="P274" s="1231"/>
      <c r="Q274" s="1232"/>
      <c r="R274" s="1231"/>
      <c r="S274" s="1232"/>
      <c r="T274" s="1231"/>
      <c r="U274" s="1230"/>
      <c r="V274" s="1233"/>
      <c r="W274" s="539"/>
      <c r="X274" s="540"/>
      <c r="Y274" s="1234"/>
      <c r="Z274" s="542"/>
      <c r="AA274" s="539"/>
      <c r="AB274" s="540"/>
      <c r="AC274" s="540"/>
      <c r="AD274" s="540"/>
      <c r="AE274" s="543"/>
      <c r="AF274" s="160" t="str">
        <f t="shared" si="146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7"/>
        <v/>
      </c>
      <c r="CB274" s="31" t="str">
        <f t="shared" si="148"/>
        <v/>
      </c>
      <c r="CC274" s="31" t="str">
        <f t="shared" si="144"/>
        <v/>
      </c>
      <c r="CD274" s="31" t="str">
        <f t="shared" si="140"/>
        <v/>
      </c>
      <c r="CE274" s="31" t="str">
        <f t="shared" si="149"/>
        <v/>
      </c>
      <c r="CF274" s="31" t="str">
        <f t="shared" si="150"/>
        <v/>
      </c>
      <c r="CG274" s="31" t="str">
        <f t="shared" si="151"/>
        <v/>
      </c>
      <c r="CH274" s="32">
        <f t="shared" si="141"/>
        <v>0</v>
      </c>
      <c r="CI274" s="32">
        <f t="shared" si="152"/>
        <v>0</v>
      </c>
      <c r="CJ274" s="32">
        <f t="shared" si="145"/>
        <v>0</v>
      </c>
      <c r="CK274" s="32">
        <f t="shared" si="142"/>
        <v>0</v>
      </c>
      <c r="CL274" s="32">
        <f t="shared" si="153"/>
        <v>0</v>
      </c>
      <c r="CM274" s="32">
        <f t="shared" si="153"/>
        <v>0</v>
      </c>
      <c r="CN274" s="32">
        <f t="shared" si="153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154</v>
      </c>
      <c r="E275" s="544">
        <f t="shared" si="138"/>
        <v>54</v>
      </c>
      <c r="F275" s="545">
        <f t="shared" si="138"/>
        <v>100</v>
      </c>
      <c r="G275" s="445">
        <f>+G205+G210+G215+G220+G225+G230+G235+G240+G260+G265+G270</f>
        <v>2</v>
      </c>
      <c r="H275" s="545">
        <f t="shared" ref="H275:P278" si="154">+H205+H210+H215+H220+H225+H230+H235+H240+H260+H265+H270</f>
        <v>1</v>
      </c>
      <c r="I275" s="546">
        <f t="shared" si="154"/>
        <v>1</v>
      </c>
      <c r="J275" s="545">
        <f t="shared" si="154"/>
        <v>0</v>
      </c>
      <c r="K275" s="546">
        <f t="shared" si="154"/>
        <v>1</v>
      </c>
      <c r="L275" s="545">
        <f t="shared" si="154"/>
        <v>0</v>
      </c>
      <c r="M275" s="546">
        <f t="shared" si="154"/>
        <v>3</v>
      </c>
      <c r="N275" s="545">
        <f t="shared" si="154"/>
        <v>0</v>
      </c>
      <c r="O275" s="546">
        <f t="shared" si="154"/>
        <v>1</v>
      </c>
      <c r="P275" s="545">
        <f>+P205+P210+P215+P220+P225+P230+P235+P240+P260+P265+P270</f>
        <v>3</v>
      </c>
      <c r="Q275" s="445">
        <f t="shared" ref="Q275:V278" si="155">+Q205+Q210+Q215+Q220+Q225+Q230+Q235+Q240+Q245+Q250+Q255+Q260+Q265+Q270</f>
        <v>11</v>
      </c>
      <c r="R275" s="547">
        <f t="shared" si="155"/>
        <v>13</v>
      </c>
      <c r="S275" s="445">
        <f t="shared" si="155"/>
        <v>32</v>
      </c>
      <c r="T275" s="547">
        <f t="shared" si="155"/>
        <v>72</v>
      </c>
      <c r="U275" s="445">
        <f t="shared" si="155"/>
        <v>3</v>
      </c>
      <c r="V275" s="548">
        <f t="shared" si="155"/>
        <v>11</v>
      </c>
      <c r="W275" s="546">
        <f>+W205+W210+W215+W220+W225+W240+W245+W250+W255+W260+W265+W270</f>
        <v>2</v>
      </c>
      <c r="X275" s="544">
        <f>+X205+X210+X215+X225+X240+X245+X250+X255+X260+X265+X270</f>
        <v>3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6">+AA205+AA210+AA215+AA220+AA225+AA230+AA235+AA240+AA245+AA250+AA255+AA260+AA265+AA270</f>
        <v>0</v>
      </c>
      <c r="AB275" s="544">
        <f t="shared" si="156"/>
        <v>0</v>
      </c>
      <c r="AC275" s="546">
        <f t="shared" si="156"/>
        <v>0</v>
      </c>
      <c r="AD275" s="546">
        <f t="shared" si="156"/>
        <v>0</v>
      </c>
      <c r="AE275" s="545">
        <f t="shared" si="156"/>
        <v>0</v>
      </c>
      <c r="AF275" s="160" t="str">
        <f t="shared" si="146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7"/>
        <v/>
      </c>
      <c r="CB275" s="31" t="str">
        <f t="shared" si="148"/>
        <v/>
      </c>
      <c r="CC275" s="31" t="str">
        <f t="shared" si="144"/>
        <v/>
      </c>
      <c r="CD275" s="31" t="str">
        <f t="shared" si="140"/>
        <v/>
      </c>
      <c r="CE275" s="31" t="str">
        <f t="shared" si="149"/>
        <v/>
      </c>
      <c r="CF275" s="31" t="str">
        <f t="shared" si="150"/>
        <v/>
      </c>
      <c r="CG275" s="31" t="str">
        <f t="shared" si="151"/>
        <v/>
      </c>
      <c r="CH275" s="32">
        <f t="shared" si="141"/>
        <v>0</v>
      </c>
      <c r="CI275" s="32">
        <f t="shared" si="152"/>
        <v>0</v>
      </c>
      <c r="CJ275" s="32">
        <f t="shared" si="145"/>
        <v>0</v>
      </c>
      <c r="CK275" s="32">
        <f t="shared" si="142"/>
        <v>0</v>
      </c>
      <c r="CL275" s="32">
        <f t="shared" si="153"/>
        <v>0</v>
      </c>
      <c r="CM275" s="32">
        <f t="shared" si="153"/>
        <v>0</v>
      </c>
      <c r="CN275" s="32">
        <f t="shared" si="153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514</v>
      </c>
      <c r="E276" s="549">
        <f t="shared" si="138"/>
        <v>182</v>
      </c>
      <c r="F276" s="550">
        <f t="shared" si="138"/>
        <v>332</v>
      </c>
      <c r="G276" s="454">
        <f>+G206+G211+G216+G221+G226+G231+G236+G241+G261+G266+G271</f>
        <v>10</v>
      </c>
      <c r="H276" s="550">
        <f t="shared" si="154"/>
        <v>9</v>
      </c>
      <c r="I276" s="551">
        <f t="shared" si="154"/>
        <v>9</v>
      </c>
      <c r="J276" s="550">
        <f t="shared" si="154"/>
        <v>1</v>
      </c>
      <c r="K276" s="551">
        <f t="shared" si="154"/>
        <v>5</v>
      </c>
      <c r="L276" s="550">
        <f t="shared" si="154"/>
        <v>2</v>
      </c>
      <c r="M276" s="551">
        <f t="shared" si="154"/>
        <v>4</v>
      </c>
      <c r="N276" s="550">
        <f t="shared" si="154"/>
        <v>8</v>
      </c>
      <c r="O276" s="551">
        <f t="shared" si="154"/>
        <v>30</v>
      </c>
      <c r="P276" s="550">
        <f t="shared" si="154"/>
        <v>33</v>
      </c>
      <c r="Q276" s="454">
        <f t="shared" si="155"/>
        <v>51</v>
      </c>
      <c r="R276" s="552">
        <f t="shared" si="155"/>
        <v>76</v>
      </c>
      <c r="S276" s="454">
        <f t="shared" si="155"/>
        <v>62</v>
      </c>
      <c r="T276" s="552">
        <f t="shared" si="155"/>
        <v>164</v>
      </c>
      <c r="U276" s="454">
        <f t="shared" si="155"/>
        <v>11</v>
      </c>
      <c r="V276" s="553">
        <f t="shared" si="155"/>
        <v>39</v>
      </c>
      <c r="W276" s="551">
        <f>+W206+W211+W216+W221+W226+W241+W246+W251+W256+W261+W266+W271</f>
        <v>4</v>
      </c>
      <c r="X276" s="549">
        <f>+X206+X211+X216+X226+X241+X246+X251+X256+X261+X266+X271</f>
        <v>4</v>
      </c>
      <c r="Y276" s="554"/>
      <c r="Z276" s="555"/>
      <c r="AA276" s="551">
        <f t="shared" si="156"/>
        <v>0</v>
      </c>
      <c r="AB276" s="549">
        <f t="shared" si="156"/>
        <v>0</v>
      </c>
      <c r="AC276" s="551">
        <f t="shared" si="156"/>
        <v>0</v>
      </c>
      <c r="AD276" s="551">
        <f t="shared" si="156"/>
        <v>0</v>
      </c>
      <c r="AE276" s="550">
        <f t="shared" si="156"/>
        <v>0</v>
      </c>
      <c r="AF276" s="160" t="str">
        <f t="shared" si="146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7"/>
        <v/>
      </c>
      <c r="CB276" s="31" t="str">
        <f t="shared" si="148"/>
        <v/>
      </c>
      <c r="CC276" s="31" t="str">
        <f t="shared" si="144"/>
        <v/>
      </c>
      <c r="CD276" s="31" t="str">
        <f t="shared" si="140"/>
        <v/>
      </c>
      <c r="CE276" s="31" t="str">
        <f t="shared" si="149"/>
        <v/>
      </c>
      <c r="CF276" s="31" t="str">
        <f t="shared" si="150"/>
        <v/>
      </c>
      <c r="CG276" s="31" t="str">
        <f t="shared" si="151"/>
        <v/>
      </c>
      <c r="CH276" s="32">
        <f t="shared" si="141"/>
        <v>0</v>
      </c>
      <c r="CI276" s="32">
        <f t="shared" si="152"/>
        <v>0</v>
      </c>
      <c r="CJ276" s="32">
        <f t="shared" si="145"/>
        <v>0</v>
      </c>
      <c r="CK276" s="32">
        <f t="shared" si="142"/>
        <v>0</v>
      </c>
      <c r="CL276" s="32">
        <f t="shared" si="153"/>
        <v>0</v>
      </c>
      <c r="CM276" s="32">
        <f t="shared" si="153"/>
        <v>0</v>
      </c>
      <c r="CN276" s="32">
        <f t="shared" si="153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152</v>
      </c>
      <c r="E277" s="549">
        <f t="shared" si="138"/>
        <v>49</v>
      </c>
      <c r="F277" s="550">
        <f t="shared" si="138"/>
        <v>103</v>
      </c>
      <c r="G277" s="454">
        <f>+G207+G212+G217+G222+G227+G232+G237+G242+G262+G267+G272</f>
        <v>2</v>
      </c>
      <c r="H277" s="550">
        <f t="shared" si="154"/>
        <v>2</v>
      </c>
      <c r="I277" s="551">
        <f t="shared" si="154"/>
        <v>1</v>
      </c>
      <c r="J277" s="550">
        <f t="shared" si="154"/>
        <v>0</v>
      </c>
      <c r="K277" s="551">
        <f t="shared" si="154"/>
        <v>3</v>
      </c>
      <c r="L277" s="550">
        <f t="shared" si="154"/>
        <v>0</v>
      </c>
      <c r="M277" s="551">
        <f t="shared" si="154"/>
        <v>2</v>
      </c>
      <c r="N277" s="550">
        <f t="shared" si="154"/>
        <v>0</v>
      </c>
      <c r="O277" s="551">
        <f t="shared" si="154"/>
        <v>1</v>
      </c>
      <c r="P277" s="550">
        <f t="shared" si="154"/>
        <v>4</v>
      </c>
      <c r="Q277" s="454">
        <f t="shared" si="155"/>
        <v>8</v>
      </c>
      <c r="R277" s="552">
        <f t="shared" si="155"/>
        <v>6</v>
      </c>
      <c r="S277" s="454">
        <f t="shared" si="155"/>
        <v>28</v>
      </c>
      <c r="T277" s="552">
        <f t="shared" si="155"/>
        <v>78</v>
      </c>
      <c r="U277" s="454">
        <f t="shared" si="155"/>
        <v>4</v>
      </c>
      <c r="V277" s="553">
        <f t="shared" si="155"/>
        <v>13</v>
      </c>
      <c r="W277" s="551">
        <f>+W207+W212+W217+W222+W227+W242+W247+W252+W257+W262+W267+W272</f>
        <v>2</v>
      </c>
      <c r="X277" s="549">
        <f>+X207+X212+X217+X227+X242+X247+X252+X257+X262+X267+X272</f>
        <v>3</v>
      </c>
      <c r="Y277" s="554"/>
      <c r="Z277" s="555"/>
      <c r="AA277" s="551">
        <f t="shared" si="156"/>
        <v>0</v>
      </c>
      <c r="AB277" s="549">
        <f t="shared" si="156"/>
        <v>0</v>
      </c>
      <c r="AC277" s="551">
        <f t="shared" si="156"/>
        <v>0</v>
      </c>
      <c r="AD277" s="551">
        <f t="shared" si="156"/>
        <v>0</v>
      </c>
      <c r="AE277" s="550">
        <f t="shared" si="156"/>
        <v>0</v>
      </c>
      <c r="AF277" s="160" t="str">
        <f t="shared" si="146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7"/>
        <v/>
      </c>
      <c r="CB277" s="31" t="str">
        <f t="shared" si="148"/>
        <v/>
      </c>
      <c r="CC277" s="31" t="str">
        <f t="shared" si="144"/>
        <v/>
      </c>
      <c r="CD277" s="31" t="str">
        <f t="shared" si="140"/>
        <v/>
      </c>
      <c r="CE277" s="31" t="str">
        <f t="shared" si="149"/>
        <v/>
      </c>
      <c r="CF277" s="31" t="str">
        <f t="shared" si="150"/>
        <v/>
      </c>
      <c r="CG277" s="31" t="str">
        <f t="shared" si="151"/>
        <v/>
      </c>
      <c r="CH277" s="32">
        <f t="shared" si="141"/>
        <v>0</v>
      </c>
      <c r="CI277" s="32">
        <f t="shared" si="152"/>
        <v>0</v>
      </c>
      <c r="CJ277" s="32">
        <f t="shared" si="145"/>
        <v>0</v>
      </c>
      <c r="CK277" s="32">
        <f t="shared" si="142"/>
        <v>0</v>
      </c>
      <c r="CL277" s="32">
        <f t="shared" si="153"/>
        <v>0</v>
      </c>
      <c r="CM277" s="32">
        <f t="shared" si="153"/>
        <v>0</v>
      </c>
      <c r="CN277" s="32">
        <f t="shared" si="153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111</v>
      </c>
      <c r="E278" s="549">
        <f t="shared" si="138"/>
        <v>38</v>
      </c>
      <c r="F278" s="550">
        <f t="shared" si="138"/>
        <v>73</v>
      </c>
      <c r="G278" s="454">
        <f>+G208+G213+G218+G223+G228+G233+G238+G243+G263+G268+G273</f>
        <v>0</v>
      </c>
      <c r="H278" s="550">
        <f t="shared" si="154"/>
        <v>0</v>
      </c>
      <c r="I278" s="551">
        <f t="shared" si="154"/>
        <v>1</v>
      </c>
      <c r="J278" s="550">
        <f t="shared" si="154"/>
        <v>1</v>
      </c>
      <c r="K278" s="551">
        <f t="shared" si="154"/>
        <v>1</v>
      </c>
      <c r="L278" s="550">
        <f t="shared" si="154"/>
        <v>0</v>
      </c>
      <c r="M278" s="551">
        <f t="shared" si="154"/>
        <v>0</v>
      </c>
      <c r="N278" s="550">
        <f t="shared" si="154"/>
        <v>0</v>
      </c>
      <c r="O278" s="551">
        <f t="shared" si="154"/>
        <v>4</v>
      </c>
      <c r="P278" s="550">
        <f t="shared" si="154"/>
        <v>6</v>
      </c>
      <c r="Q278" s="454">
        <f t="shared" si="155"/>
        <v>5</v>
      </c>
      <c r="R278" s="552">
        <f t="shared" si="155"/>
        <v>6</v>
      </c>
      <c r="S278" s="454">
        <f t="shared" si="155"/>
        <v>20</v>
      </c>
      <c r="T278" s="552">
        <f t="shared" si="155"/>
        <v>46</v>
      </c>
      <c r="U278" s="454">
        <f t="shared" si="155"/>
        <v>7</v>
      </c>
      <c r="V278" s="553">
        <f t="shared" si="155"/>
        <v>14</v>
      </c>
      <c r="W278" s="551">
        <f>+W208+W213+W218+W223+W228+W243+W248+W253+W258+W263+W268+W273</f>
        <v>3</v>
      </c>
      <c r="X278" s="549">
        <f>+X208+X213+X218+X228+X243+X248+X253+X258+X263+X268+X273</f>
        <v>1</v>
      </c>
      <c r="Y278" s="554"/>
      <c r="Z278" s="555"/>
      <c r="AA278" s="551">
        <f t="shared" si="156"/>
        <v>0</v>
      </c>
      <c r="AB278" s="549">
        <f t="shared" si="156"/>
        <v>0</v>
      </c>
      <c r="AC278" s="551">
        <f t="shared" si="156"/>
        <v>0</v>
      </c>
      <c r="AD278" s="551">
        <f t="shared" si="156"/>
        <v>0</v>
      </c>
      <c r="AE278" s="550">
        <f t="shared" si="156"/>
        <v>0</v>
      </c>
      <c r="AF278" s="160" t="str">
        <f t="shared" si="146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7"/>
        <v/>
      </c>
      <c r="CB278" s="31" t="str">
        <f t="shared" si="148"/>
        <v/>
      </c>
      <c r="CC278" s="31" t="str">
        <f t="shared" si="144"/>
        <v/>
      </c>
      <c r="CD278" s="31" t="str">
        <f t="shared" si="140"/>
        <v/>
      </c>
      <c r="CE278" s="31" t="str">
        <f t="shared" si="149"/>
        <v/>
      </c>
      <c r="CF278" s="31" t="str">
        <f t="shared" si="150"/>
        <v/>
      </c>
      <c r="CG278" s="31" t="str">
        <f t="shared" si="151"/>
        <v/>
      </c>
      <c r="CH278" s="32">
        <f t="shared" si="141"/>
        <v>0</v>
      </c>
      <c r="CI278" s="32">
        <f t="shared" si="152"/>
        <v>0</v>
      </c>
      <c r="CJ278" s="32">
        <f t="shared" si="145"/>
        <v>0</v>
      </c>
      <c r="CK278" s="32">
        <f t="shared" si="142"/>
        <v>0</v>
      </c>
      <c r="CL278" s="32">
        <f t="shared" si="153"/>
        <v>0</v>
      </c>
      <c r="CM278" s="32">
        <f t="shared" si="153"/>
        <v>0</v>
      </c>
      <c r="CN278" s="32">
        <f t="shared" si="153"/>
        <v>0</v>
      </c>
    </row>
    <row r="279" spans="1:92" ht="16.350000000000001" customHeight="1" x14ac:dyDescent="0.2">
      <c r="A279" s="3141"/>
      <c r="B279" s="2365" t="s">
        <v>246</v>
      </c>
      <c r="C279" s="2365"/>
      <c r="D279" s="471">
        <f>SUM(E279+F279)</f>
        <v>0</v>
      </c>
      <c r="E279" s="556">
        <f t="shared" si="138"/>
        <v>0</v>
      </c>
      <c r="F279" s="557">
        <f t="shared" si="138"/>
        <v>0</v>
      </c>
      <c r="G279" s="1235">
        <f>SUM(G209+G214+G219+G224+G229+G234+G239+G244+G264+G269+G274)</f>
        <v>0</v>
      </c>
      <c r="H279" s="1236">
        <f t="shared" ref="H279:P279" si="157">SUM(H209+H214+H219+H224+H229+H234+H239+H244+H264+H269+H274)</f>
        <v>0</v>
      </c>
      <c r="I279" s="1235">
        <f t="shared" si="157"/>
        <v>0</v>
      </c>
      <c r="J279" s="1236">
        <f t="shared" si="157"/>
        <v>0</v>
      </c>
      <c r="K279" s="1235">
        <f t="shared" si="157"/>
        <v>0</v>
      </c>
      <c r="L279" s="1236">
        <f t="shared" si="157"/>
        <v>0</v>
      </c>
      <c r="M279" s="1235">
        <f t="shared" si="157"/>
        <v>0</v>
      </c>
      <c r="N279" s="1236">
        <f>SUM(N209+N214+N219+N224+N229+N234+N239+N244+N264+N269+N274)</f>
        <v>0</v>
      </c>
      <c r="O279" s="1235">
        <f t="shared" si="157"/>
        <v>0</v>
      </c>
      <c r="P279" s="1236">
        <f t="shared" si="157"/>
        <v>0</v>
      </c>
      <c r="Q279" s="1187">
        <f t="shared" ref="Q279:V279" si="158">SUM(Q209+Q214+Q219+Q224+Q229+Q234+Q239+Q244+Q249+Q254+Q259+Q264+Q269+Q274)</f>
        <v>0</v>
      </c>
      <c r="R279" s="1237">
        <f t="shared" si="158"/>
        <v>0</v>
      </c>
      <c r="S279" s="1187">
        <f t="shared" si="158"/>
        <v>0</v>
      </c>
      <c r="T279" s="1237">
        <f t="shared" si="158"/>
        <v>0</v>
      </c>
      <c r="U279" s="1187">
        <f t="shared" si="158"/>
        <v>0</v>
      </c>
      <c r="V279" s="1238">
        <f t="shared" si="158"/>
        <v>0</v>
      </c>
      <c r="W279" s="1235">
        <f>SUM(W209+W213+W218+W228+W243+W248+W253+W263+W268+W274)</f>
        <v>3</v>
      </c>
      <c r="X279" s="1239">
        <f>SUM(X209+X213+X218+X228+X243+X248+X253+X263+X268+X274)</f>
        <v>1</v>
      </c>
      <c r="Y279" s="1240"/>
      <c r="Z279" s="1241"/>
      <c r="AA279" s="1235">
        <f t="shared" ref="AA279:AE279" si="159">SUM(AA209+AA214+AA219+AA224+AA229+AA234+AA239+AA244+AA249+AA254+AA259+AA264+AA269+AA274)</f>
        <v>0</v>
      </c>
      <c r="AB279" s="1239">
        <f t="shared" si="159"/>
        <v>0</v>
      </c>
      <c r="AC279" s="1235">
        <f t="shared" si="159"/>
        <v>0</v>
      </c>
      <c r="AD279" s="1235">
        <f t="shared" si="159"/>
        <v>0</v>
      </c>
      <c r="AE279" s="1236">
        <f t="shared" si="159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3107" t="s">
        <v>31</v>
      </c>
      <c r="B281" s="2340"/>
      <c r="C281" s="2341"/>
      <c r="D281" s="3140" t="s">
        <v>4</v>
      </c>
      <c r="E281" s="2349"/>
      <c r="F281" s="2350"/>
      <c r="G281" s="3088" t="s">
        <v>56</v>
      </c>
      <c r="H281" s="3090"/>
      <c r="I281" s="3090"/>
      <c r="J281" s="3090"/>
      <c r="K281" s="3090"/>
      <c r="L281" s="3090"/>
      <c r="M281" s="3090"/>
      <c r="N281" s="3093"/>
      <c r="O281" s="2356" t="s">
        <v>6</v>
      </c>
      <c r="P281" s="3083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91"/>
      <c r="E282" s="2701"/>
      <c r="F282" s="2702"/>
      <c r="G282" s="3083" t="s">
        <v>222</v>
      </c>
      <c r="H282" s="3083" t="s">
        <v>17</v>
      </c>
      <c r="I282" s="3083" t="s">
        <v>234</v>
      </c>
      <c r="J282" s="3083" t="s">
        <v>57</v>
      </c>
      <c r="K282" s="3083" t="s">
        <v>235</v>
      </c>
      <c r="L282" s="3083" t="s">
        <v>256</v>
      </c>
      <c r="M282" s="3083" t="s">
        <v>21</v>
      </c>
      <c r="N282" s="3138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55"/>
      <c r="B283" s="2697"/>
      <c r="C283" s="2698"/>
      <c r="D283" s="1242" t="s">
        <v>23</v>
      </c>
      <c r="E283" s="1242" t="s">
        <v>24</v>
      </c>
      <c r="F283" s="1243" t="s">
        <v>25</v>
      </c>
      <c r="G283" s="3082"/>
      <c r="H283" s="3082"/>
      <c r="I283" s="3082"/>
      <c r="J283" s="3082"/>
      <c r="K283" s="3082"/>
      <c r="L283" s="3082"/>
      <c r="M283" s="3082"/>
      <c r="N283" s="3139"/>
      <c r="O283" s="2705"/>
      <c r="P283" s="3082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928" t="s">
        <v>38</v>
      </c>
      <c r="B284" s="3119"/>
      <c r="C284" s="3120"/>
      <c r="D284" s="1244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245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0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1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0"/>
        <v/>
      </c>
      <c r="CB285" s="31" t="str">
        <f t="shared" ref="CB285:CB288" si="162">IF(CI285=1,"* Las actividades de 60 años NO DEBE ser mayor que el de 20-64 Años. ","")</f>
        <v/>
      </c>
      <c r="CC285" s="31" t="str">
        <f t="shared" ref="CC285:CC288" si="163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4">IF(D285&lt;&gt;(E285+F285),1,0)</f>
        <v>0</v>
      </c>
      <c r="CI285" s="32">
        <f t="shared" ref="CI285:CI288" si="165">IF(M285&lt;P285,1,0)</f>
        <v>0</v>
      </c>
      <c r="CJ285" s="32">
        <f t="shared" ref="CJ285:CJ288" si="166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1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0"/>
        <v/>
      </c>
      <c r="CB286" s="31" t="str">
        <f t="shared" si="162"/>
        <v/>
      </c>
      <c r="CC286" s="31" t="str">
        <f t="shared" si="163"/>
        <v/>
      </c>
      <c r="CH286" s="32">
        <f t="shared" si="164"/>
        <v>0</v>
      </c>
      <c r="CI286" s="32">
        <f t="shared" si="165"/>
        <v>0</v>
      </c>
      <c r="CJ286" s="32">
        <f t="shared" si="166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1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0"/>
        <v/>
      </c>
      <c r="CB287" s="31" t="str">
        <f t="shared" si="162"/>
        <v/>
      </c>
      <c r="CC287" s="31" t="str">
        <f t="shared" si="163"/>
        <v/>
      </c>
      <c r="CH287" s="32">
        <f t="shared" si="164"/>
        <v>0</v>
      </c>
      <c r="CI287" s="32">
        <f t="shared" si="165"/>
        <v>0</v>
      </c>
      <c r="CJ287" s="32">
        <f t="shared" si="166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1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2"/>
        <v/>
      </c>
      <c r="CC288" s="31" t="str">
        <f t="shared" si="163"/>
        <v/>
      </c>
      <c r="CH288" s="32"/>
      <c r="CI288" s="32">
        <f t="shared" si="165"/>
        <v>0</v>
      </c>
      <c r="CJ288" s="32">
        <f t="shared" si="166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246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3083" t="s">
        <v>238</v>
      </c>
      <c r="B290" s="3083" t="s">
        <v>262</v>
      </c>
      <c r="C290" s="3083" t="s">
        <v>263</v>
      </c>
      <c r="D290" s="3083" t="s">
        <v>264</v>
      </c>
      <c r="E290" s="3083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3082"/>
      <c r="B293" s="3082"/>
      <c r="C293" s="3082"/>
      <c r="D293" s="3082"/>
      <c r="E293" s="3082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247" t="s">
        <v>266</v>
      </c>
      <c r="B294" s="1248"/>
      <c r="C294" s="725"/>
      <c r="D294" s="1249">
        <f>SUM(D295:D297)</f>
        <v>0</v>
      </c>
      <c r="E294" s="1249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250"/>
      <c r="C295" s="727"/>
      <c r="D295" s="1251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3088" t="s">
        <v>271</v>
      </c>
      <c r="B299" s="3136"/>
      <c r="C299" s="1254" t="s">
        <v>272</v>
      </c>
      <c r="D299" s="1254" t="s">
        <v>273</v>
      </c>
      <c r="E299" s="1254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945" t="s">
        <v>80</v>
      </c>
      <c r="B300" s="3137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1730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tabSelected="1"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",[13]NOMBRE!B2," - ","( ",[13]NOMBRE!C2,[13]NOMBRE!D2,[13]NOMBRE!E2,[13]NOMBRE!F2,[13]NOMBRE!G2,"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",[13]NOMBRE!B3," - ","( ",[13]NOMBRE!C3,[13]NOMBRE!D3,[13]NOMBRE!E3,[13]NOMBRE!F3,[13]NOMBRE!G3,[13]NOMBRE!H3,"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",[13]NOMBRE!B6," - ","( ",[13]NOMBRE!C6,[13]NOMBRE!D6," )")</f>
        <v>MES: DICIEMBRE - ( 12 )</v>
      </c>
      <c r="BU4" s="3"/>
      <c r="BV4" s="3"/>
      <c r="BW4" s="3"/>
    </row>
    <row r="5" spans="1:98" ht="16.350000000000001" customHeight="1" x14ac:dyDescent="0.2">
      <c r="A5" s="1" t="str">
        <f>CONCATENATE("AÑO: ",[13]NOMBRE!B7)</f>
        <v>AÑO: 2020</v>
      </c>
      <c r="BU5" s="3"/>
      <c r="BV5" s="3"/>
      <c r="BW5" s="3"/>
    </row>
    <row r="6" spans="1:98" s="1092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5"/>
      <c r="R6" s="1085"/>
      <c r="S6" s="1085"/>
      <c r="T6" s="1085"/>
      <c r="U6" s="1085"/>
      <c r="V6" s="1085"/>
      <c r="W6" s="1085"/>
      <c r="X6" s="1085"/>
      <c r="Y6" s="1085"/>
      <c r="Z6" s="1085"/>
      <c r="AA6" s="1085"/>
      <c r="AB6" s="1085"/>
      <c r="AC6" s="1085"/>
      <c r="AD6" s="1085"/>
      <c r="AE6" s="1085"/>
      <c r="AF6" s="1085"/>
      <c r="AG6" s="1085"/>
      <c r="AH6" s="1085"/>
      <c r="AI6" s="1085"/>
      <c r="AJ6" s="1085"/>
      <c r="AK6" s="1085"/>
      <c r="AL6" s="1085"/>
      <c r="AM6" s="1085"/>
      <c r="AN6" s="1085"/>
      <c r="AO6" s="1085"/>
      <c r="AP6" s="1085"/>
      <c r="AQ6" s="1085"/>
      <c r="AR6" s="1085"/>
      <c r="AS6" s="1085"/>
      <c r="AT6" s="1085"/>
      <c r="AU6" s="1085"/>
      <c r="AV6" s="1085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92"/>
      <c r="H8" s="13"/>
      <c r="I8" s="13"/>
      <c r="J8" s="13"/>
      <c r="K8" s="13"/>
      <c r="L8" s="13"/>
      <c r="M8" s="13"/>
      <c r="N8" s="13"/>
      <c r="O8" s="13"/>
      <c r="P8" s="1092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3166" t="s">
        <v>4</v>
      </c>
      <c r="E9" s="2426"/>
      <c r="F9" s="2356"/>
      <c r="G9" s="2686" t="s">
        <v>5</v>
      </c>
      <c r="H9" s="3199"/>
      <c r="I9" s="3199"/>
      <c r="J9" s="3199"/>
      <c r="K9" s="3199"/>
      <c r="L9" s="3199"/>
      <c r="M9" s="3199"/>
      <c r="N9" s="3199"/>
      <c r="O9" s="3199"/>
      <c r="P9" s="3199"/>
      <c r="Q9" s="3199"/>
      <c r="R9" s="3199"/>
      <c r="S9" s="3199"/>
      <c r="T9" s="3199"/>
      <c r="U9" s="3199"/>
      <c r="V9" s="3199"/>
      <c r="W9" s="3199"/>
      <c r="X9" s="3199"/>
      <c r="Y9" s="3199"/>
      <c r="Z9" s="3199"/>
      <c r="AA9" s="3199"/>
      <c r="AB9" s="3199"/>
      <c r="AC9" s="3199"/>
      <c r="AD9" s="3200"/>
      <c r="AE9" s="2356" t="s">
        <v>6</v>
      </c>
      <c r="AF9" s="3146" t="s">
        <v>7</v>
      </c>
      <c r="AG9" s="3146" t="s">
        <v>8</v>
      </c>
      <c r="AH9" s="3146" t="s">
        <v>9</v>
      </c>
      <c r="AI9" s="3146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738"/>
      <c r="E10" s="3201"/>
      <c r="F10" s="3202"/>
      <c r="G10" s="3203" t="s">
        <v>11</v>
      </c>
      <c r="H10" s="3204"/>
      <c r="I10" s="2686" t="s">
        <v>12</v>
      </c>
      <c r="J10" s="3205"/>
      <c r="K10" s="3199" t="s">
        <v>13</v>
      </c>
      <c r="L10" s="3205"/>
      <c r="M10" s="2686" t="s">
        <v>14</v>
      </c>
      <c r="N10" s="3205"/>
      <c r="O10" s="2686" t="s">
        <v>15</v>
      </c>
      <c r="P10" s="3205"/>
      <c r="Q10" s="2686" t="s">
        <v>16</v>
      </c>
      <c r="R10" s="3205"/>
      <c r="S10" s="2686" t="s">
        <v>17</v>
      </c>
      <c r="T10" s="3205"/>
      <c r="U10" s="3206" t="s">
        <v>18</v>
      </c>
      <c r="V10" s="3207"/>
      <c r="W10" s="3206" t="s">
        <v>19</v>
      </c>
      <c r="X10" s="3207"/>
      <c r="Y10" s="3206" t="s">
        <v>20</v>
      </c>
      <c r="Z10" s="3207"/>
      <c r="AA10" s="3206" t="s">
        <v>21</v>
      </c>
      <c r="AB10" s="3207"/>
      <c r="AC10" s="3206" t="s">
        <v>22</v>
      </c>
      <c r="AD10" s="3208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3209"/>
      <c r="B11" s="3209"/>
      <c r="C11" s="3210"/>
      <c r="D11" s="3211" t="s">
        <v>23</v>
      </c>
      <c r="E11" s="3212" t="s">
        <v>24</v>
      </c>
      <c r="F11" s="3213" t="s">
        <v>25</v>
      </c>
      <c r="G11" s="2296" t="s">
        <v>24</v>
      </c>
      <c r="H11" s="3213" t="s">
        <v>25</v>
      </c>
      <c r="I11" s="2296" t="s">
        <v>24</v>
      </c>
      <c r="J11" s="3213" t="s">
        <v>25</v>
      </c>
      <c r="K11" s="2296" t="s">
        <v>24</v>
      </c>
      <c r="L11" s="3213" t="s">
        <v>25</v>
      </c>
      <c r="M11" s="2296" t="s">
        <v>24</v>
      </c>
      <c r="N11" s="3213" t="s">
        <v>25</v>
      </c>
      <c r="O11" s="2296" t="s">
        <v>24</v>
      </c>
      <c r="P11" s="3213" t="s">
        <v>25</v>
      </c>
      <c r="Q11" s="2296" t="s">
        <v>24</v>
      </c>
      <c r="R11" s="3213" t="s">
        <v>25</v>
      </c>
      <c r="S11" s="2296" t="s">
        <v>24</v>
      </c>
      <c r="T11" s="3213" t="s">
        <v>25</v>
      </c>
      <c r="U11" s="2296" t="s">
        <v>24</v>
      </c>
      <c r="V11" s="3213" t="s">
        <v>25</v>
      </c>
      <c r="W11" s="2296" t="s">
        <v>24</v>
      </c>
      <c r="X11" s="3213" t="s">
        <v>25</v>
      </c>
      <c r="Y11" s="2296" t="s">
        <v>24</v>
      </c>
      <c r="Z11" s="3213" t="s">
        <v>25</v>
      </c>
      <c r="AA11" s="2296" t="s">
        <v>24</v>
      </c>
      <c r="AB11" s="3213" t="s">
        <v>25</v>
      </c>
      <c r="AC11" s="2296" t="s">
        <v>24</v>
      </c>
      <c r="AD11" s="3214" t="s">
        <v>25</v>
      </c>
      <c r="AE11" s="3202"/>
      <c r="AF11" s="2685"/>
      <c r="AG11" s="2685"/>
      <c r="AH11" s="2685"/>
      <c r="AI11" s="2685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8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8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8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3215" t="s">
        <v>29</v>
      </c>
      <c r="B15" s="3215"/>
      <c r="C15" s="3215"/>
      <c r="D15" s="2197">
        <f>SUM(E15+F15)</f>
        <v>0</v>
      </c>
      <c r="E15" s="1056">
        <f t="shared" si="6"/>
        <v>0</v>
      </c>
      <c r="F15" s="3216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3217"/>
      <c r="H16" s="3217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3168" t="s">
        <v>31</v>
      </c>
      <c r="B17" s="2340"/>
      <c r="C17" s="2341"/>
      <c r="D17" s="2686" t="s">
        <v>32</v>
      </c>
      <c r="E17" s="3199"/>
      <c r="F17" s="3205"/>
      <c r="G17" s="2509" t="s">
        <v>11</v>
      </c>
      <c r="H17" s="2510"/>
      <c r="I17" s="2686" t="s">
        <v>12</v>
      </c>
      <c r="J17" s="3205"/>
      <c r="K17" s="2686" t="s">
        <v>13</v>
      </c>
      <c r="L17" s="3205"/>
      <c r="M17" s="2686" t="s">
        <v>14</v>
      </c>
      <c r="N17" s="3205"/>
      <c r="O17" s="3199" t="s">
        <v>15</v>
      </c>
      <c r="P17" s="3199"/>
      <c r="Q17" s="2686" t="s">
        <v>16</v>
      </c>
      <c r="R17" s="3205"/>
      <c r="S17" s="3199" t="s">
        <v>17</v>
      </c>
      <c r="T17" s="3199"/>
      <c r="U17" s="3206" t="s">
        <v>18</v>
      </c>
      <c r="V17" s="3207"/>
      <c r="W17" s="3206" t="s">
        <v>19</v>
      </c>
      <c r="X17" s="3207"/>
      <c r="Y17" s="3206" t="s">
        <v>20</v>
      </c>
      <c r="Z17" s="3207"/>
      <c r="AA17" s="3206" t="s">
        <v>21</v>
      </c>
      <c r="AB17" s="3207"/>
      <c r="AC17" s="3206" t="s">
        <v>22</v>
      </c>
      <c r="AD17" s="3208"/>
      <c r="AE17" s="2356" t="s">
        <v>6</v>
      </c>
      <c r="AF17" s="3146" t="s">
        <v>33</v>
      </c>
      <c r="AG17" s="3146" t="s">
        <v>7</v>
      </c>
      <c r="AH17" s="3146" t="s">
        <v>34</v>
      </c>
      <c r="AI17" s="2356" t="s">
        <v>8</v>
      </c>
      <c r="AJ17" s="3185" t="s">
        <v>9</v>
      </c>
      <c r="AK17" s="3185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696"/>
      <c r="B18" s="3209"/>
      <c r="C18" s="3210"/>
      <c r="D18" s="3218" t="s">
        <v>23</v>
      </c>
      <c r="E18" s="3219" t="s">
        <v>24</v>
      </c>
      <c r="F18" s="3220" t="s">
        <v>25</v>
      </c>
      <c r="G18" s="3218" t="s">
        <v>24</v>
      </c>
      <c r="H18" s="3213" t="s">
        <v>25</v>
      </c>
      <c r="I18" s="3221" t="s">
        <v>24</v>
      </c>
      <c r="J18" s="1091" t="s">
        <v>25</v>
      </c>
      <c r="K18" s="3221" t="s">
        <v>24</v>
      </c>
      <c r="L18" s="1086" t="s">
        <v>25</v>
      </c>
      <c r="M18" s="3221" t="s">
        <v>24</v>
      </c>
      <c r="N18" s="1087" t="s">
        <v>25</v>
      </c>
      <c r="O18" s="3221" t="s">
        <v>24</v>
      </c>
      <c r="P18" s="1091" t="s">
        <v>25</v>
      </c>
      <c r="Q18" s="3221" t="s">
        <v>24</v>
      </c>
      <c r="R18" s="1087" t="s">
        <v>25</v>
      </c>
      <c r="S18" s="3221" t="s">
        <v>24</v>
      </c>
      <c r="T18" s="1091" t="s">
        <v>25</v>
      </c>
      <c r="U18" s="1090" t="s">
        <v>24</v>
      </c>
      <c r="V18" s="1087" t="s">
        <v>25</v>
      </c>
      <c r="W18" s="1090" t="s">
        <v>24</v>
      </c>
      <c r="X18" s="1087" t="s">
        <v>25</v>
      </c>
      <c r="Y18" s="1090" t="s">
        <v>24</v>
      </c>
      <c r="Z18" s="1087" t="s">
        <v>25</v>
      </c>
      <c r="AA18" s="1090" t="s">
        <v>24</v>
      </c>
      <c r="AB18" s="1087" t="s">
        <v>25</v>
      </c>
      <c r="AC18" s="1090" t="s">
        <v>24</v>
      </c>
      <c r="AD18" s="1093" t="s">
        <v>25</v>
      </c>
      <c r="AE18" s="2507"/>
      <c r="AF18" s="2685"/>
      <c r="AG18" s="2685"/>
      <c r="AH18" s="2685"/>
      <c r="AI18" s="3202"/>
      <c r="AJ18" s="2758"/>
      <c r="AK18" s="2758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3222">
        <f>SUM(H19+J19+L19+N19+P19+R19+T19+V19+X19+Z19+AB19+AD19)</f>
        <v>0</v>
      </c>
      <c r="G19" s="25"/>
      <c r="H19" s="3223"/>
      <c r="I19" s="25"/>
      <c r="J19" s="2306"/>
      <c r="K19" s="25"/>
      <c r="L19" s="3223"/>
      <c r="M19" s="25"/>
      <c r="N19" s="3223"/>
      <c r="O19" s="25"/>
      <c r="P19" s="2306"/>
      <c r="Q19" s="25"/>
      <c r="R19" s="3223"/>
      <c r="S19" s="25"/>
      <c r="T19" s="2306"/>
      <c r="U19" s="25"/>
      <c r="V19" s="3223"/>
      <c r="W19" s="25"/>
      <c r="X19" s="3223"/>
      <c r="Y19" s="25"/>
      <c r="Z19" s="3223"/>
      <c r="AA19" s="25"/>
      <c r="AB19" s="3223"/>
      <c r="AC19" s="25"/>
      <c r="AD19" s="3224"/>
      <c r="AE19" s="3223"/>
      <c r="AF19" s="3225"/>
      <c r="AG19" s="3225"/>
      <c r="AH19" s="3225"/>
      <c r="AI19" s="3225"/>
      <c r="AJ19" s="3225"/>
      <c r="AK19" s="3225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692" t="s">
        <v>37</v>
      </c>
      <c r="B21" s="2693"/>
      <c r="C21" s="2694"/>
      <c r="D21" s="60">
        <f t="shared" si="12"/>
        <v>0</v>
      </c>
      <c r="E21" s="61">
        <f t="shared" ref="E21:F32" si="26">SUM(G21+I21+K21+M21+O21+Q21+S21+U21+W21+Y21+AA21+AC21)</f>
        <v>0</v>
      </c>
      <c r="F21" s="3222">
        <f t="shared" ref="F21:F28" si="27">SUM(H21+J21+L21+N21+P21+R21+T21+V21+X21+Z21+AB21+AD21)</f>
        <v>0</v>
      </c>
      <c r="G21" s="25"/>
      <c r="H21" s="3223"/>
      <c r="I21" s="25"/>
      <c r="J21" s="2306"/>
      <c r="K21" s="25"/>
      <c r="L21" s="3223"/>
      <c r="M21" s="25"/>
      <c r="N21" s="3223"/>
      <c r="O21" s="25"/>
      <c r="P21" s="2306"/>
      <c r="Q21" s="25"/>
      <c r="R21" s="3223"/>
      <c r="S21" s="25"/>
      <c r="T21" s="2306"/>
      <c r="U21" s="25"/>
      <c r="V21" s="3223"/>
      <c r="W21" s="25"/>
      <c r="X21" s="3223"/>
      <c r="Y21" s="25"/>
      <c r="Z21" s="3223"/>
      <c r="AA21" s="25"/>
      <c r="AB21" s="3223"/>
      <c r="AC21" s="25"/>
      <c r="AD21" s="3224"/>
      <c r="AE21" s="3223"/>
      <c r="AF21" s="3225"/>
      <c r="AG21" s="3225"/>
      <c r="AH21" s="3225"/>
      <c r="AI21" s="3225"/>
      <c r="AJ21" s="3225"/>
      <c r="AK21" s="3225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692" t="s">
        <v>43</v>
      </c>
      <c r="B27" s="2693"/>
      <c r="C27" s="2694"/>
      <c r="D27" s="85">
        <f t="shared" si="12"/>
        <v>0</v>
      </c>
      <c r="E27" s="86">
        <f t="shared" si="26"/>
        <v>0</v>
      </c>
      <c r="F27" s="3226">
        <f t="shared" si="27"/>
        <v>0</v>
      </c>
      <c r="G27" s="25"/>
      <c r="H27" s="3223"/>
      <c r="I27" s="25"/>
      <c r="J27" s="2306"/>
      <c r="K27" s="25"/>
      <c r="L27" s="3223"/>
      <c r="M27" s="25"/>
      <c r="N27" s="3223"/>
      <c r="O27" s="25"/>
      <c r="P27" s="2306"/>
      <c r="Q27" s="25"/>
      <c r="R27" s="3223"/>
      <c r="S27" s="25"/>
      <c r="T27" s="2306"/>
      <c r="U27" s="25"/>
      <c r="V27" s="3223"/>
      <c r="W27" s="25"/>
      <c r="X27" s="3223"/>
      <c r="Y27" s="25"/>
      <c r="Z27" s="3223"/>
      <c r="AA27" s="25"/>
      <c r="AB27" s="3223"/>
      <c r="AC27" s="25"/>
      <c r="AD27" s="3224"/>
      <c r="AE27" s="3223"/>
      <c r="AF27" s="3225"/>
      <c r="AG27" s="3227"/>
      <c r="AH27" s="3227"/>
      <c r="AI27" s="3227"/>
      <c r="AJ27" s="3227"/>
      <c r="AK27" s="3227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2199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3228" t="s">
        <v>52</v>
      </c>
      <c r="B36" s="3228"/>
      <c r="C36" s="3228"/>
      <c r="D36" s="3229">
        <f t="shared" ref="D36:AK36" si="29">SUM(D19:D35)</f>
        <v>0</v>
      </c>
      <c r="E36" s="3230">
        <f>SUM(E19:E35)</f>
        <v>0</v>
      </c>
      <c r="F36" s="3231">
        <f>SUM(F19:F35)</f>
        <v>0</v>
      </c>
      <c r="G36" s="3229">
        <f>SUM(G19:G35)</f>
        <v>0</v>
      </c>
      <c r="H36" s="3231">
        <f t="shared" si="29"/>
        <v>0</v>
      </c>
      <c r="I36" s="3229">
        <f t="shared" si="29"/>
        <v>0</v>
      </c>
      <c r="J36" s="3231">
        <f t="shared" si="29"/>
        <v>0</v>
      </c>
      <c r="K36" s="3229">
        <f t="shared" si="29"/>
        <v>0</v>
      </c>
      <c r="L36" s="3231">
        <f t="shared" si="29"/>
        <v>0</v>
      </c>
      <c r="M36" s="3229">
        <f t="shared" si="29"/>
        <v>0</v>
      </c>
      <c r="N36" s="3231">
        <f t="shared" si="29"/>
        <v>0</v>
      </c>
      <c r="O36" s="3229">
        <f t="shared" si="29"/>
        <v>0</v>
      </c>
      <c r="P36" s="3231">
        <f t="shared" si="29"/>
        <v>0</v>
      </c>
      <c r="Q36" s="3229">
        <f t="shared" si="29"/>
        <v>0</v>
      </c>
      <c r="R36" s="3231">
        <f t="shared" si="29"/>
        <v>0</v>
      </c>
      <c r="S36" s="3229">
        <f t="shared" si="29"/>
        <v>0</v>
      </c>
      <c r="T36" s="3231">
        <f t="shared" si="29"/>
        <v>0</v>
      </c>
      <c r="U36" s="3229">
        <f t="shared" si="29"/>
        <v>0</v>
      </c>
      <c r="V36" s="3231">
        <f t="shared" si="29"/>
        <v>0</v>
      </c>
      <c r="W36" s="3229">
        <f t="shared" si="29"/>
        <v>0</v>
      </c>
      <c r="X36" s="3231">
        <f t="shared" si="29"/>
        <v>0</v>
      </c>
      <c r="Y36" s="3229">
        <f t="shared" si="29"/>
        <v>0</v>
      </c>
      <c r="Z36" s="3231">
        <f t="shared" si="29"/>
        <v>0</v>
      </c>
      <c r="AA36" s="3229">
        <f t="shared" si="29"/>
        <v>0</v>
      </c>
      <c r="AB36" s="3231">
        <f t="shared" si="29"/>
        <v>0</v>
      </c>
      <c r="AC36" s="3229">
        <f t="shared" si="29"/>
        <v>0</v>
      </c>
      <c r="AD36" s="3231">
        <f t="shared" si="29"/>
        <v>0</v>
      </c>
      <c r="AE36" s="3232">
        <f t="shared" si="29"/>
        <v>0</v>
      </c>
      <c r="AF36" s="3232">
        <f t="shared" si="29"/>
        <v>0</v>
      </c>
      <c r="AG36" s="3232">
        <f t="shared" si="29"/>
        <v>0</v>
      </c>
      <c r="AH36" s="3232">
        <f t="shared" si="29"/>
        <v>0</v>
      </c>
      <c r="AI36" s="3232">
        <f t="shared" si="29"/>
        <v>0</v>
      </c>
      <c r="AJ36" s="3232">
        <f t="shared" si="29"/>
        <v>0</v>
      </c>
      <c r="AK36" s="3232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3233"/>
      <c r="S37" s="3234"/>
      <c r="T37" s="3234"/>
      <c r="U37" s="3234"/>
      <c r="V37" s="3234"/>
      <c r="W37" s="3234"/>
      <c r="X37" s="3234"/>
      <c r="Y37" s="3234"/>
      <c r="Z37" s="3234"/>
      <c r="AA37" s="3234"/>
      <c r="AB37" s="3234"/>
      <c r="AC37" s="3234"/>
      <c r="AD37" s="3234"/>
      <c r="AE37" s="3234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3166" t="s">
        <v>54</v>
      </c>
      <c r="B38" s="2426"/>
      <c r="C38" s="2426"/>
      <c r="D38" s="3166" t="s">
        <v>55</v>
      </c>
      <c r="E38" s="2426"/>
      <c r="F38" s="2356"/>
      <c r="G38" s="2686" t="s">
        <v>56</v>
      </c>
      <c r="H38" s="3199"/>
      <c r="I38" s="3199"/>
      <c r="J38" s="3199"/>
      <c r="K38" s="3199"/>
      <c r="L38" s="3199"/>
      <c r="M38" s="3199"/>
      <c r="N38" s="3199"/>
      <c r="O38" s="3199"/>
      <c r="P38" s="3199"/>
      <c r="Q38" s="3199"/>
      <c r="R38" s="3199"/>
      <c r="S38" s="3199"/>
      <c r="T38" s="3199"/>
      <c r="U38" s="3199"/>
      <c r="V38" s="3199"/>
      <c r="W38" s="3199"/>
      <c r="X38" s="3199"/>
      <c r="Y38" s="3199"/>
      <c r="Z38" s="3199"/>
      <c r="AA38" s="3199"/>
      <c r="AB38" s="3199"/>
      <c r="AC38" s="3199"/>
      <c r="AD38" s="3200"/>
      <c r="AE38" s="3132" t="s">
        <v>6</v>
      </c>
      <c r="AF38" s="2356" t="s">
        <v>7</v>
      </c>
      <c r="AG38" s="2356" t="s">
        <v>8</v>
      </c>
      <c r="AH38" s="3146" t="s">
        <v>9</v>
      </c>
      <c r="AI38" s="3146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3202"/>
      <c r="G39" s="3235" t="s">
        <v>11</v>
      </c>
      <c r="H39" s="3236"/>
      <c r="I39" s="3199" t="s">
        <v>12</v>
      </c>
      <c r="J39" s="3199"/>
      <c r="K39" s="2686" t="s">
        <v>13</v>
      </c>
      <c r="L39" s="3205"/>
      <c r="M39" s="2686" t="s">
        <v>14</v>
      </c>
      <c r="N39" s="3205"/>
      <c r="O39" s="2686" t="s">
        <v>15</v>
      </c>
      <c r="P39" s="3205"/>
      <c r="Q39" s="2686" t="s">
        <v>16</v>
      </c>
      <c r="R39" s="3205"/>
      <c r="S39" s="2686" t="s">
        <v>17</v>
      </c>
      <c r="T39" s="3205"/>
      <c r="U39" s="2686" t="s">
        <v>57</v>
      </c>
      <c r="V39" s="3205"/>
      <c r="W39" s="3237" t="s">
        <v>19</v>
      </c>
      <c r="X39" s="3237"/>
      <c r="Y39" s="2686" t="s">
        <v>58</v>
      </c>
      <c r="Z39" s="3205"/>
      <c r="AA39" s="3238" t="s">
        <v>21</v>
      </c>
      <c r="AB39" s="3239"/>
      <c r="AC39" s="3237" t="s">
        <v>22</v>
      </c>
      <c r="AD39" s="3240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3211" t="s">
        <v>23</v>
      </c>
      <c r="E40" s="3212" t="s">
        <v>24</v>
      </c>
      <c r="F40" s="3241" t="s">
        <v>25</v>
      </c>
      <c r="G40" s="3212" t="s">
        <v>24</v>
      </c>
      <c r="H40" s="3241" t="s">
        <v>25</v>
      </c>
      <c r="I40" s="3212" t="s">
        <v>24</v>
      </c>
      <c r="J40" s="3242" t="s">
        <v>25</v>
      </c>
      <c r="K40" s="3212" t="s">
        <v>24</v>
      </c>
      <c r="L40" s="3241" t="s">
        <v>25</v>
      </c>
      <c r="M40" s="3212" t="s">
        <v>24</v>
      </c>
      <c r="N40" s="3241" t="s">
        <v>25</v>
      </c>
      <c r="O40" s="3212" t="s">
        <v>24</v>
      </c>
      <c r="P40" s="3241" t="s">
        <v>25</v>
      </c>
      <c r="Q40" s="3212" t="s">
        <v>24</v>
      </c>
      <c r="R40" s="3241" t="s">
        <v>25</v>
      </c>
      <c r="S40" s="3212" t="s">
        <v>24</v>
      </c>
      <c r="T40" s="3241" t="s">
        <v>25</v>
      </c>
      <c r="U40" s="3212" t="s">
        <v>24</v>
      </c>
      <c r="V40" s="3241" t="s">
        <v>25</v>
      </c>
      <c r="W40" s="3212" t="s">
        <v>24</v>
      </c>
      <c r="X40" s="3241" t="s">
        <v>25</v>
      </c>
      <c r="Y40" s="3212" t="s">
        <v>24</v>
      </c>
      <c r="Z40" s="3241" t="s">
        <v>25</v>
      </c>
      <c r="AA40" s="3212" t="s">
        <v>24</v>
      </c>
      <c r="AB40" s="3243" t="s">
        <v>25</v>
      </c>
      <c r="AC40" s="3242" t="s">
        <v>24</v>
      </c>
      <c r="AD40" s="3244" t="s">
        <v>25</v>
      </c>
      <c r="AE40" s="2770"/>
      <c r="AF40" s="3202"/>
      <c r="AG40" s="3202"/>
      <c r="AH40" s="2685"/>
      <c r="AI40" s="2685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3245" t="s">
        <v>59</v>
      </c>
      <c r="B41" s="3246"/>
      <c r="C41" s="3247"/>
      <c r="D41" s="117">
        <f>SUM(E41+F41)</f>
        <v>0</v>
      </c>
      <c r="E41" s="118">
        <f>SUM(U41+W41+Y41+AA41+AC41)</f>
        <v>0</v>
      </c>
      <c r="F41" s="3248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3249"/>
      <c r="AB41" s="121"/>
      <c r="AC41" s="3250"/>
      <c r="AD41" s="124"/>
      <c r="AE41" s="3251"/>
      <c r="AF41" s="3251"/>
      <c r="AG41" s="3251"/>
      <c r="AH41" s="3251"/>
      <c r="AI41" s="3251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9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9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686" t="s">
        <v>64</v>
      </c>
      <c r="B46" s="3199"/>
      <c r="C46" s="3205"/>
      <c r="D46" s="3218">
        <f t="shared" ref="D46:D53" si="42">SUM(E46+F46)</f>
        <v>0</v>
      </c>
      <c r="E46" s="3219">
        <f t="shared" si="41"/>
        <v>0</v>
      </c>
      <c r="F46" s="3213">
        <f t="shared" si="41"/>
        <v>0</v>
      </c>
      <c r="G46" s="3252"/>
      <c r="H46" s="3253"/>
      <c r="I46" s="3252"/>
      <c r="J46" s="3253"/>
      <c r="K46" s="3252"/>
      <c r="L46" s="3253"/>
      <c r="M46" s="3252"/>
      <c r="N46" s="3253"/>
      <c r="O46" s="3252"/>
      <c r="P46" s="3253"/>
      <c r="Q46" s="3252"/>
      <c r="R46" s="3253"/>
      <c r="S46" s="3252"/>
      <c r="T46" s="3253"/>
      <c r="U46" s="3218">
        <f>SUM(U44:U45)</f>
        <v>0</v>
      </c>
      <c r="V46" s="3254">
        <f t="shared" ref="V46:AE46" si="43">SUM(V44:V45)</f>
        <v>0</v>
      </c>
      <c r="W46" s="3218">
        <f t="shared" si="43"/>
        <v>0</v>
      </c>
      <c r="X46" s="3254">
        <f t="shared" si="43"/>
        <v>0</v>
      </c>
      <c r="Y46" s="3218">
        <f t="shared" si="43"/>
        <v>0</v>
      </c>
      <c r="Z46" s="3254">
        <f t="shared" si="43"/>
        <v>0</v>
      </c>
      <c r="AA46" s="3218">
        <f t="shared" si="43"/>
        <v>0</v>
      </c>
      <c r="AB46" s="3254">
        <f t="shared" si="43"/>
        <v>0</v>
      </c>
      <c r="AC46" s="3218">
        <f t="shared" si="43"/>
        <v>0</v>
      </c>
      <c r="AD46" s="3254">
        <f t="shared" si="43"/>
        <v>0</v>
      </c>
      <c r="AE46" s="3255">
        <f t="shared" si="43"/>
        <v>0</v>
      </c>
      <c r="AF46" s="3213">
        <f>SUM(AF44)</f>
        <v>0</v>
      </c>
      <c r="AG46" s="3213">
        <f>SUM(AG44:AG45)</f>
        <v>0</v>
      </c>
      <c r="AH46" s="3213">
        <f>SUM(AH44:AH45)</f>
        <v>0</v>
      </c>
      <c r="AI46" s="3213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3256" t="s">
        <v>65</v>
      </c>
      <c r="B47" s="3257"/>
      <c r="C47" s="3258"/>
      <c r="D47" s="3218">
        <f t="shared" si="42"/>
        <v>0</v>
      </c>
      <c r="E47" s="3219">
        <f>SUM(U47+W47+Y47+AA47+AC47)</f>
        <v>0</v>
      </c>
      <c r="F47" s="3213">
        <f>SUM(V47+X47+Z47+AB47+AD47)</f>
        <v>0</v>
      </c>
      <c r="G47" s="3252"/>
      <c r="H47" s="3253"/>
      <c r="I47" s="3252"/>
      <c r="J47" s="3253"/>
      <c r="K47" s="3252"/>
      <c r="L47" s="3253"/>
      <c r="M47" s="3252"/>
      <c r="N47" s="3253"/>
      <c r="O47" s="3252"/>
      <c r="P47" s="3253"/>
      <c r="Q47" s="3252"/>
      <c r="R47" s="3253"/>
      <c r="S47" s="3252"/>
      <c r="T47" s="3253"/>
      <c r="U47" s="3259"/>
      <c r="V47" s="3260"/>
      <c r="W47" s="3259"/>
      <c r="X47" s="3260"/>
      <c r="Y47" s="3259"/>
      <c r="Z47" s="3260"/>
      <c r="AA47" s="3259"/>
      <c r="AB47" s="3260"/>
      <c r="AC47" s="3261"/>
      <c r="AD47" s="3262"/>
      <c r="AE47" s="3263"/>
      <c r="AF47" s="3264"/>
      <c r="AG47" s="3264"/>
      <c r="AH47" s="3264"/>
      <c r="AI47" s="3264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9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734"/>
      <c r="B54" s="3265"/>
      <c r="C54" s="3266" t="s">
        <v>4</v>
      </c>
      <c r="D54" s="3267">
        <f t="shared" ref="D54:AG54" si="45">SUM(D48:D53)</f>
        <v>0</v>
      </c>
      <c r="E54" s="3268">
        <f>SUM(E48:E53)</f>
        <v>0</v>
      </c>
      <c r="F54" s="3213">
        <f t="shared" si="45"/>
        <v>0</v>
      </c>
      <c r="G54" s="3218">
        <f t="shared" si="45"/>
        <v>0</v>
      </c>
      <c r="H54" s="3213">
        <f t="shared" si="45"/>
        <v>0</v>
      </c>
      <c r="I54" s="3218">
        <f t="shared" si="45"/>
        <v>0</v>
      </c>
      <c r="J54" s="3269">
        <f t="shared" si="45"/>
        <v>0</v>
      </c>
      <c r="K54" s="2296">
        <f t="shared" si="45"/>
        <v>0</v>
      </c>
      <c r="L54" s="3213">
        <f t="shared" si="45"/>
        <v>0</v>
      </c>
      <c r="M54" s="3218">
        <f t="shared" si="45"/>
        <v>0</v>
      </c>
      <c r="N54" s="3213">
        <f t="shared" si="45"/>
        <v>0</v>
      </c>
      <c r="O54" s="3218">
        <f t="shared" si="45"/>
        <v>0</v>
      </c>
      <c r="P54" s="3213">
        <f t="shared" si="45"/>
        <v>0</v>
      </c>
      <c r="Q54" s="3218">
        <f t="shared" si="45"/>
        <v>0</v>
      </c>
      <c r="R54" s="3270">
        <f t="shared" si="45"/>
        <v>0</v>
      </c>
      <c r="S54" s="3218">
        <f t="shared" si="45"/>
        <v>0</v>
      </c>
      <c r="T54" s="3270">
        <f t="shared" si="45"/>
        <v>0</v>
      </c>
      <c r="U54" s="3218">
        <f t="shared" si="45"/>
        <v>0</v>
      </c>
      <c r="V54" s="3270">
        <f t="shared" si="45"/>
        <v>0</v>
      </c>
      <c r="W54" s="3218">
        <f>SUM(W48:W53)</f>
        <v>0</v>
      </c>
      <c r="X54" s="3270">
        <f t="shared" si="45"/>
        <v>0</v>
      </c>
      <c r="Y54" s="3218">
        <f>SUM(Y48:Y53)</f>
        <v>0</v>
      </c>
      <c r="Z54" s="3270">
        <f t="shared" si="45"/>
        <v>0</v>
      </c>
      <c r="AA54" s="3218">
        <f t="shared" si="45"/>
        <v>0</v>
      </c>
      <c r="AB54" s="3270">
        <f t="shared" si="45"/>
        <v>0</v>
      </c>
      <c r="AC54" s="3254">
        <f t="shared" si="45"/>
        <v>0</v>
      </c>
      <c r="AD54" s="3271">
        <f t="shared" si="45"/>
        <v>0</v>
      </c>
      <c r="AE54" s="3272">
        <f t="shared" si="45"/>
        <v>0</v>
      </c>
      <c r="AF54" s="3213">
        <f>SUM(AF48:AF53)</f>
        <v>0</v>
      </c>
      <c r="AG54" s="3213">
        <f t="shared" si="45"/>
        <v>0</v>
      </c>
      <c r="AH54" s="3213">
        <f t="shared" ref="AH54" si="46">SUM(AH48:AH53)</f>
        <v>0</v>
      </c>
      <c r="AI54" s="3213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3166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3273"/>
      <c r="J55" s="190"/>
      <c r="K55" s="3273"/>
      <c r="L55" s="190"/>
      <c r="M55" s="3273"/>
      <c r="N55" s="190"/>
      <c r="O55" s="3273"/>
      <c r="P55" s="190"/>
      <c r="Q55" s="3273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3274"/>
      <c r="AE55" s="155"/>
      <c r="AF55" s="155"/>
      <c r="AG55" s="1128"/>
      <c r="AH55" s="155"/>
      <c r="AI55" s="1128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738"/>
      <c r="B58" s="3202"/>
      <c r="C58" s="3255" t="s">
        <v>4</v>
      </c>
      <c r="D58" s="3267">
        <f>SUM(E58:F58)</f>
        <v>0</v>
      </c>
      <c r="E58" s="3268">
        <f>SUM(E55:E57)</f>
        <v>0</v>
      </c>
      <c r="F58" s="3213">
        <f>SUM(F55:F57)</f>
        <v>0</v>
      </c>
      <c r="G58" s="3275"/>
      <c r="H58" s="3276"/>
      <c r="I58" s="3275"/>
      <c r="J58" s="3276"/>
      <c r="K58" s="3275"/>
      <c r="L58" s="3276"/>
      <c r="M58" s="3275"/>
      <c r="N58" s="3276"/>
      <c r="O58" s="3275"/>
      <c r="P58" s="3276"/>
      <c r="Q58" s="3275"/>
      <c r="R58" s="3276"/>
      <c r="S58" s="3275"/>
      <c r="T58" s="3277"/>
      <c r="U58" s="3254">
        <f>SUM(U55:U57)</f>
        <v>0</v>
      </c>
      <c r="V58" s="3254">
        <f t="shared" ref="V58:X58" si="49">SUM(V55:V57)</f>
        <v>0</v>
      </c>
      <c r="W58" s="3254">
        <f t="shared" si="49"/>
        <v>0</v>
      </c>
      <c r="X58" s="3254">
        <f t="shared" si="49"/>
        <v>0</v>
      </c>
      <c r="Y58" s="3254">
        <f>SUM(Y55:Y57)</f>
        <v>0</v>
      </c>
      <c r="Z58" s="3213">
        <f t="shared" ref="Z58:AI58" si="50">SUM(Z55:Z57)</f>
        <v>0</v>
      </c>
      <c r="AA58" s="3218">
        <f t="shared" si="50"/>
        <v>0</v>
      </c>
      <c r="AB58" s="3213">
        <f t="shared" si="50"/>
        <v>0</v>
      </c>
      <c r="AC58" s="3218">
        <f t="shared" si="50"/>
        <v>0</v>
      </c>
      <c r="AD58" s="3271">
        <f t="shared" si="50"/>
        <v>0</v>
      </c>
      <c r="AE58" s="3213">
        <f t="shared" si="50"/>
        <v>0</v>
      </c>
      <c r="AF58" s="3213">
        <f t="shared" si="50"/>
        <v>0</v>
      </c>
      <c r="AG58" s="3255">
        <f t="shared" si="50"/>
        <v>0</v>
      </c>
      <c r="AH58" s="3213">
        <f t="shared" si="50"/>
        <v>0</v>
      </c>
      <c r="AI58" s="3255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3206" t="s">
        <v>76</v>
      </c>
      <c r="B60" s="3278"/>
      <c r="C60" s="3207"/>
      <c r="D60" s="3279" t="s">
        <v>4</v>
      </c>
      <c r="E60" s="3279" t="s">
        <v>77</v>
      </c>
      <c r="F60" s="3255" t="s">
        <v>78</v>
      </c>
      <c r="G60" s="3255" t="s">
        <v>8</v>
      </c>
      <c r="H60" s="3255" t="s">
        <v>79</v>
      </c>
      <c r="I60" s="3279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3256" t="s">
        <v>80</v>
      </c>
      <c r="B61" s="3257"/>
      <c r="C61" s="3258"/>
      <c r="D61" s="3280"/>
      <c r="E61" s="3280"/>
      <c r="F61" s="3280"/>
      <c r="G61" s="3280"/>
      <c r="H61" s="3280"/>
      <c r="I61" s="3280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3281"/>
      <c r="E62" s="3281"/>
      <c r="F62" s="3281"/>
      <c r="G62" s="3281"/>
      <c r="H62" s="3281"/>
      <c r="I62" s="3281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685"/>
      <c r="B63" s="2479" t="s">
        <v>83</v>
      </c>
      <c r="C63" s="2480"/>
      <c r="D63" s="2214"/>
      <c r="E63" s="2214"/>
      <c r="F63" s="2214"/>
      <c r="G63" s="2214"/>
      <c r="H63" s="2214"/>
      <c r="I63" s="2214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2214"/>
      <c r="E71" s="2214"/>
      <c r="F71" s="2214"/>
      <c r="G71" s="2214"/>
      <c r="H71" s="2214"/>
      <c r="I71" s="2214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3168" t="s">
        <v>93</v>
      </c>
      <c r="B73" s="2340"/>
      <c r="C73" s="2341"/>
      <c r="D73" s="3206" t="s">
        <v>94</v>
      </c>
      <c r="E73" s="3278"/>
      <c r="F73" s="3207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696"/>
      <c r="B74" s="3209"/>
      <c r="C74" s="3210"/>
      <c r="D74" s="3279" t="s">
        <v>4</v>
      </c>
      <c r="E74" s="3211" t="s">
        <v>24</v>
      </c>
      <c r="F74" s="3282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3186" t="s">
        <v>95</v>
      </c>
      <c r="B75" s="3283" t="s">
        <v>96</v>
      </c>
      <c r="C75" s="3284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760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3168" t="s">
        <v>99</v>
      </c>
      <c r="B78" s="2340"/>
      <c r="C78" s="2341"/>
      <c r="D78" s="3206" t="s">
        <v>4</v>
      </c>
      <c r="E78" s="3278"/>
      <c r="F78" s="3207"/>
      <c r="G78" s="2686" t="s">
        <v>56</v>
      </c>
      <c r="H78" s="3199"/>
      <c r="I78" s="3199"/>
      <c r="J78" s="3199"/>
      <c r="K78" s="3199"/>
      <c r="L78" s="3199"/>
      <c r="M78" s="3199"/>
      <c r="N78" s="3200"/>
      <c r="O78" s="2341" t="s">
        <v>6</v>
      </c>
      <c r="P78" s="3146" t="s">
        <v>33</v>
      </c>
      <c r="Q78" s="3146" t="s">
        <v>7</v>
      </c>
      <c r="R78" s="3146" t="s">
        <v>100</v>
      </c>
      <c r="S78" s="3185" t="s">
        <v>101</v>
      </c>
      <c r="T78" s="3145" t="s">
        <v>79</v>
      </c>
      <c r="U78" s="3145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696"/>
      <c r="B79" s="3209"/>
      <c r="C79" s="3210"/>
      <c r="D79" s="1090" t="s">
        <v>23</v>
      </c>
      <c r="E79" s="3218" t="s">
        <v>24</v>
      </c>
      <c r="F79" s="3213" t="s">
        <v>25</v>
      </c>
      <c r="G79" s="3211" t="s">
        <v>102</v>
      </c>
      <c r="H79" s="3212" t="s">
        <v>103</v>
      </c>
      <c r="I79" s="3212" t="s">
        <v>104</v>
      </c>
      <c r="J79" s="3212" t="s">
        <v>18</v>
      </c>
      <c r="K79" s="3212" t="s">
        <v>19</v>
      </c>
      <c r="L79" s="3212" t="s">
        <v>20</v>
      </c>
      <c r="M79" s="3285" t="s">
        <v>21</v>
      </c>
      <c r="N79" s="3244" t="s">
        <v>22</v>
      </c>
      <c r="O79" s="3210"/>
      <c r="P79" s="2685"/>
      <c r="Q79" s="2685"/>
      <c r="R79" s="2685"/>
      <c r="S79" s="2758"/>
      <c r="T79" s="2712"/>
      <c r="U79" s="2712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3286" t="s">
        <v>105</v>
      </c>
      <c r="B80" s="3286"/>
      <c r="C80" s="3286"/>
      <c r="D80" s="3287">
        <f>SUM(G80:N80)</f>
        <v>88</v>
      </c>
      <c r="E80" s="23">
        <v>40</v>
      </c>
      <c r="F80" s="221">
        <v>48</v>
      </c>
      <c r="G80" s="25">
        <v>2</v>
      </c>
      <c r="H80" s="222">
        <v>2</v>
      </c>
      <c r="I80" s="222">
        <v>3</v>
      </c>
      <c r="J80" s="222">
        <v>1</v>
      </c>
      <c r="K80" s="222">
        <v>8</v>
      </c>
      <c r="L80" s="222">
        <v>27</v>
      </c>
      <c r="M80" s="3288">
        <v>40</v>
      </c>
      <c r="N80" s="3224">
        <v>5</v>
      </c>
      <c r="O80" s="3223">
        <v>1</v>
      </c>
      <c r="P80" s="2298">
        <v>88</v>
      </c>
      <c r="Q80" s="2298">
        <v>0</v>
      </c>
      <c r="R80" s="2298">
        <v>0</v>
      </c>
      <c r="S80" s="3223">
        <v>0</v>
      </c>
      <c r="T80" s="3223">
        <v>0</v>
      </c>
      <c r="U80" s="3223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13</v>
      </c>
      <c r="E87" s="571">
        <v>8</v>
      </c>
      <c r="F87" s="642">
        <v>5</v>
      </c>
      <c r="G87" s="571"/>
      <c r="H87" s="643"/>
      <c r="I87" s="643"/>
      <c r="J87" s="643">
        <v>4</v>
      </c>
      <c r="K87" s="643">
        <v>4</v>
      </c>
      <c r="L87" s="643">
        <v>4</v>
      </c>
      <c r="M87" s="642">
        <v>1</v>
      </c>
      <c r="N87" s="611">
        <v>0</v>
      </c>
      <c r="O87" s="573">
        <v>0</v>
      </c>
      <c r="P87" s="570">
        <v>13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1</v>
      </c>
      <c r="E88" s="571">
        <v>1</v>
      </c>
      <c r="F88" s="642">
        <v>0</v>
      </c>
      <c r="G88" s="571">
        <v>0</v>
      </c>
      <c r="H88" s="643">
        <v>0</v>
      </c>
      <c r="I88" s="643">
        <v>1</v>
      </c>
      <c r="J88" s="643">
        <v>0</v>
      </c>
      <c r="K88" s="643">
        <v>0</v>
      </c>
      <c r="L88" s="643">
        <v>0</v>
      </c>
      <c r="M88" s="642">
        <v>0</v>
      </c>
      <c r="N88" s="611">
        <v>0</v>
      </c>
      <c r="O88" s="573">
        <v>0</v>
      </c>
      <c r="P88" s="570">
        <v>1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231</v>
      </c>
      <c r="E89" s="571">
        <v>118</v>
      </c>
      <c r="F89" s="642">
        <v>113</v>
      </c>
      <c r="G89" s="571">
        <v>64</v>
      </c>
      <c r="H89" s="227">
        <v>9</v>
      </c>
      <c r="I89" s="227">
        <v>18</v>
      </c>
      <c r="J89" s="227">
        <v>11</v>
      </c>
      <c r="K89" s="227">
        <v>23</v>
      </c>
      <c r="L89" s="227">
        <v>12</v>
      </c>
      <c r="M89" s="221">
        <v>92</v>
      </c>
      <c r="N89" s="74">
        <v>2</v>
      </c>
      <c r="O89" s="24">
        <v>0</v>
      </c>
      <c r="P89" s="29">
        <v>231</v>
      </c>
      <c r="Q89" s="29">
        <v>2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>
        <v>0</v>
      </c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3</v>
      </c>
      <c r="E91" s="571">
        <v>3</v>
      </c>
      <c r="F91" s="642"/>
      <c r="G91" s="571"/>
      <c r="H91" s="643"/>
      <c r="I91" s="643"/>
      <c r="J91" s="643"/>
      <c r="K91" s="643">
        <v>2</v>
      </c>
      <c r="L91" s="643">
        <v>1</v>
      </c>
      <c r="M91" s="647"/>
      <c r="N91" s="648"/>
      <c r="O91" s="570">
        <v>0</v>
      </c>
      <c r="P91" s="570">
        <v>3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6</v>
      </c>
      <c r="E92" s="571">
        <v>2</v>
      </c>
      <c r="F92" s="642">
        <v>4</v>
      </c>
      <c r="G92" s="571"/>
      <c r="H92" s="643"/>
      <c r="I92" s="643"/>
      <c r="J92" s="643"/>
      <c r="K92" s="643">
        <v>4</v>
      </c>
      <c r="L92" s="643">
        <v>2</v>
      </c>
      <c r="M92" s="221"/>
      <c r="N92" s="74"/>
      <c r="O92" s="570">
        <v>0</v>
      </c>
      <c r="P92" s="570">
        <v>6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4</v>
      </c>
      <c r="E97" s="571">
        <v>1</v>
      </c>
      <c r="F97" s="642">
        <v>3</v>
      </c>
      <c r="G97" s="617"/>
      <c r="H97" s="643"/>
      <c r="I97" s="643"/>
      <c r="J97" s="643">
        <v>1</v>
      </c>
      <c r="K97" s="643">
        <v>1</v>
      </c>
      <c r="L97" s="643">
        <v>0</v>
      </c>
      <c r="M97" s="642">
        <v>2</v>
      </c>
      <c r="N97" s="611">
        <v>0</v>
      </c>
      <c r="O97" s="573">
        <v>0</v>
      </c>
      <c r="P97" s="570">
        <v>4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6</v>
      </c>
      <c r="E98" s="571">
        <v>1</v>
      </c>
      <c r="F98" s="642">
        <v>5</v>
      </c>
      <c r="G98" s="617"/>
      <c r="H98" s="643"/>
      <c r="I98" s="643"/>
      <c r="J98" s="643">
        <v>0</v>
      </c>
      <c r="K98" s="643">
        <v>0</v>
      </c>
      <c r="L98" s="643">
        <v>1</v>
      </c>
      <c r="M98" s="642">
        <v>5</v>
      </c>
      <c r="N98" s="611">
        <v>0</v>
      </c>
      <c r="O98" s="573">
        <v>0</v>
      </c>
      <c r="P98" s="570">
        <v>6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3</v>
      </c>
      <c r="E99" s="571">
        <v>1</v>
      </c>
      <c r="F99" s="642">
        <v>2</v>
      </c>
      <c r="G99" s="617"/>
      <c r="H99" s="643"/>
      <c r="I99" s="643"/>
      <c r="J99" s="643">
        <v>0</v>
      </c>
      <c r="K99" s="643">
        <v>0</v>
      </c>
      <c r="L99" s="643">
        <v>0</v>
      </c>
      <c r="M99" s="642">
        <v>3</v>
      </c>
      <c r="N99" s="611">
        <v>0</v>
      </c>
      <c r="O99" s="573">
        <v>0</v>
      </c>
      <c r="P99" s="570">
        <v>3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8</v>
      </c>
      <c r="E109" s="571">
        <v>2</v>
      </c>
      <c r="F109" s="642">
        <v>6</v>
      </c>
      <c r="G109" s="654"/>
      <c r="H109" s="657"/>
      <c r="I109" s="657"/>
      <c r="J109" s="643"/>
      <c r="K109" s="643"/>
      <c r="L109" s="643"/>
      <c r="M109" s="642">
        <v>8</v>
      </c>
      <c r="N109" s="611">
        <v>0</v>
      </c>
      <c r="O109" s="573">
        <v>0</v>
      </c>
      <c r="P109" s="570">
        <v>8</v>
      </c>
      <c r="Q109" s="570">
        <v>1</v>
      </c>
      <c r="R109" s="570"/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13</v>
      </c>
      <c r="E112" s="571">
        <v>2</v>
      </c>
      <c r="F112" s="642">
        <v>11</v>
      </c>
      <c r="G112" s="644"/>
      <c r="H112" s="653"/>
      <c r="I112" s="653"/>
      <c r="J112" s="653"/>
      <c r="K112" s="653"/>
      <c r="L112" s="643"/>
      <c r="M112" s="642">
        <v>6</v>
      </c>
      <c r="N112" s="611">
        <v>7</v>
      </c>
      <c r="O112" s="573">
        <v>0</v>
      </c>
      <c r="P112" s="570">
        <v>13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7</v>
      </c>
      <c r="E117" s="571">
        <v>0</v>
      </c>
      <c r="F117" s="642">
        <v>7</v>
      </c>
      <c r="G117" s="644"/>
      <c r="H117" s="653"/>
      <c r="I117" s="653"/>
      <c r="J117" s="653"/>
      <c r="K117" s="653"/>
      <c r="L117" s="643"/>
      <c r="M117" s="642">
        <v>3</v>
      </c>
      <c r="N117" s="611">
        <v>4</v>
      </c>
      <c r="O117" s="573">
        <v>0</v>
      </c>
      <c r="P117" s="570">
        <v>7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686" t="s">
        <v>4</v>
      </c>
      <c r="B132" s="3199"/>
      <c r="C132" s="3205"/>
      <c r="D132" s="3289">
        <f>SUM(D80:D131)</f>
        <v>383</v>
      </c>
      <c r="E132" s="3290">
        <f>SUM(E80:E131)</f>
        <v>179</v>
      </c>
      <c r="F132" s="3291">
        <f>SUM(F80:F131)</f>
        <v>204</v>
      </c>
      <c r="G132" s="3292">
        <f>SUM(G80:G131)</f>
        <v>66</v>
      </c>
      <c r="H132" s="3293">
        <f t="shared" ref="H132:U132" si="82">SUM(H80:H131)</f>
        <v>11</v>
      </c>
      <c r="I132" s="3293">
        <f t="shared" si="82"/>
        <v>22</v>
      </c>
      <c r="J132" s="3293">
        <f t="shared" si="82"/>
        <v>17</v>
      </c>
      <c r="K132" s="3293">
        <f t="shared" si="82"/>
        <v>42</v>
      </c>
      <c r="L132" s="3293">
        <f t="shared" si="82"/>
        <v>47</v>
      </c>
      <c r="M132" s="3294">
        <f t="shared" si="82"/>
        <v>160</v>
      </c>
      <c r="N132" s="3295">
        <f t="shared" si="82"/>
        <v>18</v>
      </c>
      <c r="O132" s="3296">
        <f t="shared" si="82"/>
        <v>1</v>
      </c>
      <c r="P132" s="3293">
        <f t="shared" si="82"/>
        <v>383</v>
      </c>
      <c r="Q132" s="3291">
        <f t="shared" si="82"/>
        <v>3</v>
      </c>
      <c r="R132" s="3297">
        <f t="shared" si="82"/>
        <v>0</v>
      </c>
      <c r="S132" s="3298">
        <f t="shared" si="82"/>
        <v>0</v>
      </c>
      <c r="T132" s="3298">
        <f t="shared" si="82"/>
        <v>0</v>
      </c>
      <c r="U132" s="3298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3164" t="s">
        <v>158</v>
      </c>
      <c r="B134" s="2417"/>
      <c r="C134" s="2418"/>
      <c r="D134" s="3228" t="s">
        <v>4</v>
      </c>
      <c r="E134" s="3228"/>
      <c r="F134" s="3228"/>
      <c r="G134" s="2686" t="s">
        <v>56</v>
      </c>
      <c r="H134" s="3199"/>
      <c r="I134" s="3199"/>
      <c r="J134" s="3199"/>
      <c r="K134" s="3199"/>
      <c r="L134" s="3199"/>
      <c r="M134" s="3199"/>
      <c r="N134" s="3200"/>
      <c r="O134" s="2356" t="s">
        <v>6</v>
      </c>
      <c r="P134" s="3146" t="s">
        <v>33</v>
      </c>
      <c r="Q134" s="3146" t="s">
        <v>7</v>
      </c>
      <c r="R134" s="3146" t="s">
        <v>100</v>
      </c>
      <c r="S134" s="3299" t="s">
        <v>101</v>
      </c>
      <c r="T134" s="3299" t="s">
        <v>79</v>
      </c>
      <c r="U134" s="3299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3255" t="s">
        <v>159</v>
      </c>
      <c r="E135" s="3255" t="s">
        <v>24</v>
      </c>
      <c r="F135" s="3255" t="s">
        <v>25</v>
      </c>
      <c r="G135" s="1142" t="s">
        <v>102</v>
      </c>
      <c r="H135" s="1142" t="s">
        <v>103</v>
      </c>
      <c r="I135" s="1142" t="s">
        <v>104</v>
      </c>
      <c r="J135" s="1142" t="s">
        <v>18</v>
      </c>
      <c r="K135" s="1142" t="s">
        <v>19</v>
      </c>
      <c r="L135" s="1142" t="s">
        <v>20</v>
      </c>
      <c r="M135" s="1142" t="s">
        <v>21</v>
      </c>
      <c r="N135" s="2222" t="s">
        <v>22</v>
      </c>
      <c r="O135" s="2357"/>
      <c r="P135" s="2317"/>
      <c r="Q135" s="2317"/>
      <c r="R135" s="2317"/>
      <c r="S135" s="3299"/>
      <c r="T135" s="3299"/>
      <c r="U135" s="3299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3300" t="s">
        <v>160</v>
      </c>
      <c r="B136" s="3301"/>
      <c r="C136" s="3302"/>
      <c r="D136" s="3303">
        <f>SUM(G136:N136)</f>
        <v>457</v>
      </c>
      <c r="E136" s="2298">
        <v>88</v>
      </c>
      <c r="F136" s="221">
        <v>369</v>
      </c>
      <c r="G136" s="25">
        <v>6</v>
      </c>
      <c r="H136" s="25">
        <v>2</v>
      </c>
      <c r="I136" s="25">
        <v>4</v>
      </c>
      <c r="J136" s="25">
        <v>3</v>
      </c>
      <c r="K136" s="25">
        <v>32</v>
      </c>
      <c r="L136" s="25">
        <v>27</v>
      </c>
      <c r="M136" s="25">
        <v>369</v>
      </c>
      <c r="N136" s="732">
        <v>14</v>
      </c>
      <c r="O136" s="3223">
        <v>1</v>
      </c>
      <c r="P136" s="3223">
        <v>457</v>
      </c>
      <c r="Q136" s="2298">
        <v>2</v>
      </c>
      <c r="R136" s="2298">
        <v>0</v>
      </c>
      <c r="S136" s="2298">
        <v>0</v>
      </c>
      <c r="T136" s="2298">
        <v>0</v>
      </c>
      <c r="U136" s="2298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692" t="s">
        <v>161</v>
      </c>
      <c r="B137" s="2693"/>
      <c r="C137" s="2694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686" t="s">
        <v>4</v>
      </c>
      <c r="B144" s="3199"/>
      <c r="C144" s="3205"/>
      <c r="D144" s="3289">
        <f>SUM(D136:D143)</f>
        <v>457</v>
      </c>
      <c r="E144" s="3304">
        <f t="shared" ref="E144:U144" si="93">SUM(E136:E143)</f>
        <v>88</v>
      </c>
      <c r="F144" s="3291">
        <f t="shared" si="93"/>
        <v>369</v>
      </c>
      <c r="G144" s="3292">
        <f t="shared" si="93"/>
        <v>6</v>
      </c>
      <c r="H144" s="3292">
        <f t="shared" si="93"/>
        <v>2</v>
      </c>
      <c r="I144" s="3292">
        <f t="shared" si="93"/>
        <v>4</v>
      </c>
      <c r="J144" s="3292">
        <f t="shared" si="93"/>
        <v>3</v>
      </c>
      <c r="K144" s="3292">
        <f t="shared" si="93"/>
        <v>32</v>
      </c>
      <c r="L144" s="3292">
        <f t="shared" si="93"/>
        <v>27</v>
      </c>
      <c r="M144" s="3292">
        <f t="shared" si="93"/>
        <v>369</v>
      </c>
      <c r="N144" s="3305">
        <f t="shared" si="93"/>
        <v>14</v>
      </c>
      <c r="O144" s="3296">
        <f t="shared" si="93"/>
        <v>1</v>
      </c>
      <c r="P144" s="3298">
        <f t="shared" si="93"/>
        <v>457</v>
      </c>
      <c r="Q144" s="3291">
        <f t="shared" si="93"/>
        <v>2</v>
      </c>
      <c r="R144" s="3306">
        <f t="shared" si="93"/>
        <v>0</v>
      </c>
      <c r="S144" s="3306">
        <f>SUM(S136:S143)</f>
        <v>0</v>
      </c>
      <c r="T144" s="3306">
        <f t="shared" si="93"/>
        <v>0</v>
      </c>
      <c r="U144" s="3306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3168" t="s">
        <v>169</v>
      </c>
      <c r="B146" s="2340"/>
      <c r="C146" s="2341"/>
      <c r="D146" s="3166" t="s">
        <v>4</v>
      </c>
      <c r="E146" s="2426"/>
      <c r="F146" s="2356"/>
      <c r="G146" s="2686" t="s">
        <v>56</v>
      </c>
      <c r="H146" s="3199"/>
      <c r="I146" s="3199"/>
      <c r="J146" s="3199"/>
      <c r="K146" s="3199"/>
      <c r="L146" s="3199"/>
      <c r="M146" s="3199"/>
      <c r="N146" s="3200"/>
      <c r="O146" s="2356" t="s">
        <v>34</v>
      </c>
      <c r="P146" s="2418" t="s">
        <v>8</v>
      </c>
      <c r="Q146" s="3299" t="s">
        <v>79</v>
      </c>
      <c r="R146" s="3299" t="s">
        <v>10</v>
      </c>
      <c r="S146" s="3145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3206" t="s">
        <v>172</v>
      </c>
      <c r="H147" s="3207"/>
      <c r="I147" s="3206" t="s">
        <v>20</v>
      </c>
      <c r="J147" s="3207"/>
      <c r="K147" s="3206" t="s">
        <v>21</v>
      </c>
      <c r="L147" s="3207"/>
      <c r="M147" s="3206" t="s">
        <v>22</v>
      </c>
      <c r="N147" s="3208"/>
      <c r="O147" s="2357"/>
      <c r="P147" s="2421"/>
      <c r="Q147" s="3299"/>
      <c r="R147" s="3299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696"/>
      <c r="B148" s="3209"/>
      <c r="C148" s="3210"/>
      <c r="D148" s="3279" t="s">
        <v>23</v>
      </c>
      <c r="E148" s="3241" t="s">
        <v>24</v>
      </c>
      <c r="F148" s="3255" t="s">
        <v>25</v>
      </c>
      <c r="G148" s="3218" t="s">
        <v>24</v>
      </c>
      <c r="H148" s="3213" t="s">
        <v>25</v>
      </c>
      <c r="I148" s="3218" t="s">
        <v>24</v>
      </c>
      <c r="J148" s="3213" t="s">
        <v>25</v>
      </c>
      <c r="K148" s="2296" t="s">
        <v>24</v>
      </c>
      <c r="L148" s="3213" t="s">
        <v>25</v>
      </c>
      <c r="M148" s="2296" t="s">
        <v>24</v>
      </c>
      <c r="N148" s="3214" t="s">
        <v>25</v>
      </c>
      <c r="O148" s="3202"/>
      <c r="P148" s="3265"/>
      <c r="Q148" s="3299"/>
      <c r="R148" s="3299"/>
      <c r="S148" s="2712"/>
      <c r="T148" s="3307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3146" t="s">
        <v>173</v>
      </c>
      <c r="B149" s="3308" t="s">
        <v>174</v>
      </c>
      <c r="C149" s="3309"/>
      <c r="D149" s="3310">
        <f t="shared" ref="D149:D154" si="94">SUM(E149+F149)</f>
        <v>0</v>
      </c>
      <c r="E149" s="3311"/>
      <c r="F149" s="3312">
        <f>SUM(+L149+N149)</f>
        <v>0</v>
      </c>
      <c r="G149" s="273"/>
      <c r="H149" s="274"/>
      <c r="I149" s="273"/>
      <c r="J149" s="274"/>
      <c r="K149" s="275"/>
      <c r="L149" s="3223"/>
      <c r="M149" s="275"/>
      <c r="N149" s="3224"/>
      <c r="O149" s="3223"/>
      <c r="P149" s="276"/>
      <c r="Q149" s="3223"/>
      <c r="R149" s="276"/>
      <c r="S149" s="3313"/>
      <c r="T149" s="3314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2226"/>
      <c r="L151" s="3315"/>
      <c r="M151" s="2226"/>
      <c r="N151" s="3316"/>
      <c r="O151" s="3315"/>
      <c r="P151" s="1064"/>
      <c r="Q151" s="3315"/>
      <c r="R151" s="1064"/>
      <c r="S151" s="2227"/>
      <c r="T151" s="2228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3146" t="s">
        <v>175</v>
      </c>
      <c r="C152" s="3317" t="s">
        <v>4</v>
      </c>
      <c r="D152" s="287">
        <f t="shared" si="94"/>
        <v>0</v>
      </c>
      <c r="E152" s="288"/>
      <c r="F152" s="289">
        <f>SUM(F153:F158)</f>
        <v>0</v>
      </c>
      <c r="G152" s="3318"/>
      <c r="H152" s="3319"/>
      <c r="I152" s="3318"/>
      <c r="J152" s="3319"/>
      <c r="K152" s="3320"/>
      <c r="L152" s="3231">
        <f>SUM(L153:L158)</f>
        <v>0</v>
      </c>
      <c r="M152" s="3320"/>
      <c r="N152" s="3321">
        <f t="shared" ref="N152:T152" si="102">SUM(N153:N158)</f>
        <v>0</v>
      </c>
      <c r="O152" s="3231">
        <f t="shared" si="102"/>
        <v>0</v>
      </c>
      <c r="P152" s="3322">
        <f t="shared" si="102"/>
        <v>0</v>
      </c>
      <c r="Q152" s="3231">
        <f t="shared" si="102"/>
        <v>0</v>
      </c>
      <c r="R152" s="3322">
        <f t="shared" si="102"/>
        <v>0</v>
      </c>
      <c r="S152" s="3232">
        <f t="shared" si="102"/>
        <v>0</v>
      </c>
      <c r="T152" s="3231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3311"/>
      <c r="F153" s="3312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685"/>
      <c r="B158" s="2685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2226"/>
      <c r="L158" s="99"/>
      <c r="M158" s="2226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3146" t="s">
        <v>182</v>
      </c>
      <c r="B159" s="3146" t="s">
        <v>183</v>
      </c>
      <c r="C159" s="3323" t="s">
        <v>82</v>
      </c>
      <c r="D159" s="305">
        <f>SUM(E159+F159)</f>
        <v>0</v>
      </c>
      <c r="E159" s="3310">
        <f>+K159+M159</f>
        <v>0</v>
      </c>
      <c r="F159" s="3311"/>
      <c r="G159" s="273"/>
      <c r="H159" s="274"/>
      <c r="I159" s="273"/>
      <c r="J159" s="274"/>
      <c r="K159" s="25"/>
      <c r="L159" s="3314"/>
      <c r="M159" s="25"/>
      <c r="N159" s="3324"/>
      <c r="O159" s="3223"/>
      <c r="P159" s="3223"/>
      <c r="Q159" s="3223"/>
      <c r="R159" s="3223"/>
      <c r="S159" s="3313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685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2199"/>
      <c r="L162" s="2228"/>
      <c r="M162" s="2199"/>
      <c r="N162" s="3325"/>
      <c r="O162" s="43"/>
      <c r="P162" s="3315"/>
      <c r="Q162" s="43"/>
      <c r="R162" s="3315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3174" t="s">
        <v>187</v>
      </c>
      <c r="B163" s="3145" t="s">
        <v>188</v>
      </c>
      <c r="C163" s="3326" t="s">
        <v>189</v>
      </c>
      <c r="D163" s="2231">
        <f>SUM(E163:F163)</f>
        <v>0</v>
      </c>
      <c r="E163" s="2231">
        <f>+G163+I163+K163+M163</f>
        <v>0</v>
      </c>
      <c r="F163" s="2232">
        <f>+H163+J163+L163+N163</f>
        <v>0</v>
      </c>
      <c r="G163" s="2233">
        <f>SUM(G164:G165)</f>
        <v>0</v>
      </c>
      <c r="H163" s="3327">
        <f t="shared" ref="H163:R163" si="105">SUM(H164:H165)</f>
        <v>0</v>
      </c>
      <c r="I163" s="2233">
        <f t="shared" si="105"/>
        <v>0</v>
      </c>
      <c r="J163" s="3327">
        <f t="shared" si="105"/>
        <v>0</v>
      </c>
      <c r="K163" s="2233">
        <f>SUM(K164:K165)</f>
        <v>0</v>
      </c>
      <c r="L163" s="3328">
        <f t="shared" si="105"/>
        <v>0</v>
      </c>
      <c r="M163" s="2233">
        <f t="shared" si="105"/>
        <v>0</v>
      </c>
      <c r="N163" s="1065">
        <f t="shared" si="105"/>
        <v>0</v>
      </c>
      <c r="O163" s="2234">
        <f t="shared" si="105"/>
        <v>0</v>
      </c>
      <c r="P163" s="3327">
        <f t="shared" si="105"/>
        <v>0</v>
      </c>
      <c r="Q163" s="3327">
        <f t="shared" si="105"/>
        <v>0</v>
      </c>
      <c r="R163" s="3327">
        <f t="shared" si="105"/>
        <v>0</v>
      </c>
      <c r="S163" s="2235">
        <f>SUM(S164:S165)</f>
        <v>0</v>
      </c>
      <c r="T163" s="3327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3326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3310">
        <f t="shared" si="107"/>
        <v>0</v>
      </c>
      <c r="G164" s="3288"/>
      <c r="H164" s="276"/>
      <c r="I164" s="25"/>
      <c r="J164" s="3223"/>
      <c r="K164" s="25"/>
      <c r="L164" s="2306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744"/>
      <c r="B165" s="2712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96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3174" t="s">
        <v>192</v>
      </c>
      <c r="B166" s="3146" t="s">
        <v>193</v>
      </c>
      <c r="C166" s="332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064"/>
      <c r="M167" s="2199"/>
      <c r="N167" s="1066"/>
      <c r="O167" s="3315"/>
      <c r="P167" s="1064"/>
      <c r="Q167" s="3315"/>
      <c r="R167" s="1064"/>
      <c r="S167" s="320"/>
      <c r="T167" s="3315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3145" t="s">
        <v>196</v>
      </c>
      <c r="C168" s="339" t="s">
        <v>194</v>
      </c>
      <c r="D168" s="3310">
        <f t="shared" si="109"/>
        <v>0</v>
      </c>
      <c r="E168" s="3310">
        <f t="shared" si="110"/>
        <v>0</v>
      </c>
      <c r="F168" s="3312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712"/>
      <c r="C169" s="342" t="s">
        <v>197</v>
      </c>
      <c r="D169" s="2231">
        <f t="shared" si="109"/>
        <v>0</v>
      </c>
      <c r="E169" s="2231">
        <f t="shared" si="110"/>
        <v>0</v>
      </c>
      <c r="F169" s="2232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3146" t="s">
        <v>82</v>
      </c>
      <c r="C170" s="332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3223"/>
      <c r="P170" s="276"/>
      <c r="Q170" s="3223"/>
      <c r="R170" s="276"/>
      <c r="S170" s="2298"/>
      <c r="T170" s="3223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744"/>
      <c r="B171" s="2685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3330"/>
      <c r="I171" s="672"/>
      <c r="J171" s="3330"/>
      <c r="K171" s="2199"/>
      <c r="L171" s="1064"/>
      <c r="M171" s="2199"/>
      <c r="N171" s="607"/>
      <c r="O171" s="3315"/>
      <c r="P171" s="1064"/>
      <c r="Q171" s="3315"/>
      <c r="R171" s="1064"/>
      <c r="S171" s="285"/>
      <c r="T171" s="3315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3146" t="s">
        <v>199</v>
      </c>
      <c r="B172" s="3206" t="s">
        <v>175</v>
      </c>
      <c r="C172" s="3207"/>
      <c r="D172" s="3331">
        <f>SUM(E172+F172)</f>
        <v>0</v>
      </c>
      <c r="E172" s="3331">
        <f>+K172</f>
        <v>0</v>
      </c>
      <c r="F172" s="3306">
        <f>+L172</f>
        <v>0</v>
      </c>
      <c r="G172" s="3318"/>
      <c r="H172" s="3332"/>
      <c r="I172" s="3318"/>
      <c r="J172" s="3332"/>
      <c r="K172" s="3333"/>
      <c r="L172" s="3334"/>
      <c r="M172" s="3320"/>
      <c r="N172" s="3335"/>
      <c r="O172" s="3336"/>
      <c r="P172" s="3334"/>
      <c r="Q172" s="3336"/>
      <c r="R172" s="3334"/>
      <c r="S172" s="3337"/>
      <c r="T172" s="3337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3310">
        <f t="shared" si="109"/>
        <v>0</v>
      </c>
      <c r="E173" s="3310">
        <f t="shared" ref="E173:F176" si="111">+K173</f>
        <v>0</v>
      </c>
      <c r="F173" s="3312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3146" t="s">
        <v>82</v>
      </c>
      <c r="C175" s="3329" t="s">
        <v>194</v>
      </c>
      <c r="D175" s="3310">
        <f t="shared" si="109"/>
        <v>0</v>
      </c>
      <c r="E175" s="3310">
        <f t="shared" si="111"/>
        <v>0</v>
      </c>
      <c r="F175" s="3312">
        <f t="shared" si="111"/>
        <v>0</v>
      </c>
      <c r="G175" s="273"/>
      <c r="H175" s="3338"/>
      <c r="I175" s="273"/>
      <c r="J175" s="3338"/>
      <c r="K175" s="25"/>
      <c r="L175" s="276"/>
      <c r="M175" s="284"/>
      <c r="N175" s="356"/>
      <c r="O175" s="3223"/>
      <c r="P175" s="276"/>
      <c r="Q175" s="3223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685"/>
      <c r="B176" s="2685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3339"/>
      <c r="I176" s="667"/>
      <c r="J176" s="3339"/>
      <c r="K176" s="2199"/>
      <c r="L176" s="1064"/>
      <c r="M176" s="672"/>
      <c r="N176" s="674"/>
      <c r="O176" s="3315"/>
      <c r="P176" s="1064"/>
      <c r="Q176" s="3315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3174" t="s">
        <v>200</v>
      </c>
      <c r="B177" s="3146" t="s">
        <v>201</v>
      </c>
      <c r="C177" s="3340" t="s">
        <v>202</v>
      </c>
      <c r="D177" s="3310">
        <f t="shared" si="109"/>
        <v>0</v>
      </c>
      <c r="E177" s="3310">
        <f>SUM(I177+K177+M177)</f>
        <v>0</v>
      </c>
      <c r="F177" s="3312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744"/>
      <c r="B179" s="2685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3146" t="s">
        <v>206</v>
      </c>
      <c r="C180" s="33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3338"/>
      <c r="I180" s="273"/>
      <c r="J180" s="3338"/>
      <c r="K180" s="25"/>
      <c r="L180" s="276"/>
      <c r="M180" s="3342"/>
      <c r="N180" s="330"/>
      <c r="O180" s="3338"/>
      <c r="P180" s="3223"/>
      <c r="Q180" s="3223"/>
      <c r="R180" s="3223"/>
      <c r="S180" s="3343"/>
      <c r="T180" s="3223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744"/>
      <c r="B181" s="2685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3168" t="s">
        <v>210</v>
      </c>
      <c r="B183" s="2340"/>
      <c r="C183" s="2341"/>
      <c r="D183" s="3166" t="s">
        <v>4</v>
      </c>
      <c r="E183" s="2426"/>
      <c r="F183" s="2356"/>
      <c r="G183" s="2686" t="s">
        <v>5</v>
      </c>
      <c r="H183" s="3199"/>
      <c r="I183" s="3199"/>
      <c r="J183" s="3199"/>
      <c r="K183" s="3199"/>
      <c r="L183" s="3199"/>
      <c r="M183" s="3199"/>
      <c r="N183" s="3199"/>
      <c r="O183" s="3199"/>
      <c r="P183" s="3199"/>
      <c r="Q183" s="3199"/>
      <c r="R183" s="3199"/>
      <c r="S183" s="3199"/>
      <c r="T183" s="3199"/>
      <c r="U183" s="3199"/>
      <c r="V183" s="3199"/>
      <c r="W183" s="3199"/>
      <c r="X183" s="3199"/>
      <c r="Y183" s="3199"/>
      <c r="Z183" s="3199"/>
      <c r="AA183" s="3199"/>
      <c r="AB183" s="3200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3203" t="s">
        <v>11</v>
      </c>
      <c r="H184" s="3204"/>
      <c r="I184" s="3203" t="s">
        <v>12</v>
      </c>
      <c r="J184" s="3204"/>
      <c r="K184" s="2686" t="s">
        <v>13</v>
      </c>
      <c r="L184" s="3205"/>
      <c r="M184" s="2686" t="s">
        <v>14</v>
      </c>
      <c r="N184" s="3205"/>
      <c r="O184" s="2686" t="s">
        <v>15</v>
      </c>
      <c r="P184" s="3205"/>
      <c r="Q184" s="2686" t="s">
        <v>16</v>
      </c>
      <c r="R184" s="3205"/>
      <c r="S184" s="2686" t="s">
        <v>17</v>
      </c>
      <c r="T184" s="3205"/>
      <c r="U184" s="2686" t="s">
        <v>215</v>
      </c>
      <c r="V184" s="3205"/>
      <c r="W184" s="3206" t="s">
        <v>20</v>
      </c>
      <c r="X184" s="3207"/>
      <c r="Y184" s="3206" t="s">
        <v>21</v>
      </c>
      <c r="Z184" s="3207"/>
      <c r="AA184" s="3206" t="s">
        <v>22</v>
      </c>
      <c r="AB184" s="3208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696"/>
      <c r="B185" s="3209"/>
      <c r="C185" s="3210"/>
      <c r="D185" s="3211" t="s">
        <v>23</v>
      </c>
      <c r="E185" s="3212" t="s">
        <v>24</v>
      </c>
      <c r="F185" s="3213" t="s">
        <v>25</v>
      </c>
      <c r="G185" s="2296" t="s">
        <v>24</v>
      </c>
      <c r="H185" s="3213" t="s">
        <v>25</v>
      </c>
      <c r="I185" s="3269" t="s">
        <v>24</v>
      </c>
      <c r="J185" s="3269" t="s">
        <v>25</v>
      </c>
      <c r="K185" s="2296" t="s">
        <v>24</v>
      </c>
      <c r="L185" s="3213" t="s">
        <v>25</v>
      </c>
      <c r="M185" s="2296" t="s">
        <v>24</v>
      </c>
      <c r="N185" s="3213" t="s">
        <v>25</v>
      </c>
      <c r="O185" s="2296" t="s">
        <v>24</v>
      </c>
      <c r="P185" s="3213" t="s">
        <v>25</v>
      </c>
      <c r="Q185" s="2296" t="s">
        <v>24</v>
      </c>
      <c r="R185" s="3213" t="s">
        <v>25</v>
      </c>
      <c r="S185" s="2296" t="s">
        <v>24</v>
      </c>
      <c r="T185" s="3213" t="s">
        <v>25</v>
      </c>
      <c r="U185" s="2296" t="s">
        <v>24</v>
      </c>
      <c r="V185" s="3213" t="s">
        <v>25</v>
      </c>
      <c r="W185" s="2296" t="s">
        <v>24</v>
      </c>
      <c r="X185" s="3213" t="s">
        <v>25</v>
      </c>
      <c r="Y185" s="2296" t="s">
        <v>24</v>
      </c>
      <c r="Z185" s="3213" t="s">
        <v>25</v>
      </c>
      <c r="AA185" s="2296" t="s">
        <v>24</v>
      </c>
      <c r="AB185" s="3214" t="s">
        <v>25</v>
      </c>
      <c r="AC185" s="3265"/>
      <c r="AD185" s="3265"/>
      <c r="AE185" s="3265"/>
      <c r="AF185" s="3265"/>
      <c r="AG185" s="3265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3245" t="s">
        <v>216</v>
      </c>
      <c r="B186" s="3246"/>
      <c r="C186" s="3247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3344"/>
      <c r="I186" s="381"/>
      <c r="J186" s="3344"/>
      <c r="K186" s="25"/>
      <c r="L186" s="3223"/>
      <c r="M186" s="25"/>
      <c r="N186" s="3223"/>
      <c r="O186" s="25"/>
      <c r="P186" s="3223"/>
      <c r="Q186" s="25"/>
      <c r="R186" s="3223"/>
      <c r="S186" s="25"/>
      <c r="T186" s="3223"/>
      <c r="U186" s="381"/>
      <c r="V186" s="3344"/>
      <c r="W186" s="381"/>
      <c r="X186" s="3344"/>
      <c r="Y186" s="381"/>
      <c r="Z186" s="3344"/>
      <c r="AA186" s="381"/>
      <c r="AB186" s="383"/>
      <c r="AC186" s="3223"/>
      <c r="AD186" s="3345">
        <f>SUM(AE186:AG186)</f>
        <v>0</v>
      </c>
      <c r="AE186" s="3223"/>
      <c r="AF186" s="3223"/>
      <c r="AG186" s="3223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3346"/>
      <c r="C191" s="108"/>
      <c r="D191" s="109"/>
      <c r="E191" s="109"/>
      <c r="F191" s="110"/>
      <c r="G191" s="110"/>
      <c r="H191" s="110"/>
      <c r="I191" s="50"/>
      <c r="J191" s="2240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3168" t="s">
        <v>210</v>
      </c>
      <c r="B192" s="2340"/>
      <c r="C192" s="2341"/>
      <c r="D192" s="3166" t="s">
        <v>4</v>
      </c>
      <c r="E192" s="2426"/>
      <c r="F192" s="2430"/>
      <c r="G192" s="3199" t="s">
        <v>5</v>
      </c>
      <c r="H192" s="3199"/>
      <c r="I192" s="3199"/>
      <c r="J192" s="3205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738"/>
      <c r="E193" s="3201"/>
      <c r="F193" s="3347"/>
      <c r="G193" s="2356" t="s">
        <v>222</v>
      </c>
      <c r="H193" s="3146" t="s">
        <v>223</v>
      </c>
      <c r="I193" s="3146" t="s">
        <v>58</v>
      </c>
      <c r="J193" s="3146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696"/>
      <c r="B194" s="3209"/>
      <c r="C194" s="3210"/>
      <c r="D194" s="3348" t="s">
        <v>23</v>
      </c>
      <c r="E194" s="3279" t="s">
        <v>24</v>
      </c>
      <c r="F194" s="406" t="s">
        <v>25</v>
      </c>
      <c r="G194" s="3202"/>
      <c r="H194" s="2685"/>
      <c r="I194" s="2685"/>
      <c r="J194" s="2685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3349">
        <f>SUM(G195:J195)</f>
        <v>0</v>
      </c>
      <c r="E195" s="2298"/>
      <c r="F195" s="732"/>
      <c r="G195" s="3288"/>
      <c r="H195" s="25"/>
      <c r="I195" s="25"/>
      <c r="J195" s="2298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2242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3350"/>
      <c r="H199" s="3350"/>
      <c r="I199" s="3350"/>
      <c r="J199" s="3351"/>
      <c r="K199" s="420"/>
      <c r="L199" s="3350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92" customFormat="1" ht="16.350000000000001" customHeight="1" x14ac:dyDescent="0.2">
      <c r="A200" s="3164" t="s">
        <v>230</v>
      </c>
      <c r="B200" s="2417"/>
      <c r="C200" s="2418"/>
      <c r="D200" s="3166" t="s">
        <v>231</v>
      </c>
      <c r="E200" s="2426"/>
      <c r="F200" s="2356"/>
      <c r="G200" s="2686" t="s">
        <v>5</v>
      </c>
      <c r="H200" s="3199"/>
      <c r="I200" s="3199"/>
      <c r="J200" s="3199"/>
      <c r="K200" s="3199"/>
      <c r="L200" s="3199"/>
      <c r="M200" s="3199"/>
      <c r="N200" s="3199"/>
      <c r="O200" s="3199"/>
      <c r="P200" s="3199"/>
      <c r="Q200" s="3199"/>
      <c r="R200" s="3199"/>
      <c r="S200" s="3199"/>
      <c r="T200" s="3199"/>
      <c r="U200" s="3199"/>
      <c r="V200" s="3200"/>
      <c r="W200" s="2722" t="s">
        <v>6</v>
      </c>
      <c r="X200" s="3352" t="s">
        <v>7</v>
      </c>
      <c r="Y200" s="3353" t="s">
        <v>232</v>
      </c>
      <c r="Z200" s="3354"/>
      <c r="AA200" s="2356" t="s">
        <v>233</v>
      </c>
      <c r="AB200" s="2728" t="s">
        <v>100</v>
      </c>
      <c r="AC200" s="3355" t="s">
        <v>8</v>
      </c>
      <c r="AD200" s="3355" t="s">
        <v>9</v>
      </c>
      <c r="AE200" s="3356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738"/>
      <c r="E201" s="3201"/>
      <c r="F201" s="3202"/>
      <c r="G201" s="2686" t="s">
        <v>222</v>
      </c>
      <c r="H201" s="3205"/>
      <c r="I201" s="2686" t="s">
        <v>17</v>
      </c>
      <c r="J201" s="3205"/>
      <c r="K201" s="3199" t="s">
        <v>234</v>
      </c>
      <c r="L201" s="3205"/>
      <c r="M201" s="2686" t="s">
        <v>57</v>
      </c>
      <c r="N201" s="3205"/>
      <c r="O201" s="3199" t="s">
        <v>235</v>
      </c>
      <c r="P201" s="3205"/>
      <c r="Q201" s="3199" t="s">
        <v>58</v>
      </c>
      <c r="R201" s="3205"/>
      <c r="S201" s="3278" t="s">
        <v>21</v>
      </c>
      <c r="T201" s="3207"/>
      <c r="U201" s="3278" t="s">
        <v>22</v>
      </c>
      <c r="V201" s="3208"/>
      <c r="W201" s="2397"/>
      <c r="X201" s="3357"/>
      <c r="Y201" s="3352" t="s">
        <v>236</v>
      </c>
      <c r="Z201" s="3358" t="s">
        <v>237</v>
      </c>
      <c r="AA201" s="2357"/>
      <c r="AB201" s="2405"/>
      <c r="AC201" s="3355"/>
      <c r="AD201" s="3355"/>
      <c r="AE201" s="3356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734"/>
      <c r="B202" s="3359"/>
      <c r="C202" s="3265"/>
      <c r="D202" s="2243" t="s">
        <v>23</v>
      </c>
      <c r="E202" s="3360" t="s">
        <v>24</v>
      </c>
      <c r="F202" s="1087" t="s">
        <v>25</v>
      </c>
      <c r="G202" s="3218" t="s">
        <v>24</v>
      </c>
      <c r="H202" s="3270" t="s">
        <v>25</v>
      </c>
      <c r="I202" s="3254" t="s">
        <v>24</v>
      </c>
      <c r="J202" s="3270" t="s">
        <v>25</v>
      </c>
      <c r="K202" s="3254" t="s">
        <v>24</v>
      </c>
      <c r="L202" s="3270" t="s">
        <v>25</v>
      </c>
      <c r="M202" s="3254" t="s">
        <v>24</v>
      </c>
      <c r="N202" s="3270" t="s">
        <v>25</v>
      </c>
      <c r="O202" s="3254" t="s">
        <v>24</v>
      </c>
      <c r="P202" s="3270" t="s">
        <v>25</v>
      </c>
      <c r="Q202" s="3254" t="s">
        <v>24</v>
      </c>
      <c r="R202" s="3270" t="s">
        <v>25</v>
      </c>
      <c r="S202" s="3285" t="s">
        <v>24</v>
      </c>
      <c r="T202" s="3282" t="s">
        <v>25</v>
      </c>
      <c r="U202" s="3285" t="s">
        <v>24</v>
      </c>
      <c r="V202" s="3244" t="s">
        <v>25</v>
      </c>
      <c r="W202" s="2723"/>
      <c r="X202" s="2725"/>
      <c r="Y202" s="2725"/>
      <c r="Z202" s="2732"/>
      <c r="AA202" s="3202"/>
      <c r="AB202" s="2729"/>
      <c r="AC202" s="3355"/>
      <c r="AD202" s="3355"/>
      <c r="AE202" s="3356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3361" t="s">
        <v>238</v>
      </c>
      <c r="B203" s="3362" t="s">
        <v>239</v>
      </c>
      <c r="C203" s="3363"/>
      <c r="D203" s="428">
        <f t="shared" ref="D203:D245" si="121">SUM(E203+F203)</f>
        <v>18</v>
      </c>
      <c r="E203" s="429">
        <f t="shared" ref="E203:E219" si="122">SUM(G203+I203+K203+M203+O203+Q203+S203+U203)</f>
        <v>6</v>
      </c>
      <c r="F203" s="2297">
        <f t="shared" ref="F203:F219" si="123">SUM(H203+J203+L203+N203+P203+R203+T203+V203)</f>
        <v>12</v>
      </c>
      <c r="G203" s="431">
        <v>0</v>
      </c>
      <c r="H203" s="432">
        <v>0</v>
      </c>
      <c r="I203" s="3364">
        <v>0</v>
      </c>
      <c r="J203" s="432">
        <v>0</v>
      </c>
      <c r="K203" s="3364">
        <v>1</v>
      </c>
      <c r="L203" s="432">
        <v>0</v>
      </c>
      <c r="M203" s="3364">
        <v>0</v>
      </c>
      <c r="N203" s="432">
        <v>0</v>
      </c>
      <c r="O203" s="3364">
        <v>0</v>
      </c>
      <c r="P203" s="432">
        <v>1</v>
      </c>
      <c r="Q203" s="3364">
        <v>2</v>
      </c>
      <c r="R203" s="432">
        <v>0</v>
      </c>
      <c r="S203" s="3364">
        <v>2</v>
      </c>
      <c r="T203" s="432">
        <v>6</v>
      </c>
      <c r="U203" s="3364">
        <v>1</v>
      </c>
      <c r="V203" s="3365">
        <v>5</v>
      </c>
      <c r="W203" s="433">
        <v>0</v>
      </c>
      <c r="X203" s="434">
        <v>0</v>
      </c>
      <c r="Y203" s="434"/>
      <c r="Z203" s="3366"/>
      <c r="AA203" s="434">
        <v>0</v>
      </c>
      <c r="AB203" s="434">
        <v>0</v>
      </c>
      <c r="AC203" s="434">
        <v>0</v>
      </c>
      <c r="AD203" s="434">
        <v>0</v>
      </c>
      <c r="AE203" s="3367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329</v>
      </c>
      <c r="E204" s="436">
        <f t="shared" si="122"/>
        <v>149</v>
      </c>
      <c r="F204" s="437">
        <f t="shared" si="123"/>
        <v>180</v>
      </c>
      <c r="G204" s="438">
        <v>0</v>
      </c>
      <c r="H204" s="439">
        <v>2</v>
      </c>
      <c r="I204" s="440">
        <v>1</v>
      </c>
      <c r="J204" s="439">
        <v>3</v>
      </c>
      <c r="K204" s="440">
        <v>4</v>
      </c>
      <c r="L204" s="439">
        <v>3</v>
      </c>
      <c r="M204" s="440">
        <v>4</v>
      </c>
      <c r="N204" s="439">
        <v>4</v>
      </c>
      <c r="O204" s="440">
        <v>11</v>
      </c>
      <c r="P204" s="439">
        <v>9</v>
      </c>
      <c r="Q204" s="440">
        <v>31</v>
      </c>
      <c r="R204" s="439">
        <v>22</v>
      </c>
      <c r="S204" s="440">
        <v>46</v>
      </c>
      <c r="T204" s="439">
        <v>67</v>
      </c>
      <c r="U204" s="440">
        <v>52</v>
      </c>
      <c r="V204" s="441">
        <v>70</v>
      </c>
      <c r="W204" s="442">
        <v>51</v>
      </c>
      <c r="X204" s="443">
        <v>70</v>
      </c>
      <c r="Y204" s="443">
        <v>52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685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3146" t="s">
        <v>247</v>
      </c>
      <c r="B210" s="2361" t="s">
        <v>242</v>
      </c>
      <c r="C210" s="2361"/>
      <c r="D210" s="475">
        <f t="shared" si="121"/>
        <v>8</v>
      </c>
      <c r="E210" s="476">
        <f>SUM(G210+I210+K210+M210+O210+Q210+S210+U210)</f>
        <v>3</v>
      </c>
      <c r="F210" s="3368">
        <f t="shared" si="123"/>
        <v>5</v>
      </c>
      <c r="G210" s="431"/>
      <c r="H210" s="432"/>
      <c r="I210" s="3364"/>
      <c r="J210" s="432"/>
      <c r="K210" s="3364"/>
      <c r="L210" s="432"/>
      <c r="M210" s="3364"/>
      <c r="N210" s="432"/>
      <c r="O210" s="3364"/>
      <c r="P210" s="432">
        <v>1</v>
      </c>
      <c r="Q210" s="3364"/>
      <c r="R210" s="432">
        <v>2</v>
      </c>
      <c r="S210" s="3364">
        <v>2</v>
      </c>
      <c r="T210" s="432">
        <v>2</v>
      </c>
      <c r="U210" s="3364">
        <v>1</v>
      </c>
      <c r="V210" s="3365"/>
      <c r="W210" s="433">
        <v>0</v>
      </c>
      <c r="X210" s="434"/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20</v>
      </c>
      <c r="E211" s="455">
        <f t="shared" si="122"/>
        <v>7</v>
      </c>
      <c r="F211" s="456">
        <f t="shared" si="123"/>
        <v>13</v>
      </c>
      <c r="G211" s="457"/>
      <c r="H211" s="458"/>
      <c r="I211" s="459">
        <v>1</v>
      </c>
      <c r="J211" s="458"/>
      <c r="K211" s="459"/>
      <c r="L211" s="458"/>
      <c r="M211" s="459"/>
      <c r="N211" s="458"/>
      <c r="O211" s="459">
        <v>1</v>
      </c>
      <c r="P211" s="458"/>
      <c r="Q211" s="459">
        <v>1</v>
      </c>
      <c r="R211" s="458">
        <v>3</v>
      </c>
      <c r="S211" s="459">
        <v>3</v>
      </c>
      <c r="T211" s="458">
        <v>9</v>
      </c>
      <c r="U211" s="459">
        <v>1</v>
      </c>
      <c r="V211" s="460">
        <v>1</v>
      </c>
      <c r="W211" s="461">
        <v>0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9</v>
      </c>
      <c r="E212" s="455">
        <f t="shared" si="122"/>
        <v>3</v>
      </c>
      <c r="F212" s="456">
        <f t="shared" si="123"/>
        <v>6</v>
      </c>
      <c r="G212" s="457"/>
      <c r="H212" s="458"/>
      <c r="I212" s="459"/>
      <c r="J212" s="458"/>
      <c r="K212" s="459"/>
      <c r="L212" s="458"/>
      <c r="M212" s="459"/>
      <c r="N212" s="458"/>
      <c r="O212" s="459"/>
      <c r="P212" s="458">
        <v>1</v>
      </c>
      <c r="Q212" s="459"/>
      <c r="R212" s="458">
        <v>3</v>
      </c>
      <c r="S212" s="459">
        <v>2</v>
      </c>
      <c r="T212" s="458">
        <v>2</v>
      </c>
      <c r="U212" s="459">
        <v>1</v>
      </c>
      <c r="V212" s="460"/>
      <c r="W212" s="461">
        <v>0</v>
      </c>
      <c r="X212" s="462"/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5</v>
      </c>
      <c r="E213" s="455">
        <f t="shared" si="122"/>
        <v>2</v>
      </c>
      <c r="F213" s="456">
        <f t="shared" si="123"/>
        <v>3</v>
      </c>
      <c r="G213" s="464"/>
      <c r="H213" s="465"/>
      <c r="I213" s="466"/>
      <c r="J213" s="465"/>
      <c r="K213" s="466"/>
      <c r="L213" s="465"/>
      <c r="M213" s="466"/>
      <c r="N213" s="465"/>
      <c r="O213" s="466">
        <v>1</v>
      </c>
      <c r="P213" s="465"/>
      <c r="Q213" s="466">
        <v>1</v>
      </c>
      <c r="R213" s="465"/>
      <c r="S213" s="466"/>
      <c r="T213" s="465">
        <v>2</v>
      </c>
      <c r="U213" s="466"/>
      <c r="V213" s="467">
        <v>1</v>
      </c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685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2165">
        <v>0</v>
      </c>
      <c r="X214" s="2244"/>
      <c r="Y214" s="2245"/>
      <c r="Z214" s="2245"/>
      <c r="AA214" s="2163">
        <v>0</v>
      </c>
      <c r="AB214" s="2244">
        <v>0</v>
      </c>
      <c r="AC214" s="2244">
        <v>0</v>
      </c>
      <c r="AD214" s="2244">
        <v>0</v>
      </c>
      <c r="AE214" s="2246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3146" t="s">
        <v>80</v>
      </c>
      <c r="B215" s="2361" t="s">
        <v>242</v>
      </c>
      <c r="C215" s="2361"/>
      <c r="D215" s="475">
        <f t="shared" si="121"/>
        <v>15</v>
      </c>
      <c r="E215" s="476">
        <f t="shared" si="122"/>
        <v>2</v>
      </c>
      <c r="F215" s="3368">
        <f t="shared" si="123"/>
        <v>13</v>
      </c>
      <c r="G215" s="431"/>
      <c r="H215" s="432"/>
      <c r="I215" s="3364"/>
      <c r="J215" s="432"/>
      <c r="K215" s="3364"/>
      <c r="L215" s="432"/>
      <c r="M215" s="3364"/>
      <c r="N215" s="432"/>
      <c r="O215" s="3364"/>
      <c r="P215" s="432">
        <v>2</v>
      </c>
      <c r="Q215" s="3364"/>
      <c r="R215" s="432">
        <v>1</v>
      </c>
      <c r="S215" s="3364">
        <v>2</v>
      </c>
      <c r="T215" s="432">
        <v>10</v>
      </c>
      <c r="U215" s="3364"/>
      <c r="V215" s="3365"/>
      <c r="W215" s="433">
        <v>1</v>
      </c>
      <c r="X215" s="434"/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28</v>
      </c>
      <c r="E216" s="455">
        <f t="shared" si="122"/>
        <v>7</v>
      </c>
      <c r="F216" s="456">
        <f t="shared" si="123"/>
        <v>21</v>
      </c>
      <c r="G216" s="457"/>
      <c r="H216" s="458"/>
      <c r="I216" s="459"/>
      <c r="J216" s="458"/>
      <c r="K216" s="459"/>
      <c r="L216" s="458"/>
      <c r="M216" s="459">
        <v>1</v>
      </c>
      <c r="N216" s="458">
        <v>2</v>
      </c>
      <c r="O216" s="459"/>
      <c r="P216" s="458"/>
      <c r="Q216" s="459">
        <v>1</v>
      </c>
      <c r="R216" s="458">
        <v>3</v>
      </c>
      <c r="S216" s="459">
        <v>5</v>
      </c>
      <c r="T216" s="458">
        <v>16</v>
      </c>
      <c r="U216" s="459"/>
      <c r="V216" s="460"/>
      <c r="W216" s="461">
        <v>0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9</v>
      </c>
      <c r="E217" s="455">
        <f t="shared" si="122"/>
        <v>2</v>
      </c>
      <c r="F217" s="456">
        <f t="shared" si="123"/>
        <v>7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/>
      <c r="R217" s="458">
        <v>2</v>
      </c>
      <c r="S217" s="459">
        <v>2</v>
      </c>
      <c r="T217" s="458">
        <v>5</v>
      </c>
      <c r="U217" s="459"/>
      <c r="V217" s="460"/>
      <c r="W217" s="461">
        <v>1</v>
      </c>
      <c r="X217" s="462"/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12</v>
      </c>
      <c r="E218" s="455">
        <f>SUM(G218+I218+K218+M218+O218+Q218+S218+U218)</f>
        <v>3</v>
      </c>
      <c r="F218" s="456">
        <f t="shared" si="123"/>
        <v>9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>
        <v>1</v>
      </c>
      <c r="R218" s="465">
        <v>1</v>
      </c>
      <c r="S218" s="466">
        <v>2</v>
      </c>
      <c r="T218" s="465">
        <v>8</v>
      </c>
      <c r="U218" s="466"/>
      <c r="V218" s="467"/>
      <c r="W218" s="461">
        <v>0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685"/>
      <c r="B219" s="2710" t="s">
        <v>246</v>
      </c>
      <c r="C219" s="2710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2165">
        <v>0</v>
      </c>
      <c r="X219" s="2244"/>
      <c r="Y219" s="2245"/>
      <c r="Z219" s="2245"/>
      <c r="AA219" s="2163">
        <v>0</v>
      </c>
      <c r="AB219" s="2244">
        <v>0</v>
      </c>
      <c r="AC219" s="2244">
        <v>0</v>
      </c>
      <c r="AD219" s="2244">
        <v>0</v>
      </c>
      <c r="AE219" s="2246"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3146" t="s">
        <v>248</v>
      </c>
      <c r="B220" s="2361" t="s">
        <v>242</v>
      </c>
      <c r="C220" s="2361"/>
      <c r="D220" s="475">
        <f>SUM(E220+F220)</f>
        <v>9</v>
      </c>
      <c r="E220" s="476">
        <f>+G220+I220+K220+M220+O220+Q220+S220+U220</f>
        <v>6</v>
      </c>
      <c r="F220" s="3368">
        <f>+H220+J220+L220+N220+P220+R220+T220+V220</f>
        <v>3</v>
      </c>
      <c r="G220" s="431"/>
      <c r="H220" s="432">
        <v>2</v>
      </c>
      <c r="I220" s="3364">
        <v>1</v>
      </c>
      <c r="J220" s="432">
        <v>1</v>
      </c>
      <c r="K220" s="3364">
        <v>3</v>
      </c>
      <c r="L220" s="432"/>
      <c r="M220" s="3364"/>
      <c r="N220" s="432"/>
      <c r="O220" s="3364">
        <v>2</v>
      </c>
      <c r="P220" s="432"/>
      <c r="Q220" s="3364"/>
      <c r="R220" s="432"/>
      <c r="S220" s="3364"/>
      <c r="T220" s="432"/>
      <c r="U220" s="3364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60</v>
      </c>
      <c r="E221" s="455">
        <f>+G221+I221+K221+M221+O221+Q221+S221+U221</f>
        <v>43</v>
      </c>
      <c r="F221" s="456">
        <f t="shared" ref="F221:F224" si="138">+H221+J221+L221+N221+P221+R221+T221+V221</f>
        <v>17</v>
      </c>
      <c r="G221" s="457">
        <v>17</v>
      </c>
      <c r="H221" s="458">
        <v>7</v>
      </c>
      <c r="I221" s="459">
        <v>3</v>
      </c>
      <c r="J221" s="458">
        <v>1</v>
      </c>
      <c r="K221" s="459">
        <v>10</v>
      </c>
      <c r="L221" s="458">
        <v>3</v>
      </c>
      <c r="M221" s="459">
        <v>1</v>
      </c>
      <c r="N221" s="458">
        <v>1</v>
      </c>
      <c r="O221" s="459">
        <v>11</v>
      </c>
      <c r="P221" s="458">
        <v>4</v>
      </c>
      <c r="Q221" s="459">
        <v>1</v>
      </c>
      <c r="R221" s="458">
        <v>1</v>
      </c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10</v>
      </c>
      <c r="E222" s="455">
        <f t="shared" ref="E222:E224" si="139">+G222+I222+K222+M222+O222+Q222+S222+U222</f>
        <v>6</v>
      </c>
      <c r="F222" s="456">
        <f>+H222+J222+L222+N222+P222+R222+T222+V222</f>
        <v>4</v>
      </c>
      <c r="G222" s="457"/>
      <c r="H222" s="458">
        <v>2</v>
      </c>
      <c r="I222" s="459">
        <v>1</v>
      </c>
      <c r="J222" s="458">
        <v>1</v>
      </c>
      <c r="K222" s="459">
        <v>3</v>
      </c>
      <c r="L222" s="458">
        <v>1</v>
      </c>
      <c r="M222" s="459"/>
      <c r="N222" s="458"/>
      <c r="O222" s="459">
        <v>2</v>
      </c>
      <c r="P222" s="458"/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9</v>
      </c>
      <c r="E223" s="455">
        <f t="shared" si="139"/>
        <v>5</v>
      </c>
      <c r="F223" s="456">
        <f t="shared" si="138"/>
        <v>4</v>
      </c>
      <c r="G223" s="464">
        <v>1</v>
      </c>
      <c r="H223" s="465">
        <v>3</v>
      </c>
      <c r="I223" s="466">
        <v>1</v>
      </c>
      <c r="J223" s="465"/>
      <c r="K223" s="466">
        <v>1</v>
      </c>
      <c r="L223" s="465">
        <v>1</v>
      </c>
      <c r="M223" s="466"/>
      <c r="N223" s="465"/>
      <c r="O223" s="466">
        <v>2</v>
      </c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685"/>
      <c r="B224" s="2710" t="s">
        <v>246</v>
      </c>
      <c r="C224" s="2710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2245"/>
      <c r="Y224" s="2245"/>
      <c r="Z224" s="2245"/>
      <c r="AA224" s="2163">
        <v>0</v>
      </c>
      <c r="AB224" s="2244">
        <v>0</v>
      </c>
      <c r="AC224" s="2244">
        <v>0</v>
      </c>
      <c r="AD224" s="2244">
        <v>0</v>
      </c>
      <c r="AE224" s="2246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3146" t="s">
        <v>249</v>
      </c>
      <c r="B225" s="2361" t="s">
        <v>242</v>
      </c>
      <c r="C225" s="2361"/>
      <c r="D225" s="445">
        <f t="shared" si="121"/>
        <v>28</v>
      </c>
      <c r="E225" s="446">
        <f t="shared" ref="E225:F279" si="140">SUM(G225+I225+K225+M225+O225+Q225+S225+U225)</f>
        <v>6</v>
      </c>
      <c r="F225" s="447">
        <f t="shared" si="140"/>
        <v>22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>
        <v>1</v>
      </c>
      <c r="Q225" s="450">
        <v>2</v>
      </c>
      <c r="R225" s="449">
        <v>1</v>
      </c>
      <c r="S225" s="450">
        <v>3</v>
      </c>
      <c r="T225" s="449">
        <v>19</v>
      </c>
      <c r="U225" s="450">
        <v>1</v>
      </c>
      <c r="V225" s="451">
        <v>1</v>
      </c>
      <c r="W225" s="452">
        <v>0</v>
      </c>
      <c r="X225" s="453">
        <v>1</v>
      </c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40</v>
      </c>
      <c r="E226" s="455">
        <f t="shared" si="140"/>
        <v>9</v>
      </c>
      <c r="F226" s="456">
        <f t="shared" si="140"/>
        <v>31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>
        <v>1</v>
      </c>
      <c r="Q226" s="459"/>
      <c r="R226" s="458">
        <v>2</v>
      </c>
      <c r="S226" s="459">
        <v>8</v>
      </c>
      <c r="T226" s="458">
        <v>27</v>
      </c>
      <c r="U226" s="459">
        <v>1</v>
      </c>
      <c r="V226" s="460">
        <v>1</v>
      </c>
      <c r="W226" s="461">
        <v>1</v>
      </c>
      <c r="X226" s="462">
        <v>1</v>
      </c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30</v>
      </c>
      <c r="E227" s="455">
        <f t="shared" si="140"/>
        <v>7</v>
      </c>
      <c r="F227" s="456">
        <f t="shared" si="140"/>
        <v>23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>
        <v>1</v>
      </c>
      <c r="Q227" s="459">
        <v>2</v>
      </c>
      <c r="R227" s="458">
        <v>1</v>
      </c>
      <c r="S227" s="459">
        <v>3</v>
      </c>
      <c r="T227" s="458">
        <v>19</v>
      </c>
      <c r="U227" s="459">
        <v>2</v>
      </c>
      <c r="V227" s="460">
        <v>2</v>
      </c>
      <c r="W227" s="461">
        <v>0</v>
      </c>
      <c r="X227" s="462">
        <v>2</v>
      </c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21</v>
      </c>
      <c r="E228" s="455">
        <f t="shared" si="140"/>
        <v>6</v>
      </c>
      <c r="F228" s="456">
        <f t="shared" si="140"/>
        <v>15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>
        <v>1</v>
      </c>
      <c r="R228" s="465">
        <v>1</v>
      </c>
      <c r="S228" s="466">
        <v>4</v>
      </c>
      <c r="T228" s="465">
        <v>12</v>
      </c>
      <c r="U228" s="466">
        <v>1</v>
      </c>
      <c r="V228" s="467">
        <v>2</v>
      </c>
      <c r="W228" s="468">
        <v>1</v>
      </c>
      <c r="X228" s="469">
        <v>1</v>
      </c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685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2245"/>
      <c r="Z229" s="2245"/>
      <c r="AA229" s="2163">
        <v>0</v>
      </c>
      <c r="AB229" s="2244">
        <v>0</v>
      </c>
      <c r="AC229" s="2244">
        <v>0</v>
      </c>
      <c r="AD229" s="2244">
        <v>0</v>
      </c>
      <c r="AE229" s="2246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3146" t="s">
        <v>250</v>
      </c>
      <c r="B230" s="2361" t="s">
        <v>242</v>
      </c>
      <c r="C230" s="2361"/>
      <c r="D230" s="475">
        <f t="shared" si="121"/>
        <v>26</v>
      </c>
      <c r="E230" s="476">
        <f t="shared" si="140"/>
        <v>18</v>
      </c>
      <c r="F230" s="3368">
        <f t="shared" si="140"/>
        <v>8</v>
      </c>
      <c r="G230" s="431"/>
      <c r="H230" s="432"/>
      <c r="I230" s="3364"/>
      <c r="J230" s="432"/>
      <c r="K230" s="3364"/>
      <c r="L230" s="432"/>
      <c r="M230" s="3364"/>
      <c r="N230" s="432">
        <v>1</v>
      </c>
      <c r="O230" s="3364">
        <v>2</v>
      </c>
      <c r="P230" s="432">
        <v>1</v>
      </c>
      <c r="Q230" s="3364">
        <v>14</v>
      </c>
      <c r="R230" s="432">
        <v>6</v>
      </c>
      <c r="S230" s="3364">
        <v>2</v>
      </c>
      <c r="T230" s="432"/>
      <c r="U230" s="3364"/>
      <c r="V230" s="3365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85</v>
      </c>
      <c r="E231" s="455">
        <f t="shared" si="140"/>
        <v>44</v>
      </c>
      <c r="F231" s="456">
        <f t="shared" si="140"/>
        <v>41</v>
      </c>
      <c r="G231" s="457"/>
      <c r="H231" s="458"/>
      <c r="I231" s="459"/>
      <c r="J231" s="458"/>
      <c r="K231" s="459"/>
      <c r="L231" s="458"/>
      <c r="M231" s="459">
        <v>1</v>
      </c>
      <c r="N231" s="458">
        <v>6</v>
      </c>
      <c r="O231" s="459">
        <v>18</v>
      </c>
      <c r="P231" s="458">
        <v>13</v>
      </c>
      <c r="Q231" s="459">
        <v>20</v>
      </c>
      <c r="R231" s="458">
        <v>20</v>
      </c>
      <c r="S231" s="459">
        <v>5</v>
      </c>
      <c r="T231" s="458">
        <v>2</v>
      </c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4</v>
      </c>
      <c r="E232" s="455">
        <f t="shared" si="140"/>
        <v>0</v>
      </c>
      <c r="F232" s="456">
        <f t="shared" si="140"/>
        <v>4</v>
      </c>
      <c r="G232" s="457"/>
      <c r="H232" s="458"/>
      <c r="I232" s="459"/>
      <c r="J232" s="458"/>
      <c r="K232" s="459"/>
      <c r="L232" s="458"/>
      <c r="M232" s="459"/>
      <c r="N232" s="458">
        <v>2</v>
      </c>
      <c r="O232" s="459"/>
      <c r="P232" s="458">
        <v>1</v>
      </c>
      <c r="Q232" s="459"/>
      <c r="R232" s="458">
        <v>1</v>
      </c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8</v>
      </c>
      <c r="E233" s="455">
        <f t="shared" si="140"/>
        <v>5</v>
      </c>
      <c r="F233" s="456">
        <f t="shared" si="140"/>
        <v>3</v>
      </c>
      <c r="G233" s="464"/>
      <c r="H233" s="465"/>
      <c r="I233" s="466"/>
      <c r="J233" s="465"/>
      <c r="K233" s="466"/>
      <c r="L233" s="465"/>
      <c r="M233" s="466"/>
      <c r="N233" s="465"/>
      <c r="O233" s="466">
        <v>2</v>
      </c>
      <c r="P233" s="465">
        <v>1</v>
      </c>
      <c r="Q233" s="466">
        <v>3</v>
      </c>
      <c r="R233" s="465">
        <v>2</v>
      </c>
      <c r="S233" s="466"/>
      <c r="T233" s="465"/>
      <c r="U233" s="466"/>
      <c r="V233" s="467"/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685"/>
      <c r="B234" s="2710" t="s">
        <v>246</v>
      </c>
      <c r="C234" s="2710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2247"/>
      <c r="X234" s="2245"/>
      <c r="Y234" s="2245"/>
      <c r="Z234" s="2245"/>
      <c r="AA234" s="2163">
        <v>0</v>
      </c>
      <c r="AB234" s="2244">
        <v>0</v>
      </c>
      <c r="AC234" s="2244">
        <v>0</v>
      </c>
      <c r="AD234" s="2244">
        <v>0</v>
      </c>
      <c r="AE234" s="2246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3145" t="s">
        <v>251</v>
      </c>
      <c r="B235" s="2361" t="s">
        <v>242</v>
      </c>
      <c r="C235" s="2361"/>
      <c r="D235" s="475">
        <f t="shared" si="121"/>
        <v>6</v>
      </c>
      <c r="E235" s="476">
        <f t="shared" si="140"/>
        <v>4</v>
      </c>
      <c r="F235" s="3368">
        <f t="shared" si="140"/>
        <v>2</v>
      </c>
      <c r="G235" s="431"/>
      <c r="H235" s="432"/>
      <c r="I235" s="3364"/>
      <c r="J235" s="432"/>
      <c r="K235" s="3364"/>
      <c r="L235" s="432"/>
      <c r="M235" s="3364"/>
      <c r="N235" s="432"/>
      <c r="O235" s="3364">
        <v>1</v>
      </c>
      <c r="P235" s="432"/>
      <c r="Q235" s="3364">
        <v>3</v>
      </c>
      <c r="R235" s="432">
        <v>2</v>
      </c>
      <c r="S235" s="3364"/>
      <c r="T235" s="432"/>
      <c r="U235" s="3364"/>
      <c r="V235" s="3365"/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20</v>
      </c>
      <c r="E236" s="455">
        <f t="shared" si="140"/>
        <v>10</v>
      </c>
      <c r="F236" s="456">
        <f t="shared" si="140"/>
        <v>10</v>
      </c>
      <c r="G236" s="457"/>
      <c r="H236" s="458"/>
      <c r="I236" s="459"/>
      <c r="J236" s="458"/>
      <c r="K236" s="459"/>
      <c r="L236" s="458"/>
      <c r="M236" s="459"/>
      <c r="N236" s="458">
        <v>2</v>
      </c>
      <c r="O236" s="459">
        <v>4</v>
      </c>
      <c r="P236" s="458">
        <v>3</v>
      </c>
      <c r="Q236" s="459">
        <v>5</v>
      </c>
      <c r="R236" s="458">
        <v>5</v>
      </c>
      <c r="S236" s="459">
        <v>1</v>
      </c>
      <c r="T236" s="458"/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1</v>
      </c>
      <c r="E238" s="455">
        <f t="shared" si="140"/>
        <v>1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>
        <v>1</v>
      </c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712"/>
      <c r="B239" s="2710" t="s">
        <v>246</v>
      </c>
      <c r="C239" s="2710"/>
      <c r="D239" s="2159">
        <f t="shared" si="121"/>
        <v>0</v>
      </c>
      <c r="E239" s="2248">
        <f>SUM(G239+I239+K239+M239+O239+Q239+S239+U239)</f>
        <v>0</v>
      </c>
      <c r="F239" s="2160">
        <f t="shared" si="140"/>
        <v>0</v>
      </c>
      <c r="G239" s="2249"/>
      <c r="H239" s="2246"/>
      <c r="I239" s="2163"/>
      <c r="J239" s="2246"/>
      <c r="K239" s="2163"/>
      <c r="L239" s="2246"/>
      <c r="M239" s="2163"/>
      <c r="N239" s="2246"/>
      <c r="O239" s="2163"/>
      <c r="P239" s="2246"/>
      <c r="Q239" s="2163"/>
      <c r="R239" s="2246"/>
      <c r="S239" s="2163"/>
      <c r="T239" s="2246"/>
      <c r="U239" s="2163"/>
      <c r="V239" s="2164"/>
      <c r="W239" s="2247"/>
      <c r="X239" s="2245"/>
      <c r="Y239" s="2245"/>
      <c r="Z239" s="2245"/>
      <c r="AA239" s="2163">
        <v>0</v>
      </c>
      <c r="AB239" s="2244">
        <v>0</v>
      </c>
      <c r="AC239" s="2244">
        <v>0</v>
      </c>
      <c r="AD239" s="2244">
        <v>0</v>
      </c>
      <c r="AE239" s="2246"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3146" t="s">
        <v>87</v>
      </c>
      <c r="B240" s="2361" t="s">
        <v>242</v>
      </c>
      <c r="C240" s="2361"/>
      <c r="D240" s="445">
        <f t="shared" si="121"/>
        <v>23</v>
      </c>
      <c r="E240" s="446">
        <f>SUM(G240+I240+K240+M240+O240+Q240+S240+U240)</f>
        <v>9</v>
      </c>
      <c r="F240" s="447">
        <f t="shared" si="140"/>
        <v>14</v>
      </c>
      <c r="G240" s="448"/>
      <c r="H240" s="449"/>
      <c r="I240" s="450"/>
      <c r="J240" s="449"/>
      <c r="K240" s="450"/>
      <c r="L240" s="449"/>
      <c r="M240" s="450"/>
      <c r="N240" s="449">
        <v>1</v>
      </c>
      <c r="O240" s="450">
        <v>2</v>
      </c>
      <c r="P240" s="449"/>
      <c r="Q240" s="450">
        <v>1</v>
      </c>
      <c r="R240" s="449">
        <v>1</v>
      </c>
      <c r="S240" s="450">
        <v>3</v>
      </c>
      <c r="T240" s="449">
        <v>10</v>
      </c>
      <c r="U240" s="450">
        <v>3</v>
      </c>
      <c r="V240" s="451">
        <v>2</v>
      </c>
      <c r="W240" s="452">
        <v>1</v>
      </c>
      <c r="X240" s="453"/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64</v>
      </c>
      <c r="E241" s="455">
        <f t="shared" si="140"/>
        <v>11</v>
      </c>
      <c r="F241" s="456">
        <f t="shared" si="140"/>
        <v>53</v>
      </c>
      <c r="G241" s="457"/>
      <c r="H241" s="458"/>
      <c r="I241" s="459"/>
      <c r="J241" s="458"/>
      <c r="K241" s="459"/>
      <c r="L241" s="458"/>
      <c r="M241" s="459">
        <v>1</v>
      </c>
      <c r="N241" s="458"/>
      <c r="O241" s="459"/>
      <c r="P241" s="458"/>
      <c r="Q241" s="459"/>
      <c r="R241" s="458"/>
      <c r="S241" s="459">
        <v>9</v>
      </c>
      <c r="T241" s="458">
        <v>47</v>
      </c>
      <c r="U241" s="459">
        <v>1</v>
      </c>
      <c r="V241" s="460">
        <v>6</v>
      </c>
      <c r="W241" s="461">
        <v>1</v>
      </c>
      <c r="X241" s="462">
        <v>1</v>
      </c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23</v>
      </c>
      <c r="E242" s="455">
        <f t="shared" si="140"/>
        <v>10</v>
      </c>
      <c r="F242" s="456">
        <f t="shared" si="140"/>
        <v>13</v>
      </c>
      <c r="G242" s="457"/>
      <c r="H242" s="458"/>
      <c r="I242" s="459"/>
      <c r="J242" s="458"/>
      <c r="K242" s="459"/>
      <c r="L242" s="458"/>
      <c r="M242" s="459"/>
      <c r="N242" s="458">
        <v>1</v>
      </c>
      <c r="O242" s="459">
        <v>2</v>
      </c>
      <c r="P242" s="458"/>
      <c r="Q242" s="459">
        <v>1</v>
      </c>
      <c r="R242" s="458">
        <v>1</v>
      </c>
      <c r="S242" s="459">
        <v>4</v>
      </c>
      <c r="T242" s="458">
        <v>9</v>
      </c>
      <c r="U242" s="459">
        <v>3</v>
      </c>
      <c r="V242" s="460">
        <v>2</v>
      </c>
      <c r="W242" s="461">
        <v>1</v>
      </c>
      <c r="X242" s="462"/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22</v>
      </c>
      <c r="E243" s="455">
        <f t="shared" si="140"/>
        <v>6</v>
      </c>
      <c r="F243" s="456">
        <f t="shared" si="140"/>
        <v>16</v>
      </c>
      <c r="G243" s="464"/>
      <c r="H243" s="465"/>
      <c r="I243" s="466"/>
      <c r="J243" s="465"/>
      <c r="K243" s="466"/>
      <c r="L243" s="465"/>
      <c r="M243" s="466">
        <v>1</v>
      </c>
      <c r="N243" s="465"/>
      <c r="O243" s="466"/>
      <c r="P243" s="465"/>
      <c r="Q243" s="466"/>
      <c r="R243" s="465"/>
      <c r="S243" s="466">
        <v>5</v>
      </c>
      <c r="T243" s="465">
        <v>12</v>
      </c>
      <c r="U243" s="466"/>
      <c r="V243" s="467">
        <v>4</v>
      </c>
      <c r="W243" s="468">
        <v>0</v>
      </c>
      <c r="X243" s="469">
        <v>0</v>
      </c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685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>
        <v>0</v>
      </c>
      <c r="Y244" s="474"/>
      <c r="Z244" s="474"/>
      <c r="AA244" s="2163">
        <v>0</v>
      </c>
      <c r="AB244" s="2244">
        <v>0</v>
      </c>
      <c r="AC244" s="2244">
        <v>0</v>
      </c>
      <c r="AD244" s="2244">
        <v>0</v>
      </c>
      <c r="AE244" s="2246"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3146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3368">
        <f t="shared" si="140"/>
        <v>0</v>
      </c>
      <c r="G245" s="493"/>
      <c r="H245" s="494"/>
      <c r="I245" s="3369"/>
      <c r="J245" s="494"/>
      <c r="K245" s="3369"/>
      <c r="L245" s="494"/>
      <c r="M245" s="496"/>
      <c r="N245" s="497"/>
      <c r="O245" s="496"/>
      <c r="P245" s="497"/>
      <c r="Q245" s="3364"/>
      <c r="R245" s="432"/>
      <c r="S245" s="3364"/>
      <c r="T245" s="432"/>
      <c r="U245" s="3364"/>
      <c r="V245" s="3365"/>
      <c r="W245" s="433">
        <v>0</v>
      </c>
      <c r="X245" s="434">
        <v>0</v>
      </c>
      <c r="Y245" s="434"/>
      <c r="Z245" s="453"/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3370">
        <f t="shared" si="140"/>
        <v>0</v>
      </c>
      <c r="F246" s="3371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>
        <v>0</v>
      </c>
      <c r="X246" s="462">
        <v>0</v>
      </c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3370">
        <f t="shared" si="140"/>
        <v>0</v>
      </c>
      <c r="F247" s="3371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>
        <v>0</v>
      </c>
      <c r="X247" s="462">
        <v>0</v>
      </c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3370">
        <f t="shared" si="140"/>
        <v>0</v>
      </c>
      <c r="F248" s="3371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>
        <v>0</v>
      </c>
      <c r="X248" s="462">
        <v>0</v>
      </c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685"/>
      <c r="B249" s="2710" t="s">
        <v>246</v>
      </c>
      <c r="C249" s="2710"/>
      <c r="D249" s="471">
        <f t="shared" si="145"/>
        <v>0</v>
      </c>
      <c r="E249" s="3372">
        <f t="shared" si="140"/>
        <v>0</v>
      </c>
      <c r="F249" s="3373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2165">
        <v>0</v>
      </c>
      <c r="X249" s="2244">
        <v>0</v>
      </c>
      <c r="Y249" s="2245"/>
      <c r="Z249" s="2245"/>
      <c r="AA249" s="2163">
        <v>0</v>
      </c>
      <c r="AB249" s="2244">
        <v>0</v>
      </c>
      <c r="AC249" s="2244">
        <v>0</v>
      </c>
      <c r="AD249" s="2244">
        <v>0</v>
      </c>
      <c r="AE249" s="2246"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3146" t="s">
        <v>253</v>
      </c>
      <c r="B250" s="2361" t="s">
        <v>242</v>
      </c>
      <c r="C250" s="2361"/>
      <c r="D250" s="445">
        <f t="shared" si="145"/>
        <v>11</v>
      </c>
      <c r="E250" s="2254">
        <f t="shared" si="140"/>
        <v>5</v>
      </c>
      <c r="F250" s="2255">
        <f t="shared" si="140"/>
        <v>6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3</v>
      </c>
      <c r="T250" s="449">
        <v>5</v>
      </c>
      <c r="U250" s="450">
        <v>2</v>
      </c>
      <c r="V250" s="451">
        <v>1</v>
      </c>
      <c r="W250" s="452">
        <v>0</v>
      </c>
      <c r="X250" s="453">
        <v>0</v>
      </c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37</v>
      </c>
      <c r="E251" s="3370">
        <f t="shared" si="140"/>
        <v>8</v>
      </c>
      <c r="F251" s="3371">
        <f t="shared" si="140"/>
        <v>29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6</v>
      </c>
      <c r="T251" s="458">
        <v>19</v>
      </c>
      <c r="U251" s="459">
        <v>2</v>
      </c>
      <c r="V251" s="460">
        <v>10</v>
      </c>
      <c r="W251" s="461">
        <v>0</v>
      </c>
      <c r="X251" s="462">
        <v>0</v>
      </c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17</v>
      </c>
      <c r="E252" s="3370">
        <f t="shared" si="140"/>
        <v>5</v>
      </c>
      <c r="F252" s="3371">
        <f t="shared" si="140"/>
        <v>12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3</v>
      </c>
      <c r="T252" s="458">
        <v>8</v>
      </c>
      <c r="U252" s="459">
        <v>2</v>
      </c>
      <c r="V252" s="460">
        <v>4</v>
      </c>
      <c r="W252" s="461">
        <v>0</v>
      </c>
      <c r="X252" s="462">
        <v>0</v>
      </c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13</v>
      </c>
      <c r="E253" s="3370">
        <f t="shared" si="140"/>
        <v>1</v>
      </c>
      <c r="F253" s="3371">
        <f t="shared" si="140"/>
        <v>12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>
        <v>5</v>
      </c>
      <c r="U253" s="466">
        <v>1</v>
      </c>
      <c r="V253" s="467">
        <v>7</v>
      </c>
      <c r="W253" s="461">
        <v>0</v>
      </c>
      <c r="X253" s="462">
        <v>0</v>
      </c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685"/>
      <c r="B254" s="2710" t="s">
        <v>246</v>
      </c>
      <c r="C254" s="2710"/>
      <c r="D254" s="471">
        <f t="shared" si="145"/>
        <v>0</v>
      </c>
      <c r="E254" s="3372">
        <f t="shared" si="140"/>
        <v>0</v>
      </c>
      <c r="F254" s="3373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2165">
        <v>0</v>
      </c>
      <c r="X254" s="2244">
        <v>0</v>
      </c>
      <c r="Y254" s="2245"/>
      <c r="Z254" s="2245"/>
      <c r="AA254" s="2163">
        <v>0</v>
      </c>
      <c r="AB254" s="2244">
        <v>0</v>
      </c>
      <c r="AC254" s="2244">
        <v>0</v>
      </c>
      <c r="AD254" s="2244">
        <v>0</v>
      </c>
      <c r="AE254" s="2246">
        <v>0</v>
      </c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3374" t="s">
        <v>254</v>
      </c>
      <c r="B255" s="2361" t="s">
        <v>242</v>
      </c>
      <c r="C255" s="2361"/>
      <c r="D255" s="445">
        <f t="shared" si="145"/>
        <v>0</v>
      </c>
      <c r="E255" s="2254">
        <f t="shared" si="140"/>
        <v>0</v>
      </c>
      <c r="F255" s="2255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3370">
        <f t="shared" si="140"/>
        <v>0</v>
      </c>
      <c r="F256" s="3371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3370">
        <f t="shared" si="140"/>
        <v>0</v>
      </c>
      <c r="F257" s="3371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3375">
        <f t="shared" si="140"/>
        <v>0</v>
      </c>
      <c r="F258" s="3376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712"/>
      <c r="B259" s="2710" t="s">
        <v>246</v>
      </c>
      <c r="C259" s="2710"/>
      <c r="D259" s="3377">
        <f t="shared" si="145"/>
        <v>0</v>
      </c>
      <c r="E259" s="1370">
        <f t="shared" si="140"/>
        <v>0</v>
      </c>
      <c r="F259" s="3378">
        <f t="shared" si="140"/>
        <v>0</v>
      </c>
      <c r="G259" s="3379"/>
      <c r="H259" s="1373"/>
      <c r="I259" s="3380"/>
      <c r="J259" s="1373"/>
      <c r="K259" s="3380"/>
      <c r="L259" s="1373"/>
      <c r="M259" s="3380"/>
      <c r="N259" s="1373"/>
      <c r="O259" s="3380"/>
      <c r="P259" s="1373"/>
      <c r="Q259" s="3381"/>
      <c r="R259" s="1376"/>
      <c r="S259" s="3381"/>
      <c r="T259" s="1376"/>
      <c r="U259" s="3381"/>
      <c r="V259" s="3382"/>
      <c r="W259" s="3383"/>
      <c r="X259" s="1379"/>
      <c r="Y259" s="1380"/>
      <c r="Z259" s="1380"/>
      <c r="AA259" s="3381"/>
      <c r="AB259" s="1379"/>
      <c r="AC259" s="1379"/>
      <c r="AD259" s="1379"/>
      <c r="AE259" s="1376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3384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3385"/>
      <c r="B264" s="3386" t="s">
        <v>246</v>
      </c>
      <c r="C264" s="3386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3383"/>
      <c r="X264" s="1379"/>
      <c r="Y264" s="1380"/>
      <c r="Z264" s="1380"/>
      <c r="AA264" s="3381"/>
      <c r="AB264" s="1379"/>
      <c r="AC264" s="1379"/>
      <c r="AD264" s="1379"/>
      <c r="AE264" s="1376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3384" t="s">
        <v>89</v>
      </c>
      <c r="B265" s="3245" t="s">
        <v>242</v>
      </c>
      <c r="C265" s="3387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3385"/>
      <c r="B269" s="3386" t="s">
        <v>246</v>
      </c>
      <c r="C269" s="3386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3383"/>
      <c r="X269" s="1379"/>
      <c r="Y269" s="1380"/>
      <c r="Z269" s="1380"/>
      <c r="AA269" s="3381"/>
      <c r="AB269" s="1379"/>
      <c r="AC269" s="1379"/>
      <c r="AD269" s="1379"/>
      <c r="AE269" s="1376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3388" t="s">
        <v>242</v>
      </c>
      <c r="C270" s="3388"/>
      <c r="D270" s="3389">
        <f t="shared" si="145"/>
        <v>0</v>
      </c>
      <c r="E270" s="3390">
        <f t="shared" si="140"/>
        <v>0</v>
      </c>
      <c r="F270" s="3391">
        <f t="shared" si="140"/>
        <v>0</v>
      </c>
      <c r="G270" s="3392"/>
      <c r="H270" s="3393"/>
      <c r="I270" s="3394"/>
      <c r="J270" s="3393"/>
      <c r="K270" s="3394"/>
      <c r="L270" s="3393"/>
      <c r="M270" s="3394"/>
      <c r="N270" s="3393"/>
      <c r="O270" s="3394"/>
      <c r="P270" s="3393"/>
      <c r="Q270" s="3394"/>
      <c r="R270" s="3393"/>
      <c r="S270" s="3394"/>
      <c r="T270" s="3393"/>
      <c r="U270" s="3394"/>
      <c r="V270" s="3395"/>
      <c r="W270" s="3396"/>
      <c r="X270" s="3397"/>
      <c r="Y270" s="3397"/>
      <c r="Z270" s="3398"/>
      <c r="AA270" s="3364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3399">
        <f t="shared" si="140"/>
        <v>0</v>
      </c>
      <c r="F271" s="3400">
        <f t="shared" si="140"/>
        <v>0</v>
      </c>
      <c r="G271" s="3401"/>
      <c r="H271" s="3402"/>
      <c r="I271" s="3403"/>
      <c r="J271" s="3402"/>
      <c r="K271" s="3403"/>
      <c r="L271" s="3402"/>
      <c r="M271" s="3403"/>
      <c r="N271" s="3402"/>
      <c r="O271" s="3403"/>
      <c r="P271" s="3402"/>
      <c r="Q271" s="3403"/>
      <c r="R271" s="3402"/>
      <c r="S271" s="3403"/>
      <c r="T271" s="3402"/>
      <c r="U271" s="3403"/>
      <c r="V271" s="3404"/>
      <c r="W271" s="3405"/>
      <c r="X271" s="3406"/>
      <c r="Y271" s="3407"/>
      <c r="Z271" s="535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3399">
        <f t="shared" si="140"/>
        <v>0</v>
      </c>
      <c r="F272" s="3400">
        <f t="shared" si="140"/>
        <v>0</v>
      </c>
      <c r="G272" s="3401"/>
      <c r="H272" s="3402"/>
      <c r="I272" s="3403"/>
      <c r="J272" s="3402"/>
      <c r="K272" s="3403"/>
      <c r="L272" s="3402"/>
      <c r="M272" s="3403"/>
      <c r="N272" s="3402"/>
      <c r="O272" s="3403"/>
      <c r="P272" s="3402"/>
      <c r="Q272" s="3403"/>
      <c r="R272" s="3402"/>
      <c r="S272" s="3403"/>
      <c r="T272" s="3402"/>
      <c r="U272" s="3403"/>
      <c r="V272" s="3404"/>
      <c r="W272" s="3405"/>
      <c r="X272" s="3406"/>
      <c r="Y272" s="3407"/>
      <c r="Z272" s="535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3399">
        <f t="shared" si="140"/>
        <v>0</v>
      </c>
      <c r="F273" s="3400">
        <f t="shared" si="140"/>
        <v>0</v>
      </c>
      <c r="G273" s="3408"/>
      <c r="H273" s="3409"/>
      <c r="I273" s="3410"/>
      <c r="J273" s="3409"/>
      <c r="K273" s="3410"/>
      <c r="L273" s="3409"/>
      <c r="M273" s="3410"/>
      <c r="N273" s="3409"/>
      <c r="O273" s="3410"/>
      <c r="P273" s="3409"/>
      <c r="Q273" s="3410"/>
      <c r="R273" s="3409"/>
      <c r="S273" s="3410"/>
      <c r="T273" s="3409"/>
      <c r="U273" s="3410"/>
      <c r="V273" s="3411"/>
      <c r="W273" s="3412"/>
      <c r="X273" s="3413"/>
      <c r="Y273" s="3407"/>
      <c r="Z273" s="535"/>
      <c r="AA273" s="3412"/>
      <c r="AB273" s="3413"/>
      <c r="AC273" s="3413"/>
      <c r="AD273" s="3413"/>
      <c r="AE273" s="3414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3415">
        <f t="shared" si="140"/>
        <v>0</v>
      </c>
      <c r="F274" s="3416">
        <f t="shared" si="140"/>
        <v>0</v>
      </c>
      <c r="G274" s="3417"/>
      <c r="H274" s="3418"/>
      <c r="I274" s="3419"/>
      <c r="J274" s="3418"/>
      <c r="K274" s="3419"/>
      <c r="L274" s="3418"/>
      <c r="M274" s="3419"/>
      <c r="N274" s="3418"/>
      <c r="O274" s="3419"/>
      <c r="P274" s="3418"/>
      <c r="Q274" s="3419"/>
      <c r="R274" s="3418"/>
      <c r="S274" s="3419"/>
      <c r="T274" s="3418"/>
      <c r="U274" s="3417"/>
      <c r="V274" s="3420"/>
      <c r="W274" s="539"/>
      <c r="X274" s="540"/>
      <c r="Y274" s="3421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126</v>
      </c>
      <c r="E275" s="544">
        <f t="shared" si="140"/>
        <v>53</v>
      </c>
      <c r="F275" s="545">
        <f t="shared" si="140"/>
        <v>73</v>
      </c>
      <c r="G275" s="445">
        <f>+G205+G210+G215+G220+G225+G230+G235+G240+G260+G265+G270</f>
        <v>0</v>
      </c>
      <c r="H275" s="545">
        <f t="shared" ref="H275:P278" si="156">+H205+H210+H215+H220+H225+H230+H235+H240+H260+H265+H270</f>
        <v>2</v>
      </c>
      <c r="I275" s="546">
        <f t="shared" si="156"/>
        <v>1</v>
      </c>
      <c r="J275" s="545">
        <f t="shared" si="156"/>
        <v>1</v>
      </c>
      <c r="K275" s="546">
        <f t="shared" si="156"/>
        <v>3</v>
      </c>
      <c r="L275" s="545">
        <f t="shared" si="156"/>
        <v>0</v>
      </c>
      <c r="M275" s="546">
        <f t="shared" si="156"/>
        <v>0</v>
      </c>
      <c r="N275" s="545">
        <f t="shared" si="156"/>
        <v>2</v>
      </c>
      <c r="O275" s="546">
        <f t="shared" si="156"/>
        <v>7</v>
      </c>
      <c r="P275" s="545">
        <f>+P205+P210+P215+P220+P225+P230+P235+P240+P260+P265+P270</f>
        <v>5</v>
      </c>
      <c r="Q275" s="445">
        <f t="shared" ref="Q275:V278" si="157">+Q205+Q210+Q215+Q220+Q225+Q230+Q235+Q240+Q245+Q250+Q255+Q260+Q265+Q270</f>
        <v>20</v>
      </c>
      <c r="R275" s="547">
        <f t="shared" si="157"/>
        <v>13</v>
      </c>
      <c r="S275" s="445">
        <f t="shared" si="157"/>
        <v>15</v>
      </c>
      <c r="T275" s="547">
        <f t="shared" si="157"/>
        <v>46</v>
      </c>
      <c r="U275" s="445">
        <f t="shared" si="157"/>
        <v>7</v>
      </c>
      <c r="V275" s="548">
        <f t="shared" si="157"/>
        <v>4</v>
      </c>
      <c r="W275" s="546">
        <f>+W205+W210+W215+W220+W225+W240+W245+W250+W255+W260+W265+W270</f>
        <v>2</v>
      </c>
      <c r="X275" s="544">
        <f>+X205+X210+X215+X225+X240+X245+X250+X255+X260+X265+X270</f>
        <v>1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354</v>
      </c>
      <c r="E276" s="549">
        <f t="shared" si="140"/>
        <v>139</v>
      </c>
      <c r="F276" s="550">
        <f t="shared" si="140"/>
        <v>215</v>
      </c>
      <c r="G276" s="454">
        <f>+G206+G211+G216+G221+G226+G231+G236+G241+G261+G266+G271</f>
        <v>17</v>
      </c>
      <c r="H276" s="550">
        <f t="shared" si="156"/>
        <v>7</v>
      </c>
      <c r="I276" s="551">
        <f t="shared" si="156"/>
        <v>4</v>
      </c>
      <c r="J276" s="550">
        <f t="shared" si="156"/>
        <v>1</v>
      </c>
      <c r="K276" s="551">
        <f t="shared" si="156"/>
        <v>10</v>
      </c>
      <c r="L276" s="550">
        <f t="shared" si="156"/>
        <v>3</v>
      </c>
      <c r="M276" s="551">
        <f t="shared" si="156"/>
        <v>4</v>
      </c>
      <c r="N276" s="550">
        <f t="shared" si="156"/>
        <v>11</v>
      </c>
      <c r="O276" s="551">
        <f t="shared" si="156"/>
        <v>34</v>
      </c>
      <c r="P276" s="550">
        <f t="shared" si="156"/>
        <v>21</v>
      </c>
      <c r="Q276" s="454">
        <f t="shared" si="157"/>
        <v>28</v>
      </c>
      <c r="R276" s="552">
        <f t="shared" si="157"/>
        <v>34</v>
      </c>
      <c r="S276" s="454">
        <f t="shared" si="157"/>
        <v>37</v>
      </c>
      <c r="T276" s="552">
        <f t="shared" si="157"/>
        <v>120</v>
      </c>
      <c r="U276" s="454">
        <f t="shared" si="157"/>
        <v>5</v>
      </c>
      <c r="V276" s="553">
        <f t="shared" si="157"/>
        <v>18</v>
      </c>
      <c r="W276" s="551">
        <f>+W206+W211+W216+W221+W226+W241+W246+W251+W256+W261+W266+W271</f>
        <v>2</v>
      </c>
      <c r="X276" s="549">
        <f>+X206+X211+X216+X226+X241+X246+X251+X256+X261+X266+X271</f>
        <v>2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102</v>
      </c>
      <c r="E277" s="549">
        <f t="shared" si="140"/>
        <v>33</v>
      </c>
      <c r="F277" s="550">
        <f t="shared" si="140"/>
        <v>69</v>
      </c>
      <c r="G277" s="454">
        <f>+G207+G212+G217+G222+G227+G232+G237+G242+G262+G267+G272</f>
        <v>0</v>
      </c>
      <c r="H277" s="550">
        <f t="shared" si="156"/>
        <v>2</v>
      </c>
      <c r="I277" s="551">
        <f t="shared" si="156"/>
        <v>1</v>
      </c>
      <c r="J277" s="550">
        <f t="shared" si="156"/>
        <v>1</v>
      </c>
      <c r="K277" s="551">
        <f t="shared" si="156"/>
        <v>3</v>
      </c>
      <c r="L277" s="550">
        <f t="shared" si="156"/>
        <v>1</v>
      </c>
      <c r="M277" s="551">
        <f t="shared" si="156"/>
        <v>0</v>
      </c>
      <c r="N277" s="550">
        <f t="shared" si="156"/>
        <v>3</v>
      </c>
      <c r="O277" s="551">
        <f t="shared" si="156"/>
        <v>4</v>
      </c>
      <c r="P277" s="550">
        <f t="shared" si="156"/>
        <v>3</v>
      </c>
      <c r="Q277" s="454">
        <f t="shared" si="157"/>
        <v>3</v>
      </c>
      <c r="R277" s="552">
        <f t="shared" si="157"/>
        <v>8</v>
      </c>
      <c r="S277" s="454">
        <f t="shared" si="157"/>
        <v>14</v>
      </c>
      <c r="T277" s="552">
        <f t="shared" si="157"/>
        <v>43</v>
      </c>
      <c r="U277" s="454">
        <f t="shared" si="157"/>
        <v>8</v>
      </c>
      <c r="V277" s="553">
        <f t="shared" si="157"/>
        <v>8</v>
      </c>
      <c r="W277" s="551">
        <f>+W207+W212+W217+W222+W227+W242+W247+W252+W257+W262+W267+W272</f>
        <v>2</v>
      </c>
      <c r="X277" s="549">
        <f>+X207+X212+X217+X227+X242+X247+X252+X257+X262+X267+X272</f>
        <v>2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91</v>
      </c>
      <c r="E278" s="549">
        <f t="shared" si="140"/>
        <v>29</v>
      </c>
      <c r="F278" s="550">
        <f t="shared" si="140"/>
        <v>62</v>
      </c>
      <c r="G278" s="454">
        <f>+G208+G213+G218+G223+G228+G233+G238+G243+G263+G268+G273</f>
        <v>1</v>
      </c>
      <c r="H278" s="550">
        <f t="shared" si="156"/>
        <v>3</v>
      </c>
      <c r="I278" s="551">
        <f t="shared" si="156"/>
        <v>1</v>
      </c>
      <c r="J278" s="550">
        <f t="shared" si="156"/>
        <v>0</v>
      </c>
      <c r="K278" s="551">
        <f t="shared" si="156"/>
        <v>1</v>
      </c>
      <c r="L278" s="550">
        <f t="shared" si="156"/>
        <v>1</v>
      </c>
      <c r="M278" s="551">
        <f t="shared" si="156"/>
        <v>1</v>
      </c>
      <c r="N278" s="550">
        <f t="shared" si="156"/>
        <v>0</v>
      </c>
      <c r="O278" s="551">
        <f t="shared" si="156"/>
        <v>5</v>
      </c>
      <c r="P278" s="550">
        <f t="shared" si="156"/>
        <v>1</v>
      </c>
      <c r="Q278" s="454">
        <f t="shared" si="157"/>
        <v>7</v>
      </c>
      <c r="R278" s="552">
        <f t="shared" si="157"/>
        <v>4</v>
      </c>
      <c r="S278" s="454">
        <f t="shared" si="157"/>
        <v>11</v>
      </c>
      <c r="T278" s="552">
        <f t="shared" si="157"/>
        <v>39</v>
      </c>
      <c r="U278" s="454">
        <f t="shared" si="157"/>
        <v>2</v>
      </c>
      <c r="V278" s="553">
        <f t="shared" si="157"/>
        <v>14</v>
      </c>
      <c r="W278" s="551">
        <f>+W208+W213+W218+W223+W228+W243+W248+W253+W258+W263+W268+W273</f>
        <v>1</v>
      </c>
      <c r="X278" s="549">
        <f>+X208+X213+X218+X228+X243+X248+X253+X258+X263+X268+X273</f>
        <v>1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342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3423">
        <f>SUM(G209+G214+G219+G224+G229+G234+G239+G244+G264+G269+G274)</f>
        <v>0</v>
      </c>
      <c r="H279" s="1415">
        <f t="shared" ref="H279:P279" si="159">SUM(H209+H214+H219+H224+H229+H234+H239+H244+H264+H269+H274)</f>
        <v>0</v>
      </c>
      <c r="I279" s="3423">
        <f t="shared" si="159"/>
        <v>0</v>
      </c>
      <c r="J279" s="1415">
        <f t="shared" si="159"/>
        <v>0</v>
      </c>
      <c r="K279" s="3423">
        <f t="shared" si="159"/>
        <v>0</v>
      </c>
      <c r="L279" s="1415">
        <f t="shared" si="159"/>
        <v>0</v>
      </c>
      <c r="M279" s="3423">
        <f t="shared" si="159"/>
        <v>0</v>
      </c>
      <c r="N279" s="1415">
        <f>SUM(N209+N214+N219+N224+N229+N234+N239+N244+N264+N269+N274)</f>
        <v>0</v>
      </c>
      <c r="O279" s="3423">
        <f t="shared" si="159"/>
        <v>0</v>
      </c>
      <c r="P279" s="1415">
        <f t="shared" si="159"/>
        <v>0</v>
      </c>
      <c r="Q279" s="3377">
        <f t="shared" ref="Q279:V279" si="160">SUM(Q209+Q214+Q219+Q224+Q229+Q234+Q239+Q244+Q249+Q254+Q259+Q264+Q269+Q274)</f>
        <v>0</v>
      </c>
      <c r="R279" s="3424">
        <f t="shared" si="160"/>
        <v>0</v>
      </c>
      <c r="S279" s="3377">
        <f t="shared" si="160"/>
        <v>0</v>
      </c>
      <c r="T279" s="3424">
        <f t="shared" si="160"/>
        <v>0</v>
      </c>
      <c r="U279" s="3377">
        <f t="shared" si="160"/>
        <v>0</v>
      </c>
      <c r="V279" s="1416">
        <f t="shared" si="160"/>
        <v>0</v>
      </c>
      <c r="W279" s="3423">
        <f>SUM(W209+W213+W218+W228+W243+W248+W253+W263+W268+W274)</f>
        <v>1</v>
      </c>
      <c r="X279" s="1417">
        <f>SUM(X209+X213+X218+X228+X243+X248+X253+X263+X268+X274)</f>
        <v>1</v>
      </c>
      <c r="Y279" s="3425"/>
      <c r="Z279" s="1419"/>
      <c r="AA279" s="3423">
        <f t="shared" ref="AA279:AE279" si="161">SUM(AA209+AA214+AA219+AA224+AA229+AA234+AA239+AA244+AA249+AA254+AA259+AA264+AA269+AA274)</f>
        <v>0</v>
      </c>
      <c r="AB279" s="1417">
        <f t="shared" si="161"/>
        <v>0</v>
      </c>
      <c r="AC279" s="3423">
        <f t="shared" si="161"/>
        <v>0</v>
      </c>
      <c r="AD279" s="3423">
        <f t="shared" si="161"/>
        <v>0</v>
      </c>
      <c r="AE279" s="1415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3426" t="s">
        <v>31</v>
      </c>
      <c r="B281" s="2340"/>
      <c r="C281" s="2341"/>
      <c r="D281" s="3427" t="s">
        <v>4</v>
      </c>
      <c r="E281" s="2349"/>
      <c r="F281" s="2350"/>
      <c r="G281" s="3428" t="s">
        <v>56</v>
      </c>
      <c r="H281" s="3429"/>
      <c r="I281" s="3429"/>
      <c r="J281" s="3429"/>
      <c r="K281" s="3429"/>
      <c r="L281" s="3429"/>
      <c r="M281" s="3429"/>
      <c r="N281" s="3430"/>
      <c r="O281" s="2356" t="s">
        <v>6</v>
      </c>
      <c r="P281" s="3431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3432"/>
      <c r="E282" s="3433"/>
      <c r="F282" s="3307"/>
      <c r="G282" s="3431" t="s">
        <v>222</v>
      </c>
      <c r="H282" s="3431" t="s">
        <v>17</v>
      </c>
      <c r="I282" s="3431" t="s">
        <v>234</v>
      </c>
      <c r="J282" s="3431" t="s">
        <v>57</v>
      </c>
      <c r="K282" s="3431" t="s">
        <v>235</v>
      </c>
      <c r="L282" s="3431" t="s">
        <v>256</v>
      </c>
      <c r="M282" s="3431" t="s">
        <v>21</v>
      </c>
      <c r="N282" s="3434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3435"/>
      <c r="B283" s="3209"/>
      <c r="C283" s="3210"/>
      <c r="D283" s="3436" t="s">
        <v>23</v>
      </c>
      <c r="E283" s="3436" t="s">
        <v>24</v>
      </c>
      <c r="F283" s="3437" t="s">
        <v>25</v>
      </c>
      <c r="G283" s="3385"/>
      <c r="H283" s="3385"/>
      <c r="I283" s="3385"/>
      <c r="J283" s="3385"/>
      <c r="K283" s="3385"/>
      <c r="L283" s="3385"/>
      <c r="M283" s="3385"/>
      <c r="N283" s="3438"/>
      <c r="O283" s="3202"/>
      <c r="P283" s="3385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3439" t="s">
        <v>38</v>
      </c>
      <c r="B284" s="3440"/>
      <c r="C284" s="3441"/>
      <c r="D284" s="3442">
        <f>SUM(G284:N284)</f>
        <v>0</v>
      </c>
      <c r="E284" s="3443"/>
      <c r="F284" s="3443"/>
      <c r="G284" s="98"/>
      <c r="H284" s="98"/>
      <c r="I284" s="98"/>
      <c r="J284" s="98"/>
      <c r="K284" s="98"/>
      <c r="L284" s="98"/>
      <c r="M284" s="98"/>
      <c r="N284" s="3444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3445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3431" t="s">
        <v>238</v>
      </c>
      <c r="B290" s="3431" t="s">
        <v>262</v>
      </c>
      <c r="C290" s="3431" t="s">
        <v>263</v>
      </c>
      <c r="D290" s="3431" t="s">
        <v>264</v>
      </c>
      <c r="E290" s="3431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3385"/>
      <c r="B293" s="3385"/>
      <c r="C293" s="3385"/>
      <c r="D293" s="3385"/>
      <c r="E293" s="3385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3446" t="s">
        <v>266</v>
      </c>
      <c r="B294" s="3447"/>
      <c r="C294" s="3448"/>
      <c r="D294" s="3449">
        <f>SUM(D295:D297)</f>
        <v>0</v>
      </c>
      <c r="E294" s="3449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3450" t="s">
        <v>267</v>
      </c>
      <c r="B295" s="3451"/>
      <c r="C295" s="3452"/>
      <c r="D295" s="3453"/>
      <c r="E295" s="3443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3454"/>
      <c r="C298" s="3454"/>
      <c r="D298" s="3455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3428" t="s">
        <v>271</v>
      </c>
      <c r="B299" s="3456"/>
      <c r="C299" s="3457" t="s">
        <v>272</v>
      </c>
      <c r="D299" s="3457" t="s">
        <v>273</v>
      </c>
      <c r="E299" s="3457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3458" t="s">
        <v>80</v>
      </c>
      <c r="B300" s="3459"/>
      <c r="C300" s="3443"/>
      <c r="D300" s="3443"/>
      <c r="E300" s="3443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1513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activeCell="E80" sqref="E80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",[2]NOMBRE!B2," - ","( ",[2]NOMBRE!C2,[2]NOMBRE!D2,[2]NOMBRE!E2,[2]NOMBRE!F2,[2]NOMBRE!G2,"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",[2]NOMBRE!B3," - ","( ",[2]NOMBRE!C3,[2]NOMBRE!D3,[2]NOMBRE!E3,[2]NOMBRE!F3,[2]NOMBRE!G3,[2]NOMBRE!H3,"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",[2]NOMBRE!B6," - ","( ",[2]NOMBRE!C6,[2]NOMBRE!D6," )")</f>
        <v>MES: ENERO - ( 01 )</v>
      </c>
      <c r="BU4" s="3"/>
      <c r="BV4" s="3"/>
      <c r="BW4" s="3"/>
    </row>
    <row r="5" spans="1:98" ht="16.350000000000001" customHeight="1" x14ac:dyDescent="0.2">
      <c r="A5" s="1" t="str">
        <f>CONCATENATE("AÑO: ",[2]NOMBRE!B7)</f>
        <v>AÑO: 2020</v>
      </c>
      <c r="BU5" s="3"/>
      <c r="BV5" s="3"/>
      <c r="BW5" s="3"/>
    </row>
    <row r="6" spans="1:98" s="76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771"/>
      <c r="R6" s="771"/>
      <c r="S6" s="771"/>
      <c r="T6" s="771"/>
      <c r="U6" s="771"/>
      <c r="V6" s="771"/>
      <c r="W6" s="771"/>
      <c r="X6" s="771"/>
      <c r="Y6" s="771"/>
      <c r="Z6" s="771"/>
      <c r="AA6" s="771"/>
      <c r="AB6" s="771"/>
      <c r="AC6" s="771"/>
      <c r="AD6" s="771"/>
      <c r="AE6" s="771"/>
      <c r="AF6" s="771"/>
      <c r="AG6" s="771"/>
      <c r="AH6" s="771"/>
      <c r="AI6" s="771"/>
      <c r="AJ6" s="771"/>
      <c r="AK6" s="771"/>
      <c r="AL6" s="771"/>
      <c r="AM6" s="771"/>
      <c r="AN6" s="771"/>
      <c r="AO6" s="771"/>
      <c r="AP6" s="771"/>
      <c r="AQ6" s="771"/>
      <c r="AR6" s="771"/>
      <c r="AS6" s="771"/>
      <c r="AT6" s="771"/>
      <c r="AU6" s="771"/>
      <c r="AV6" s="77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769"/>
      <c r="H8" s="13"/>
      <c r="I8" s="13"/>
      <c r="J8" s="13"/>
      <c r="K8" s="13"/>
      <c r="L8" s="13"/>
      <c r="M8" s="13"/>
      <c r="N8" s="13"/>
      <c r="O8" s="13"/>
      <c r="P8" s="76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576" t="s">
        <v>4</v>
      </c>
      <c r="E9" s="2426"/>
      <c r="F9" s="2356"/>
      <c r="G9" s="2551" t="s">
        <v>5</v>
      </c>
      <c r="H9" s="2553"/>
      <c r="I9" s="2553"/>
      <c r="J9" s="2553"/>
      <c r="K9" s="2553"/>
      <c r="L9" s="2553"/>
      <c r="M9" s="2553"/>
      <c r="N9" s="2553"/>
      <c r="O9" s="2553"/>
      <c r="P9" s="2553"/>
      <c r="Q9" s="2553"/>
      <c r="R9" s="2553"/>
      <c r="S9" s="2553"/>
      <c r="T9" s="2553"/>
      <c r="U9" s="2553"/>
      <c r="V9" s="2553"/>
      <c r="W9" s="2553"/>
      <c r="X9" s="2553"/>
      <c r="Y9" s="2553"/>
      <c r="Z9" s="2553"/>
      <c r="AA9" s="2553"/>
      <c r="AB9" s="2553"/>
      <c r="AC9" s="2553"/>
      <c r="AD9" s="2556"/>
      <c r="AE9" s="2356" t="s">
        <v>6</v>
      </c>
      <c r="AF9" s="2544" t="s">
        <v>7</v>
      </c>
      <c r="AG9" s="2544" t="s">
        <v>8</v>
      </c>
      <c r="AH9" s="2544" t="s">
        <v>9</v>
      </c>
      <c r="AI9" s="2544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582"/>
      <c r="E10" s="2583"/>
      <c r="F10" s="2585"/>
      <c r="G10" s="2590" t="s">
        <v>11</v>
      </c>
      <c r="H10" s="2591"/>
      <c r="I10" s="2551" t="s">
        <v>12</v>
      </c>
      <c r="J10" s="2552"/>
      <c r="K10" s="2553" t="s">
        <v>13</v>
      </c>
      <c r="L10" s="2552"/>
      <c r="M10" s="2551" t="s">
        <v>14</v>
      </c>
      <c r="N10" s="2552"/>
      <c r="O10" s="2551" t="s">
        <v>15</v>
      </c>
      <c r="P10" s="2552"/>
      <c r="Q10" s="2551" t="s">
        <v>16</v>
      </c>
      <c r="R10" s="2552"/>
      <c r="S10" s="2551" t="s">
        <v>17</v>
      </c>
      <c r="T10" s="2552"/>
      <c r="U10" s="2593" t="s">
        <v>18</v>
      </c>
      <c r="V10" s="2555"/>
      <c r="W10" s="2593" t="s">
        <v>19</v>
      </c>
      <c r="X10" s="2555"/>
      <c r="Y10" s="2593" t="s">
        <v>20</v>
      </c>
      <c r="Z10" s="2555"/>
      <c r="AA10" s="2593" t="s">
        <v>21</v>
      </c>
      <c r="AB10" s="2555"/>
      <c r="AC10" s="2593" t="s">
        <v>22</v>
      </c>
      <c r="AD10" s="2566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580"/>
      <c r="B11" s="2580"/>
      <c r="C11" s="2581"/>
      <c r="D11" s="807" t="s">
        <v>23</v>
      </c>
      <c r="E11" s="778" t="s">
        <v>24</v>
      </c>
      <c r="F11" s="808" t="s">
        <v>25</v>
      </c>
      <c r="G11" s="801" t="s">
        <v>24</v>
      </c>
      <c r="H11" s="808" t="s">
        <v>25</v>
      </c>
      <c r="I11" s="801" t="s">
        <v>24</v>
      </c>
      <c r="J11" s="808" t="s">
        <v>25</v>
      </c>
      <c r="K11" s="801" t="s">
        <v>24</v>
      </c>
      <c r="L11" s="808" t="s">
        <v>25</v>
      </c>
      <c r="M11" s="801" t="s">
        <v>24</v>
      </c>
      <c r="N11" s="808" t="s">
        <v>25</v>
      </c>
      <c r="O11" s="801" t="s">
        <v>24</v>
      </c>
      <c r="P11" s="808" t="s">
        <v>25</v>
      </c>
      <c r="Q11" s="801" t="s">
        <v>24</v>
      </c>
      <c r="R11" s="808" t="s">
        <v>25</v>
      </c>
      <c r="S11" s="801" t="s">
        <v>24</v>
      </c>
      <c r="T11" s="808" t="s">
        <v>25</v>
      </c>
      <c r="U11" s="801" t="s">
        <v>24</v>
      </c>
      <c r="V11" s="808" t="s">
        <v>25</v>
      </c>
      <c r="W11" s="801" t="s">
        <v>24</v>
      </c>
      <c r="X11" s="808" t="s">
        <v>25</v>
      </c>
      <c r="Y11" s="801" t="s">
        <v>24</v>
      </c>
      <c r="Z11" s="808" t="s">
        <v>25</v>
      </c>
      <c r="AA11" s="801" t="s">
        <v>24</v>
      </c>
      <c r="AB11" s="808" t="s">
        <v>25</v>
      </c>
      <c r="AC11" s="801" t="s">
        <v>24</v>
      </c>
      <c r="AD11" s="802" t="s">
        <v>25</v>
      </c>
      <c r="AE11" s="2585"/>
      <c r="AF11" s="2586"/>
      <c r="AG11" s="2586"/>
      <c r="AH11" s="2586"/>
      <c r="AI11" s="2586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728">
        <f>SUM(G12+I12+K12+M12+O12+Q12+S12+U12+W12+Y12+AA12+AC12)</f>
        <v>0</v>
      </c>
      <c r="F12" s="76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728">
        <f t="shared" ref="E13:F15" si="6">SUM(G13+I13+K13+M13+O13+Q13+S13+U13+W13+Y13+AA13+AC13)</f>
        <v>0</v>
      </c>
      <c r="F13" s="76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728">
        <f t="shared" si="6"/>
        <v>0</v>
      </c>
      <c r="F14" s="76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629" t="s">
        <v>29</v>
      </c>
      <c r="B15" s="2629"/>
      <c r="C15" s="2629"/>
      <c r="D15" s="809">
        <f>SUM(E15+F15)</f>
        <v>0</v>
      </c>
      <c r="E15" s="40">
        <f t="shared" si="6"/>
        <v>0</v>
      </c>
      <c r="F15" s="810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811"/>
      <c r="H16" s="811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339" t="s">
        <v>31</v>
      </c>
      <c r="B17" s="2340"/>
      <c r="C17" s="2341"/>
      <c r="D17" s="2551" t="s">
        <v>32</v>
      </c>
      <c r="E17" s="2553"/>
      <c r="F17" s="2552"/>
      <c r="G17" s="2509" t="s">
        <v>11</v>
      </c>
      <c r="H17" s="2510"/>
      <c r="I17" s="2551" t="s">
        <v>12</v>
      </c>
      <c r="J17" s="2552"/>
      <c r="K17" s="2551" t="s">
        <v>13</v>
      </c>
      <c r="L17" s="2552"/>
      <c r="M17" s="2551" t="s">
        <v>14</v>
      </c>
      <c r="N17" s="2552"/>
      <c r="O17" s="2553" t="s">
        <v>15</v>
      </c>
      <c r="P17" s="2553"/>
      <c r="Q17" s="2551" t="s">
        <v>16</v>
      </c>
      <c r="R17" s="2552"/>
      <c r="S17" s="2553" t="s">
        <v>17</v>
      </c>
      <c r="T17" s="2553"/>
      <c r="U17" s="2593" t="s">
        <v>18</v>
      </c>
      <c r="V17" s="2555"/>
      <c r="W17" s="2593" t="s">
        <v>19</v>
      </c>
      <c r="X17" s="2555"/>
      <c r="Y17" s="2593" t="s">
        <v>20</v>
      </c>
      <c r="Z17" s="2555"/>
      <c r="AA17" s="2593" t="s">
        <v>21</v>
      </c>
      <c r="AB17" s="2555"/>
      <c r="AC17" s="2593" t="s">
        <v>22</v>
      </c>
      <c r="AD17" s="2566"/>
      <c r="AE17" s="2356" t="s">
        <v>6</v>
      </c>
      <c r="AF17" s="2544" t="s">
        <v>33</v>
      </c>
      <c r="AG17" s="2544" t="s">
        <v>7</v>
      </c>
      <c r="AH17" s="2544" t="s">
        <v>34</v>
      </c>
      <c r="AI17" s="2356" t="s">
        <v>8</v>
      </c>
      <c r="AJ17" s="2609" t="s">
        <v>9</v>
      </c>
      <c r="AK17" s="2609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579"/>
      <c r="B18" s="2580"/>
      <c r="C18" s="2581"/>
      <c r="D18" s="812" t="s">
        <v>23</v>
      </c>
      <c r="E18" s="779" t="s">
        <v>24</v>
      </c>
      <c r="F18" s="813" t="s">
        <v>25</v>
      </c>
      <c r="G18" s="812" t="s">
        <v>24</v>
      </c>
      <c r="H18" s="808" t="s">
        <v>25</v>
      </c>
      <c r="I18" s="814" t="s">
        <v>24</v>
      </c>
      <c r="J18" s="767" t="s">
        <v>25</v>
      </c>
      <c r="K18" s="814" t="s">
        <v>24</v>
      </c>
      <c r="L18" s="763" t="s">
        <v>25</v>
      </c>
      <c r="M18" s="814" t="s">
        <v>24</v>
      </c>
      <c r="N18" s="764" t="s">
        <v>25</v>
      </c>
      <c r="O18" s="814" t="s">
        <v>24</v>
      </c>
      <c r="P18" s="767" t="s">
        <v>25</v>
      </c>
      <c r="Q18" s="814" t="s">
        <v>24</v>
      </c>
      <c r="R18" s="764" t="s">
        <v>25</v>
      </c>
      <c r="S18" s="814" t="s">
        <v>24</v>
      </c>
      <c r="T18" s="767" t="s">
        <v>25</v>
      </c>
      <c r="U18" s="766" t="s">
        <v>24</v>
      </c>
      <c r="V18" s="764" t="s">
        <v>25</v>
      </c>
      <c r="W18" s="766" t="s">
        <v>24</v>
      </c>
      <c r="X18" s="764" t="s">
        <v>25</v>
      </c>
      <c r="Y18" s="766" t="s">
        <v>24</v>
      </c>
      <c r="Z18" s="764" t="s">
        <v>25</v>
      </c>
      <c r="AA18" s="766" t="s">
        <v>24</v>
      </c>
      <c r="AB18" s="764" t="s">
        <v>25</v>
      </c>
      <c r="AC18" s="766" t="s">
        <v>24</v>
      </c>
      <c r="AD18" s="765" t="s">
        <v>25</v>
      </c>
      <c r="AE18" s="2507"/>
      <c r="AF18" s="2586"/>
      <c r="AG18" s="2586"/>
      <c r="AH18" s="2586"/>
      <c r="AI18" s="2585"/>
      <c r="AJ18" s="2610"/>
      <c r="AK18" s="261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815">
        <f>SUM(H19+J19+L19+N19+P19+R19+T19+V19+X19+Z19+AB19+AD19)</f>
        <v>0</v>
      </c>
      <c r="G19" s="25"/>
      <c r="H19" s="816"/>
      <c r="I19" s="25"/>
      <c r="J19" s="806"/>
      <c r="K19" s="25"/>
      <c r="L19" s="816"/>
      <c r="M19" s="25"/>
      <c r="N19" s="816"/>
      <c r="O19" s="25"/>
      <c r="P19" s="806"/>
      <c r="Q19" s="25"/>
      <c r="R19" s="816"/>
      <c r="S19" s="25"/>
      <c r="T19" s="806"/>
      <c r="U19" s="25"/>
      <c r="V19" s="816"/>
      <c r="W19" s="25"/>
      <c r="X19" s="816"/>
      <c r="Y19" s="25"/>
      <c r="Z19" s="816"/>
      <c r="AA19" s="25"/>
      <c r="AB19" s="816"/>
      <c r="AC19" s="25"/>
      <c r="AD19" s="780"/>
      <c r="AE19" s="816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522" t="s">
        <v>37</v>
      </c>
      <c r="B21" s="2523"/>
      <c r="C21" s="2524"/>
      <c r="D21" s="60">
        <f t="shared" si="12"/>
        <v>0</v>
      </c>
      <c r="E21" s="61">
        <f t="shared" ref="E21:F32" si="26">SUM(G21+I21+K21+M21+O21+Q21+S21+U21+W21+Y21+AA21+AC21)</f>
        <v>0</v>
      </c>
      <c r="F21" s="815">
        <f t="shared" ref="F21:F28" si="27">SUM(H21+J21+L21+N21+P21+R21+T21+V21+X21+Z21+AB21+AD21)</f>
        <v>0</v>
      </c>
      <c r="G21" s="25"/>
      <c r="H21" s="816"/>
      <c r="I21" s="25"/>
      <c r="J21" s="806"/>
      <c r="K21" s="25"/>
      <c r="L21" s="816"/>
      <c r="M21" s="25"/>
      <c r="N21" s="816"/>
      <c r="O21" s="25"/>
      <c r="P21" s="806"/>
      <c r="Q21" s="25"/>
      <c r="R21" s="816"/>
      <c r="S21" s="25"/>
      <c r="T21" s="806"/>
      <c r="U21" s="25"/>
      <c r="V21" s="816"/>
      <c r="W21" s="25"/>
      <c r="X21" s="816"/>
      <c r="Y21" s="25"/>
      <c r="Z21" s="816"/>
      <c r="AA21" s="25"/>
      <c r="AB21" s="816"/>
      <c r="AC21" s="25"/>
      <c r="AD21" s="744"/>
      <c r="AE21" s="816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522" t="s">
        <v>43</v>
      </c>
      <c r="B27" s="2523"/>
      <c r="C27" s="2524"/>
      <c r="D27" s="85">
        <f t="shared" si="12"/>
        <v>0</v>
      </c>
      <c r="E27" s="86">
        <f t="shared" si="26"/>
        <v>0</v>
      </c>
      <c r="F27" s="817">
        <f t="shared" si="27"/>
        <v>0</v>
      </c>
      <c r="G27" s="25"/>
      <c r="H27" s="816"/>
      <c r="I27" s="25"/>
      <c r="J27" s="806"/>
      <c r="K27" s="25"/>
      <c r="L27" s="816"/>
      <c r="M27" s="25"/>
      <c r="N27" s="816"/>
      <c r="O27" s="25"/>
      <c r="P27" s="806"/>
      <c r="Q27" s="25"/>
      <c r="R27" s="816"/>
      <c r="S27" s="25"/>
      <c r="T27" s="806"/>
      <c r="U27" s="25"/>
      <c r="V27" s="816"/>
      <c r="W27" s="25"/>
      <c r="X27" s="816"/>
      <c r="Y27" s="25"/>
      <c r="Z27" s="816"/>
      <c r="AA27" s="25"/>
      <c r="AB27" s="816"/>
      <c r="AC27" s="25"/>
      <c r="AD27" s="744"/>
      <c r="AE27" s="816"/>
      <c r="AF27" s="729"/>
      <c r="AG27" s="818"/>
      <c r="AH27" s="818"/>
      <c r="AI27" s="818"/>
      <c r="AJ27" s="818"/>
      <c r="AK27" s="818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728">
        <f t="shared" si="28"/>
        <v>0</v>
      </c>
      <c r="F35" s="97">
        <f t="shared" si="28"/>
        <v>0</v>
      </c>
      <c r="G35" s="98"/>
      <c r="H35" s="99"/>
      <c r="I35" s="819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606" t="s">
        <v>52</v>
      </c>
      <c r="B36" s="2606"/>
      <c r="C36" s="2606"/>
      <c r="D36" s="820">
        <f t="shared" ref="D36:AK36" si="29">SUM(D19:D35)</f>
        <v>0</v>
      </c>
      <c r="E36" s="781">
        <f>SUM(E19:E35)</f>
        <v>0</v>
      </c>
      <c r="F36" s="821">
        <f>SUM(F19:F35)</f>
        <v>0</v>
      </c>
      <c r="G36" s="820">
        <f>SUM(G19:G35)</f>
        <v>0</v>
      </c>
      <c r="H36" s="821">
        <f t="shared" si="29"/>
        <v>0</v>
      </c>
      <c r="I36" s="820">
        <f t="shared" si="29"/>
        <v>0</v>
      </c>
      <c r="J36" s="821">
        <f t="shared" si="29"/>
        <v>0</v>
      </c>
      <c r="K36" s="820">
        <f t="shared" si="29"/>
        <v>0</v>
      </c>
      <c r="L36" s="821">
        <f t="shared" si="29"/>
        <v>0</v>
      </c>
      <c r="M36" s="820">
        <f t="shared" si="29"/>
        <v>0</v>
      </c>
      <c r="N36" s="821">
        <f t="shared" si="29"/>
        <v>0</v>
      </c>
      <c r="O36" s="820">
        <f t="shared" si="29"/>
        <v>0</v>
      </c>
      <c r="P36" s="821">
        <f t="shared" si="29"/>
        <v>0</v>
      </c>
      <c r="Q36" s="820">
        <f t="shared" si="29"/>
        <v>0</v>
      </c>
      <c r="R36" s="821">
        <f t="shared" si="29"/>
        <v>0</v>
      </c>
      <c r="S36" s="820">
        <f t="shared" si="29"/>
        <v>0</v>
      </c>
      <c r="T36" s="821">
        <f t="shared" si="29"/>
        <v>0</v>
      </c>
      <c r="U36" s="820">
        <f t="shared" si="29"/>
        <v>0</v>
      </c>
      <c r="V36" s="821">
        <f t="shared" si="29"/>
        <v>0</v>
      </c>
      <c r="W36" s="820">
        <f t="shared" si="29"/>
        <v>0</v>
      </c>
      <c r="X36" s="821">
        <f t="shared" si="29"/>
        <v>0</v>
      </c>
      <c r="Y36" s="820">
        <f t="shared" si="29"/>
        <v>0</v>
      </c>
      <c r="Z36" s="821">
        <f t="shared" si="29"/>
        <v>0</v>
      </c>
      <c r="AA36" s="820">
        <f t="shared" si="29"/>
        <v>0</v>
      </c>
      <c r="AB36" s="821">
        <f t="shared" si="29"/>
        <v>0</v>
      </c>
      <c r="AC36" s="820">
        <f t="shared" si="29"/>
        <v>0</v>
      </c>
      <c r="AD36" s="821">
        <f t="shared" si="29"/>
        <v>0</v>
      </c>
      <c r="AE36" s="822">
        <f t="shared" si="29"/>
        <v>0</v>
      </c>
      <c r="AF36" s="822">
        <f t="shared" si="29"/>
        <v>0</v>
      </c>
      <c r="AG36" s="822">
        <f t="shared" si="29"/>
        <v>0</v>
      </c>
      <c r="AH36" s="822">
        <f t="shared" si="29"/>
        <v>0</v>
      </c>
      <c r="AI36" s="822">
        <f t="shared" si="29"/>
        <v>0</v>
      </c>
      <c r="AJ36" s="822">
        <f t="shared" si="29"/>
        <v>0</v>
      </c>
      <c r="AK36" s="822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823"/>
      <c r="S37" s="824"/>
      <c r="T37" s="824"/>
      <c r="U37" s="824"/>
      <c r="V37" s="824"/>
      <c r="W37" s="824"/>
      <c r="X37" s="824"/>
      <c r="Y37" s="824"/>
      <c r="Z37" s="824"/>
      <c r="AA37" s="824"/>
      <c r="AB37" s="824"/>
      <c r="AC37" s="824"/>
      <c r="AD37" s="824"/>
      <c r="AE37" s="824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576" t="s">
        <v>54</v>
      </c>
      <c r="B38" s="2426"/>
      <c r="C38" s="2426"/>
      <c r="D38" s="2576" t="s">
        <v>55</v>
      </c>
      <c r="E38" s="2426"/>
      <c r="F38" s="2356"/>
      <c r="G38" s="2551" t="s">
        <v>56</v>
      </c>
      <c r="H38" s="2553"/>
      <c r="I38" s="2553"/>
      <c r="J38" s="2553"/>
      <c r="K38" s="2553"/>
      <c r="L38" s="2553"/>
      <c r="M38" s="2553"/>
      <c r="N38" s="2553"/>
      <c r="O38" s="2553"/>
      <c r="P38" s="2553"/>
      <c r="Q38" s="2553"/>
      <c r="R38" s="2553"/>
      <c r="S38" s="2553"/>
      <c r="T38" s="2553"/>
      <c r="U38" s="2553"/>
      <c r="V38" s="2553"/>
      <c r="W38" s="2553"/>
      <c r="X38" s="2553"/>
      <c r="Y38" s="2553"/>
      <c r="Z38" s="2553"/>
      <c r="AA38" s="2553"/>
      <c r="AB38" s="2553"/>
      <c r="AC38" s="2553"/>
      <c r="AD38" s="2556"/>
      <c r="AE38" s="2623" t="s">
        <v>6</v>
      </c>
      <c r="AF38" s="2356" t="s">
        <v>7</v>
      </c>
      <c r="AG38" s="2356" t="s">
        <v>8</v>
      </c>
      <c r="AH38" s="2544" t="s">
        <v>9</v>
      </c>
      <c r="AI38" s="2544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585"/>
      <c r="G39" s="2620" t="s">
        <v>11</v>
      </c>
      <c r="H39" s="2621"/>
      <c r="I39" s="2553" t="s">
        <v>12</v>
      </c>
      <c r="J39" s="2553"/>
      <c r="K39" s="2551" t="s">
        <v>13</v>
      </c>
      <c r="L39" s="2552"/>
      <c r="M39" s="2551" t="s">
        <v>14</v>
      </c>
      <c r="N39" s="2552"/>
      <c r="O39" s="2551" t="s">
        <v>15</v>
      </c>
      <c r="P39" s="2552"/>
      <c r="Q39" s="2551" t="s">
        <v>16</v>
      </c>
      <c r="R39" s="2552"/>
      <c r="S39" s="2551" t="s">
        <v>17</v>
      </c>
      <c r="T39" s="2552"/>
      <c r="U39" s="2551" t="s">
        <v>57</v>
      </c>
      <c r="V39" s="2552"/>
      <c r="W39" s="2622" t="s">
        <v>19</v>
      </c>
      <c r="X39" s="2622"/>
      <c r="Y39" s="2551" t="s">
        <v>58</v>
      </c>
      <c r="Z39" s="2552"/>
      <c r="AA39" s="2625" t="s">
        <v>21</v>
      </c>
      <c r="AB39" s="2626"/>
      <c r="AC39" s="2622" t="s">
        <v>22</v>
      </c>
      <c r="AD39" s="2627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807" t="s">
        <v>23</v>
      </c>
      <c r="E40" s="778" t="s">
        <v>24</v>
      </c>
      <c r="F40" s="825" t="s">
        <v>25</v>
      </c>
      <c r="G40" s="778" t="s">
        <v>24</v>
      </c>
      <c r="H40" s="825" t="s">
        <v>25</v>
      </c>
      <c r="I40" s="778" t="s">
        <v>24</v>
      </c>
      <c r="J40" s="826" t="s">
        <v>25</v>
      </c>
      <c r="K40" s="778" t="s">
        <v>24</v>
      </c>
      <c r="L40" s="825" t="s">
        <v>25</v>
      </c>
      <c r="M40" s="778" t="s">
        <v>24</v>
      </c>
      <c r="N40" s="825" t="s">
        <v>25</v>
      </c>
      <c r="O40" s="778" t="s">
        <v>24</v>
      </c>
      <c r="P40" s="825" t="s">
        <v>25</v>
      </c>
      <c r="Q40" s="778" t="s">
        <v>24</v>
      </c>
      <c r="R40" s="825" t="s">
        <v>25</v>
      </c>
      <c r="S40" s="778" t="s">
        <v>24</v>
      </c>
      <c r="T40" s="825" t="s">
        <v>25</v>
      </c>
      <c r="U40" s="778" t="s">
        <v>24</v>
      </c>
      <c r="V40" s="825" t="s">
        <v>25</v>
      </c>
      <c r="W40" s="778" t="s">
        <v>24</v>
      </c>
      <c r="X40" s="825" t="s">
        <v>25</v>
      </c>
      <c r="Y40" s="778" t="s">
        <v>24</v>
      </c>
      <c r="Z40" s="825" t="s">
        <v>25</v>
      </c>
      <c r="AA40" s="778" t="s">
        <v>24</v>
      </c>
      <c r="AB40" s="827" t="s">
        <v>25</v>
      </c>
      <c r="AC40" s="826" t="s">
        <v>24</v>
      </c>
      <c r="AD40" s="828" t="s">
        <v>25</v>
      </c>
      <c r="AE40" s="2624"/>
      <c r="AF40" s="2585"/>
      <c r="AG40" s="2585"/>
      <c r="AH40" s="2586"/>
      <c r="AI40" s="2586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539" t="s">
        <v>59</v>
      </c>
      <c r="B41" s="2587"/>
      <c r="C41" s="2540"/>
      <c r="D41" s="117">
        <f>SUM(E41+F41)</f>
        <v>0</v>
      </c>
      <c r="E41" s="118">
        <f>SUM(U41+W41+Y41+AA41+AC41)</f>
        <v>0</v>
      </c>
      <c r="F41" s="829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745"/>
      <c r="AB41" s="121"/>
      <c r="AC41" s="830"/>
      <c r="AD41" s="124"/>
      <c r="AE41" s="831"/>
      <c r="AF41" s="831"/>
      <c r="AG41" s="831"/>
      <c r="AH41" s="831"/>
      <c r="AI41" s="831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77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77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551" t="s">
        <v>64</v>
      </c>
      <c r="B46" s="2553"/>
      <c r="C46" s="2552"/>
      <c r="D46" s="812">
        <f t="shared" ref="D46:D53" si="42">SUM(E46+F46)</f>
        <v>0</v>
      </c>
      <c r="E46" s="779">
        <f t="shared" si="41"/>
        <v>0</v>
      </c>
      <c r="F46" s="808">
        <f t="shared" si="41"/>
        <v>0</v>
      </c>
      <c r="G46" s="832"/>
      <c r="H46" s="833"/>
      <c r="I46" s="832"/>
      <c r="J46" s="833"/>
      <c r="K46" s="832"/>
      <c r="L46" s="833"/>
      <c r="M46" s="832"/>
      <c r="N46" s="833"/>
      <c r="O46" s="832"/>
      <c r="P46" s="833"/>
      <c r="Q46" s="832"/>
      <c r="R46" s="833"/>
      <c r="S46" s="832"/>
      <c r="T46" s="833"/>
      <c r="U46" s="812">
        <f>SUM(U44:U45)</f>
        <v>0</v>
      </c>
      <c r="V46" s="782">
        <f t="shared" ref="V46:AE46" si="43">SUM(V44:V45)</f>
        <v>0</v>
      </c>
      <c r="W46" s="812">
        <f t="shared" si="43"/>
        <v>0</v>
      </c>
      <c r="X46" s="782">
        <f t="shared" si="43"/>
        <v>0</v>
      </c>
      <c r="Y46" s="812">
        <f t="shared" si="43"/>
        <v>0</v>
      </c>
      <c r="Z46" s="782">
        <f t="shared" si="43"/>
        <v>0</v>
      </c>
      <c r="AA46" s="812">
        <f t="shared" si="43"/>
        <v>0</v>
      </c>
      <c r="AB46" s="782">
        <f t="shared" si="43"/>
        <v>0</v>
      </c>
      <c r="AC46" s="812">
        <f t="shared" si="43"/>
        <v>0</v>
      </c>
      <c r="AD46" s="782">
        <f t="shared" si="43"/>
        <v>0</v>
      </c>
      <c r="AE46" s="834">
        <f t="shared" si="43"/>
        <v>0</v>
      </c>
      <c r="AF46" s="808">
        <f>SUM(AF44)</f>
        <v>0</v>
      </c>
      <c r="AG46" s="808">
        <f>SUM(AG44:AG45)</f>
        <v>0</v>
      </c>
      <c r="AH46" s="808">
        <f>SUM(AH44:AH45)</f>
        <v>0</v>
      </c>
      <c r="AI46" s="808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616" t="s">
        <v>65</v>
      </c>
      <c r="B47" s="2617"/>
      <c r="C47" s="2618"/>
      <c r="D47" s="812">
        <f t="shared" si="42"/>
        <v>0</v>
      </c>
      <c r="E47" s="779">
        <f>SUM(U47+W47+Y47+AA47+AC47)</f>
        <v>0</v>
      </c>
      <c r="F47" s="808">
        <f>SUM(V47+X47+Z47+AB47+AD47)</f>
        <v>0</v>
      </c>
      <c r="G47" s="832"/>
      <c r="H47" s="833"/>
      <c r="I47" s="832"/>
      <c r="J47" s="833"/>
      <c r="K47" s="832"/>
      <c r="L47" s="833"/>
      <c r="M47" s="832"/>
      <c r="N47" s="833"/>
      <c r="O47" s="832"/>
      <c r="P47" s="833"/>
      <c r="Q47" s="832"/>
      <c r="R47" s="833"/>
      <c r="S47" s="832"/>
      <c r="T47" s="833"/>
      <c r="U47" s="835"/>
      <c r="V47" s="783"/>
      <c r="W47" s="835"/>
      <c r="X47" s="783"/>
      <c r="Y47" s="835"/>
      <c r="Z47" s="783"/>
      <c r="AA47" s="835"/>
      <c r="AB47" s="783"/>
      <c r="AC47" s="836"/>
      <c r="AD47" s="784"/>
      <c r="AE47" s="837"/>
      <c r="AF47" s="838"/>
      <c r="AG47" s="838"/>
      <c r="AH47" s="838"/>
      <c r="AI47" s="838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77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619"/>
      <c r="B54" s="2589"/>
      <c r="C54" s="839" t="s">
        <v>4</v>
      </c>
      <c r="D54" s="840">
        <f t="shared" ref="D54:AG54" si="45">SUM(D48:D53)</f>
        <v>0</v>
      </c>
      <c r="E54" s="785">
        <f>SUM(E48:E53)</f>
        <v>0</v>
      </c>
      <c r="F54" s="808">
        <f t="shared" si="45"/>
        <v>0</v>
      </c>
      <c r="G54" s="812">
        <f t="shared" si="45"/>
        <v>0</v>
      </c>
      <c r="H54" s="808">
        <f t="shared" si="45"/>
        <v>0</v>
      </c>
      <c r="I54" s="812">
        <f t="shared" si="45"/>
        <v>0</v>
      </c>
      <c r="J54" s="841">
        <f t="shared" si="45"/>
        <v>0</v>
      </c>
      <c r="K54" s="801">
        <f t="shared" si="45"/>
        <v>0</v>
      </c>
      <c r="L54" s="808">
        <f t="shared" si="45"/>
        <v>0</v>
      </c>
      <c r="M54" s="812">
        <f t="shared" si="45"/>
        <v>0</v>
      </c>
      <c r="N54" s="808">
        <f t="shared" si="45"/>
        <v>0</v>
      </c>
      <c r="O54" s="812">
        <f t="shared" si="45"/>
        <v>0</v>
      </c>
      <c r="P54" s="808">
        <f t="shared" si="45"/>
        <v>0</v>
      </c>
      <c r="Q54" s="812">
        <f t="shared" si="45"/>
        <v>0</v>
      </c>
      <c r="R54" s="786">
        <f t="shared" si="45"/>
        <v>0</v>
      </c>
      <c r="S54" s="812">
        <f t="shared" si="45"/>
        <v>0</v>
      </c>
      <c r="T54" s="786">
        <f t="shared" si="45"/>
        <v>0</v>
      </c>
      <c r="U54" s="812">
        <f t="shared" si="45"/>
        <v>0</v>
      </c>
      <c r="V54" s="786">
        <f t="shared" si="45"/>
        <v>0</v>
      </c>
      <c r="W54" s="812">
        <f>SUM(W48:W53)</f>
        <v>0</v>
      </c>
      <c r="X54" s="786">
        <f t="shared" si="45"/>
        <v>0</v>
      </c>
      <c r="Y54" s="812">
        <f>SUM(Y48:Y53)</f>
        <v>0</v>
      </c>
      <c r="Z54" s="786">
        <f t="shared" si="45"/>
        <v>0</v>
      </c>
      <c r="AA54" s="812">
        <f t="shared" si="45"/>
        <v>0</v>
      </c>
      <c r="AB54" s="786">
        <f t="shared" si="45"/>
        <v>0</v>
      </c>
      <c r="AC54" s="782">
        <f t="shared" si="45"/>
        <v>0</v>
      </c>
      <c r="AD54" s="787">
        <f t="shared" si="45"/>
        <v>0</v>
      </c>
      <c r="AE54" s="842">
        <f t="shared" si="45"/>
        <v>0</v>
      </c>
      <c r="AF54" s="808">
        <f>SUM(AF48:AF53)</f>
        <v>0</v>
      </c>
      <c r="AG54" s="808">
        <f t="shared" si="45"/>
        <v>0</v>
      </c>
      <c r="AH54" s="808">
        <f t="shared" ref="AH54" si="46">SUM(AH48:AH53)</f>
        <v>0</v>
      </c>
      <c r="AI54" s="808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576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746"/>
      <c r="J55" s="190"/>
      <c r="K55" s="746"/>
      <c r="L55" s="190"/>
      <c r="M55" s="746"/>
      <c r="N55" s="190"/>
      <c r="O55" s="746"/>
      <c r="P55" s="190"/>
      <c r="Q55" s="746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843"/>
      <c r="AE55" s="155"/>
      <c r="AF55" s="155"/>
      <c r="AG55" s="776"/>
      <c r="AH55" s="155"/>
      <c r="AI55" s="776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582"/>
      <c r="B58" s="2585"/>
      <c r="C58" s="834" t="s">
        <v>4</v>
      </c>
      <c r="D58" s="840">
        <f>SUM(E58:F58)</f>
        <v>0</v>
      </c>
      <c r="E58" s="785">
        <f>SUM(E55:E57)</f>
        <v>0</v>
      </c>
      <c r="F58" s="808">
        <f>SUM(F55:F57)</f>
        <v>0</v>
      </c>
      <c r="G58" s="844"/>
      <c r="H58" s="845"/>
      <c r="I58" s="844"/>
      <c r="J58" s="845"/>
      <c r="K58" s="844"/>
      <c r="L58" s="845"/>
      <c r="M58" s="844"/>
      <c r="N58" s="845"/>
      <c r="O58" s="844"/>
      <c r="P58" s="845"/>
      <c r="Q58" s="844"/>
      <c r="R58" s="845"/>
      <c r="S58" s="844"/>
      <c r="T58" s="846"/>
      <c r="U58" s="782">
        <f>SUM(U55:U57)</f>
        <v>0</v>
      </c>
      <c r="V58" s="782">
        <f t="shared" ref="V58:X58" si="49">SUM(V55:V57)</f>
        <v>0</v>
      </c>
      <c r="W58" s="782">
        <f t="shared" si="49"/>
        <v>0</v>
      </c>
      <c r="X58" s="782">
        <f t="shared" si="49"/>
        <v>0</v>
      </c>
      <c r="Y58" s="782">
        <f>SUM(Y55:Y57)</f>
        <v>0</v>
      </c>
      <c r="Z58" s="808">
        <f t="shared" ref="Z58:AI58" si="50">SUM(Z55:Z57)</f>
        <v>0</v>
      </c>
      <c r="AA58" s="812">
        <f t="shared" si="50"/>
        <v>0</v>
      </c>
      <c r="AB58" s="808">
        <f t="shared" si="50"/>
        <v>0</v>
      </c>
      <c r="AC58" s="812">
        <f t="shared" si="50"/>
        <v>0</v>
      </c>
      <c r="AD58" s="787">
        <f t="shared" si="50"/>
        <v>0</v>
      </c>
      <c r="AE58" s="808">
        <f t="shared" si="50"/>
        <v>0</v>
      </c>
      <c r="AF58" s="808">
        <f t="shared" si="50"/>
        <v>0</v>
      </c>
      <c r="AG58" s="834">
        <f t="shared" si="50"/>
        <v>0</v>
      </c>
      <c r="AH58" s="808">
        <f t="shared" si="50"/>
        <v>0</v>
      </c>
      <c r="AI58" s="834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593" t="s">
        <v>76</v>
      </c>
      <c r="B60" s="2554"/>
      <c r="C60" s="2555"/>
      <c r="D60" s="847" t="s">
        <v>4</v>
      </c>
      <c r="E60" s="847" t="s">
        <v>77</v>
      </c>
      <c r="F60" s="834" t="s">
        <v>78</v>
      </c>
      <c r="G60" s="834" t="s">
        <v>8</v>
      </c>
      <c r="H60" s="834" t="s">
        <v>79</v>
      </c>
      <c r="I60" s="847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616" t="s">
        <v>80</v>
      </c>
      <c r="B61" s="2617"/>
      <c r="C61" s="2618"/>
      <c r="D61" s="848"/>
      <c r="E61" s="848"/>
      <c r="F61" s="848"/>
      <c r="G61" s="848"/>
      <c r="H61" s="848"/>
      <c r="I61" s="848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586"/>
      <c r="B63" s="2479" t="s">
        <v>83</v>
      </c>
      <c r="C63" s="2480"/>
      <c r="D63" s="849"/>
      <c r="E63" s="849"/>
      <c r="F63" s="849"/>
      <c r="G63" s="849"/>
      <c r="H63" s="849"/>
      <c r="I63" s="849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849"/>
      <c r="E71" s="849"/>
      <c r="F71" s="849"/>
      <c r="G71" s="849"/>
      <c r="H71" s="849"/>
      <c r="I71" s="849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339" t="s">
        <v>93</v>
      </c>
      <c r="B73" s="2340"/>
      <c r="C73" s="2341"/>
      <c r="D73" s="2593" t="s">
        <v>94</v>
      </c>
      <c r="E73" s="2554"/>
      <c r="F73" s="2555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579"/>
      <c r="B74" s="2580"/>
      <c r="C74" s="2581"/>
      <c r="D74" s="847" t="s">
        <v>4</v>
      </c>
      <c r="E74" s="807" t="s">
        <v>24</v>
      </c>
      <c r="F74" s="788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612" t="s">
        <v>95</v>
      </c>
      <c r="B75" s="2614" t="s">
        <v>96</v>
      </c>
      <c r="C75" s="261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613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339" t="s">
        <v>99</v>
      </c>
      <c r="B78" s="2340"/>
      <c r="C78" s="2341"/>
      <c r="D78" s="2593" t="s">
        <v>4</v>
      </c>
      <c r="E78" s="2554"/>
      <c r="F78" s="2555"/>
      <c r="G78" s="2551" t="s">
        <v>56</v>
      </c>
      <c r="H78" s="2553"/>
      <c r="I78" s="2553"/>
      <c r="J78" s="2553"/>
      <c r="K78" s="2553"/>
      <c r="L78" s="2553"/>
      <c r="M78" s="2553"/>
      <c r="N78" s="2556"/>
      <c r="O78" s="2341" t="s">
        <v>6</v>
      </c>
      <c r="P78" s="2544" t="s">
        <v>33</v>
      </c>
      <c r="Q78" s="2544" t="s">
        <v>7</v>
      </c>
      <c r="R78" s="2544" t="s">
        <v>100</v>
      </c>
      <c r="S78" s="2609" t="s">
        <v>101</v>
      </c>
      <c r="T78" s="2545" t="s">
        <v>79</v>
      </c>
      <c r="U78" s="2545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579"/>
      <c r="B79" s="2580"/>
      <c r="C79" s="2581"/>
      <c r="D79" s="766" t="s">
        <v>23</v>
      </c>
      <c r="E79" s="812" t="s">
        <v>24</v>
      </c>
      <c r="F79" s="808" t="s">
        <v>25</v>
      </c>
      <c r="G79" s="807" t="s">
        <v>102</v>
      </c>
      <c r="H79" s="778" t="s">
        <v>103</v>
      </c>
      <c r="I79" s="778" t="s">
        <v>104</v>
      </c>
      <c r="J79" s="778" t="s">
        <v>18</v>
      </c>
      <c r="K79" s="778" t="s">
        <v>19</v>
      </c>
      <c r="L79" s="778" t="s">
        <v>20</v>
      </c>
      <c r="M79" s="789" t="s">
        <v>21</v>
      </c>
      <c r="N79" s="828" t="s">
        <v>22</v>
      </c>
      <c r="O79" s="2581"/>
      <c r="P79" s="2586"/>
      <c r="Q79" s="2586"/>
      <c r="R79" s="2586"/>
      <c r="S79" s="2610"/>
      <c r="T79" s="2594"/>
      <c r="U79" s="2594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126</v>
      </c>
      <c r="E80" s="23">
        <v>46</v>
      </c>
      <c r="F80" s="221">
        <v>80</v>
      </c>
      <c r="G80" s="25">
        <v>20</v>
      </c>
      <c r="H80" s="222">
        <v>4</v>
      </c>
      <c r="I80" s="222">
        <v>9</v>
      </c>
      <c r="J80" s="222">
        <v>4</v>
      </c>
      <c r="K80" s="222">
        <v>17</v>
      </c>
      <c r="L80" s="222">
        <v>18</v>
      </c>
      <c r="M80" s="747">
        <v>45</v>
      </c>
      <c r="N80" s="744">
        <v>9</v>
      </c>
      <c r="O80" s="816">
        <v>8</v>
      </c>
      <c r="P80" s="724">
        <v>126</v>
      </c>
      <c r="Q80" s="724">
        <v>0</v>
      </c>
      <c r="R80" s="724">
        <v>0</v>
      </c>
      <c r="S80" s="816">
        <v>0</v>
      </c>
      <c r="T80" s="816">
        <v>0</v>
      </c>
      <c r="U80" s="816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>
        <v>0</v>
      </c>
      <c r="P81" s="570">
        <v>0</v>
      </c>
      <c r="Q81" s="570">
        <v>0</v>
      </c>
      <c r="R81" s="570">
        <v>0</v>
      </c>
      <c r="S81" s="573">
        <v>0</v>
      </c>
      <c r="T81" s="573">
        <v>0</v>
      </c>
      <c r="U81" s="573"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>
        <v>0</v>
      </c>
      <c r="P82" s="29">
        <v>0</v>
      </c>
      <c r="Q82" s="29">
        <v>0</v>
      </c>
      <c r="R82" s="29">
        <v>0</v>
      </c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>
        <v>0</v>
      </c>
      <c r="P83" s="29">
        <v>0</v>
      </c>
      <c r="Q83" s="29">
        <v>0</v>
      </c>
      <c r="R83" s="29">
        <v>0</v>
      </c>
      <c r="S83" s="24">
        <v>0</v>
      </c>
      <c r="T83" s="24">
        <v>0</v>
      </c>
      <c r="U83" s="24"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>
        <v>0</v>
      </c>
      <c r="P84" s="29">
        <v>0</v>
      </c>
      <c r="Q84" s="29">
        <v>0</v>
      </c>
      <c r="R84" s="29">
        <v>0</v>
      </c>
      <c r="S84" s="24">
        <v>0</v>
      </c>
      <c r="T84" s="24">
        <v>0</v>
      </c>
      <c r="U84" s="24"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>
        <v>0</v>
      </c>
      <c r="P85" s="29">
        <v>0</v>
      </c>
      <c r="Q85" s="29">
        <v>0</v>
      </c>
      <c r="R85" s="29">
        <v>0</v>
      </c>
      <c r="S85" s="24">
        <v>0</v>
      </c>
      <c r="T85" s="24">
        <v>0</v>
      </c>
      <c r="U85" s="24"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4</v>
      </c>
      <c r="E86" s="571">
        <v>2</v>
      </c>
      <c r="F86" s="642">
        <v>2</v>
      </c>
      <c r="G86" s="571">
        <v>0</v>
      </c>
      <c r="H86" s="643">
        <v>0</v>
      </c>
      <c r="I86" s="643">
        <v>0</v>
      </c>
      <c r="J86" s="643">
        <v>0</v>
      </c>
      <c r="K86" s="643">
        <v>0</v>
      </c>
      <c r="L86" s="643">
        <v>0</v>
      </c>
      <c r="M86" s="642">
        <v>2</v>
      </c>
      <c r="N86" s="611">
        <v>2</v>
      </c>
      <c r="O86" s="573">
        <v>0</v>
      </c>
      <c r="P86" s="570">
        <v>4</v>
      </c>
      <c r="Q86" s="570">
        <v>0</v>
      </c>
      <c r="R86" s="570">
        <v>0</v>
      </c>
      <c r="S86" s="573">
        <v>0</v>
      </c>
      <c r="T86" s="573">
        <v>0</v>
      </c>
      <c r="U86" s="573"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33</v>
      </c>
      <c r="E87" s="571">
        <v>19</v>
      </c>
      <c r="F87" s="642">
        <v>14</v>
      </c>
      <c r="G87" s="571">
        <v>1</v>
      </c>
      <c r="H87" s="643">
        <v>0</v>
      </c>
      <c r="I87" s="643">
        <v>2</v>
      </c>
      <c r="J87" s="643">
        <v>0</v>
      </c>
      <c r="K87" s="643">
        <v>12</v>
      </c>
      <c r="L87" s="643">
        <v>10</v>
      </c>
      <c r="M87" s="642">
        <v>8</v>
      </c>
      <c r="N87" s="611">
        <v>0</v>
      </c>
      <c r="O87" s="573">
        <v>0</v>
      </c>
      <c r="P87" s="570">
        <v>33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9</v>
      </c>
      <c r="E88" s="571">
        <v>3</v>
      </c>
      <c r="F88" s="642">
        <v>6</v>
      </c>
      <c r="G88" s="571">
        <v>4</v>
      </c>
      <c r="H88" s="643">
        <v>0</v>
      </c>
      <c r="I88" s="643">
        <v>0</v>
      </c>
      <c r="J88" s="643">
        <v>0</v>
      </c>
      <c r="K88" s="643">
        <v>0</v>
      </c>
      <c r="L88" s="643">
        <v>1</v>
      </c>
      <c r="M88" s="642">
        <v>4</v>
      </c>
      <c r="N88" s="611">
        <v>0</v>
      </c>
      <c r="O88" s="573">
        <v>0</v>
      </c>
      <c r="P88" s="570">
        <v>9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292</v>
      </c>
      <c r="E89" s="571">
        <v>124</v>
      </c>
      <c r="F89" s="642">
        <v>168</v>
      </c>
      <c r="G89" s="571">
        <v>73</v>
      </c>
      <c r="H89" s="227">
        <v>25</v>
      </c>
      <c r="I89" s="227">
        <v>21</v>
      </c>
      <c r="J89" s="227">
        <v>6</v>
      </c>
      <c r="K89" s="227">
        <v>53</v>
      </c>
      <c r="L89" s="227">
        <v>18</v>
      </c>
      <c r="M89" s="221">
        <v>82</v>
      </c>
      <c r="N89" s="74">
        <v>14</v>
      </c>
      <c r="O89" s="24">
        <v>0</v>
      </c>
      <c r="P89" s="29">
        <v>292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>
        <v>0</v>
      </c>
      <c r="P90" s="29">
        <v>0</v>
      </c>
      <c r="Q90" s="29">
        <v>0</v>
      </c>
      <c r="R90" s="29">
        <v>0</v>
      </c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19</v>
      </c>
      <c r="E91" s="571">
        <v>13</v>
      </c>
      <c r="F91" s="642">
        <v>6</v>
      </c>
      <c r="G91" s="571"/>
      <c r="H91" s="643"/>
      <c r="I91" s="643"/>
      <c r="J91" s="643"/>
      <c r="K91" s="643">
        <v>9</v>
      </c>
      <c r="L91" s="643">
        <v>10</v>
      </c>
      <c r="M91" s="647"/>
      <c r="N91" s="648"/>
      <c r="O91" s="570">
        <v>0</v>
      </c>
      <c r="P91" s="570">
        <v>19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SUM(J92:L92)</f>
        <v>29</v>
      </c>
      <c r="E92" s="571">
        <v>9</v>
      </c>
      <c r="F92" s="642">
        <v>20</v>
      </c>
      <c r="G92" s="571"/>
      <c r="H92" s="643"/>
      <c r="I92" s="643"/>
      <c r="J92" s="643"/>
      <c r="K92" s="643">
        <v>7</v>
      </c>
      <c r="L92" s="643">
        <v>22</v>
      </c>
      <c r="M92" s="642"/>
      <c r="N92" s="611"/>
      <c r="O92" s="570">
        <v>0</v>
      </c>
      <c r="P92" s="570">
        <v>29</v>
      </c>
      <c r="Q92" s="649"/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SUM(J93:L93)</f>
        <v>0</v>
      </c>
      <c r="E93" s="571"/>
      <c r="F93" s="642"/>
      <c r="G93" s="571"/>
      <c r="H93" s="643"/>
      <c r="I93" s="643"/>
      <c r="J93" s="643"/>
      <c r="K93" s="643"/>
      <c r="L93" s="643"/>
      <c r="M93" s="642"/>
      <c r="N93" s="611"/>
      <c r="O93" s="570">
        <v>0</v>
      </c>
      <c r="P93" s="570">
        <v>0</v>
      </c>
      <c r="Q93" s="649"/>
      <c r="R93" s="570">
        <v>0</v>
      </c>
      <c r="S93" s="573">
        <v>0</v>
      </c>
      <c r="T93" s="573">
        <v>0</v>
      </c>
      <c r="U93" s="573"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>
        <v>0</v>
      </c>
      <c r="P94" s="570">
        <v>0</v>
      </c>
      <c r="Q94" s="649"/>
      <c r="R94" s="570">
        <v>0</v>
      </c>
      <c r="S94" s="573">
        <v>0</v>
      </c>
      <c r="T94" s="573">
        <v>0</v>
      </c>
      <c r="U94" s="573"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SUM(G95:K95)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>
        <v>0</v>
      </c>
      <c r="P95" s="570">
        <v>0</v>
      </c>
      <c r="Q95" s="649"/>
      <c r="R95" s="570">
        <v>0</v>
      </c>
      <c r="S95" s="573">
        <v>0</v>
      </c>
      <c r="T95" s="573">
        <v>0</v>
      </c>
      <c r="U95" s="573"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>
        <v>0</v>
      </c>
      <c r="P96" s="570">
        <v>0</v>
      </c>
      <c r="Q96" s="649"/>
      <c r="R96" s="570">
        <v>0</v>
      </c>
      <c r="S96" s="573">
        <v>0</v>
      </c>
      <c r="T96" s="573">
        <v>0</v>
      </c>
      <c r="U96" s="573"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29</v>
      </c>
      <c r="E97" s="571">
        <v>13</v>
      </c>
      <c r="F97" s="642">
        <v>16</v>
      </c>
      <c r="G97" s="617"/>
      <c r="H97" s="643"/>
      <c r="I97" s="643"/>
      <c r="J97" s="643"/>
      <c r="K97" s="643">
        <v>14</v>
      </c>
      <c r="L97" s="643">
        <v>4</v>
      </c>
      <c r="M97" s="642">
        <v>11</v>
      </c>
      <c r="N97" s="611">
        <v>0</v>
      </c>
      <c r="O97" s="573">
        <v>2</v>
      </c>
      <c r="P97" s="570">
        <v>29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29</v>
      </c>
      <c r="E98" s="571">
        <v>5</v>
      </c>
      <c r="F98" s="642">
        <v>24</v>
      </c>
      <c r="G98" s="617"/>
      <c r="H98" s="643"/>
      <c r="I98" s="643"/>
      <c r="J98" s="643"/>
      <c r="K98" s="643">
        <v>0</v>
      </c>
      <c r="L98" s="643">
        <v>2</v>
      </c>
      <c r="M98" s="642">
        <v>26</v>
      </c>
      <c r="N98" s="611">
        <v>1</v>
      </c>
      <c r="O98" s="573">
        <v>1</v>
      </c>
      <c r="P98" s="570">
        <v>29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10</v>
      </c>
      <c r="E99" s="571">
        <v>2</v>
      </c>
      <c r="F99" s="642">
        <v>8</v>
      </c>
      <c r="G99" s="617"/>
      <c r="H99" s="643"/>
      <c r="I99" s="643"/>
      <c r="J99" s="643"/>
      <c r="K99" s="643">
        <v>2</v>
      </c>
      <c r="L99" s="643">
        <v>1</v>
      </c>
      <c r="M99" s="642">
        <v>7</v>
      </c>
      <c r="N99" s="611">
        <v>0</v>
      </c>
      <c r="O99" s="573">
        <v>1</v>
      </c>
      <c r="P99" s="570">
        <v>10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>
        <v>0</v>
      </c>
      <c r="Q100" s="649"/>
      <c r="R100" s="570">
        <v>0</v>
      </c>
      <c r="S100" s="573">
        <v>0</v>
      </c>
      <c r="T100" s="573">
        <v>0</v>
      </c>
      <c r="U100" s="573"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>
        <v>0</v>
      </c>
      <c r="P101" s="570">
        <v>0</v>
      </c>
      <c r="Q101" s="570">
        <v>0</v>
      </c>
      <c r="R101" s="570">
        <v>0</v>
      </c>
      <c r="S101" s="573">
        <v>0</v>
      </c>
      <c r="T101" s="573">
        <v>0</v>
      </c>
      <c r="U101" s="573"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>
        <v>0</v>
      </c>
      <c r="P102" s="570">
        <v>0</v>
      </c>
      <c r="Q102" s="570">
        <v>0</v>
      </c>
      <c r="R102" s="570">
        <v>0</v>
      </c>
      <c r="S102" s="573">
        <v>0</v>
      </c>
      <c r="T102" s="573">
        <v>0</v>
      </c>
      <c r="U102" s="573"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>
        <v>0</v>
      </c>
      <c r="P103" s="570">
        <v>0</v>
      </c>
      <c r="Q103" s="570">
        <v>0</v>
      </c>
      <c r="R103" s="570">
        <v>0</v>
      </c>
      <c r="S103" s="573">
        <v>0</v>
      </c>
      <c r="T103" s="573">
        <v>0</v>
      </c>
      <c r="U103" s="573"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>
        <v>0</v>
      </c>
      <c r="P104" s="570">
        <v>0</v>
      </c>
      <c r="Q104" s="570">
        <v>0</v>
      </c>
      <c r="R104" s="570">
        <v>0</v>
      </c>
      <c r="S104" s="573">
        <v>0</v>
      </c>
      <c r="T104" s="573">
        <v>0</v>
      </c>
      <c r="U104" s="573"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>
        <v>0</v>
      </c>
      <c r="P105" s="570">
        <v>0</v>
      </c>
      <c r="Q105" s="570">
        <v>0</v>
      </c>
      <c r="R105" s="570">
        <v>0</v>
      </c>
      <c r="S105" s="573">
        <v>0</v>
      </c>
      <c r="T105" s="573">
        <v>0</v>
      </c>
      <c r="U105" s="573"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>
        <v>0</v>
      </c>
      <c r="P106" s="570">
        <v>0</v>
      </c>
      <c r="Q106" s="570">
        <v>0</v>
      </c>
      <c r="R106" s="570">
        <v>0</v>
      </c>
      <c r="S106" s="573">
        <v>0</v>
      </c>
      <c r="T106" s="573">
        <v>0</v>
      </c>
      <c r="U106" s="573"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>
        <v>0</v>
      </c>
      <c r="P107" s="570">
        <v>0</v>
      </c>
      <c r="Q107" s="570">
        <v>0</v>
      </c>
      <c r="R107" s="570">
        <v>0</v>
      </c>
      <c r="S107" s="573">
        <v>0</v>
      </c>
      <c r="T107" s="573">
        <v>0</v>
      </c>
      <c r="U107" s="573"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>
        <v>0</v>
      </c>
      <c r="P108" s="570">
        <v>0</v>
      </c>
      <c r="Q108" s="570">
        <v>0</v>
      </c>
      <c r="R108" s="570">
        <v>0</v>
      </c>
      <c r="S108" s="573">
        <v>0</v>
      </c>
      <c r="T108" s="573">
        <v>0</v>
      </c>
      <c r="U108" s="573"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14</v>
      </c>
      <c r="E109" s="571">
        <v>5</v>
      </c>
      <c r="F109" s="642">
        <v>9</v>
      </c>
      <c r="G109" s="654"/>
      <c r="H109" s="657"/>
      <c r="I109" s="657"/>
      <c r="J109" s="643"/>
      <c r="K109" s="643">
        <v>1</v>
      </c>
      <c r="L109" s="643">
        <v>2</v>
      </c>
      <c r="M109" s="642">
        <v>8</v>
      </c>
      <c r="N109" s="611">
        <v>3</v>
      </c>
      <c r="O109" s="573">
        <v>0</v>
      </c>
      <c r="P109" s="570">
        <v>14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>
        <v>0</v>
      </c>
      <c r="P110" s="570">
        <v>0</v>
      </c>
      <c r="Q110" s="570">
        <v>0</v>
      </c>
      <c r="R110" s="570">
        <v>0</v>
      </c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>
        <v>0</v>
      </c>
      <c r="P111" s="570">
        <v>0</v>
      </c>
      <c r="Q111" s="570">
        <v>0</v>
      </c>
      <c r="R111" s="570">
        <v>0</v>
      </c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30</v>
      </c>
      <c r="E112" s="571">
        <v>8</v>
      </c>
      <c r="F112" s="642">
        <v>22</v>
      </c>
      <c r="G112" s="644"/>
      <c r="H112" s="653"/>
      <c r="I112" s="653"/>
      <c r="J112" s="653"/>
      <c r="K112" s="653"/>
      <c r="L112" s="643">
        <v>3</v>
      </c>
      <c r="M112" s="642">
        <v>7</v>
      </c>
      <c r="N112" s="611">
        <v>20</v>
      </c>
      <c r="O112" s="573">
        <v>1</v>
      </c>
      <c r="P112" s="570">
        <v>30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>
        <v>0</v>
      </c>
      <c r="P113" s="570">
        <v>0</v>
      </c>
      <c r="Q113" s="658">
        <v>0</v>
      </c>
      <c r="R113" s="570">
        <v>0</v>
      </c>
      <c r="S113" s="573">
        <v>0</v>
      </c>
      <c r="T113" s="573">
        <v>0</v>
      </c>
      <c r="U113" s="573"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>
        <v>0</v>
      </c>
      <c r="P114" s="570">
        <v>0</v>
      </c>
      <c r="Q114" s="570">
        <v>0</v>
      </c>
      <c r="R114" s="570">
        <v>0</v>
      </c>
      <c r="S114" s="573">
        <v>0</v>
      </c>
      <c r="T114" s="573">
        <v>0</v>
      </c>
      <c r="U114" s="573"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>
        <v>0</v>
      </c>
      <c r="P115" s="570">
        <v>0</v>
      </c>
      <c r="Q115" s="570">
        <v>0</v>
      </c>
      <c r="R115" s="570">
        <v>0</v>
      </c>
      <c r="S115" s="573">
        <v>0</v>
      </c>
      <c r="T115" s="573">
        <v>0</v>
      </c>
      <c r="U115" s="573"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>
        <v>0</v>
      </c>
      <c r="P116" s="570">
        <v>0</v>
      </c>
      <c r="Q116" s="570">
        <v>0</v>
      </c>
      <c r="R116" s="570">
        <v>0</v>
      </c>
      <c r="S116" s="573">
        <v>0</v>
      </c>
      <c r="T116" s="573">
        <v>0</v>
      </c>
      <c r="U116" s="573"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9</v>
      </c>
      <c r="E117" s="571">
        <v>1</v>
      </c>
      <c r="F117" s="642">
        <v>8</v>
      </c>
      <c r="G117" s="644"/>
      <c r="H117" s="653"/>
      <c r="I117" s="653"/>
      <c r="J117" s="653"/>
      <c r="K117" s="653"/>
      <c r="L117" s="643">
        <v>0</v>
      </c>
      <c r="M117" s="642">
        <v>7</v>
      </c>
      <c r="N117" s="611">
        <v>2</v>
      </c>
      <c r="O117" s="573">
        <v>0</v>
      </c>
      <c r="P117" s="570">
        <v>9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>
        <v>0</v>
      </c>
      <c r="P118" s="570">
        <v>0</v>
      </c>
      <c r="Q118" s="658">
        <v>0</v>
      </c>
      <c r="R118" s="570">
        <v>0</v>
      </c>
      <c r="S118" s="573">
        <v>0</v>
      </c>
      <c r="T118" s="573">
        <v>0</v>
      </c>
      <c r="U118" s="573">
        <v>0</v>
      </c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>
        <v>0</v>
      </c>
      <c r="P119" s="570">
        <v>0</v>
      </c>
      <c r="Q119" s="658">
        <v>0</v>
      </c>
      <c r="R119" s="570">
        <v>0</v>
      </c>
      <c r="S119" s="573">
        <v>0</v>
      </c>
      <c r="T119" s="573">
        <v>0</v>
      </c>
      <c r="U119" s="573">
        <v>0</v>
      </c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>
        <v>0</v>
      </c>
      <c r="P120" s="658">
        <v>0</v>
      </c>
      <c r="Q120" s="658">
        <v>0</v>
      </c>
      <c r="R120" s="570">
        <v>0</v>
      </c>
      <c r="S120" s="573">
        <v>0</v>
      </c>
      <c r="T120" s="573">
        <v>0</v>
      </c>
      <c r="U120" s="573">
        <v>0</v>
      </c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>
        <v>0</v>
      </c>
      <c r="P121" s="658">
        <v>0</v>
      </c>
      <c r="Q121" s="658">
        <v>0</v>
      </c>
      <c r="R121" s="570">
        <v>0</v>
      </c>
      <c r="S121" s="573">
        <v>0</v>
      </c>
      <c r="T121" s="573">
        <v>0</v>
      </c>
      <c r="U121" s="573">
        <v>0</v>
      </c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>
        <v>0</v>
      </c>
      <c r="P122" s="658">
        <v>0</v>
      </c>
      <c r="Q122" s="658">
        <v>0</v>
      </c>
      <c r="R122" s="570">
        <v>0</v>
      </c>
      <c r="S122" s="573">
        <v>0</v>
      </c>
      <c r="T122" s="573">
        <v>0</v>
      </c>
      <c r="U122" s="573">
        <v>0</v>
      </c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>
        <v>0</v>
      </c>
      <c r="P123" s="658">
        <v>0</v>
      </c>
      <c r="Q123" s="658">
        <v>0</v>
      </c>
      <c r="R123" s="570">
        <v>0</v>
      </c>
      <c r="S123" s="573">
        <v>0</v>
      </c>
      <c r="T123" s="573">
        <v>0</v>
      </c>
      <c r="U123" s="573">
        <v>0</v>
      </c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>
        <v>0</v>
      </c>
      <c r="P124" s="570">
        <v>0</v>
      </c>
      <c r="Q124" s="570">
        <v>0</v>
      </c>
      <c r="R124" s="570">
        <v>0</v>
      </c>
      <c r="S124" s="573">
        <v>0</v>
      </c>
      <c r="T124" s="573">
        <v>0</v>
      </c>
      <c r="U124" s="573">
        <v>0</v>
      </c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>
        <v>0</v>
      </c>
      <c r="P125" s="570">
        <v>0</v>
      </c>
      <c r="Q125" s="570">
        <v>0</v>
      </c>
      <c r="R125" s="570">
        <v>0</v>
      </c>
      <c r="S125" s="573">
        <v>0</v>
      </c>
      <c r="T125" s="573">
        <v>0</v>
      </c>
      <c r="U125" s="573">
        <v>0</v>
      </c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>
        <v>0</v>
      </c>
      <c r="P126" s="570">
        <v>0</v>
      </c>
      <c r="Q126" s="570">
        <v>0</v>
      </c>
      <c r="R126" s="248">
        <v>0</v>
      </c>
      <c r="S126" s="573">
        <v>0</v>
      </c>
      <c r="T126" s="573">
        <v>0</v>
      </c>
      <c r="U126" s="573">
        <v>0</v>
      </c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>
        <v>0</v>
      </c>
      <c r="P127" s="570">
        <v>0</v>
      </c>
      <c r="Q127" s="570">
        <v>0</v>
      </c>
      <c r="R127" s="248">
        <v>0</v>
      </c>
      <c r="S127" s="573">
        <v>0</v>
      </c>
      <c r="T127" s="573">
        <v>0</v>
      </c>
      <c r="U127" s="573">
        <v>0</v>
      </c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>
        <v>0</v>
      </c>
      <c r="P128" s="570">
        <v>0</v>
      </c>
      <c r="Q128" s="570">
        <v>0</v>
      </c>
      <c r="R128" s="248">
        <v>0</v>
      </c>
      <c r="S128" s="573">
        <v>0</v>
      </c>
      <c r="T128" s="573">
        <v>0</v>
      </c>
      <c r="U128" s="573">
        <v>0</v>
      </c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>
        <v>0</v>
      </c>
      <c r="P129" s="570">
        <v>0</v>
      </c>
      <c r="Q129" s="570">
        <v>0</v>
      </c>
      <c r="R129" s="248">
        <v>0</v>
      </c>
      <c r="S129" s="573">
        <v>0</v>
      </c>
      <c r="T129" s="573">
        <v>0</v>
      </c>
      <c r="U129" s="573">
        <v>0</v>
      </c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>
        <v>0</v>
      </c>
      <c r="P130" s="570">
        <v>0</v>
      </c>
      <c r="Q130" s="570">
        <v>0</v>
      </c>
      <c r="R130" s="248">
        <v>0</v>
      </c>
      <c r="S130" s="573">
        <v>0</v>
      </c>
      <c r="T130" s="573">
        <v>0</v>
      </c>
      <c r="U130" s="573">
        <v>0</v>
      </c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>
        <v>0</v>
      </c>
      <c r="P131" s="570">
        <v>0</v>
      </c>
      <c r="Q131" s="570">
        <v>0</v>
      </c>
      <c r="R131" s="570">
        <v>0</v>
      </c>
      <c r="S131" s="573">
        <v>0</v>
      </c>
      <c r="T131" s="573">
        <v>0</v>
      </c>
      <c r="U131" s="573">
        <v>0</v>
      </c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551" t="s">
        <v>4</v>
      </c>
      <c r="B132" s="2553"/>
      <c r="C132" s="2552"/>
      <c r="D132" s="850">
        <f>SUM(D80:D131)</f>
        <v>633</v>
      </c>
      <c r="E132" s="851">
        <f>SUM(E80:E131)</f>
        <v>250</v>
      </c>
      <c r="F132" s="852">
        <f>SUM(F80:F131)</f>
        <v>383</v>
      </c>
      <c r="G132" s="853">
        <f>SUM(G80:G131)</f>
        <v>98</v>
      </c>
      <c r="H132" s="790">
        <f t="shared" ref="H132:U132" si="82">SUM(H80:H131)</f>
        <v>29</v>
      </c>
      <c r="I132" s="790">
        <f t="shared" si="82"/>
        <v>32</v>
      </c>
      <c r="J132" s="790">
        <f t="shared" si="82"/>
        <v>10</v>
      </c>
      <c r="K132" s="790">
        <f t="shared" si="82"/>
        <v>115</v>
      </c>
      <c r="L132" s="790">
        <f t="shared" si="82"/>
        <v>91</v>
      </c>
      <c r="M132" s="791">
        <f t="shared" si="82"/>
        <v>207</v>
      </c>
      <c r="N132" s="854">
        <f t="shared" si="82"/>
        <v>51</v>
      </c>
      <c r="O132" s="855">
        <f t="shared" si="82"/>
        <v>13</v>
      </c>
      <c r="P132" s="790">
        <f t="shared" si="82"/>
        <v>633</v>
      </c>
      <c r="Q132" s="852">
        <f t="shared" si="82"/>
        <v>0</v>
      </c>
      <c r="R132" s="792">
        <f t="shared" si="82"/>
        <v>0</v>
      </c>
      <c r="S132" s="856">
        <f t="shared" si="82"/>
        <v>0</v>
      </c>
      <c r="T132" s="856">
        <f t="shared" si="82"/>
        <v>0</v>
      </c>
      <c r="U132" s="856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572" t="s">
        <v>158</v>
      </c>
      <c r="B134" s="2417"/>
      <c r="C134" s="2418"/>
      <c r="D134" s="2606" t="s">
        <v>4</v>
      </c>
      <c r="E134" s="2606"/>
      <c r="F134" s="2606"/>
      <c r="G134" s="2551" t="s">
        <v>56</v>
      </c>
      <c r="H134" s="2553"/>
      <c r="I134" s="2553"/>
      <c r="J134" s="2553"/>
      <c r="K134" s="2553"/>
      <c r="L134" s="2553"/>
      <c r="M134" s="2553"/>
      <c r="N134" s="2556"/>
      <c r="O134" s="2356" t="s">
        <v>6</v>
      </c>
      <c r="P134" s="2544" t="s">
        <v>33</v>
      </c>
      <c r="Q134" s="2544" t="s">
        <v>7</v>
      </c>
      <c r="R134" s="2544" t="s">
        <v>100</v>
      </c>
      <c r="S134" s="2598" t="s">
        <v>101</v>
      </c>
      <c r="T134" s="2598" t="s">
        <v>79</v>
      </c>
      <c r="U134" s="2598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834" t="s">
        <v>159</v>
      </c>
      <c r="E135" s="834" t="s">
        <v>24</v>
      </c>
      <c r="F135" s="834" t="s">
        <v>25</v>
      </c>
      <c r="G135" s="777" t="s">
        <v>102</v>
      </c>
      <c r="H135" s="777" t="s">
        <v>103</v>
      </c>
      <c r="I135" s="777" t="s">
        <v>104</v>
      </c>
      <c r="J135" s="777" t="s">
        <v>18</v>
      </c>
      <c r="K135" s="777" t="s">
        <v>19</v>
      </c>
      <c r="L135" s="777" t="s">
        <v>20</v>
      </c>
      <c r="M135" s="777" t="s">
        <v>21</v>
      </c>
      <c r="N135" s="793" t="s">
        <v>22</v>
      </c>
      <c r="O135" s="2357"/>
      <c r="P135" s="2317"/>
      <c r="Q135" s="2317"/>
      <c r="R135" s="2317"/>
      <c r="S135" s="2598"/>
      <c r="T135" s="2598"/>
      <c r="U135" s="2598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599" t="s">
        <v>160</v>
      </c>
      <c r="B136" s="2600"/>
      <c r="C136" s="2601"/>
      <c r="D136" s="857">
        <f>SUM(G136:N136)</f>
        <v>606</v>
      </c>
      <c r="E136" s="724">
        <v>214</v>
      </c>
      <c r="F136" s="221">
        <v>392</v>
      </c>
      <c r="G136" s="25">
        <v>41</v>
      </c>
      <c r="H136" s="25">
        <v>9</v>
      </c>
      <c r="I136" s="25"/>
      <c r="J136" s="25">
        <v>14</v>
      </c>
      <c r="K136" s="25">
        <v>40</v>
      </c>
      <c r="L136" s="25">
        <v>68</v>
      </c>
      <c r="M136" s="25">
        <v>389</v>
      </c>
      <c r="N136" s="732">
        <v>45</v>
      </c>
      <c r="O136" s="816">
        <v>12</v>
      </c>
      <c r="P136" s="816">
        <v>606</v>
      </c>
      <c r="Q136" s="724">
        <v>0</v>
      </c>
      <c r="R136" s="724"/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522" t="s">
        <v>161</v>
      </c>
      <c r="B137" s="2523"/>
      <c r="C137" s="2524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551" t="s">
        <v>4</v>
      </c>
      <c r="B144" s="2553"/>
      <c r="C144" s="2552"/>
      <c r="D144" s="850">
        <f>SUM(D136:D143)</f>
        <v>606</v>
      </c>
      <c r="E144" s="858">
        <f t="shared" ref="E144:U144" si="93">SUM(E136:E143)</f>
        <v>214</v>
      </c>
      <c r="F144" s="852">
        <f t="shared" si="93"/>
        <v>392</v>
      </c>
      <c r="G144" s="853">
        <f t="shared" si="93"/>
        <v>41</v>
      </c>
      <c r="H144" s="853">
        <f t="shared" si="93"/>
        <v>9</v>
      </c>
      <c r="I144" s="853">
        <f t="shared" si="93"/>
        <v>0</v>
      </c>
      <c r="J144" s="853">
        <f t="shared" si="93"/>
        <v>14</v>
      </c>
      <c r="K144" s="853">
        <f t="shared" si="93"/>
        <v>40</v>
      </c>
      <c r="L144" s="853">
        <f t="shared" si="93"/>
        <v>68</v>
      </c>
      <c r="M144" s="853">
        <f t="shared" si="93"/>
        <v>389</v>
      </c>
      <c r="N144" s="794">
        <f t="shared" si="93"/>
        <v>45</v>
      </c>
      <c r="O144" s="855">
        <f t="shared" si="93"/>
        <v>12</v>
      </c>
      <c r="P144" s="856">
        <f t="shared" si="93"/>
        <v>606</v>
      </c>
      <c r="Q144" s="852">
        <f t="shared" si="93"/>
        <v>0</v>
      </c>
      <c r="R144" s="859">
        <f t="shared" si="93"/>
        <v>0</v>
      </c>
      <c r="S144" s="859">
        <f>SUM(S136:S143)</f>
        <v>0</v>
      </c>
      <c r="T144" s="859">
        <f t="shared" si="93"/>
        <v>0</v>
      </c>
      <c r="U144" s="859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339" t="s">
        <v>169</v>
      </c>
      <c r="B146" s="2340"/>
      <c r="C146" s="2341"/>
      <c r="D146" s="2576" t="s">
        <v>4</v>
      </c>
      <c r="E146" s="2426"/>
      <c r="F146" s="2356"/>
      <c r="G146" s="2551" t="s">
        <v>56</v>
      </c>
      <c r="H146" s="2553"/>
      <c r="I146" s="2553"/>
      <c r="J146" s="2553"/>
      <c r="K146" s="2553"/>
      <c r="L146" s="2553"/>
      <c r="M146" s="2553"/>
      <c r="N146" s="2556"/>
      <c r="O146" s="2356" t="s">
        <v>34</v>
      </c>
      <c r="P146" s="2418" t="s">
        <v>8</v>
      </c>
      <c r="Q146" s="2598" t="s">
        <v>79</v>
      </c>
      <c r="R146" s="2598" t="s">
        <v>10</v>
      </c>
      <c r="S146" s="2545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593" t="s">
        <v>172</v>
      </c>
      <c r="H147" s="2555"/>
      <c r="I147" s="2593" t="s">
        <v>20</v>
      </c>
      <c r="J147" s="2555"/>
      <c r="K147" s="2593" t="s">
        <v>21</v>
      </c>
      <c r="L147" s="2555"/>
      <c r="M147" s="2593" t="s">
        <v>22</v>
      </c>
      <c r="N147" s="2566"/>
      <c r="O147" s="2357"/>
      <c r="P147" s="2421"/>
      <c r="Q147" s="2598"/>
      <c r="R147" s="2598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579"/>
      <c r="B148" s="2580"/>
      <c r="C148" s="2581"/>
      <c r="D148" s="847" t="s">
        <v>23</v>
      </c>
      <c r="E148" s="825" t="s">
        <v>24</v>
      </c>
      <c r="F148" s="834" t="s">
        <v>25</v>
      </c>
      <c r="G148" s="812" t="s">
        <v>24</v>
      </c>
      <c r="H148" s="808" t="s">
        <v>25</v>
      </c>
      <c r="I148" s="812" t="s">
        <v>24</v>
      </c>
      <c r="J148" s="808" t="s">
        <v>25</v>
      </c>
      <c r="K148" s="801" t="s">
        <v>24</v>
      </c>
      <c r="L148" s="808" t="s">
        <v>25</v>
      </c>
      <c r="M148" s="801" t="s">
        <v>24</v>
      </c>
      <c r="N148" s="802" t="s">
        <v>25</v>
      </c>
      <c r="O148" s="2585"/>
      <c r="P148" s="2589"/>
      <c r="Q148" s="2598"/>
      <c r="R148" s="2598"/>
      <c r="S148" s="2594"/>
      <c r="T148" s="26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544" t="s">
        <v>173</v>
      </c>
      <c r="B149" s="2596" t="s">
        <v>174</v>
      </c>
      <c r="C149" s="2597"/>
      <c r="D149" s="733">
        <f t="shared" ref="D149:D162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816"/>
      <c r="M149" s="275"/>
      <c r="N149" s="744"/>
      <c r="O149" s="816"/>
      <c r="P149" s="276"/>
      <c r="Q149" s="816"/>
      <c r="R149" s="276"/>
      <c r="S149" s="736"/>
      <c r="T149" s="74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860"/>
      <c r="L151" s="861"/>
      <c r="M151" s="860"/>
      <c r="N151" s="862"/>
      <c r="O151" s="861"/>
      <c r="P151" s="295"/>
      <c r="Q151" s="861"/>
      <c r="R151" s="295"/>
      <c r="S151" s="863"/>
      <c r="T151" s="864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544" t="s">
        <v>175</v>
      </c>
      <c r="C152" s="865" t="s">
        <v>4</v>
      </c>
      <c r="D152" s="287">
        <f t="shared" si="94"/>
        <v>0</v>
      </c>
      <c r="E152" s="288"/>
      <c r="F152" s="289">
        <f>SUM(F153:F158)</f>
        <v>0</v>
      </c>
      <c r="G152" s="866"/>
      <c r="H152" s="795"/>
      <c r="I152" s="866"/>
      <c r="J152" s="795"/>
      <c r="K152" s="867"/>
      <c r="L152" s="821">
        <f>SUM(L153:L158)</f>
        <v>0</v>
      </c>
      <c r="M152" s="867"/>
      <c r="N152" s="868">
        <f t="shared" ref="N152:T152" si="102">SUM(N153:N158)</f>
        <v>0</v>
      </c>
      <c r="O152" s="821">
        <f t="shared" si="102"/>
        <v>0</v>
      </c>
      <c r="P152" s="796">
        <f t="shared" si="102"/>
        <v>0</v>
      </c>
      <c r="Q152" s="821">
        <f t="shared" si="102"/>
        <v>0</v>
      </c>
      <c r="R152" s="796">
        <f t="shared" si="102"/>
        <v>0</v>
      </c>
      <c r="S152" s="822">
        <f t="shared" si="102"/>
        <v>0</v>
      </c>
      <c r="T152" s="821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si="94"/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9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9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586"/>
      <c r="B158" s="2586"/>
      <c r="C158" s="304" t="s">
        <v>181</v>
      </c>
      <c r="D158" s="287">
        <f t="shared" si="9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860"/>
      <c r="L158" s="99"/>
      <c r="M158" s="860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544" t="s">
        <v>182</v>
      </c>
      <c r="B159" s="2544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748"/>
      <c r="M159" s="25"/>
      <c r="N159" s="749"/>
      <c r="O159" s="816"/>
      <c r="P159" s="816"/>
      <c r="Q159" s="816"/>
      <c r="R159" s="816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9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9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586"/>
      <c r="B162" s="2317"/>
      <c r="C162" s="316" t="s">
        <v>186</v>
      </c>
      <c r="D162" s="287">
        <f t="shared" si="94"/>
        <v>0</v>
      </c>
      <c r="E162" s="287">
        <f>SUM(K162+M162)</f>
        <v>0</v>
      </c>
      <c r="F162" s="318"/>
      <c r="G162" s="667"/>
      <c r="H162" s="668"/>
      <c r="I162" s="667"/>
      <c r="J162" s="668"/>
      <c r="K162" s="819"/>
      <c r="L162" s="864"/>
      <c r="M162" s="819"/>
      <c r="N162" s="869"/>
      <c r="O162" s="43"/>
      <c r="P162" s="861"/>
      <c r="Q162" s="43"/>
      <c r="R162" s="861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595" t="s">
        <v>187</v>
      </c>
      <c r="B163" s="2545" t="s">
        <v>188</v>
      </c>
      <c r="C163" s="738" t="s">
        <v>189</v>
      </c>
      <c r="D163" s="870">
        <f>SUM(E163:F163)</f>
        <v>0</v>
      </c>
      <c r="E163" s="870">
        <f>+G163+I163+K163+M163</f>
        <v>0</v>
      </c>
      <c r="F163" s="871">
        <f>+H163+J163+L163+N163</f>
        <v>0</v>
      </c>
      <c r="G163" s="872">
        <f>SUM(G164:G165)</f>
        <v>0</v>
      </c>
      <c r="H163" s="873">
        <f t="shared" ref="H163:R163" si="104">SUM(H164:H165)</f>
        <v>0</v>
      </c>
      <c r="I163" s="872">
        <f t="shared" si="104"/>
        <v>0</v>
      </c>
      <c r="J163" s="873">
        <f t="shared" si="104"/>
        <v>0</v>
      </c>
      <c r="K163" s="872">
        <f>SUM(K164:K165)</f>
        <v>0</v>
      </c>
      <c r="L163" s="874">
        <f t="shared" si="104"/>
        <v>0</v>
      </c>
      <c r="M163" s="872">
        <f t="shared" si="104"/>
        <v>0</v>
      </c>
      <c r="N163" s="327">
        <f t="shared" si="104"/>
        <v>0</v>
      </c>
      <c r="O163" s="875">
        <f t="shared" si="104"/>
        <v>0</v>
      </c>
      <c r="P163" s="873">
        <f t="shared" si="104"/>
        <v>0</v>
      </c>
      <c r="Q163" s="873">
        <f t="shared" si="104"/>
        <v>0</v>
      </c>
      <c r="R163" s="873">
        <f t="shared" si="104"/>
        <v>0</v>
      </c>
      <c r="S163" s="876">
        <f>SUM(S164:S165)</f>
        <v>0</v>
      </c>
      <c r="T163" s="873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5">SUM(E164:F164)</f>
        <v>0</v>
      </c>
      <c r="E164" s="305">
        <f t="shared" ref="E164:F165" si="106">+G164+I164+K164+M164</f>
        <v>0</v>
      </c>
      <c r="F164" s="733">
        <f t="shared" si="106"/>
        <v>0</v>
      </c>
      <c r="G164" s="747"/>
      <c r="H164" s="276"/>
      <c r="I164" s="25"/>
      <c r="J164" s="816"/>
      <c r="K164" s="25"/>
      <c r="L164" s="806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592"/>
      <c r="B165" s="2594"/>
      <c r="C165" s="332" t="s">
        <v>191</v>
      </c>
      <c r="D165" s="305">
        <f t="shared" si="105"/>
        <v>0</v>
      </c>
      <c r="E165" s="305">
        <f t="shared" si="106"/>
        <v>0</v>
      </c>
      <c r="F165" s="305">
        <f t="shared" si="106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7">IF($D165&lt;P165,1,0)</f>
        <v>0</v>
      </c>
      <c r="CI165" s="32">
        <f t="shared" si="107"/>
        <v>0</v>
      </c>
      <c r="CJ165" s="32">
        <f t="shared" si="107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595" t="s">
        <v>192</v>
      </c>
      <c r="B166" s="2544" t="s">
        <v>193</v>
      </c>
      <c r="C166" s="739" t="s">
        <v>194</v>
      </c>
      <c r="D166" s="305">
        <f t="shared" ref="D166:D179" si="108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7"/>
        <v>0</v>
      </c>
      <c r="CI166" s="32">
        <f t="shared" si="107"/>
        <v>0</v>
      </c>
      <c r="CJ166" s="32">
        <f t="shared" si="107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8"/>
        <v>0</v>
      </c>
      <c r="E167" s="287">
        <f t="shared" ref="E167:F169" si="109">SUM(I167+K167+M167)</f>
        <v>0</v>
      </c>
      <c r="F167" s="289">
        <f t="shared" si="109"/>
        <v>0</v>
      </c>
      <c r="G167" s="672"/>
      <c r="H167" s="337"/>
      <c r="I167" s="577"/>
      <c r="J167" s="43"/>
      <c r="K167" s="577"/>
      <c r="L167" s="295"/>
      <c r="M167" s="819"/>
      <c r="N167" s="338"/>
      <c r="O167" s="861"/>
      <c r="P167" s="295"/>
      <c r="Q167" s="861"/>
      <c r="R167" s="295"/>
      <c r="S167" s="320"/>
      <c r="T167" s="861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7"/>
        <v>0</v>
      </c>
      <c r="CI167" s="32">
        <f t="shared" si="107"/>
        <v>0</v>
      </c>
      <c r="CJ167" s="32">
        <f t="shared" si="107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545" t="s">
        <v>196</v>
      </c>
      <c r="C168" s="339" t="s">
        <v>194</v>
      </c>
      <c r="D168" s="733">
        <f t="shared" si="108"/>
        <v>0</v>
      </c>
      <c r="E168" s="733">
        <f t="shared" si="109"/>
        <v>0</v>
      </c>
      <c r="F168" s="735">
        <f t="shared" si="109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7"/>
        <v>0</v>
      </c>
      <c r="CI168" s="32">
        <f t="shared" si="107"/>
        <v>0</v>
      </c>
      <c r="CJ168" s="32">
        <f t="shared" si="107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594"/>
      <c r="C169" s="342" t="s">
        <v>197</v>
      </c>
      <c r="D169" s="870">
        <f t="shared" si="108"/>
        <v>0</v>
      </c>
      <c r="E169" s="870">
        <f t="shared" si="109"/>
        <v>0</v>
      </c>
      <c r="F169" s="871">
        <f t="shared" si="109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7"/>
        <v>0</v>
      </c>
      <c r="CI169" s="32">
        <f t="shared" si="107"/>
        <v>0</v>
      </c>
      <c r="CJ169" s="32">
        <f t="shared" si="107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544" t="s">
        <v>82</v>
      </c>
      <c r="C170" s="739" t="s">
        <v>194</v>
      </c>
      <c r="D170" s="305">
        <f t="shared" si="108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816"/>
      <c r="P170" s="276"/>
      <c r="Q170" s="816"/>
      <c r="R170" s="276"/>
      <c r="S170" s="724"/>
      <c r="T170" s="816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7"/>
        <v>0</v>
      </c>
      <c r="CI170" s="32">
        <f t="shared" si="107"/>
        <v>0</v>
      </c>
      <c r="CJ170" s="32">
        <f t="shared" si="107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592"/>
      <c r="B171" s="2586"/>
      <c r="C171" s="335" t="s">
        <v>198</v>
      </c>
      <c r="D171" s="345">
        <f t="shared" si="108"/>
        <v>0</v>
      </c>
      <c r="E171" s="345">
        <f>+K171+M171</f>
        <v>0</v>
      </c>
      <c r="F171" s="310">
        <f>+L171+N171</f>
        <v>0</v>
      </c>
      <c r="G171" s="672"/>
      <c r="H171" s="877"/>
      <c r="I171" s="672"/>
      <c r="J171" s="877"/>
      <c r="K171" s="819"/>
      <c r="L171" s="295"/>
      <c r="M171" s="819"/>
      <c r="N171" s="607"/>
      <c r="O171" s="861"/>
      <c r="P171" s="295"/>
      <c r="Q171" s="861"/>
      <c r="R171" s="295"/>
      <c r="S171" s="285"/>
      <c r="T171" s="861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7"/>
        <v>0</v>
      </c>
      <c r="CI171" s="32">
        <f t="shared" si="107"/>
        <v>0</v>
      </c>
      <c r="CJ171" s="32">
        <f t="shared" si="107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544" t="s">
        <v>199</v>
      </c>
      <c r="B172" s="2593" t="s">
        <v>175</v>
      </c>
      <c r="C172" s="2555"/>
      <c r="D172" s="878">
        <f>SUM(E172+F172)</f>
        <v>0</v>
      </c>
      <c r="E172" s="878">
        <f>+K172</f>
        <v>0</v>
      </c>
      <c r="F172" s="859">
        <f>+L172</f>
        <v>0</v>
      </c>
      <c r="G172" s="866"/>
      <c r="H172" s="879"/>
      <c r="I172" s="866"/>
      <c r="J172" s="879"/>
      <c r="K172" s="880"/>
      <c r="L172" s="797"/>
      <c r="M172" s="867"/>
      <c r="N172" s="798"/>
      <c r="O172" s="881"/>
      <c r="P172" s="797"/>
      <c r="Q172" s="881"/>
      <c r="R172" s="797"/>
      <c r="S172" s="882"/>
      <c r="T172" s="882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7"/>
        <v>0</v>
      </c>
      <c r="CI172" s="32">
        <f t="shared" si="107"/>
        <v>0</v>
      </c>
      <c r="CJ172" s="32">
        <f t="shared" si="107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8"/>
        <v>0</v>
      </c>
      <c r="E173" s="733">
        <f t="shared" ref="E173:F176" si="110">+K173</f>
        <v>0</v>
      </c>
      <c r="F173" s="735">
        <f t="shared" si="110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7"/>
        <v>0</v>
      </c>
      <c r="CI173" s="32">
        <f t="shared" si="107"/>
        <v>0</v>
      </c>
      <c r="CJ173" s="32">
        <f t="shared" si="107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8"/>
        <v>0</v>
      </c>
      <c r="E174" s="287">
        <f t="shared" si="110"/>
        <v>0</v>
      </c>
      <c r="F174" s="289">
        <f t="shared" si="110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7"/>
        <v>0</v>
      </c>
      <c r="CI174" s="32">
        <f t="shared" si="107"/>
        <v>0</v>
      </c>
      <c r="CJ174" s="32">
        <f t="shared" si="107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544" t="s">
        <v>82</v>
      </c>
      <c r="C175" s="739" t="s">
        <v>194</v>
      </c>
      <c r="D175" s="733">
        <f t="shared" si="108"/>
        <v>0</v>
      </c>
      <c r="E175" s="733">
        <f t="shared" si="110"/>
        <v>0</v>
      </c>
      <c r="F175" s="735">
        <f t="shared" si="110"/>
        <v>0</v>
      </c>
      <c r="G175" s="273"/>
      <c r="H175" s="883"/>
      <c r="I175" s="273"/>
      <c r="J175" s="883"/>
      <c r="K175" s="25"/>
      <c r="L175" s="276"/>
      <c r="M175" s="284"/>
      <c r="N175" s="356"/>
      <c r="O175" s="816"/>
      <c r="P175" s="276"/>
      <c r="Q175" s="816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7"/>
        <v>0</v>
      </c>
      <c r="CI175" s="32">
        <f t="shared" si="107"/>
        <v>0</v>
      </c>
      <c r="CJ175" s="32">
        <f t="shared" si="107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586"/>
      <c r="B176" s="2586"/>
      <c r="C176" s="335" t="s">
        <v>198</v>
      </c>
      <c r="D176" s="287">
        <f t="shared" si="108"/>
        <v>0</v>
      </c>
      <c r="E176" s="287">
        <f t="shared" si="110"/>
        <v>0</v>
      </c>
      <c r="F176" s="289">
        <f>+L176</f>
        <v>0</v>
      </c>
      <c r="G176" s="667"/>
      <c r="H176" s="884"/>
      <c r="I176" s="667"/>
      <c r="J176" s="884"/>
      <c r="K176" s="819"/>
      <c r="L176" s="295"/>
      <c r="M176" s="672"/>
      <c r="N176" s="674"/>
      <c r="O176" s="861"/>
      <c r="P176" s="295"/>
      <c r="Q176" s="861"/>
      <c r="R176" s="295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7"/>
        <v>0</v>
      </c>
      <c r="CI176" s="32">
        <f t="shared" si="107"/>
        <v>0</v>
      </c>
      <c r="CJ176" s="32">
        <f t="shared" si="107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595" t="s">
        <v>200</v>
      </c>
      <c r="B177" s="2544" t="s">
        <v>201</v>
      </c>
      <c r="C177" s="740" t="s">
        <v>202</v>
      </c>
      <c r="D177" s="733">
        <f t="shared" si="108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7"/>
        <v>0</v>
      </c>
      <c r="CI177" s="32">
        <f t="shared" si="107"/>
        <v>0</v>
      </c>
      <c r="CJ177" s="32">
        <f t="shared" si="107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8"/>
        <v>0</v>
      </c>
      <c r="E178" s="664">
        <f t="shared" ref="E178:F179" si="111">SUM(I178+K178+M178)</f>
        <v>0</v>
      </c>
      <c r="F178" s="666">
        <f t="shared" si="111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7"/>
        <v>0</v>
      </c>
      <c r="CI178" s="32">
        <f t="shared" si="107"/>
        <v>0</v>
      </c>
      <c r="CJ178" s="32">
        <f t="shared" si="107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592"/>
      <c r="B179" s="2586"/>
      <c r="C179" s="369" t="s">
        <v>204</v>
      </c>
      <c r="D179" s="287">
        <f t="shared" si="108"/>
        <v>0</v>
      </c>
      <c r="E179" s="287">
        <f t="shared" si="111"/>
        <v>0</v>
      </c>
      <c r="F179" s="289">
        <f t="shared" si="111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7"/>
        <v>0</v>
      </c>
      <c r="CI179" s="32">
        <f t="shared" si="107"/>
        <v>0</v>
      </c>
      <c r="CJ179" s="32">
        <f t="shared" si="107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544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883"/>
      <c r="I180" s="273"/>
      <c r="J180" s="883"/>
      <c r="K180" s="25"/>
      <c r="L180" s="276"/>
      <c r="M180" s="750"/>
      <c r="N180" s="330"/>
      <c r="O180" s="883"/>
      <c r="P180" s="816"/>
      <c r="Q180" s="816"/>
      <c r="R180" s="816"/>
      <c r="S180" s="742"/>
      <c r="T180" s="816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7"/>
        <v>0</v>
      </c>
      <c r="CI180" s="32">
        <f t="shared" si="107"/>
        <v>0</v>
      </c>
      <c r="CJ180" s="32">
        <f t="shared" si="107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592"/>
      <c r="B181" s="2586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7"/>
        <v>0</v>
      </c>
      <c r="CI181" s="32">
        <f t="shared" si="107"/>
        <v>0</v>
      </c>
      <c r="CJ181" s="32">
        <f t="shared" si="107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339" t="s">
        <v>210</v>
      </c>
      <c r="B183" s="2340"/>
      <c r="C183" s="2341"/>
      <c r="D183" s="2576" t="s">
        <v>4</v>
      </c>
      <c r="E183" s="2426"/>
      <c r="F183" s="2356"/>
      <c r="G183" s="2551" t="s">
        <v>5</v>
      </c>
      <c r="H183" s="2553"/>
      <c r="I183" s="2553"/>
      <c r="J183" s="2553"/>
      <c r="K183" s="2553"/>
      <c r="L183" s="2553"/>
      <c r="M183" s="2553"/>
      <c r="N183" s="2553"/>
      <c r="O183" s="2553"/>
      <c r="P183" s="2553"/>
      <c r="Q183" s="2553"/>
      <c r="R183" s="2553"/>
      <c r="S183" s="2553"/>
      <c r="T183" s="2553"/>
      <c r="U183" s="2553"/>
      <c r="V183" s="2553"/>
      <c r="W183" s="2553"/>
      <c r="X183" s="2553"/>
      <c r="Y183" s="2553"/>
      <c r="Z183" s="2553"/>
      <c r="AA183" s="2553"/>
      <c r="AB183" s="2556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590" t="s">
        <v>11</v>
      </c>
      <c r="H184" s="2591"/>
      <c r="I184" s="2590" t="s">
        <v>12</v>
      </c>
      <c r="J184" s="2591"/>
      <c r="K184" s="2551" t="s">
        <v>13</v>
      </c>
      <c r="L184" s="2552"/>
      <c r="M184" s="2551" t="s">
        <v>14</v>
      </c>
      <c r="N184" s="2552"/>
      <c r="O184" s="2551" t="s">
        <v>15</v>
      </c>
      <c r="P184" s="2552"/>
      <c r="Q184" s="2551" t="s">
        <v>16</v>
      </c>
      <c r="R184" s="2552"/>
      <c r="S184" s="2551" t="s">
        <v>17</v>
      </c>
      <c r="T184" s="2552"/>
      <c r="U184" s="2551" t="s">
        <v>215</v>
      </c>
      <c r="V184" s="2552"/>
      <c r="W184" s="2593" t="s">
        <v>20</v>
      </c>
      <c r="X184" s="2555"/>
      <c r="Y184" s="2593" t="s">
        <v>21</v>
      </c>
      <c r="Z184" s="2555"/>
      <c r="AA184" s="2593" t="s">
        <v>22</v>
      </c>
      <c r="AB184" s="2566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579"/>
      <c r="B185" s="2580"/>
      <c r="C185" s="2581"/>
      <c r="D185" s="807" t="s">
        <v>23</v>
      </c>
      <c r="E185" s="778" t="s">
        <v>24</v>
      </c>
      <c r="F185" s="808" t="s">
        <v>25</v>
      </c>
      <c r="G185" s="801" t="s">
        <v>24</v>
      </c>
      <c r="H185" s="808" t="s">
        <v>25</v>
      </c>
      <c r="I185" s="841" t="s">
        <v>24</v>
      </c>
      <c r="J185" s="841" t="s">
        <v>25</v>
      </c>
      <c r="K185" s="801" t="s">
        <v>24</v>
      </c>
      <c r="L185" s="808" t="s">
        <v>25</v>
      </c>
      <c r="M185" s="801" t="s">
        <v>24</v>
      </c>
      <c r="N185" s="808" t="s">
        <v>25</v>
      </c>
      <c r="O185" s="801" t="s">
        <v>24</v>
      </c>
      <c r="P185" s="808" t="s">
        <v>25</v>
      </c>
      <c r="Q185" s="801" t="s">
        <v>24</v>
      </c>
      <c r="R185" s="808" t="s">
        <v>25</v>
      </c>
      <c r="S185" s="801" t="s">
        <v>24</v>
      </c>
      <c r="T185" s="808" t="s">
        <v>25</v>
      </c>
      <c r="U185" s="801" t="s">
        <v>24</v>
      </c>
      <c r="V185" s="808" t="s">
        <v>25</v>
      </c>
      <c r="W185" s="801" t="s">
        <v>24</v>
      </c>
      <c r="X185" s="808" t="s">
        <v>25</v>
      </c>
      <c r="Y185" s="801" t="s">
        <v>24</v>
      </c>
      <c r="Z185" s="808" t="s">
        <v>25</v>
      </c>
      <c r="AA185" s="801" t="s">
        <v>24</v>
      </c>
      <c r="AB185" s="802" t="s">
        <v>25</v>
      </c>
      <c r="AC185" s="2589"/>
      <c r="AD185" s="2589"/>
      <c r="AE185" s="2589"/>
      <c r="AF185" s="2589"/>
      <c r="AG185" s="258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539" t="s">
        <v>216</v>
      </c>
      <c r="B186" s="2587"/>
      <c r="C186" s="2540"/>
      <c r="D186" s="378">
        <f>SUM(E186+F186)</f>
        <v>0</v>
      </c>
      <c r="E186" s="379">
        <f t="shared" ref="E186:F189" si="112">+K186+M186+O186+Q186+S186</f>
        <v>0</v>
      </c>
      <c r="F186" s="380">
        <f t="shared" si="112"/>
        <v>0</v>
      </c>
      <c r="G186" s="381"/>
      <c r="H186" s="885"/>
      <c r="I186" s="381"/>
      <c r="J186" s="885"/>
      <c r="K186" s="25"/>
      <c r="L186" s="816"/>
      <c r="M186" s="25"/>
      <c r="N186" s="816"/>
      <c r="O186" s="25"/>
      <c r="P186" s="816"/>
      <c r="Q186" s="25"/>
      <c r="R186" s="816"/>
      <c r="S186" s="25"/>
      <c r="T186" s="816"/>
      <c r="U186" s="381"/>
      <c r="V186" s="885"/>
      <c r="W186" s="381"/>
      <c r="X186" s="885"/>
      <c r="Y186" s="381"/>
      <c r="Z186" s="885"/>
      <c r="AA186" s="381"/>
      <c r="AB186" s="383"/>
      <c r="AC186" s="816"/>
      <c r="AD186" s="743">
        <f>SUM(AE186:AG186)</f>
        <v>0</v>
      </c>
      <c r="AE186" s="816"/>
      <c r="AF186" s="816"/>
      <c r="AG186" s="816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3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4">SUM(E187+F187)</f>
        <v>0</v>
      </c>
      <c r="E187" s="676">
        <f>+K187+M187+O187+Q187+S187</f>
        <v>0</v>
      </c>
      <c r="F187" s="677">
        <f t="shared" si="112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5">SUM(AE187:AG187)</f>
        <v>0</v>
      </c>
      <c r="AE187" s="24"/>
      <c r="AF187" s="24"/>
      <c r="AG187" s="24"/>
      <c r="AH187" s="160" t="str">
        <f t="shared" ref="AH187:AH190" si="116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7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4"/>
        <v>0</v>
      </c>
      <c r="E188" s="676">
        <f t="shared" si="112"/>
        <v>0</v>
      </c>
      <c r="F188" s="392">
        <f t="shared" si="112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5"/>
        <v>0</v>
      </c>
      <c r="AE188" s="24"/>
      <c r="AF188" s="24"/>
      <c r="AG188" s="24"/>
      <c r="AH188" s="160" t="str">
        <f t="shared" si="116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7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4"/>
        <v>0</v>
      </c>
      <c r="E189" s="676">
        <f t="shared" si="112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5"/>
        <v>0</v>
      </c>
      <c r="AE189" s="573"/>
      <c r="AF189" s="573"/>
      <c r="AG189" s="573"/>
      <c r="AH189" s="160" t="str">
        <f t="shared" si="116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7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5"/>
        <v>0</v>
      </c>
      <c r="AE190" s="43"/>
      <c r="AF190" s="43"/>
      <c r="AG190" s="43"/>
      <c r="AH190" s="160" t="str">
        <f t="shared" si="116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886"/>
      <c r="C191" s="108"/>
      <c r="D191" s="109"/>
      <c r="E191" s="109"/>
      <c r="F191" s="110"/>
      <c r="G191" s="110"/>
      <c r="H191" s="110"/>
      <c r="I191" s="50"/>
      <c r="J191" s="887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339" t="s">
        <v>210</v>
      </c>
      <c r="B192" s="2340"/>
      <c r="C192" s="2341"/>
      <c r="D192" s="2576" t="s">
        <v>4</v>
      </c>
      <c r="E192" s="2426"/>
      <c r="F192" s="2430"/>
      <c r="G192" s="2553" t="s">
        <v>5</v>
      </c>
      <c r="H192" s="2553"/>
      <c r="I192" s="2553"/>
      <c r="J192" s="2552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582"/>
      <c r="E193" s="2583"/>
      <c r="F193" s="2584"/>
      <c r="G193" s="2356" t="s">
        <v>222</v>
      </c>
      <c r="H193" s="2544" t="s">
        <v>223</v>
      </c>
      <c r="I193" s="2544" t="s">
        <v>58</v>
      </c>
      <c r="J193" s="2544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579"/>
      <c r="B194" s="2580"/>
      <c r="C194" s="2581"/>
      <c r="D194" s="888" t="s">
        <v>23</v>
      </c>
      <c r="E194" s="847" t="s">
        <v>24</v>
      </c>
      <c r="F194" s="406" t="s">
        <v>25</v>
      </c>
      <c r="G194" s="2585"/>
      <c r="H194" s="2586"/>
      <c r="I194" s="2586"/>
      <c r="J194" s="2586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751">
        <f>SUM(G195:J195)</f>
        <v>0</v>
      </c>
      <c r="E195" s="724"/>
      <c r="F195" s="732"/>
      <c r="G195" s="747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8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19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8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19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889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8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19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890"/>
      <c r="H199" s="890"/>
      <c r="I199" s="890"/>
      <c r="J199" s="891"/>
      <c r="K199" s="420"/>
      <c r="L199" s="890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769" customFormat="1" ht="16.350000000000001" customHeight="1" x14ac:dyDescent="0.2">
      <c r="A200" s="2572" t="s">
        <v>230</v>
      </c>
      <c r="B200" s="2417"/>
      <c r="C200" s="2418"/>
      <c r="D200" s="2576" t="s">
        <v>231</v>
      </c>
      <c r="E200" s="2426"/>
      <c r="F200" s="2356"/>
      <c r="G200" s="2551" t="s">
        <v>5</v>
      </c>
      <c r="H200" s="2553"/>
      <c r="I200" s="2553"/>
      <c r="J200" s="2553"/>
      <c r="K200" s="2553"/>
      <c r="L200" s="2553"/>
      <c r="M200" s="2553"/>
      <c r="N200" s="2553"/>
      <c r="O200" s="2553"/>
      <c r="P200" s="2553"/>
      <c r="Q200" s="2553"/>
      <c r="R200" s="2553"/>
      <c r="S200" s="2553"/>
      <c r="T200" s="2553"/>
      <c r="U200" s="2553"/>
      <c r="V200" s="2556"/>
      <c r="W200" s="2557" t="s">
        <v>6</v>
      </c>
      <c r="X200" s="2559" t="s">
        <v>7</v>
      </c>
      <c r="Y200" s="2562" t="s">
        <v>232</v>
      </c>
      <c r="Z200" s="2563"/>
      <c r="AA200" s="2356" t="s">
        <v>233</v>
      </c>
      <c r="AB200" s="2564" t="s">
        <v>100</v>
      </c>
      <c r="AC200" s="2549" t="s">
        <v>8</v>
      </c>
      <c r="AD200" s="2549" t="s">
        <v>9</v>
      </c>
      <c r="AE200" s="2550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577"/>
      <c r="E201" s="2578"/>
      <c r="F201" s="2535"/>
      <c r="G201" s="2551" t="s">
        <v>222</v>
      </c>
      <c r="H201" s="2552"/>
      <c r="I201" s="2551" t="s">
        <v>17</v>
      </c>
      <c r="J201" s="2552"/>
      <c r="K201" s="2553" t="s">
        <v>234</v>
      </c>
      <c r="L201" s="2552"/>
      <c r="M201" s="2551" t="s">
        <v>57</v>
      </c>
      <c r="N201" s="2552"/>
      <c r="O201" s="2553" t="s">
        <v>235</v>
      </c>
      <c r="P201" s="2552"/>
      <c r="Q201" s="2553" t="s">
        <v>58</v>
      </c>
      <c r="R201" s="2552"/>
      <c r="S201" s="2554" t="s">
        <v>21</v>
      </c>
      <c r="T201" s="2555"/>
      <c r="U201" s="2554" t="s">
        <v>22</v>
      </c>
      <c r="V201" s="2566"/>
      <c r="W201" s="2397"/>
      <c r="X201" s="2560"/>
      <c r="Y201" s="2559" t="s">
        <v>236</v>
      </c>
      <c r="Z201" s="2567" t="s">
        <v>237</v>
      </c>
      <c r="AA201" s="2357"/>
      <c r="AB201" s="2405"/>
      <c r="AC201" s="2549"/>
      <c r="AD201" s="2549"/>
      <c r="AE201" s="2550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573"/>
      <c r="B202" s="2574"/>
      <c r="C202" s="2575"/>
      <c r="D202" s="799" t="s">
        <v>23</v>
      </c>
      <c r="E202" s="892" t="s">
        <v>24</v>
      </c>
      <c r="F202" s="764" t="s">
        <v>25</v>
      </c>
      <c r="G202" s="812" t="s">
        <v>24</v>
      </c>
      <c r="H202" s="786" t="s">
        <v>25</v>
      </c>
      <c r="I202" s="782" t="s">
        <v>24</v>
      </c>
      <c r="J202" s="786" t="s">
        <v>25</v>
      </c>
      <c r="K202" s="782" t="s">
        <v>24</v>
      </c>
      <c r="L202" s="786" t="s">
        <v>25</v>
      </c>
      <c r="M202" s="782" t="s">
        <v>24</v>
      </c>
      <c r="N202" s="786" t="s">
        <v>25</v>
      </c>
      <c r="O202" s="782" t="s">
        <v>24</v>
      </c>
      <c r="P202" s="786" t="s">
        <v>25</v>
      </c>
      <c r="Q202" s="782" t="s">
        <v>24</v>
      </c>
      <c r="R202" s="786" t="s">
        <v>25</v>
      </c>
      <c r="S202" s="789" t="s">
        <v>24</v>
      </c>
      <c r="T202" s="788" t="s">
        <v>25</v>
      </c>
      <c r="U202" s="789" t="s">
        <v>24</v>
      </c>
      <c r="V202" s="828" t="s">
        <v>25</v>
      </c>
      <c r="W202" s="2558"/>
      <c r="X202" s="2561"/>
      <c r="Y202" s="2561"/>
      <c r="Z202" s="2568"/>
      <c r="AA202" s="2535"/>
      <c r="AB202" s="2565"/>
      <c r="AC202" s="2549"/>
      <c r="AD202" s="2549"/>
      <c r="AE202" s="2550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547" t="s">
        <v>239</v>
      </c>
      <c r="C203" s="2548"/>
      <c r="D203" s="428">
        <f t="shared" ref="D203:D245" si="120">SUM(E203+F203)</f>
        <v>52</v>
      </c>
      <c r="E203" s="429">
        <f t="shared" ref="E203:F219" si="121">SUM(G203+I203+K203+M203+O203+Q203+S203+U203)</f>
        <v>19</v>
      </c>
      <c r="F203" s="803">
        <f t="shared" si="121"/>
        <v>33</v>
      </c>
      <c r="G203" s="431">
        <v>5</v>
      </c>
      <c r="H203" s="432">
        <v>4</v>
      </c>
      <c r="I203" s="752">
        <v>0</v>
      </c>
      <c r="J203" s="432">
        <v>1</v>
      </c>
      <c r="K203" s="752">
        <v>0</v>
      </c>
      <c r="L203" s="432">
        <v>0</v>
      </c>
      <c r="M203" s="752">
        <v>2</v>
      </c>
      <c r="N203" s="432">
        <v>0</v>
      </c>
      <c r="O203" s="752">
        <v>3</v>
      </c>
      <c r="P203" s="432">
        <v>3</v>
      </c>
      <c r="Q203" s="752">
        <v>2</v>
      </c>
      <c r="R203" s="432">
        <v>5</v>
      </c>
      <c r="S203" s="752">
        <v>6</v>
      </c>
      <c r="T203" s="432">
        <v>17</v>
      </c>
      <c r="U203" s="752">
        <v>1</v>
      </c>
      <c r="V203" s="753">
        <v>3</v>
      </c>
      <c r="W203" s="433">
        <v>0</v>
      </c>
      <c r="X203" s="434">
        <v>0</v>
      </c>
      <c r="Y203" s="434"/>
      <c r="Z203" s="893"/>
      <c r="AA203" s="434">
        <v>0</v>
      </c>
      <c r="AB203" s="434">
        <v>0</v>
      </c>
      <c r="AC203" s="434">
        <v>0</v>
      </c>
      <c r="AD203" s="434">
        <v>0</v>
      </c>
      <c r="AE203" s="894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2">IF(CJ203=1,"* La consulta pertinente según condición clínica NO DEBE ser mayor al Total registrado. ","")</f>
        <v/>
      </c>
      <c r="CD203" s="31" t="str">
        <f t="shared" ref="CD203:CD229" si="123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4">IF(D205&lt;Z205,1,0)</f>
        <v>0</v>
      </c>
      <c r="CK203" s="32">
        <f t="shared" ref="CK203:CK229" si="125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6">IF(AND($D203&lt;&gt;0,AD203=""),1,IF($D203&lt;AD203,1,0))</f>
        <v>0</v>
      </c>
      <c r="CN203" s="32">
        <f t="shared" si="126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0"/>
        <v>565</v>
      </c>
      <c r="E204" s="436">
        <f t="shared" si="121"/>
        <v>216</v>
      </c>
      <c r="F204" s="437">
        <f t="shared" si="121"/>
        <v>349</v>
      </c>
      <c r="G204" s="438">
        <v>14</v>
      </c>
      <c r="H204" s="439">
        <v>9</v>
      </c>
      <c r="I204" s="440">
        <v>13</v>
      </c>
      <c r="J204" s="439">
        <v>12</v>
      </c>
      <c r="K204" s="440">
        <v>11</v>
      </c>
      <c r="L204" s="439">
        <v>16</v>
      </c>
      <c r="M204" s="440">
        <v>10</v>
      </c>
      <c r="N204" s="439">
        <v>16</v>
      </c>
      <c r="O204" s="440">
        <v>15</v>
      </c>
      <c r="P204" s="439">
        <v>25</v>
      </c>
      <c r="Q204" s="440">
        <v>29</v>
      </c>
      <c r="R204" s="439">
        <v>36</v>
      </c>
      <c r="S204" s="440">
        <v>60</v>
      </c>
      <c r="T204" s="439">
        <v>116</v>
      </c>
      <c r="U204" s="440">
        <v>64</v>
      </c>
      <c r="V204" s="441">
        <v>119</v>
      </c>
      <c r="W204" s="442">
        <v>70</v>
      </c>
      <c r="X204" s="443">
        <v>114</v>
      </c>
      <c r="Y204" s="443">
        <v>71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7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28">IF(CH204=1,"* El número de pacientes de 60 años NO DEBE Ser mayor a lo registrado en el grupo Etario 20-64 años. ","")</f>
        <v/>
      </c>
      <c r="CB204" s="31" t="str">
        <f t="shared" ref="CB204:CB267" si="129">IF(CI204=1,"* La consulta pertinente según Protocolo de Referencia NO DEBE ser mayor al Total registrado. ","")</f>
        <v/>
      </c>
      <c r="CC204" s="31" t="str">
        <f t="shared" si="122"/>
        <v/>
      </c>
      <c r="CD204" s="31" t="str">
        <f t="shared" si="123"/>
        <v/>
      </c>
      <c r="CE204" s="31" t="str">
        <f t="shared" ref="CE204:CE267" si="130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1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2">IF(AND($D204&lt;&gt;0,AE204=""),"* No olvide digitar la columna Migrantes (Digite CEROS si no tiene). ",IF($D204&lt;AE204,"* Los Migrantes NO DEBEN ser mayor al total. ",""))</f>
        <v/>
      </c>
      <c r="CH204" s="32">
        <f t="shared" ref="CH204:CH219" si="133">IF((S204+T204)&lt;X204,1,0)</f>
        <v>0</v>
      </c>
      <c r="CI204" s="32">
        <f t="shared" ref="CI204:CI267" si="134">IF(D204&lt;Y204,1,0)</f>
        <v>0</v>
      </c>
      <c r="CJ204" s="32">
        <f t="shared" si="124"/>
        <v>0</v>
      </c>
      <c r="CK204" s="32">
        <f t="shared" si="125"/>
        <v>0</v>
      </c>
      <c r="CL204" s="32">
        <f t="shared" ref="CL204:CN267" si="135">IF(AND($D204&lt;&gt;0,AC204=""),1,IF($D204&lt;AC204,1,0))</f>
        <v>0</v>
      </c>
      <c r="CM204" s="32">
        <f t="shared" si="126"/>
        <v>0</v>
      </c>
      <c r="CN204" s="32">
        <f t="shared" si="126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0"/>
        <v>0</v>
      </c>
      <c r="E205" s="446">
        <f t="shared" si="121"/>
        <v>0</v>
      </c>
      <c r="F205" s="447">
        <f t="shared" si="121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>
        <v>0</v>
      </c>
      <c r="X205" s="453"/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7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28"/>
        <v/>
      </c>
      <c r="CB205" s="31" t="str">
        <f t="shared" si="129"/>
        <v/>
      </c>
      <c r="CC205" s="31" t="str">
        <f t="shared" si="122"/>
        <v/>
      </c>
      <c r="CD205" s="31" t="str">
        <f t="shared" si="123"/>
        <v/>
      </c>
      <c r="CE205" s="31" t="str">
        <f t="shared" si="130"/>
        <v/>
      </c>
      <c r="CF205" s="31" t="str">
        <f t="shared" si="131"/>
        <v/>
      </c>
      <c r="CG205" s="31" t="str">
        <f t="shared" si="132"/>
        <v/>
      </c>
      <c r="CH205" s="32">
        <f t="shared" si="133"/>
        <v>0</v>
      </c>
      <c r="CI205" s="32">
        <f t="shared" si="134"/>
        <v>0</v>
      </c>
      <c r="CJ205" s="32">
        <f t="shared" si="124"/>
        <v>0</v>
      </c>
      <c r="CK205" s="32">
        <f t="shared" si="125"/>
        <v>0</v>
      </c>
      <c r="CL205" s="32">
        <f t="shared" si="135"/>
        <v>0</v>
      </c>
      <c r="CM205" s="32">
        <f t="shared" si="126"/>
        <v>0</v>
      </c>
      <c r="CN205" s="32">
        <f t="shared" si="126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0"/>
        <v>0</v>
      </c>
      <c r="E206" s="455">
        <f t="shared" si="121"/>
        <v>0</v>
      </c>
      <c r="F206" s="456">
        <f t="shared" si="121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>
        <v>0</v>
      </c>
      <c r="X206" s="462"/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7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28"/>
        <v/>
      </c>
      <c r="CB206" s="31" t="str">
        <f t="shared" si="129"/>
        <v/>
      </c>
      <c r="CC206" s="31" t="str">
        <f t="shared" si="122"/>
        <v/>
      </c>
      <c r="CD206" s="31" t="str">
        <f t="shared" si="123"/>
        <v/>
      </c>
      <c r="CE206" s="31" t="str">
        <f t="shared" si="130"/>
        <v/>
      </c>
      <c r="CF206" s="31" t="str">
        <f t="shared" si="131"/>
        <v/>
      </c>
      <c r="CG206" s="31" t="str">
        <f t="shared" si="132"/>
        <v/>
      </c>
      <c r="CH206" s="32">
        <f t="shared" si="133"/>
        <v>0</v>
      </c>
      <c r="CI206" s="32">
        <f t="shared" si="134"/>
        <v>0</v>
      </c>
      <c r="CJ206" s="32">
        <f t="shared" si="124"/>
        <v>0</v>
      </c>
      <c r="CK206" s="32">
        <f t="shared" si="125"/>
        <v>0</v>
      </c>
      <c r="CL206" s="32">
        <f t="shared" si="135"/>
        <v>0</v>
      </c>
      <c r="CM206" s="32">
        <f t="shared" si="126"/>
        <v>0</v>
      </c>
      <c r="CN206" s="32">
        <f t="shared" si="126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0"/>
        <v>0</v>
      </c>
      <c r="E207" s="455">
        <f t="shared" si="121"/>
        <v>0</v>
      </c>
      <c r="F207" s="456">
        <f t="shared" si="121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>
        <v>0</v>
      </c>
      <c r="X207" s="462"/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7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28"/>
        <v/>
      </c>
      <c r="CB207" s="31" t="str">
        <f t="shared" si="129"/>
        <v/>
      </c>
      <c r="CC207" s="31" t="str">
        <f t="shared" si="122"/>
        <v/>
      </c>
      <c r="CD207" s="31" t="str">
        <f t="shared" si="123"/>
        <v/>
      </c>
      <c r="CE207" s="31" t="str">
        <f t="shared" si="130"/>
        <v/>
      </c>
      <c r="CF207" s="31" t="str">
        <f t="shared" si="131"/>
        <v/>
      </c>
      <c r="CG207" s="31" t="str">
        <f t="shared" si="132"/>
        <v/>
      </c>
      <c r="CH207" s="32">
        <f t="shared" si="133"/>
        <v>0</v>
      </c>
      <c r="CI207" s="32">
        <f t="shared" si="134"/>
        <v>0</v>
      </c>
      <c r="CJ207" s="32">
        <f t="shared" si="124"/>
        <v>0</v>
      </c>
      <c r="CK207" s="32">
        <f t="shared" si="125"/>
        <v>0</v>
      </c>
      <c r="CL207" s="32">
        <f t="shared" si="135"/>
        <v>0</v>
      </c>
      <c r="CM207" s="32">
        <f t="shared" si="126"/>
        <v>0</v>
      </c>
      <c r="CN207" s="32">
        <f t="shared" si="126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0"/>
        <v>0</v>
      </c>
      <c r="E208" s="455">
        <f t="shared" si="121"/>
        <v>0</v>
      </c>
      <c r="F208" s="456">
        <f t="shared" si="121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>
        <v>0</v>
      </c>
      <c r="X208" s="469"/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7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28"/>
        <v/>
      </c>
      <c r="CB208" s="31" t="str">
        <f t="shared" si="129"/>
        <v/>
      </c>
      <c r="CC208" s="31" t="str">
        <f t="shared" si="122"/>
        <v/>
      </c>
      <c r="CD208" s="31" t="str">
        <f t="shared" si="123"/>
        <v/>
      </c>
      <c r="CE208" s="31" t="str">
        <f t="shared" si="130"/>
        <v/>
      </c>
      <c r="CF208" s="31" t="str">
        <f t="shared" si="131"/>
        <v/>
      </c>
      <c r="CG208" s="31" t="str">
        <f t="shared" si="132"/>
        <v/>
      </c>
      <c r="CH208" s="32">
        <f t="shared" si="133"/>
        <v>0</v>
      </c>
      <c r="CI208" s="32">
        <f t="shared" si="134"/>
        <v>0</v>
      </c>
      <c r="CJ208" s="32">
        <f t="shared" si="124"/>
        <v>0</v>
      </c>
      <c r="CK208" s="32">
        <f t="shared" si="125"/>
        <v>0</v>
      </c>
      <c r="CL208" s="32">
        <f t="shared" si="135"/>
        <v>0</v>
      </c>
      <c r="CM208" s="32">
        <f t="shared" si="126"/>
        <v>0</v>
      </c>
      <c r="CN208" s="32">
        <f t="shared" si="126"/>
        <v>0</v>
      </c>
    </row>
    <row r="209" spans="1:92" ht="16.350000000000001" customHeight="1" x14ac:dyDescent="0.2">
      <c r="A209" s="2538"/>
      <c r="B209" s="2365" t="s">
        <v>246</v>
      </c>
      <c r="C209" s="2365"/>
      <c r="D209" s="471">
        <f t="shared" si="120"/>
        <v>0</v>
      </c>
      <c r="E209" s="472">
        <f t="shared" si="121"/>
        <v>0</v>
      </c>
      <c r="F209" s="473">
        <f t="shared" si="121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/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7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28"/>
        <v/>
      </c>
      <c r="CB209" s="31" t="str">
        <f t="shared" si="129"/>
        <v/>
      </c>
      <c r="CC209" s="31" t="str">
        <f t="shared" si="122"/>
        <v/>
      </c>
      <c r="CD209" s="31" t="str">
        <f t="shared" si="123"/>
        <v/>
      </c>
      <c r="CE209" s="31" t="str">
        <f t="shared" si="130"/>
        <v/>
      </c>
      <c r="CF209" s="31" t="str">
        <f t="shared" si="131"/>
        <v/>
      </c>
      <c r="CG209" s="31" t="str">
        <f t="shared" si="132"/>
        <v/>
      </c>
      <c r="CH209" s="32">
        <f t="shared" si="133"/>
        <v>0</v>
      </c>
      <c r="CI209" s="32">
        <f t="shared" si="134"/>
        <v>0</v>
      </c>
      <c r="CJ209" s="32">
        <f t="shared" si="124"/>
        <v>0</v>
      </c>
      <c r="CK209" s="32">
        <f t="shared" si="125"/>
        <v>0</v>
      </c>
      <c r="CL209" s="32">
        <f t="shared" si="135"/>
        <v>0</v>
      </c>
      <c r="CM209" s="32">
        <f t="shared" si="126"/>
        <v>0</v>
      </c>
      <c r="CN209" s="32">
        <f t="shared" si="126"/>
        <v>0</v>
      </c>
    </row>
    <row r="210" spans="1:92" ht="16.350000000000001" customHeight="1" x14ac:dyDescent="0.2">
      <c r="A210" s="2544" t="s">
        <v>247</v>
      </c>
      <c r="B210" s="2361" t="s">
        <v>242</v>
      </c>
      <c r="C210" s="2361"/>
      <c r="D210" s="475">
        <f t="shared" si="120"/>
        <v>78</v>
      </c>
      <c r="E210" s="476">
        <f>SUM(G210+I210+K210+M210+O210+Q210+S210+U210)</f>
        <v>34</v>
      </c>
      <c r="F210" s="754">
        <f t="shared" si="121"/>
        <v>44</v>
      </c>
      <c r="G210" s="431">
        <v>5</v>
      </c>
      <c r="H210" s="432">
        <v>3</v>
      </c>
      <c r="I210" s="752">
        <v>1</v>
      </c>
      <c r="J210" s="432">
        <v>1</v>
      </c>
      <c r="K210" s="752"/>
      <c r="L210" s="432"/>
      <c r="M210" s="752">
        <v>1</v>
      </c>
      <c r="N210" s="432">
        <v>1</v>
      </c>
      <c r="O210" s="752">
        <v>1</v>
      </c>
      <c r="P210" s="432">
        <v>4</v>
      </c>
      <c r="Q210" s="752">
        <v>7</v>
      </c>
      <c r="R210" s="432">
        <v>9</v>
      </c>
      <c r="S210" s="752">
        <v>19</v>
      </c>
      <c r="T210" s="432">
        <v>24</v>
      </c>
      <c r="U210" s="752"/>
      <c r="V210" s="753">
        <v>2</v>
      </c>
      <c r="W210" s="433">
        <v>0</v>
      </c>
      <c r="X210" s="434">
        <v>1</v>
      </c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7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28"/>
        <v/>
      </c>
      <c r="CB210" s="31" t="str">
        <f t="shared" si="129"/>
        <v/>
      </c>
      <c r="CC210" s="31" t="str">
        <f t="shared" si="122"/>
        <v/>
      </c>
      <c r="CD210" s="31" t="str">
        <f t="shared" si="123"/>
        <v/>
      </c>
      <c r="CE210" s="31" t="str">
        <f t="shared" si="130"/>
        <v/>
      </c>
      <c r="CF210" s="31" t="str">
        <f t="shared" si="131"/>
        <v/>
      </c>
      <c r="CG210" s="31" t="str">
        <f t="shared" si="132"/>
        <v/>
      </c>
      <c r="CH210" s="32">
        <f t="shared" si="133"/>
        <v>0</v>
      </c>
      <c r="CI210" s="32">
        <f t="shared" si="134"/>
        <v>0</v>
      </c>
      <c r="CJ210" s="32">
        <f t="shared" si="124"/>
        <v>0</v>
      </c>
      <c r="CK210" s="32">
        <f t="shared" si="125"/>
        <v>0</v>
      </c>
      <c r="CL210" s="32">
        <f t="shared" si="135"/>
        <v>0</v>
      </c>
      <c r="CM210" s="32">
        <f t="shared" si="126"/>
        <v>0</v>
      </c>
      <c r="CN210" s="32">
        <f t="shared" si="126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0"/>
        <v>99</v>
      </c>
      <c r="E211" s="455">
        <f t="shared" si="121"/>
        <v>50</v>
      </c>
      <c r="F211" s="456">
        <f t="shared" si="121"/>
        <v>49</v>
      </c>
      <c r="G211" s="457">
        <v>3</v>
      </c>
      <c r="H211" s="458"/>
      <c r="I211" s="459"/>
      <c r="J211" s="458"/>
      <c r="K211" s="459">
        <v>1</v>
      </c>
      <c r="L211" s="458"/>
      <c r="M211" s="459">
        <v>1</v>
      </c>
      <c r="N211" s="458">
        <v>1</v>
      </c>
      <c r="O211" s="459">
        <v>5</v>
      </c>
      <c r="P211" s="458">
        <v>5</v>
      </c>
      <c r="Q211" s="459">
        <v>10</v>
      </c>
      <c r="R211" s="458">
        <v>11</v>
      </c>
      <c r="S211" s="459">
        <v>28</v>
      </c>
      <c r="T211" s="458">
        <v>30</v>
      </c>
      <c r="U211" s="459">
        <v>2</v>
      </c>
      <c r="V211" s="460">
        <v>2</v>
      </c>
      <c r="W211" s="461">
        <v>0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7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28"/>
        <v/>
      </c>
      <c r="CB211" s="31" t="str">
        <f t="shared" si="129"/>
        <v/>
      </c>
      <c r="CC211" s="31" t="str">
        <f t="shared" si="122"/>
        <v/>
      </c>
      <c r="CD211" s="31" t="str">
        <f t="shared" si="123"/>
        <v/>
      </c>
      <c r="CE211" s="31" t="str">
        <f t="shared" si="130"/>
        <v/>
      </c>
      <c r="CF211" s="31" t="str">
        <f t="shared" si="131"/>
        <v/>
      </c>
      <c r="CG211" s="31" t="str">
        <f t="shared" si="132"/>
        <v/>
      </c>
      <c r="CH211" s="32">
        <f t="shared" si="133"/>
        <v>0</v>
      </c>
      <c r="CI211" s="32">
        <f t="shared" si="134"/>
        <v>0</v>
      </c>
      <c r="CJ211" s="32">
        <f t="shared" si="124"/>
        <v>0</v>
      </c>
      <c r="CK211" s="32">
        <f t="shared" si="125"/>
        <v>0</v>
      </c>
      <c r="CL211" s="32">
        <f t="shared" si="135"/>
        <v>0</v>
      </c>
      <c r="CM211" s="32">
        <f t="shared" si="126"/>
        <v>0</v>
      </c>
      <c r="CN211" s="32">
        <f t="shared" si="126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0"/>
        <v>56</v>
      </c>
      <c r="E212" s="455">
        <f t="shared" si="121"/>
        <v>23</v>
      </c>
      <c r="F212" s="456">
        <f t="shared" si="121"/>
        <v>33</v>
      </c>
      <c r="G212" s="457">
        <v>4</v>
      </c>
      <c r="H212" s="458">
        <v>3</v>
      </c>
      <c r="I212" s="459">
        <v>1</v>
      </c>
      <c r="J212" s="458"/>
      <c r="K212" s="459"/>
      <c r="L212" s="458"/>
      <c r="M212" s="459">
        <v>1</v>
      </c>
      <c r="N212" s="458"/>
      <c r="O212" s="459"/>
      <c r="P212" s="458">
        <v>2</v>
      </c>
      <c r="Q212" s="459">
        <v>7</v>
      </c>
      <c r="R212" s="458">
        <v>2</v>
      </c>
      <c r="S212" s="459">
        <v>10</v>
      </c>
      <c r="T212" s="458">
        <v>25</v>
      </c>
      <c r="U212" s="459"/>
      <c r="V212" s="460">
        <v>1</v>
      </c>
      <c r="W212" s="461">
        <v>0</v>
      </c>
      <c r="X212" s="462">
        <v>1</v>
      </c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7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28"/>
        <v/>
      </c>
      <c r="CB212" s="31" t="str">
        <f t="shared" si="129"/>
        <v/>
      </c>
      <c r="CC212" s="31" t="str">
        <f t="shared" si="122"/>
        <v/>
      </c>
      <c r="CD212" s="31" t="str">
        <f t="shared" si="123"/>
        <v/>
      </c>
      <c r="CE212" s="31" t="str">
        <f t="shared" si="130"/>
        <v/>
      </c>
      <c r="CF212" s="31" t="str">
        <f t="shared" si="131"/>
        <v/>
      </c>
      <c r="CG212" s="31" t="str">
        <f t="shared" si="132"/>
        <v/>
      </c>
      <c r="CH212" s="32">
        <f t="shared" si="133"/>
        <v>0</v>
      </c>
      <c r="CI212" s="32">
        <f t="shared" si="134"/>
        <v>0</v>
      </c>
      <c r="CJ212" s="32">
        <f t="shared" si="124"/>
        <v>0</v>
      </c>
      <c r="CK212" s="32">
        <f t="shared" si="125"/>
        <v>0</v>
      </c>
      <c r="CL212" s="32">
        <f t="shared" si="135"/>
        <v>0</v>
      </c>
      <c r="CM212" s="32">
        <f t="shared" si="126"/>
        <v>0</v>
      </c>
      <c r="CN212" s="32">
        <f t="shared" si="126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0"/>
        <v>43</v>
      </c>
      <c r="E213" s="455">
        <f t="shared" si="121"/>
        <v>18</v>
      </c>
      <c r="F213" s="456">
        <f t="shared" si="121"/>
        <v>25</v>
      </c>
      <c r="G213" s="464">
        <v>5</v>
      </c>
      <c r="H213" s="465">
        <v>1</v>
      </c>
      <c r="I213" s="466">
        <v>1</v>
      </c>
      <c r="J213" s="465"/>
      <c r="K213" s="466">
        <v>1</v>
      </c>
      <c r="L213" s="465"/>
      <c r="M213" s="466"/>
      <c r="N213" s="465">
        <v>1</v>
      </c>
      <c r="O213" s="466">
        <v>1</v>
      </c>
      <c r="P213" s="465"/>
      <c r="Q213" s="466">
        <v>4</v>
      </c>
      <c r="R213" s="465">
        <v>8</v>
      </c>
      <c r="S213" s="466">
        <v>6</v>
      </c>
      <c r="T213" s="465">
        <v>14</v>
      </c>
      <c r="U213" s="466"/>
      <c r="V213" s="467">
        <v>1</v>
      </c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7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28"/>
        <v/>
      </c>
      <c r="CB213" s="31" t="str">
        <f t="shared" si="129"/>
        <v/>
      </c>
      <c r="CC213" s="31" t="str">
        <f t="shared" si="122"/>
        <v/>
      </c>
      <c r="CD213" s="31" t="str">
        <f t="shared" si="123"/>
        <v/>
      </c>
      <c r="CE213" s="31" t="str">
        <f t="shared" si="130"/>
        <v/>
      </c>
      <c r="CF213" s="31" t="str">
        <f t="shared" si="131"/>
        <v/>
      </c>
      <c r="CG213" s="31" t="str">
        <f t="shared" si="132"/>
        <v/>
      </c>
      <c r="CH213" s="32">
        <f t="shared" si="133"/>
        <v>0</v>
      </c>
      <c r="CI213" s="32">
        <f t="shared" si="134"/>
        <v>0</v>
      </c>
      <c r="CJ213" s="32">
        <f t="shared" si="124"/>
        <v>0</v>
      </c>
      <c r="CK213" s="32">
        <f t="shared" si="125"/>
        <v>0</v>
      </c>
      <c r="CL213" s="32">
        <f t="shared" si="135"/>
        <v>0</v>
      </c>
      <c r="CM213" s="32">
        <f t="shared" si="126"/>
        <v>0</v>
      </c>
      <c r="CN213" s="32">
        <f t="shared" si="126"/>
        <v>0</v>
      </c>
    </row>
    <row r="214" spans="1:92" ht="16.350000000000001" customHeight="1" x14ac:dyDescent="0.2">
      <c r="A214" s="2538"/>
      <c r="B214" s="2365" t="s">
        <v>246</v>
      </c>
      <c r="C214" s="2365"/>
      <c r="D214" s="471">
        <f t="shared" si="120"/>
        <v>0</v>
      </c>
      <c r="E214" s="472">
        <f t="shared" si="121"/>
        <v>0</v>
      </c>
      <c r="F214" s="473">
        <f t="shared" si="121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800">
        <v>0</v>
      </c>
      <c r="X214" s="519"/>
      <c r="Y214" s="520"/>
      <c r="Z214" s="520"/>
      <c r="AA214" s="691">
        <v>0</v>
      </c>
      <c r="AB214" s="519">
        <v>0</v>
      </c>
      <c r="AC214" s="519">
        <v>0</v>
      </c>
      <c r="AD214" s="519">
        <v>0</v>
      </c>
      <c r="AE214" s="521">
        <v>0</v>
      </c>
      <c r="AF214" s="160" t="str">
        <f t="shared" si="127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28"/>
        <v/>
      </c>
      <c r="CB214" s="31" t="str">
        <f t="shared" si="129"/>
        <v/>
      </c>
      <c r="CC214" s="31" t="str">
        <f t="shared" si="122"/>
        <v/>
      </c>
      <c r="CD214" s="31" t="str">
        <f t="shared" si="123"/>
        <v/>
      </c>
      <c r="CE214" s="31" t="str">
        <f t="shared" si="130"/>
        <v/>
      </c>
      <c r="CF214" s="31" t="str">
        <f t="shared" si="131"/>
        <v/>
      </c>
      <c r="CG214" s="31" t="str">
        <f t="shared" si="132"/>
        <v/>
      </c>
      <c r="CH214" s="32">
        <f t="shared" si="133"/>
        <v>0</v>
      </c>
      <c r="CI214" s="32">
        <f t="shared" si="134"/>
        <v>0</v>
      </c>
      <c r="CJ214" s="32">
        <f t="shared" si="124"/>
        <v>0</v>
      </c>
      <c r="CK214" s="32">
        <f t="shared" si="125"/>
        <v>0</v>
      </c>
      <c r="CL214" s="32">
        <f t="shared" si="135"/>
        <v>0</v>
      </c>
      <c r="CM214" s="32">
        <f t="shared" si="126"/>
        <v>0</v>
      </c>
      <c r="CN214" s="32">
        <f t="shared" si="126"/>
        <v>0</v>
      </c>
    </row>
    <row r="215" spans="1:92" ht="16.350000000000001" customHeight="1" x14ac:dyDescent="0.2">
      <c r="A215" s="2544" t="s">
        <v>80</v>
      </c>
      <c r="B215" s="2361" t="s">
        <v>242</v>
      </c>
      <c r="C215" s="2361"/>
      <c r="D215" s="475">
        <f t="shared" si="120"/>
        <v>27</v>
      </c>
      <c r="E215" s="476">
        <f t="shared" si="121"/>
        <v>8</v>
      </c>
      <c r="F215" s="754">
        <f t="shared" si="121"/>
        <v>19</v>
      </c>
      <c r="G215" s="431"/>
      <c r="H215" s="432"/>
      <c r="I215" s="752"/>
      <c r="J215" s="432"/>
      <c r="K215" s="752"/>
      <c r="L215" s="432"/>
      <c r="M215" s="752"/>
      <c r="N215" s="432"/>
      <c r="O215" s="752">
        <v>1</v>
      </c>
      <c r="P215" s="432">
        <v>1</v>
      </c>
      <c r="Q215" s="752"/>
      <c r="R215" s="432">
        <v>1</v>
      </c>
      <c r="S215" s="752">
        <v>6</v>
      </c>
      <c r="T215" s="432">
        <v>17</v>
      </c>
      <c r="U215" s="752">
        <v>1</v>
      </c>
      <c r="V215" s="753"/>
      <c r="W215" s="433">
        <v>6</v>
      </c>
      <c r="X215" s="434"/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7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28"/>
        <v/>
      </c>
      <c r="CB215" s="31" t="str">
        <f t="shared" si="129"/>
        <v/>
      </c>
      <c r="CC215" s="31" t="str">
        <f t="shared" si="122"/>
        <v/>
      </c>
      <c r="CD215" s="31" t="str">
        <f t="shared" si="123"/>
        <v/>
      </c>
      <c r="CE215" s="31" t="str">
        <f t="shared" si="130"/>
        <v/>
      </c>
      <c r="CF215" s="31" t="str">
        <f t="shared" si="131"/>
        <v/>
      </c>
      <c r="CG215" s="31" t="str">
        <f t="shared" si="132"/>
        <v/>
      </c>
      <c r="CH215" s="32">
        <f t="shared" si="133"/>
        <v>0</v>
      </c>
      <c r="CI215" s="32">
        <f t="shared" si="134"/>
        <v>0</v>
      </c>
      <c r="CJ215" s="32">
        <f t="shared" si="124"/>
        <v>0</v>
      </c>
      <c r="CK215" s="32">
        <f t="shared" si="125"/>
        <v>0</v>
      </c>
      <c r="CL215" s="32">
        <f t="shared" si="135"/>
        <v>0</v>
      </c>
      <c r="CM215" s="32">
        <f t="shared" si="126"/>
        <v>0</v>
      </c>
      <c r="CN215" s="32">
        <f t="shared" si="126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0"/>
        <v>78</v>
      </c>
      <c r="E216" s="455">
        <f t="shared" si="121"/>
        <v>17</v>
      </c>
      <c r="F216" s="456">
        <f t="shared" si="121"/>
        <v>61</v>
      </c>
      <c r="G216" s="457"/>
      <c r="H216" s="458"/>
      <c r="I216" s="459"/>
      <c r="J216" s="458"/>
      <c r="K216" s="459"/>
      <c r="L216" s="458"/>
      <c r="M216" s="459"/>
      <c r="N216" s="458">
        <v>1</v>
      </c>
      <c r="O216" s="459">
        <v>3</v>
      </c>
      <c r="P216" s="458">
        <v>3</v>
      </c>
      <c r="Q216" s="459">
        <v>5</v>
      </c>
      <c r="R216" s="458">
        <v>2</v>
      </c>
      <c r="S216" s="459">
        <v>9</v>
      </c>
      <c r="T216" s="458">
        <v>53</v>
      </c>
      <c r="U216" s="459"/>
      <c r="V216" s="460">
        <v>2</v>
      </c>
      <c r="W216" s="461">
        <v>8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7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28"/>
        <v/>
      </c>
      <c r="CB216" s="31" t="str">
        <f t="shared" si="129"/>
        <v/>
      </c>
      <c r="CC216" s="31" t="str">
        <f t="shared" si="122"/>
        <v/>
      </c>
      <c r="CD216" s="31" t="str">
        <f t="shared" si="123"/>
        <v/>
      </c>
      <c r="CE216" s="31" t="str">
        <f t="shared" si="130"/>
        <v/>
      </c>
      <c r="CF216" s="31" t="str">
        <f t="shared" si="131"/>
        <v/>
      </c>
      <c r="CG216" s="31" t="str">
        <f t="shared" si="132"/>
        <v/>
      </c>
      <c r="CH216" s="32">
        <f t="shared" si="133"/>
        <v>0</v>
      </c>
      <c r="CI216" s="32">
        <f t="shared" si="134"/>
        <v>0</v>
      </c>
      <c r="CJ216" s="32">
        <f t="shared" si="124"/>
        <v>0</v>
      </c>
      <c r="CK216" s="32">
        <f t="shared" si="125"/>
        <v>0</v>
      </c>
      <c r="CL216" s="32">
        <f t="shared" si="135"/>
        <v>0</v>
      </c>
      <c r="CM216" s="32">
        <f t="shared" si="126"/>
        <v>0</v>
      </c>
      <c r="CN216" s="32">
        <f t="shared" si="126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0"/>
        <v>25</v>
      </c>
      <c r="E217" s="455">
        <f t="shared" si="121"/>
        <v>5</v>
      </c>
      <c r="F217" s="456">
        <f t="shared" si="121"/>
        <v>20</v>
      </c>
      <c r="G217" s="457"/>
      <c r="H217" s="458"/>
      <c r="I217" s="459"/>
      <c r="J217" s="458"/>
      <c r="K217" s="459"/>
      <c r="L217" s="458"/>
      <c r="M217" s="459">
        <v>1</v>
      </c>
      <c r="N217" s="458"/>
      <c r="O217" s="459"/>
      <c r="P217" s="458">
        <v>2</v>
      </c>
      <c r="Q217" s="459"/>
      <c r="R217" s="458">
        <v>1</v>
      </c>
      <c r="S217" s="459">
        <v>4</v>
      </c>
      <c r="T217" s="458">
        <v>16</v>
      </c>
      <c r="U217" s="459"/>
      <c r="V217" s="460">
        <v>1</v>
      </c>
      <c r="W217" s="461">
        <v>5</v>
      </c>
      <c r="X217" s="462"/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7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28"/>
        <v/>
      </c>
      <c r="CB217" s="31" t="str">
        <f t="shared" si="129"/>
        <v/>
      </c>
      <c r="CC217" s="31" t="str">
        <f t="shared" si="122"/>
        <v/>
      </c>
      <c r="CD217" s="31" t="str">
        <f t="shared" si="123"/>
        <v/>
      </c>
      <c r="CE217" s="31" t="str">
        <f t="shared" si="130"/>
        <v/>
      </c>
      <c r="CF217" s="31" t="str">
        <f t="shared" si="131"/>
        <v/>
      </c>
      <c r="CG217" s="31" t="str">
        <f t="shared" si="132"/>
        <v/>
      </c>
      <c r="CH217" s="32">
        <f t="shared" si="133"/>
        <v>0</v>
      </c>
      <c r="CI217" s="32">
        <f t="shared" si="134"/>
        <v>0</v>
      </c>
      <c r="CJ217" s="32">
        <f t="shared" si="124"/>
        <v>0</v>
      </c>
      <c r="CK217" s="32">
        <f t="shared" si="125"/>
        <v>0</v>
      </c>
      <c r="CL217" s="32">
        <f t="shared" si="135"/>
        <v>0</v>
      </c>
      <c r="CM217" s="32">
        <f t="shared" si="126"/>
        <v>0</v>
      </c>
      <c r="CN217" s="32">
        <f t="shared" si="126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0"/>
        <v>46</v>
      </c>
      <c r="E218" s="455">
        <f>SUM(G218+I218+K218+M218+O218+Q218+S218+U218)</f>
        <v>12</v>
      </c>
      <c r="F218" s="456">
        <f t="shared" si="121"/>
        <v>34</v>
      </c>
      <c r="G218" s="464"/>
      <c r="H218" s="465"/>
      <c r="I218" s="466"/>
      <c r="J218" s="465"/>
      <c r="K218" s="466"/>
      <c r="L218" s="465"/>
      <c r="M218" s="466"/>
      <c r="N218" s="465"/>
      <c r="O218" s="466">
        <v>4</v>
      </c>
      <c r="P218" s="465">
        <v>1</v>
      </c>
      <c r="Q218" s="466">
        <v>4</v>
      </c>
      <c r="R218" s="465">
        <v>1</v>
      </c>
      <c r="S218" s="466">
        <v>4</v>
      </c>
      <c r="T218" s="465">
        <v>31</v>
      </c>
      <c r="U218" s="466"/>
      <c r="V218" s="467">
        <v>1</v>
      </c>
      <c r="W218" s="461">
        <v>4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7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28"/>
        <v/>
      </c>
      <c r="CB218" s="31" t="str">
        <f t="shared" si="129"/>
        <v/>
      </c>
      <c r="CC218" s="31" t="str">
        <f t="shared" si="122"/>
        <v/>
      </c>
      <c r="CD218" s="31" t="str">
        <f t="shared" si="123"/>
        <v/>
      </c>
      <c r="CE218" s="31" t="str">
        <f t="shared" si="130"/>
        <v/>
      </c>
      <c r="CF218" s="31" t="str">
        <f t="shared" si="131"/>
        <v/>
      </c>
      <c r="CG218" s="31" t="str">
        <f t="shared" si="132"/>
        <v/>
      </c>
      <c r="CH218" s="32">
        <f t="shared" si="133"/>
        <v>0</v>
      </c>
      <c r="CI218" s="32">
        <f t="shared" si="134"/>
        <v>0</v>
      </c>
      <c r="CJ218" s="32">
        <f t="shared" si="124"/>
        <v>0</v>
      </c>
      <c r="CK218" s="32">
        <f t="shared" si="125"/>
        <v>0</v>
      </c>
      <c r="CL218" s="32">
        <f t="shared" si="135"/>
        <v>0</v>
      </c>
      <c r="CM218" s="32">
        <f t="shared" si="126"/>
        <v>0</v>
      </c>
      <c r="CN218" s="32">
        <f t="shared" si="126"/>
        <v>0</v>
      </c>
    </row>
    <row r="219" spans="1:92" ht="16.350000000000001" customHeight="1" x14ac:dyDescent="0.2">
      <c r="A219" s="2538"/>
      <c r="B219" s="2541" t="s">
        <v>246</v>
      </c>
      <c r="C219" s="2541"/>
      <c r="D219" s="471">
        <f t="shared" si="120"/>
        <v>0</v>
      </c>
      <c r="E219" s="472">
        <f t="shared" si="121"/>
        <v>0</v>
      </c>
      <c r="F219" s="473">
        <f t="shared" si="121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800">
        <v>0</v>
      </c>
      <c r="X219" s="519"/>
      <c r="Y219" s="520"/>
      <c r="Z219" s="520"/>
      <c r="AA219" s="691">
        <v>0</v>
      </c>
      <c r="AB219" s="519">
        <v>0</v>
      </c>
      <c r="AC219" s="519">
        <v>0</v>
      </c>
      <c r="AD219" s="519">
        <v>0</v>
      </c>
      <c r="AE219" s="521">
        <v>0</v>
      </c>
      <c r="AF219" s="160" t="str">
        <f t="shared" si="127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28"/>
        <v/>
      </c>
      <c r="CB219" s="31" t="str">
        <f t="shared" si="129"/>
        <v/>
      </c>
      <c r="CC219" s="31" t="str">
        <f t="shared" si="122"/>
        <v/>
      </c>
      <c r="CD219" s="31" t="str">
        <f t="shared" si="123"/>
        <v/>
      </c>
      <c r="CE219" s="31" t="str">
        <f t="shared" si="130"/>
        <v/>
      </c>
      <c r="CF219" s="31" t="str">
        <f t="shared" si="131"/>
        <v/>
      </c>
      <c r="CG219" s="31" t="str">
        <f t="shared" si="132"/>
        <v/>
      </c>
      <c r="CH219" s="32">
        <f t="shared" si="133"/>
        <v>0</v>
      </c>
      <c r="CI219" s="32">
        <f t="shared" si="134"/>
        <v>0</v>
      </c>
      <c r="CJ219" s="32">
        <f t="shared" si="124"/>
        <v>0</v>
      </c>
      <c r="CK219" s="32">
        <f t="shared" si="125"/>
        <v>0</v>
      </c>
      <c r="CL219" s="32">
        <f t="shared" si="135"/>
        <v>0</v>
      </c>
      <c r="CM219" s="32">
        <f t="shared" si="135"/>
        <v>0</v>
      </c>
      <c r="CN219" s="32">
        <f t="shared" si="135"/>
        <v>0</v>
      </c>
    </row>
    <row r="220" spans="1:92" ht="16.350000000000001" customHeight="1" x14ac:dyDescent="0.2">
      <c r="A220" s="2544" t="s">
        <v>248</v>
      </c>
      <c r="B220" s="2361" t="s">
        <v>242</v>
      </c>
      <c r="C220" s="2361"/>
      <c r="D220" s="475">
        <f>SUM(E220+F220)</f>
        <v>32</v>
      </c>
      <c r="E220" s="476">
        <f>+G220+I220+K220+M220+O220+Q220+S220+U220</f>
        <v>13</v>
      </c>
      <c r="F220" s="754">
        <f>+H220+J220+L220+N220+P220+R220+T220+V220</f>
        <v>19</v>
      </c>
      <c r="G220" s="431">
        <v>9</v>
      </c>
      <c r="H220" s="432">
        <v>6</v>
      </c>
      <c r="I220" s="752"/>
      <c r="J220" s="432">
        <v>3</v>
      </c>
      <c r="K220" s="752">
        <v>1</v>
      </c>
      <c r="L220" s="432">
        <v>5</v>
      </c>
      <c r="M220" s="752"/>
      <c r="N220" s="432"/>
      <c r="O220" s="752">
        <v>1</v>
      </c>
      <c r="P220" s="432">
        <v>5</v>
      </c>
      <c r="Q220" s="752">
        <v>2</v>
      </c>
      <c r="R220" s="432"/>
      <c r="S220" s="752"/>
      <c r="T220" s="432"/>
      <c r="U220" s="752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7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29"/>
        <v/>
      </c>
      <c r="CC220" s="31" t="str">
        <f t="shared" si="122"/>
        <v/>
      </c>
      <c r="CD220" s="31" t="str">
        <f t="shared" si="123"/>
        <v/>
      </c>
      <c r="CE220" s="31" t="str">
        <f t="shared" si="130"/>
        <v/>
      </c>
      <c r="CF220" s="31" t="str">
        <f t="shared" si="131"/>
        <v/>
      </c>
      <c r="CG220" s="31" t="str">
        <f t="shared" si="132"/>
        <v/>
      </c>
      <c r="CH220" s="32"/>
      <c r="CI220" s="32">
        <f t="shared" si="134"/>
        <v>0</v>
      </c>
      <c r="CJ220" s="32">
        <f t="shared" si="124"/>
        <v>0</v>
      </c>
      <c r="CK220" s="32">
        <f t="shared" si="125"/>
        <v>0</v>
      </c>
      <c r="CL220" s="32">
        <f t="shared" si="135"/>
        <v>0</v>
      </c>
      <c r="CM220" s="32">
        <f t="shared" si="135"/>
        <v>0</v>
      </c>
      <c r="CN220" s="32">
        <f t="shared" si="135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0"/>
        <v>88</v>
      </c>
      <c r="E221" s="455">
        <f>+G221+I221+K221+M221+O221+Q221+S221+U221</f>
        <v>46</v>
      </c>
      <c r="F221" s="456">
        <f t="shared" ref="F221:F224" si="136">+H221+J221+L221+N221+P221+R221+T221+V221</f>
        <v>42</v>
      </c>
      <c r="G221" s="457">
        <v>23</v>
      </c>
      <c r="H221" s="458">
        <v>15</v>
      </c>
      <c r="I221" s="459">
        <v>8</v>
      </c>
      <c r="J221" s="458">
        <v>9</v>
      </c>
      <c r="K221" s="459">
        <v>3</v>
      </c>
      <c r="L221" s="458">
        <v>6</v>
      </c>
      <c r="M221" s="459"/>
      <c r="N221" s="458">
        <v>1</v>
      </c>
      <c r="O221" s="459">
        <v>11</v>
      </c>
      <c r="P221" s="458">
        <v>11</v>
      </c>
      <c r="Q221" s="459">
        <v>1</v>
      </c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7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29"/>
        <v/>
      </c>
      <c r="CC221" s="31" t="str">
        <f t="shared" si="122"/>
        <v/>
      </c>
      <c r="CD221" s="31" t="str">
        <f t="shared" si="123"/>
        <v/>
      </c>
      <c r="CE221" s="31" t="str">
        <f t="shared" si="130"/>
        <v/>
      </c>
      <c r="CF221" s="31" t="str">
        <f t="shared" si="131"/>
        <v/>
      </c>
      <c r="CG221" s="31" t="str">
        <f t="shared" si="132"/>
        <v/>
      </c>
      <c r="CH221" s="32"/>
      <c r="CI221" s="32">
        <f t="shared" si="134"/>
        <v>0</v>
      </c>
      <c r="CJ221" s="32">
        <f t="shared" si="124"/>
        <v>0</v>
      </c>
      <c r="CK221" s="32">
        <f t="shared" si="125"/>
        <v>0</v>
      </c>
      <c r="CL221" s="32">
        <f t="shared" si="135"/>
        <v>0</v>
      </c>
      <c r="CM221" s="32">
        <f t="shared" si="135"/>
        <v>0</v>
      </c>
      <c r="CN221" s="32">
        <f t="shared" si="135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0"/>
        <v>40</v>
      </c>
      <c r="E222" s="455">
        <f t="shared" ref="E222:E224" si="137">+G222+I222+K222+M222+O222+Q222+S222+U222</f>
        <v>18</v>
      </c>
      <c r="F222" s="456">
        <f>+H222+J222+L222+N222+P222+R222+T222+V222</f>
        <v>22</v>
      </c>
      <c r="G222" s="457">
        <v>11</v>
      </c>
      <c r="H222" s="458">
        <v>9</v>
      </c>
      <c r="I222" s="459">
        <v>2</v>
      </c>
      <c r="J222" s="458">
        <v>2</v>
      </c>
      <c r="K222" s="459">
        <v>1</v>
      </c>
      <c r="L222" s="458">
        <v>8</v>
      </c>
      <c r="M222" s="459"/>
      <c r="N222" s="458"/>
      <c r="O222" s="459">
        <v>3</v>
      </c>
      <c r="P222" s="458">
        <v>3</v>
      </c>
      <c r="Q222" s="459">
        <v>1</v>
      </c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7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29"/>
        <v/>
      </c>
      <c r="CC222" s="31" t="str">
        <f t="shared" si="122"/>
        <v/>
      </c>
      <c r="CD222" s="31" t="str">
        <f t="shared" si="123"/>
        <v/>
      </c>
      <c r="CE222" s="31" t="str">
        <f t="shared" si="130"/>
        <v/>
      </c>
      <c r="CF222" s="31" t="str">
        <f t="shared" si="131"/>
        <v/>
      </c>
      <c r="CG222" s="31" t="str">
        <f t="shared" si="132"/>
        <v/>
      </c>
      <c r="CH222" s="32"/>
      <c r="CI222" s="32">
        <f t="shared" si="134"/>
        <v>0</v>
      </c>
      <c r="CJ222" s="32">
        <f t="shared" si="124"/>
        <v>0</v>
      </c>
      <c r="CK222" s="32">
        <f t="shared" si="125"/>
        <v>0</v>
      </c>
      <c r="CL222" s="32">
        <f t="shared" si="135"/>
        <v>0</v>
      </c>
      <c r="CM222" s="32">
        <f t="shared" si="135"/>
        <v>0</v>
      </c>
      <c r="CN222" s="32">
        <f t="shared" si="135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0"/>
        <v>11</v>
      </c>
      <c r="E223" s="455">
        <f t="shared" si="137"/>
        <v>5</v>
      </c>
      <c r="F223" s="456">
        <f t="shared" si="136"/>
        <v>6</v>
      </c>
      <c r="G223" s="464">
        <v>2</v>
      </c>
      <c r="H223" s="465">
        <v>2</v>
      </c>
      <c r="I223" s="466"/>
      <c r="J223" s="465">
        <v>1</v>
      </c>
      <c r="K223" s="466"/>
      <c r="L223" s="465">
        <v>1</v>
      </c>
      <c r="M223" s="466"/>
      <c r="N223" s="465"/>
      <c r="O223" s="466">
        <v>3</v>
      </c>
      <c r="P223" s="465">
        <v>2</v>
      </c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7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29"/>
        <v/>
      </c>
      <c r="CC223" s="31" t="str">
        <f t="shared" si="122"/>
        <v/>
      </c>
      <c r="CD223" s="31" t="str">
        <f t="shared" si="123"/>
        <v/>
      </c>
      <c r="CE223" s="31" t="str">
        <f t="shared" si="130"/>
        <v/>
      </c>
      <c r="CF223" s="31" t="str">
        <f t="shared" si="131"/>
        <v/>
      </c>
      <c r="CG223" s="31" t="str">
        <f t="shared" si="132"/>
        <v/>
      </c>
      <c r="CH223" s="32"/>
      <c r="CI223" s="32">
        <f t="shared" si="134"/>
        <v>0</v>
      </c>
      <c r="CJ223" s="32">
        <f t="shared" si="124"/>
        <v>0</v>
      </c>
      <c r="CK223" s="32">
        <f t="shared" si="125"/>
        <v>0</v>
      </c>
      <c r="CL223" s="32">
        <f t="shared" si="135"/>
        <v>0</v>
      </c>
      <c r="CM223" s="32">
        <f t="shared" si="135"/>
        <v>0</v>
      </c>
      <c r="CN223" s="32">
        <f t="shared" si="135"/>
        <v>0</v>
      </c>
    </row>
    <row r="224" spans="1:92" ht="16.350000000000001" customHeight="1" x14ac:dyDescent="0.2">
      <c r="A224" s="2538"/>
      <c r="B224" s="2541" t="s">
        <v>246</v>
      </c>
      <c r="C224" s="2541"/>
      <c r="D224" s="471">
        <f t="shared" si="120"/>
        <v>0</v>
      </c>
      <c r="E224" s="472">
        <f t="shared" si="137"/>
        <v>0</v>
      </c>
      <c r="F224" s="473">
        <f t="shared" si="136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520"/>
      <c r="Y224" s="520"/>
      <c r="Z224" s="520"/>
      <c r="AA224" s="691">
        <v>0</v>
      </c>
      <c r="AB224" s="519">
        <v>0</v>
      </c>
      <c r="AC224" s="519">
        <v>0</v>
      </c>
      <c r="AD224" s="519">
        <v>0</v>
      </c>
      <c r="AE224" s="521">
        <v>0</v>
      </c>
      <c r="AF224" s="160" t="str">
        <f t="shared" si="127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29"/>
        <v/>
      </c>
      <c r="CC224" s="31" t="str">
        <f t="shared" si="122"/>
        <v/>
      </c>
      <c r="CD224" s="31" t="str">
        <f t="shared" si="123"/>
        <v/>
      </c>
      <c r="CE224" s="31" t="str">
        <f t="shared" si="130"/>
        <v/>
      </c>
      <c r="CF224" s="31" t="str">
        <f t="shared" si="131"/>
        <v/>
      </c>
      <c r="CG224" s="31" t="str">
        <f t="shared" si="132"/>
        <v/>
      </c>
      <c r="CH224" s="32"/>
      <c r="CI224" s="32">
        <f t="shared" si="134"/>
        <v>0</v>
      </c>
      <c r="CJ224" s="32">
        <f t="shared" si="124"/>
        <v>0</v>
      </c>
      <c r="CK224" s="32">
        <f t="shared" si="125"/>
        <v>0</v>
      </c>
      <c r="CL224" s="32">
        <f t="shared" si="135"/>
        <v>0</v>
      </c>
      <c r="CM224" s="32">
        <f t="shared" si="135"/>
        <v>0</v>
      </c>
      <c r="CN224" s="32">
        <f t="shared" si="135"/>
        <v>0</v>
      </c>
    </row>
    <row r="225" spans="1:92" ht="16.350000000000001" customHeight="1" x14ac:dyDescent="0.2">
      <c r="A225" s="2544" t="s">
        <v>249</v>
      </c>
      <c r="B225" s="2361" t="s">
        <v>242</v>
      </c>
      <c r="C225" s="2361"/>
      <c r="D225" s="445">
        <f t="shared" si="120"/>
        <v>37</v>
      </c>
      <c r="E225" s="446">
        <f t="shared" ref="E225:F279" si="138">SUM(G225+I225+K225+M225+O225+Q225+S225+U225)</f>
        <v>15</v>
      </c>
      <c r="F225" s="447">
        <f t="shared" si="138"/>
        <v>22</v>
      </c>
      <c r="G225" s="448"/>
      <c r="H225" s="449"/>
      <c r="I225" s="450"/>
      <c r="J225" s="449"/>
      <c r="K225" s="450"/>
      <c r="L225" s="449"/>
      <c r="M225" s="450"/>
      <c r="N225" s="449"/>
      <c r="O225" s="450">
        <v>2</v>
      </c>
      <c r="P225" s="449">
        <v>1</v>
      </c>
      <c r="Q225" s="450">
        <v>8</v>
      </c>
      <c r="R225" s="449">
        <v>1</v>
      </c>
      <c r="S225" s="450">
        <v>5</v>
      </c>
      <c r="T225" s="449">
        <v>18</v>
      </c>
      <c r="U225" s="450"/>
      <c r="V225" s="451">
        <v>2</v>
      </c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7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28"/>
        <v/>
      </c>
      <c r="CB225" s="31" t="str">
        <f t="shared" si="129"/>
        <v/>
      </c>
      <c r="CC225" s="31" t="str">
        <f t="shared" si="122"/>
        <v/>
      </c>
      <c r="CD225" s="31" t="str">
        <f t="shared" si="123"/>
        <v/>
      </c>
      <c r="CE225" s="31" t="str">
        <f t="shared" si="130"/>
        <v/>
      </c>
      <c r="CF225" s="31" t="str">
        <f t="shared" si="131"/>
        <v/>
      </c>
      <c r="CG225" s="31" t="str">
        <f t="shared" si="132"/>
        <v/>
      </c>
      <c r="CH225" s="32">
        <f t="shared" ref="CH225:CH229" si="139">IF((S225+T225)&lt;X225,1,0)</f>
        <v>0</v>
      </c>
      <c r="CI225" s="32">
        <f t="shared" si="134"/>
        <v>0</v>
      </c>
      <c r="CJ225" s="32">
        <f t="shared" si="124"/>
        <v>0</v>
      </c>
      <c r="CK225" s="32">
        <f t="shared" si="125"/>
        <v>0</v>
      </c>
      <c r="CL225" s="32">
        <f t="shared" si="135"/>
        <v>0</v>
      </c>
      <c r="CM225" s="32">
        <f t="shared" si="135"/>
        <v>0</v>
      </c>
      <c r="CN225" s="32">
        <f t="shared" si="135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0"/>
        <v>26</v>
      </c>
      <c r="E226" s="455">
        <f t="shared" si="138"/>
        <v>4</v>
      </c>
      <c r="F226" s="456">
        <f t="shared" si="138"/>
        <v>22</v>
      </c>
      <c r="G226" s="457"/>
      <c r="H226" s="458"/>
      <c r="I226" s="459"/>
      <c r="J226" s="458"/>
      <c r="K226" s="459"/>
      <c r="L226" s="458"/>
      <c r="M226" s="459"/>
      <c r="N226" s="458">
        <v>1</v>
      </c>
      <c r="O226" s="459"/>
      <c r="P226" s="458">
        <v>1</v>
      </c>
      <c r="Q226" s="459">
        <v>1</v>
      </c>
      <c r="R226" s="458">
        <v>3</v>
      </c>
      <c r="S226" s="459">
        <v>3</v>
      </c>
      <c r="T226" s="458">
        <v>11</v>
      </c>
      <c r="U226" s="459"/>
      <c r="V226" s="460">
        <v>6</v>
      </c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7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28"/>
        <v/>
      </c>
      <c r="CB226" s="31" t="str">
        <f t="shared" si="129"/>
        <v/>
      </c>
      <c r="CC226" s="31" t="str">
        <f t="shared" si="122"/>
        <v/>
      </c>
      <c r="CD226" s="31" t="str">
        <f t="shared" si="123"/>
        <v/>
      </c>
      <c r="CE226" s="31" t="str">
        <f t="shared" si="130"/>
        <v/>
      </c>
      <c r="CF226" s="31" t="str">
        <f t="shared" si="131"/>
        <v/>
      </c>
      <c r="CG226" s="31" t="str">
        <f t="shared" si="132"/>
        <v/>
      </c>
      <c r="CH226" s="32">
        <f t="shared" si="139"/>
        <v>0</v>
      </c>
      <c r="CI226" s="32">
        <f t="shared" si="134"/>
        <v>0</v>
      </c>
      <c r="CJ226" s="32">
        <f t="shared" si="124"/>
        <v>0</v>
      </c>
      <c r="CK226" s="32">
        <f t="shared" si="125"/>
        <v>0</v>
      </c>
      <c r="CL226" s="32">
        <f t="shared" si="135"/>
        <v>0</v>
      </c>
      <c r="CM226" s="32">
        <f t="shared" si="135"/>
        <v>0</v>
      </c>
      <c r="CN226" s="32">
        <f t="shared" si="135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0"/>
        <v>32</v>
      </c>
      <c r="E227" s="455">
        <f t="shared" si="138"/>
        <v>9</v>
      </c>
      <c r="F227" s="456">
        <f t="shared" si="138"/>
        <v>23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>
        <v>2</v>
      </c>
      <c r="R227" s="458"/>
      <c r="S227" s="459">
        <v>7</v>
      </c>
      <c r="T227" s="458">
        <v>20</v>
      </c>
      <c r="U227" s="459"/>
      <c r="V227" s="460">
        <v>3</v>
      </c>
      <c r="W227" s="461">
        <v>0</v>
      </c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7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28"/>
        <v/>
      </c>
      <c r="CB227" s="31" t="str">
        <f t="shared" si="129"/>
        <v/>
      </c>
      <c r="CC227" s="31" t="str">
        <f t="shared" si="122"/>
        <v/>
      </c>
      <c r="CD227" s="31" t="str">
        <f t="shared" si="123"/>
        <v/>
      </c>
      <c r="CE227" s="31" t="str">
        <f t="shared" si="130"/>
        <v/>
      </c>
      <c r="CF227" s="31" t="str">
        <f t="shared" si="131"/>
        <v/>
      </c>
      <c r="CG227" s="31" t="str">
        <f t="shared" si="132"/>
        <v/>
      </c>
      <c r="CH227" s="32">
        <f t="shared" si="139"/>
        <v>0</v>
      </c>
      <c r="CI227" s="32">
        <f t="shared" si="134"/>
        <v>0</v>
      </c>
      <c r="CJ227" s="32">
        <f t="shared" si="124"/>
        <v>0</v>
      </c>
      <c r="CK227" s="32">
        <f t="shared" si="125"/>
        <v>0</v>
      </c>
      <c r="CL227" s="32">
        <f t="shared" si="135"/>
        <v>0</v>
      </c>
      <c r="CM227" s="32">
        <f t="shared" si="135"/>
        <v>0</v>
      </c>
      <c r="CN227" s="32">
        <f t="shared" si="135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0"/>
        <v>21</v>
      </c>
      <c r="E228" s="455">
        <f t="shared" si="138"/>
        <v>6</v>
      </c>
      <c r="F228" s="456">
        <f t="shared" si="138"/>
        <v>15</v>
      </c>
      <c r="G228" s="464"/>
      <c r="H228" s="465"/>
      <c r="I228" s="466"/>
      <c r="J228" s="465"/>
      <c r="K228" s="466"/>
      <c r="L228" s="465"/>
      <c r="M228" s="466"/>
      <c r="N228" s="465"/>
      <c r="O228" s="466">
        <v>2</v>
      </c>
      <c r="P228" s="465"/>
      <c r="Q228" s="466">
        <v>1</v>
      </c>
      <c r="R228" s="465">
        <v>3</v>
      </c>
      <c r="S228" s="466">
        <v>3</v>
      </c>
      <c r="T228" s="465">
        <v>10</v>
      </c>
      <c r="U228" s="466"/>
      <c r="V228" s="467">
        <v>2</v>
      </c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7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28"/>
        <v/>
      </c>
      <c r="CB228" s="31" t="str">
        <f t="shared" si="129"/>
        <v/>
      </c>
      <c r="CC228" s="31" t="str">
        <f t="shared" si="122"/>
        <v/>
      </c>
      <c r="CD228" s="31" t="str">
        <f t="shared" si="123"/>
        <v/>
      </c>
      <c r="CE228" s="31" t="str">
        <f t="shared" si="130"/>
        <v/>
      </c>
      <c r="CF228" s="31" t="str">
        <f t="shared" si="131"/>
        <v/>
      </c>
      <c r="CG228" s="31" t="str">
        <f t="shared" si="132"/>
        <v/>
      </c>
      <c r="CH228" s="32">
        <f t="shared" si="139"/>
        <v>0</v>
      </c>
      <c r="CI228" s="32">
        <f t="shared" si="134"/>
        <v>0</v>
      </c>
      <c r="CJ228" s="32">
        <f t="shared" si="124"/>
        <v>0</v>
      </c>
      <c r="CK228" s="32">
        <f t="shared" si="125"/>
        <v>0</v>
      </c>
      <c r="CL228" s="32">
        <f t="shared" si="135"/>
        <v>0</v>
      </c>
      <c r="CM228" s="32">
        <f t="shared" si="135"/>
        <v>0</v>
      </c>
      <c r="CN228" s="32">
        <f t="shared" si="135"/>
        <v>0</v>
      </c>
    </row>
    <row r="229" spans="1:92" ht="16.350000000000001" customHeight="1" x14ac:dyDescent="0.2">
      <c r="A229" s="2538"/>
      <c r="B229" s="2365" t="s">
        <v>246</v>
      </c>
      <c r="C229" s="2365"/>
      <c r="D229" s="481">
        <f t="shared" si="120"/>
        <v>0</v>
      </c>
      <c r="E229" s="482">
        <f t="shared" si="138"/>
        <v>0</v>
      </c>
      <c r="F229" s="483">
        <f t="shared" si="138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/>
      <c r="Y229" s="520"/>
      <c r="Z229" s="520"/>
      <c r="AA229" s="691">
        <v>0</v>
      </c>
      <c r="AB229" s="519">
        <v>0</v>
      </c>
      <c r="AC229" s="519">
        <v>0</v>
      </c>
      <c r="AD229" s="519">
        <v>0</v>
      </c>
      <c r="AE229" s="521">
        <v>0</v>
      </c>
      <c r="AF229" s="160" t="str">
        <f t="shared" si="127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28"/>
        <v/>
      </c>
      <c r="CB229" s="31" t="str">
        <f t="shared" si="129"/>
        <v/>
      </c>
      <c r="CC229" s="31" t="str">
        <f t="shared" si="122"/>
        <v/>
      </c>
      <c r="CD229" s="31" t="str">
        <f t="shared" si="123"/>
        <v/>
      </c>
      <c r="CE229" s="31" t="str">
        <f t="shared" si="130"/>
        <v/>
      </c>
      <c r="CF229" s="31" t="str">
        <f t="shared" si="131"/>
        <v/>
      </c>
      <c r="CG229" s="31" t="str">
        <f t="shared" si="132"/>
        <v/>
      </c>
      <c r="CH229" s="32">
        <f t="shared" si="139"/>
        <v>0</v>
      </c>
      <c r="CI229" s="32">
        <f t="shared" si="134"/>
        <v>0</v>
      </c>
      <c r="CJ229" s="32">
        <f t="shared" si="124"/>
        <v>0</v>
      </c>
      <c r="CK229" s="32">
        <f t="shared" si="125"/>
        <v>0</v>
      </c>
      <c r="CL229" s="32">
        <f t="shared" si="135"/>
        <v>0</v>
      </c>
      <c r="CM229" s="32">
        <f t="shared" si="135"/>
        <v>0</v>
      </c>
      <c r="CN229" s="32">
        <f t="shared" si="135"/>
        <v>0</v>
      </c>
    </row>
    <row r="230" spans="1:92" ht="16.350000000000001" customHeight="1" x14ac:dyDescent="0.2">
      <c r="A230" s="2544" t="s">
        <v>250</v>
      </c>
      <c r="B230" s="2361" t="s">
        <v>242</v>
      </c>
      <c r="C230" s="2361"/>
      <c r="D230" s="475">
        <f t="shared" si="120"/>
        <v>0</v>
      </c>
      <c r="E230" s="476">
        <f t="shared" si="138"/>
        <v>0</v>
      </c>
      <c r="F230" s="754">
        <f t="shared" si="138"/>
        <v>0</v>
      </c>
      <c r="G230" s="431">
        <v>0</v>
      </c>
      <c r="H230" s="432">
        <v>0</v>
      </c>
      <c r="I230" s="752">
        <v>0</v>
      </c>
      <c r="J230" s="432">
        <v>0</v>
      </c>
      <c r="K230" s="752">
        <v>0</v>
      </c>
      <c r="L230" s="432">
        <v>0</v>
      </c>
      <c r="M230" s="752">
        <v>0</v>
      </c>
      <c r="N230" s="432">
        <v>0</v>
      </c>
      <c r="O230" s="752">
        <v>0</v>
      </c>
      <c r="P230" s="432">
        <v>0</v>
      </c>
      <c r="Q230" s="752">
        <v>0</v>
      </c>
      <c r="R230" s="432">
        <v>0</v>
      </c>
      <c r="S230" s="752">
        <v>0</v>
      </c>
      <c r="T230" s="432">
        <v>0</v>
      </c>
      <c r="U230" s="752">
        <v>0</v>
      </c>
      <c r="V230" s="753">
        <v>0</v>
      </c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7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29"/>
        <v/>
      </c>
      <c r="CC230" s="31" t="str">
        <f t="shared" si="122"/>
        <v/>
      </c>
      <c r="CD230" s="31"/>
      <c r="CE230" s="31" t="str">
        <f t="shared" si="130"/>
        <v/>
      </c>
      <c r="CF230" s="31" t="str">
        <f t="shared" si="131"/>
        <v/>
      </c>
      <c r="CG230" s="31" t="str">
        <f t="shared" si="132"/>
        <v/>
      </c>
      <c r="CH230" s="32"/>
      <c r="CI230" s="32">
        <f t="shared" si="134"/>
        <v>0</v>
      </c>
      <c r="CJ230" s="32">
        <f t="shared" si="124"/>
        <v>0</v>
      </c>
      <c r="CK230" s="32"/>
      <c r="CL230" s="32">
        <f t="shared" si="135"/>
        <v>0</v>
      </c>
      <c r="CM230" s="32">
        <f t="shared" si="135"/>
        <v>0</v>
      </c>
      <c r="CN230" s="32">
        <f t="shared" si="135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0"/>
        <v>293</v>
      </c>
      <c r="E231" s="455">
        <f t="shared" si="138"/>
        <v>138</v>
      </c>
      <c r="F231" s="456">
        <f t="shared" si="138"/>
        <v>155</v>
      </c>
      <c r="G231" s="457">
        <v>0</v>
      </c>
      <c r="H231" s="458">
        <v>0</v>
      </c>
      <c r="I231" s="459">
        <v>0</v>
      </c>
      <c r="J231" s="458">
        <v>0</v>
      </c>
      <c r="K231" s="459">
        <v>0</v>
      </c>
      <c r="L231" s="458">
        <v>2</v>
      </c>
      <c r="M231" s="459">
        <v>6</v>
      </c>
      <c r="N231" s="458">
        <v>3</v>
      </c>
      <c r="O231" s="459">
        <v>49</v>
      </c>
      <c r="P231" s="458">
        <v>54</v>
      </c>
      <c r="Q231" s="459">
        <v>70</v>
      </c>
      <c r="R231" s="458">
        <v>88</v>
      </c>
      <c r="S231" s="459">
        <v>13</v>
      </c>
      <c r="T231" s="458">
        <v>8</v>
      </c>
      <c r="U231" s="459">
        <v>0</v>
      </c>
      <c r="V231" s="460">
        <v>0</v>
      </c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7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29"/>
        <v/>
      </c>
      <c r="CC231" s="31" t="str">
        <f t="shared" si="122"/>
        <v/>
      </c>
      <c r="CD231" s="31"/>
      <c r="CE231" s="31" t="str">
        <f t="shared" si="130"/>
        <v/>
      </c>
      <c r="CF231" s="31" t="str">
        <f t="shared" si="131"/>
        <v/>
      </c>
      <c r="CG231" s="31" t="str">
        <f t="shared" si="132"/>
        <v/>
      </c>
      <c r="CH231" s="32"/>
      <c r="CI231" s="32">
        <f t="shared" si="134"/>
        <v>0</v>
      </c>
      <c r="CJ231" s="32">
        <f t="shared" si="124"/>
        <v>0</v>
      </c>
      <c r="CK231" s="32"/>
      <c r="CL231" s="32">
        <f t="shared" si="135"/>
        <v>0</v>
      </c>
      <c r="CM231" s="32">
        <f t="shared" si="135"/>
        <v>0</v>
      </c>
      <c r="CN231" s="32">
        <f t="shared" si="135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0"/>
        <v>1</v>
      </c>
      <c r="E232" s="455">
        <f t="shared" si="138"/>
        <v>1</v>
      </c>
      <c r="F232" s="456">
        <f t="shared" si="138"/>
        <v>0</v>
      </c>
      <c r="G232" s="457">
        <v>0</v>
      </c>
      <c r="H232" s="458">
        <v>0</v>
      </c>
      <c r="I232" s="459">
        <v>0</v>
      </c>
      <c r="J232" s="458">
        <v>0</v>
      </c>
      <c r="K232" s="459">
        <v>0</v>
      </c>
      <c r="L232" s="458">
        <v>0</v>
      </c>
      <c r="M232" s="459">
        <v>0</v>
      </c>
      <c r="N232" s="458">
        <v>0</v>
      </c>
      <c r="O232" s="459">
        <v>0</v>
      </c>
      <c r="P232" s="458">
        <v>0</v>
      </c>
      <c r="Q232" s="459">
        <v>1</v>
      </c>
      <c r="R232" s="458">
        <v>0</v>
      </c>
      <c r="S232" s="459">
        <v>0</v>
      </c>
      <c r="T232" s="458">
        <v>0</v>
      </c>
      <c r="U232" s="459">
        <v>0</v>
      </c>
      <c r="V232" s="460">
        <v>0</v>
      </c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7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29"/>
        <v/>
      </c>
      <c r="CC232" s="31" t="str">
        <f t="shared" si="122"/>
        <v/>
      </c>
      <c r="CD232" s="31"/>
      <c r="CE232" s="31" t="str">
        <f t="shared" si="130"/>
        <v/>
      </c>
      <c r="CF232" s="31" t="str">
        <f t="shared" si="131"/>
        <v/>
      </c>
      <c r="CG232" s="31" t="str">
        <f t="shared" si="132"/>
        <v/>
      </c>
      <c r="CH232" s="32"/>
      <c r="CI232" s="32">
        <f t="shared" si="134"/>
        <v>0</v>
      </c>
      <c r="CJ232" s="32">
        <f t="shared" si="124"/>
        <v>0</v>
      </c>
      <c r="CK232" s="32"/>
      <c r="CL232" s="32">
        <f t="shared" si="135"/>
        <v>0</v>
      </c>
      <c r="CM232" s="32">
        <f t="shared" si="135"/>
        <v>0</v>
      </c>
      <c r="CN232" s="32">
        <f t="shared" si="135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0"/>
        <v>3</v>
      </c>
      <c r="E233" s="455">
        <f t="shared" si="138"/>
        <v>1</v>
      </c>
      <c r="F233" s="456">
        <f t="shared" si="138"/>
        <v>2</v>
      </c>
      <c r="G233" s="464">
        <v>0</v>
      </c>
      <c r="H233" s="465">
        <v>0</v>
      </c>
      <c r="I233" s="466">
        <v>0</v>
      </c>
      <c r="J233" s="465">
        <v>0</v>
      </c>
      <c r="K233" s="466">
        <v>0</v>
      </c>
      <c r="L233" s="465">
        <v>0</v>
      </c>
      <c r="M233" s="466">
        <v>0</v>
      </c>
      <c r="N233" s="465">
        <v>0</v>
      </c>
      <c r="O233" s="466">
        <v>0</v>
      </c>
      <c r="P233" s="465">
        <v>0</v>
      </c>
      <c r="Q233" s="466">
        <v>1</v>
      </c>
      <c r="R233" s="465">
        <v>0</v>
      </c>
      <c r="S233" s="466">
        <v>0</v>
      </c>
      <c r="T233" s="465">
        <v>2</v>
      </c>
      <c r="U233" s="466">
        <v>0</v>
      </c>
      <c r="V233" s="467">
        <v>0</v>
      </c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7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29"/>
        <v/>
      </c>
      <c r="CC233" s="31" t="str">
        <f t="shared" si="122"/>
        <v/>
      </c>
      <c r="CD233" s="31"/>
      <c r="CE233" s="31" t="str">
        <f t="shared" si="130"/>
        <v/>
      </c>
      <c r="CF233" s="31" t="str">
        <f t="shared" si="131"/>
        <v/>
      </c>
      <c r="CG233" s="31" t="str">
        <f t="shared" si="132"/>
        <v/>
      </c>
      <c r="CH233" s="32"/>
      <c r="CI233" s="32">
        <f t="shared" si="134"/>
        <v>0</v>
      </c>
      <c r="CJ233" s="32">
        <f t="shared" si="124"/>
        <v>0</v>
      </c>
      <c r="CK233" s="32"/>
      <c r="CL233" s="32">
        <f t="shared" si="135"/>
        <v>0</v>
      </c>
      <c r="CM233" s="32">
        <f t="shared" si="135"/>
        <v>0</v>
      </c>
      <c r="CN233" s="32">
        <f t="shared" si="135"/>
        <v>0</v>
      </c>
    </row>
    <row r="234" spans="1:92" ht="16.350000000000001" customHeight="1" x14ac:dyDescent="0.2">
      <c r="A234" s="2538"/>
      <c r="B234" s="2541" t="s">
        <v>246</v>
      </c>
      <c r="C234" s="2541"/>
      <c r="D234" s="471">
        <f t="shared" si="120"/>
        <v>0</v>
      </c>
      <c r="E234" s="472">
        <f t="shared" si="138"/>
        <v>0</v>
      </c>
      <c r="F234" s="473">
        <f t="shared" si="138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895"/>
      <c r="X234" s="520"/>
      <c r="Y234" s="520"/>
      <c r="Z234" s="520"/>
      <c r="AA234" s="691">
        <v>0</v>
      </c>
      <c r="AB234" s="519">
        <v>0</v>
      </c>
      <c r="AC234" s="519">
        <v>0</v>
      </c>
      <c r="AD234" s="519">
        <v>0</v>
      </c>
      <c r="AE234" s="521">
        <v>0</v>
      </c>
      <c r="AF234" s="160" t="str">
        <f t="shared" si="127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29"/>
        <v/>
      </c>
      <c r="CC234" s="31" t="str">
        <f t="shared" si="122"/>
        <v/>
      </c>
      <c r="CD234" s="31"/>
      <c r="CE234" s="31" t="str">
        <f t="shared" si="130"/>
        <v/>
      </c>
      <c r="CF234" s="31" t="str">
        <f t="shared" si="131"/>
        <v/>
      </c>
      <c r="CG234" s="31" t="str">
        <f t="shared" si="132"/>
        <v/>
      </c>
      <c r="CH234" s="32"/>
      <c r="CI234" s="32">
        <f t="shared" si="134"/>
        <v>0</v>
      </c>
      <c r="CJ234" s="32">
        <f t="shared" si="124"/>
        <v>0</v>
      </c>
      <c r="CK234" s="32"/>
      <c r="CL234" s="32">
        <f t="shared" si="135"/>
        <v>0</v>
      </c>
      <c r="CM234" s="32">
        <f t="shared" si="135"/>
        <v>0</v>
      </c>
      <c r="CN234" s="32">
        <f t="shared" si="135"/>
        <v>0</v>
      </c>
    </row>
    <row r="235" spans="1:92" ht="16.350000000000001" customHeight="1" x14ac:dyDescent="0.2">
      <c r="A235" s="2545" t="s">
        <v>251</v>
      </c>
      <c r="B235" s="2361" t="s">
        <v>242</v>
      </c>
      <c r="C235" s="2361"/>
      <c r="D235" s="475">
        <f t="shared" si="120"/>
        <v>0</v>
      </c>
      <c r="E235" s="476">
        <f t="shared" si="138"/>
        <v>0</v>
      </c>
      <c r="F235" s="754">
        <f t="shared" si="138"/>
        <v>0</v>
      </c>
      <c r="G235" s="431">
        <v>0</v>
      </c>
      <c r="H235" s="432">
        <v>0</v>
      </c>
      <c r="I235" s="752">
        <v>0</v>
      </c>
      <c r="J235" s="432">
        <v>0</v>
      </c>
      <c r="K235" s="752">
        <v>0</v>
      </c>
      <c r="L235" s="432">
        <v>0</v>
      </c>
      <c r="M235" s="752">
        <v>0</v>
      </c>
      <c r="N235" s="432">
        <v>0</v>
      </c>
      <c r="O235" s="752">
        <v>0</v>
      </c>
      <c r="P235" s="432">
        <v>0</v>
      </c>
      <c r="Q235" s="752">
        <v>0</v>
      </c>
      <c r="R235" s="432">
        <v>0</v>
      </c>
      <c r="S235" s="752">
        <v>0</v>
      </c>
      <c r="T235" s="432">
        <v>0</v>
      </c>
      <c r="U235" s="752">
        <v>0</v>
      </c>
      <c r="V235" s="753">
        <v>0</v>
      </c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7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29"/>
        <v/>
      </c>
      <c r="CC235" s="31" t="str">
        <f t="shared" si="122"/>
        <v/>
      </c>
      <c r="CD235" s="31"/>
      <c r="CE235" s="31" t="str">
        <f t="shared" si="130"/>
        <v/>
      </c>
      <c r="CF235" s="31" t="str">
        <f t="shared" si="131"/>
        <v/>
      </c>
      <c r="CG235" s="31" t="str">
        <f t="shared" si="132"/>
        <v/>
      </c>
      <c r="CH235" s="32"/>
      <c r="CI235" s="32">
        <f t="shared" si="134"/>
        <v>0</v>
      </c>
      <c r="CJ235" s="32">
        <f t="shared" si="124"/>
        <v>0</v>
      </c>
      <c r="CK235" s="32"/>
      <c r="CL235" s="32">
        <f t="shared" si="135"/>
        <v>0</v>
      </c>
      <c r="CM235" s="32">
        <f t="shared" si="135"/>
        <v>0</v>
      </c>
      <c r="CN235" s="32">
        <f t="shared" si="135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0"/>
        <v>73</v>
      </c>
      <c r="E236" s="455">
        <f t="shared" si="138"/>
        <v>35</v>
      </c>
      <c r="F236" s="456">
        <f t="shared" si="138"/>
        <v>38</v>
      </c>
      <c r="G236" s="457">
        <v>0</v>
      </c>
      <c r="H236" s="458">
        <v>0</v>
      </c>
      <c r="I236" s="459">
        <v>0</v>
      </c>
      <c r="J236" s="458">
        <v>0</v>
      </c>
      <c r="K236" s="459">
        <v>0</v>
      </c>
      <c r="L236" s="458">
        <v>0</v>
      </c>
      <c r="M236" s="459">
        <v>2</v>
      </c>
      <c r="N236" s="458">
        <v>1</v>
      </c>
      <c r="O236" s="459">
        <v>12</v>
      </c>
      <c r="P236" s="458">
        <v>13</v>
      </c>
      <c r="Q236" s="459">
        <v>18</v>
      </c>
      <c r="R236" s="458">
        <v>22</v>
      </c>
      <c r="S236" s="459">
        <v>3</v>
      </c>
      <c r="T236" s="458">
        <v>2</v>
      </c>
      <c r="U236" s="459">
        <v>0</v>
      </c>
      <c r="V236" s="460">
        <v>0</v>
      </c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7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29"/>
        <v/>
      </c>
      <c r="CC236" s="31" t="str">
        <f t="shared" si="122"/>
        <v/>
      </c>
      <c r="CD236" s="31"/>
      <c r="CE236" s="31" t="str">
        <f t="shared" si="130"/>
        <v/>
      </c>
      <c r="CF236" s="31" t="str">
        <f t="shared" si="131"/>
        <v/>
      </c>
      <c r="CG236" s="31" t="str">
        <f t="shared" si="132"/>
        <v/>
      </c>
      <c r="CH236" s="32"/>
      <c r="CI236" s="32">
        <f t="shared" si="134"/>
        <v>0</v>
      </c>
      <c r="CJ236" s="32">
        <f t="shared" si="124"/>
        <v>0</v>
      </c>
      <c r="CK236" s="32"/>
      <c r="CL236" s="32">
        <f t="shared" si="135"/>
        <v>0</v>
      </c>
      <c r="CM236" s="32">
        <f t="shared" si="135"/>
        <v>0</v>
      </c>
      <c r="CN236" s="32">
        <f t="shared" si="135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0"/>
        <v>0</v>
      </c>
      <c r="E237" s="455">
        <f t="shared" si="138"/>
        <v>0</v>
      </c>
      <c r="F237" s="456">
        <f t="shared" si="138"/>
        <v>0</v>
      </c>
      <c r="G237" s="457">
        <v>0</v>
      </c>
      <c r="H237" s="458">
        <v>0</v>
      </c>
      <c r="I237" s="459">
        <v>0</v>
      </c>
      <c r="J237" s="458">
        <v>0</v>
      </c>
      <c r="K237" s="459">
        <v>0</v>
      </c>
      <c r="L237" s="458">
        <v>0</v>
      </c>
      <c r="M237" s="459">
        <v>0</v>
      </c>
      <c r="N237" s="458">
        <v>0</v>
      </c>
      <c r="O237" s="459">
        <v>0</v>
      </c>
      <c r="P237" s="458">
        <v>0</v>
      </c>
      <c r="Q237" s="459">
        <v>0</v>
      </c>
      <c r="R237" s="458">
        <v>0</v>
      </c>
      <c r="S237" s="459">
        <v>0</v>
      </c>
      <c r="T237" s="458">
        <v>0</v>
      </c>
      <c r="U237" s="459">
        <v>0</v>
      </c>
      <c r="V237" s="460">
        <v>0</v>
      </c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7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29"/>
        <v/>
      </c>
      <c r="CC237" s="31" t="str">
        <f t="shared" si="122"/>
        <v/>
      </c>
      <c r="CD237" s="31"/>
      <c r="CE237" s="31" t="str">
        <f t="shared" si="130"/>
        <v/>
      </c>
      <c r="CF237" s="31" t="str">
        <f t="shared" si="131"/>
        <v/>
      </c>
      <c r="CG237" s="31" t="str">
        <f t="shared" si="132"/>
        <v/>
      </c>
      <c r="CH237" s="32"/>
      <c r="CI237" s="32">
        <f t="shared" si="134"/>
        <v>0</v>
      </c>
      <c r="CJ237" s="32">
        <f t="shared" si="124"/>
        <v>0</v>
      </c>
      <c r="CK237" s="32"/>
      <c r="CL237" s="32">
        <f t="shared" si="135"/>
        <v>0</v>
      </c>
      <c r="CM237" s="32">
        <f t="shared" si="135"/>
        <v>0</v>
      </c>
      <c r="CN237" s="32">
        <f t="shared" si="135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0"/>
        <v>0</v>
      </c>
      <c r="E238" s="455">
        <f t="shared" si="138"/>
        <v>0</v>
      </c>
      <c r="F238" s="456">
        <f t="shared" si="138"/>
        <v>0</v>
      </c>
      <c r="G238" s="457">
        <v>0</v>
      </c>
      <c r="H238" s="458">
        <v>0</v>
      </c>
      <c r="I238" s="459">
        <v>0</v>
      </c>
      <c r="J238" s="458">
        <v>0</v>
      </c>
      <c r="K238" s="459">
        <v>0</v>
      </c>
      <c r="L238" s="458">
        <v>0</v>
      </c>
      <c r="M238" s="459">
        <v>0</v>
      </c>
      <c r="N238" s="458">
        <v>0</v>
      </c>
      <c r="O238" s="459">
        <v>0</v>
      </c>
      <c r="P238" s="458">
        <v>0</v>
      </c>
      <c r="Q238" s="459">
        <v>0</v>
      </c>
      <c r="R238" s="458">
        <v>0</v>
      </c>
      <c r="S238" s="459">
        <v>0</v>
      </c>
      <c r="T238" s="458">
        <v>0</v>
      </c>
      <c r="U238" s="459">
        <v>0</v>
      </c>
      <c r="V238" s="460">
        <v>0</v>
      </c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7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29"/>
        <v/>
      </c>
      <c r="CC238" s="31" t="str">
        <f t="shared" si="122"/>
        <v/>
      </c>
      <c r="CD238" s="31"/>
      <c r="CE238" s="31" t="str">
        <f t="shared" si="130"/>
        <v/>
      </c>
      <c r="CF238" s="31" t="str">
        <f t="shared" si="131"/>
        <v/>
      </c>
      <c r="CG238" s="31" t="str">
        <f t="shared" si="132"/>
        <v/>
      </c>
      <c r="CH238" s="32"/>
      <c r="CI238" s="32">
        <f t="shared" si="134"/>
        <v>0</v>
      </c>
      <c r="CJ238" s="32">
        <f t="shared" si="124"/>
        <v>0</v>
      </c>
      <c r="CK238" s="32"/>
      <c r="CL238" s="32">
        <f t="shared" si="135"/>
        <v>0</v>
      </c>
      <c r="CM238" s="32">
        <f t="shared" si="135"/>
        <v>0</v>
      </c>
      <c r="CN238" s="32">
        <f t="shared" si="135"/>
        <v>0</v>
      </c>
    </row>
    <row r="239" spans="1:92" ht="16.350000000000001" customHeight="1" x14ac:dyDescent="0.2">
      <c r="A239" s="2543"/>
      <c r="B239" s="2541" t="s">
        <v>246</v>
      </c>
      <c r="C239" s="2541"/>
      <c r="D239" s="756">
        <f t="shared" si="120"/>
        <v>0</v>
      </c>
      <c r="E239" s="685">
        <f>SUM(G239+I239+K239+M239+O239+Q239+S239+U239)</f>
        <v>0</v>
      </c>
      <c r="F239" s="692">
        <f t="shared" si="138"/>
        <v>0</v>
      </c>
      <c r="G239" s="762"/>
      <c r="H239" s="521"/>
      <c r="I239" s="691"/>
      <c r="J239" s="521"/>
      <c r="K239" s="691"/>
      <c r="L239" s="521"/>
      <c r="M239" s="691"/>
      <c r="N239" s="521"/>
      <c r="O239" s="691"/>
      <c r="P239" s="521"/>
      <c r="Q239" s="691"/>
      <c r="R239" s="521"/>
      <c r="S239" s="691"/>
      <c r="T239" s="521"/>
      <c r="U239" s="691"/>
      <c r="V239" s="694"/>
      <c r="W239" s="895"/>
      <c r="X239" s="520"/>
      <c r="Y239" s="520"/>
      <c r="Z239" s="520"/>
      <c r="AA239" s="691">
        <v>0</v>
      </c>
      <c r="AB239" s="519">
        <v>0</v>
      </c>
      <c r="AC239" s="519">
        <v>0</v>
      </c>
      <c r="AD239" s="519">
        <v>0</v>
      </c>
      <c r="AE239" s="521">
        <v>0</v>
      </c>
      <c r="AF239" s="160" t="str">
        <f t="shared" si="127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29"/>
        <v/>
      </c>
      <c r="CC239" s="31" t="str">
        <f t="shared" si="122"/>
        <v/>
      </c>
      <c r="CD239" s="31"/>
      <c r="CE239" s="31" t="str">
        <f t="shared" si="130"/>
        <v/>
      </c>
      <c r="CF239" s="31" t="str">
        <f t="shared" si="131"/>
        <v/>
      </c>
      <c r="CG239" s="31" t="str">
        <f t="shared" si="132"/>
        <v/>
      </c>
      <c r="CH239" s="32"/>
      <c r="CI239" s="32">
        <f t="shared" si="134"/>
        <v>0</v>
      </c>
      <c r="CJ239" s="32">
        <f t="shared" si="124"/>
        <v>0</v>
      </c>
      <c r="CK239" s="32"/>
      <c r="CL239" s="32">
        <f t="shared" si="135"/>
        <v>0</v>
      </c>
      <c r="CM239" s="32">
        <f t="shared" si="135"/>
        <v>0</v>
      </c>
      <c r="CN239" s="32">
        <f t="shared" si="135"/>
        <v>0</v>
      </c>
    </row>
    <row r="240" spans="1:92" ht="16.350000000000001" customHeight="1" x14ac:dyDescent="0.2">
      <c r="A240" s="2544" t="s">
        <v>87</v>
      </c>
      <c r="B240" s="2361" t="s">
        <v>242</v>
      </c>
      <c r="C240" s="2361"/>
      <c r="D240" s="445">
        <f t="shared" si="120"/>
        <v>28</v>
      </c>
      <c r="E240" s="446">
        <f>SUM(G240+I240+K240+M240+O240+Q240+S240+U240)</f>
        <v>7</v>
      </c>
      <c r="F240" s="447">
        <f t="shared" si="138"/>
        <v>21</v>
      </c>
      <c r="G240" s="448"/>
      <c r="H240" s="449"/>
      <c r="I240" s="450"/>
      <c r="J240" s="449"/>
      <c r="K240" s="450"/>
      <c r="L240" s="449"/>
      <c r="M240" s="450"/>
      <c r="N240" s="449"/>
      <c r="O240" s="450">
        <v>1</v>
      </c>
      <c r="P240" s="449"/>
      <c r="Q240" s="450">
        <v>1</v>
      </c>
      <c r="R240" s="449">
        <v>1</v>
      </c>
      <c r="S240" s="450">
        <v>2</v>
      </c>
      <c r="T240" s="449">
        <v>19</v>
      </c>
      <c r="U240" s="450">
        <v>3</v>
      </c>
      <c r="V240" s="451">
        <v>1</v>
      </c>
      <c r="W240" s="452">
        <v>1</v>
      </c>
      <c r="X240" s="453"/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7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28"/>
        <v/>
      </c>
      <c r="CB240" s="31" t="str">
        <f t="shared" si="129"/>
        <v/>
      </c>
      <c r="CC240" s="31" t="str">
        <f t="shared" si="122"/>
        <v/>
      </c>
      <c r="CD240" s="31" t="str">
        <f t="shared" ref="CD240:CD278" si="140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0"/>
        <v/>
      </c>
      <c r="CF240" s="31" t="str">
        <f t="shared" si="131"/>
        <v/>
      </c>
      <c r="CG240" s="31" t="str">
        <f t="shared" si="132"/>
        <v/>
      </c>
      <c r="CH240" s="32">
        <f t="shared" ref="CH240:CH278" si="141">IF((S240+T240)&lt;X240,1,0)</f>
        <v>0</v>
      </c>
      <c r="CI240" s="32">
        <f t="shared" si="134"/>
        <v>0</v>
      </c>
      <c r="CJ240" s="32">
        <f t="shared" si="124"/>
        <v>0</v>
      </c>
      <c r="CK240" s="32">
        <f t="shared" ref="CK240:CK278" si="142">IF(AND(D240&lt;&gt;0,W240=""),1,IF(F240&lt;W240,1,0))</f>
        <v>0</v>
      </c>
      <c r="CL240" s="32">
        <f t="shared" si="135"/>
        <v>0</v>
      </c>
      <c r="CM240" s="32">
        <f t="shared" si="135"/>
        <v>0</v>
      </c>
      <c r="CN240" s="32">
        <f t="shared" si="135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0"/>
        <v>110</v>
      </c>
      <c r="E241" s="455">
        <f t="shared" si="138"/>
        <v>48</v>
      </c>
      <c r="F241" s="456">
        <f t="shared" si="138"/>
        <v>62</v>
      </c>
      <c r="G241" s="457"/>
      <c r="H241" s="458"/>
      <c r="I241" s="459"/>
      <c r="J241" s="458"/>
      <c r="K241" s="459"/>
      <c r="L241" s="458"/>
      <c r="M241" s="459"/>
      <c r="N241" s="458"/>
      <c r="O241" s="459">
        <v>2</v>
      </c>
      <c r="P241" s="458"/>
      <c r="Q241" s="459">
        <v>3</v>
      </c>
      <c r="R241" s="458"/>
      <c r="S241" s="459">
        <v>31</v>
      </c>
      <c r="T241" s="458">
        <v>50</v>
      </c>
      <c r="U241" s="459">
        <v>12</v>
      </c>
      <c r="V241" s="460">
        <v>12</v>
      </c>
      <c r="W241" s="461">
        <v>7</v>
      </c>
      <c r="X241" s="462"/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7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28"/>
        <v/>
      </c>
      <c r="CB241" s="31" t="str">
        <f t="shared" si="129"/>
        <v/>
      </c>
      <c r="CC241" s="31" t="str">
        <f t="shared" si="122"/>
        <v/>
      </c>
      <c r="CD241" s="31" t="str">
        <f t="shared" si="140"/>
        <v/>
      </c>
      <c r="CE241" s="31" t="str">
        <f t="shared" si="130"/>
        <v/>
      </c>
      <c r="CF241" s="31" t="str">
        <f t="shared" si="131"/>
        <v/>
      </c>
      <c r="CG241" s="31" t="str">
        <f t="shared" si="132"/>
        <v/>
      </c>
      <c r="CH241" s="32">
        <f t="shared" si="141"/>
        <v>0</v>
      </c>
      <c r="CI241" s="32">
        <f t="shared" si="134"/>
        <v>0</v>
      </c>
      <c r="CJ241" s="32">
        <f t="shared" si="124"/>
        <v>0</v>
      </c>
      <c r="CK241" s="32">
        <f t="shared" si="142"/>
        <v>0</v>
      </c>
      <c r="CL241" s="32">
        <f t="shared" si="135"/>
        <v>0</v>
      </c>
      <c r="CM241" s="32">
        <f t="shared" si="135"/>
        <v>0</v>
      </c>
      <c r="CN241" s="32">
        <f t="shared" si="135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0"/>
        <v>56</v>
      </c>
      <c r="E242" s="455">
        <f t="shared" si="138"/>
        <v>19</v>
      </c>
      <c r="F242" s="456">
        <f t="shared" si="138"/>
        <v>37</v>
      </c>
      <c r="G242" s="457"/>
      <c r="H242" s="458"/>
      <c r="I242" s="459"/>
      <c r="J242" s="458"/>
      <c r="K242" s="459"/>
      <c r="L242" s="458"/>
      <c r="M242" s="459"/>
      <c r="N242" s="458"/>
      <c r="O242" s="459">
        <v>1</v>
      </c>
      <c r="P242" s="458">
        <v>1</v>
      </c>
      <c r="Q242" s="459">
        <v>1</v>
      </c>
      <c r="R242" s="458">
        <v>1</v>
      </c>
      <c r="S242" s="459">
        <v>9</v>
      </c>
      <c r="T242" s="458">
        <v>30</v>
      </c>
      <c r="U242" s="459">
        <v>8</v>
      </c>
      <c r="V242" s="460">
        <v>5</v>
      </c>
      <c r="W242" s="461">
        <v>2</v>
      </c>
      <c r="X242" s="462"/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7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28"/>
        <v/>
      </c>
      <c r="CB242" s="31" t="str">
        <f t="shared" si="129"/>
        <v/>
      </c>
      <c r="CC242" s="31" t="str">
        <f t="shared" si="122"/>
        <v/>
      </c>
      <c r="CD242" s="31" t="str">
        <f t="shared" si="140"/>
        <v/>
      </c>
      <c r="CE242" s="31" t="str">
        <f t="shared" si="130"/>
        <v/>
      </c>
      <c r="CF242" s="31" t="str">
        <f t="shared" si="131"/>
        <v/>
      </c>
      <c r="CG242" s="31" t="str">
        <f t="shared" si="132"/>
        <v/>
      </c>
      <c r="CH242" s="32">
        <f t="shared" si="141"/>
        <v>0</v>
      </c>
      <c r="CI242" s="32">
        <f t="shared" si="134"/>
        <v>0</v>
      </c>
      <c r="CJ242" s="32">
        <f t="shared" si="124"/>
        <v>0</v>
      </c>
      <c r="CK242" s="32">
        <f t="shared" si="142"/>
        <v>0</v>
      </c>
      <c r="CL242" s="32">
        <f t="shared" si="135"/>
        <v>0</v>
      </c>
      <c r="CM242" s="32">
        <f t="shared" si="135"/>
        <v>0</v>
      </c>
      <c r="CN242" s="32">
        <f t="shared" si="135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0"/>
        <v>34</v>
      </c>
      <c r="E243" s="455">
        <f t="shared" si="138"/>
        <v>13</v>
      </c>
      <c r="F243" s="456">
        <f t="shared" si="138"/>
        <v>21</v>
      </c>
      <c r="G243" s="464"/>
      <c r="H243" s="465"/>
      <c r="I243" s="466"/>
      <c r="J243" s="465"/>
      <c r="K243" s="466"/>
      <c r="L243" s="465"/>
      <c r="M243" s="466"/>
      <c r="N243" s="465"/>
      <c r="O243" s="466">
        <v>1</v>
      </c>
      <c r="P243" s="465"/>
      <c r="Q243" s="466">
        <v>2</v>
      </c>
      <c r="R243" s="465">
        <v>1</v>
      </c>
      <c r="S243" s="466">
        <v>6</v>
      </c>
      <c r="T243" s="465">
        <v>15</v>
      </c>
      <c r="U243" s="466">
        <v>4</v>
      </c>
      <c r="V243" s="467">
        <v>5</v>
      </c>
      <c r="W243" s="468">
        <v>2</v>
      </c>
      <c r="X243" s="469"/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7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28"/>
        <v/>
      </c>
      <c r="CB243" s="31" t="str">
        <f t="shared" si="129"/>
        <v/>
      </c>
      <c r="CC243" s="31" t="str">
        <f t="shared" si="122"/>
        <v/>
      </c>
      <c r="CD243" s="31" t="str">
        <f t="shared" si="140"/>
        <v/>
      </c>
      <c r="CE243" s="31" t="str">
        <f t="shared" si="130"/>
        <v/>
      </c>
      <c r="CF243" s="31" t="str">
        <f t="shared" si="131"/>
        <v/>
      </c>
      <c r="CG243" s="31" t="str">
        <f t="shared" si="132"/>
        <v/>
      </c>
      <c r="CH243" s="32">
        <f t="shared" si="141"/>
        <v>0</v>
      </c>
      <c r="CI243" s="32">
        <f t="shared" si="134"/>
        <v>0</v>
      </c>
      <c r="CJ243" s="32">
        <f t="shared" si="124"/>
        <v>0</v>
      </c>
      <c r="CK243" s="32">
        <f t="shared" si="142"/>
        <v>0</v>
      </c>
      <c r="CL243" s="32">
        <f t="shared" si="135"/>
        <v>0</v>
      </c>
      <c r="CM243" s="32">
        <f t="shared" si="135"/>
        <v>0</v>
      </c>
      <c r="CN243" s="32">
        <f t="shared" si="135"/>
        <v>0</v>
      </c>
    </row>
    <row r="244" spans="1:92" ht="16.350000000000001" customHeight="1" x14ac:dyDescent="0.2">
      <c r="A244" s="2538"/>
      <c r="B244" s="2365" t="s">
        <v>246</v>
      </c>
      <c r="C244" s="2365"/>
      <c r="D244" s="481">
        <f t="shared" si="120"/>
        <v>0</v>
      </c>
      <c r="E244" s="482">
        <f t="shared" si="138"/>
        <v>0</v>
      </c>
      <c r="F244" s="483">
        <f t="shared" si="138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/>
      <c r="Y244" s="474"/>
      <c r="Z244" s="474"/>
      <c r="AA244" s="691">
        <v>0</v>
      </c>
      <c r="AB244" s="519">
        <v>0</v>
      </c>
      <c r="AC244" s="519">
        <v>0</v>
      </c>
      <c r="AD244" s="519">
        <v>0</v>
      </c>
      <c r="AE244" s="521">
        <v>0</v>
      </c>
      <c r="AF244" s="160" t="str">
        <f t="shared" si="127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28"/>
        <v/>
      </c>
      <c r="CB244" s="31" t="str">
        <f t="shared" si="129"/>
        <v/>
      </c>
      <c r="CC244" s="31" t="str">
        <f t="shared" si="122"/>
        <v/>
      </c>
      <c r="CD244" s="31" t="str">
        <f t="shared" si="140"/>
        <v/>
      </c>
      <c r="CE244" s="31" t="str">
        <f t="shared" si="130"/>
        <v/>
      </c>
      <c r="CF244" s="31" t="str">
        <f t="shared" si="131"/>
        <v/>
      </c>
      <c r="CG244" s="31" t="str">
        <f t="shared" si="132"/>
        <v/>
      </c>
      <c r="CH244" s="32">
        <f t="shared" si="141"/>
        <v>0</v>
      </c>
      <c r="CI244" s="32">
        <f t="shared" si="134"/>
        <v>0</v>
      </c>
      <c r="CJ244" s="32">
        <f t="shared" si="124"/>
        <v>0</v>
      </c>
      <c r="CK244" s="32">
        <f t="shared" si="142"/>
        <v>0</v>
      </c>
      <c r="CL244" s="32">
        <f t="shared" si="135"/>
        <v>0</v>
      </c>
      <c r="CM244" s="32">
        <f t="shared" si="135"/>
        <v>0</v>
      </c>
      <c r="CN244" s="32">
        <f t="shared" si="135"/>
        <v>0</v>
      </c>
    </row>
    <row r="245" spans="1:92" ht="16.350000000000001" customHeight="1" x14ac:dyDescent="0.2">
      <c r="A245" s="2544" t="s">
        <v>252</v>
      </c>
      <c r="B245" s="2361" t="s">
        <v>242</v>
      </c>
      <c r="C245" s="2361"/>
      <c r="D245" s="475">
        <f t="shared" si="120"/>
        <v>0</v>
      </c>
      <c r="E245" s="476">
        <f>SUM(G245+I245+K245+M245+O245+Q245+S245+U245)</f>
        <v>0</v>
      </c>
      <c r="F245" s="754">
        <f t="shared" si="138"/>
        <v>0</v>
      </c>
      <c r="G245" s="493"/>
      <c r="H245" s="494"/>
      <c r="I245" s="755"/>
      <c r="J245" s="494"/>
      <c r="K245" s="755"/>
      <c r="L245" s="494"/>
      <c r="M245" s="496"/>
      <c r="N245" s="497"/>
      <c r="O245" s="496"/>
      <c r="P245" s="497"/>
      <c r="Q245" s="752"/>
      <c r="R245" s="432"/>
      <c r="S245" s="752"/>
      <c r="T245" s="432"/>
      <c r="U245" s="752"/>
      <c r="V245" s="753"/>
      <c r="W245" s="433">
        <v>0</v>
      </c>
      <c r="X245" s="434"/>
      <c r="Y245" s="434"/>
      <c r="Z245" s="453"/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7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28"/>
        <v/>
      </c>
      <c r="CB245" s="31" t="str">
        <f t="shared" si="129"/>
        <v/>
      </c>
      <c r="CC245" s="31" t="str">
        <f t="shared" si="122"/>
        <v/>
      </c>
      <c r="CD245" s="31" t="str">
        <f t="shared" si="140"/>
        <v/>
      </c>
      <c r="CE245" s="31" t="str">
        <f t="shared" si="130"/>
        <v/>
      </c>
      <c r="CF245" s="31" t="str">
        <f t="shared" si="131"/>
        <v/>
      </c>
      <c r="CG245" s="31" t="str">
        <f t="shared" si="132"/>
        <v/>
      </c>
      <c r="CH245" s="32">
        <f t="shared" si="141"/>
        <v>0</v>
      </c>
      <c r="CI245" s="32">
        <f t="shared" si="134"/>
        <v>0</v>
      </c>
      <c r="CJ245" s="32">
        <f t="shared" si="124"/>
        <v>0</v>
      </c>
      <c r="CK245" s="32">
        <f t="shared" si="142"/>
        <v>0</v>
      </c>
      <c r="CL245" s="32">
        <f t="shared" si="135"/>
        <v>0</v>
      </c>
      <c r="CM245" s="32">
        <f t="shared" si="135"/>
        <v>0</v>
      </c>
      <c r="CN245" s="32">
        <f t="shared" si="135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896">
        <f t="shared" si="138"/>
        <v>0</v>
      </c>
      <c r="F246" s="897">
        <f t="shared" si="138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>
        <v>0</v>
      </c>
      <c r="X246" s="462"/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7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28"/>
        <v/>
      </c>
      <c r="CB246" s="31" t="str">
        <f t="shared" si="129"/>
        <v/>
      </c>
      <c r="CC246" s="31" t="str">
        <f t="shared" si="122"/>
        <v/>
      </c>
      <c r="CD246" s="31" t="str">
        <f t="shared" si="140"/>
        <v/>
      </c>
      <c r="CE246" s="31" t="str">
        <f t="shared" si="130"/>
        <v/>
      </c>
      <c r="CF246" s="31" t="str">
        <f t="shared" si="131"/>
        <v/>
      </c>
      <c r="CG246" s="31" t="str">
        <f t="shared" si="132"/>
        <v/>
      </c>
      <c r="CH246" s="32">
        <f t="shared" si="141"/>
        <v>0</v>
      </c>
      <c r="CI246" s="32">
        <f t="shared" si="134"/>
        <v>0</v>
      </c>
      <c r="CJ246" s="32">
        <f t="shared" si="124"/>
        <v>0</v>
      </c>
      <c r="CK246" s="32">
        <f t="shared" si="142"/>
        <v>0</v>
      </c>
      <c r="CL246" s="32">
        <f t="shared" si="135"/>
        <v>0</v>
      </c>
      <c r="CM246" s="32">
        <f t="shared" si="135"/>
        <v>0</v>
      </c>
      <c r="CN246" s="32">
        <f t="shared" si="135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3">SUM(E247+F247)</f>
        <v>0</v>
      </c>
      <c r="E247" s="896">
        <f t="shared" si="138"/>
        <v>0</v>
      </c>
      <c r="F247" s="897">
        <f t="shared" si="138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>
        <v>0</v>
      </c>
      <c r="X247" s="462"/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7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28"/>
        <v/>
      </c>
      <c r="CB247" s="31" t="str">
        <f t="shared" si="129"/>
        <v/>
      </c>
      <c r="CC247" s="31" t="str">
        <f t="shared" si="122"/>
        <v/>
      </c>
      <c r="CD247" s="31" t="str">
        <f t="shared" si="140"/>
        <v/>
      </c>
      <c r="CE247" s="31" t="str">
        <f t="shared" si="130"/>
        <v/>
      </c>
      <c r="CF247" s="31" t="str">
        <f t="shared" si="131"/>
        <v/>
      </c>
      <c r="CG247" s="31" t="str">
        <f t="shared" si="132"/>
        <v/>
      </c>
      <c r="CH247" s="32">
        <f t="shared" si="141"/>
        <v>0</v>
      </c>
      <c r="CI247" s="32">
        <f t="shared" si="134"/>
        <v>0</v>
      </c>
      <c r="CJ247" s="32">
        <f t="shared" si="124"/>
        <v>0</v>
      </c>
      <c r="CK247" s="32">
        <f t="shared" si="142"/>
        <v>0</v>
      </c>
      <c r="CL247" s="32">
        <f t="shared" si="135"/>
        <v>0</v>
      </c>
      <c r="CM247" s="32">
        <f t="shared" si="135"/>
        <v>0</v>
      </c>
      <c r="CN247" s="32">
        <f t="shared" si="135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3"/>
        <v>0</v>
      </c>
      <c r="E248" s="896">
        <f t="shared" si="138"/>
        <v>0</v>
      </c>
      <c r="F248" s="897">
        <f t="shared" si="138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>
        <v>0</v>
      </c>
      <c r="X248" s="462"/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7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28"/>
        <v/>
      </c>
      <c r="CB248" s="31" t="str">
        <f t="shared" si="129"/>
        <v/>
      </c>
      <c r="CC248" s="31" t="str">
        <f t="shared" si="122"/>
        <v/>
      </c>
      <c r="CD248" s="31" t="str">
        <f t="shared" si="140"/>
        <v/>
      </c>
      <c r="CE248" s="31" t="str">
        <f t="shared" si="130"/>
        <v/>
      </c>
      <c r="CF248" s="31" t="str">
        <f t="shared" si="131"/>
        <v/>
      </c>
      <c r="CG248" s="31" t="str">
        <f t="shared" si="132"/>
        <v/>
      </c>
      <c r="CH248" s="32">
        <f t="shared" si="141"/>
        <v>0</v>
      </c>
      <c r="CI248" s="32">
        <f t="shared" si="134"/>
        <v>0</v>
      </c>
      <c r="CJ248" s="32">
        <f t="shared" si="124"/>
        <v>0</v>
      </c>
      <c r="CK248" s="32">
        <f t="shared" si="142"/>
        <v>0</v>
      </c>
      <c r="CL248" s="32">
        <f t="shared" si="135"/>
        <v>0</v>
      </c>
      <c r="CM248" s="32">
        <f t="shared" si="135"/>
        <v>0</v>
      </c>
      <c r="CN248" s="32">
        <f t="shared" si="135"/>
        <v>0</v>
      </c>
    </row>
    <row r="249" spans="1:92" ht="16.350000000000001" customHeight="1" x14ac:dyDescent="0.2">
      <c r="A249" s="2538"/>
      <c r="B249" s="2541" t="s">
        <v>246</v>
      </c>
      <c r="C249" s="2541"/>
      <c r="D249" s="471">
        <f t="shared" si="143"/>
        <v>0</v>
      </c>
      <c r="E249" s="898">
        <f t="shared" si="138"/>
        <v>0</v>
      </c>
      <c r="F249" s="899">
        <f t="shared" si="138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800">
        <v>0</v>
      </c>
      <c r="X249" s="519"/>
      <c r="Y249" s="520"/>
      <c r="Z249" s="520"/>
      <c r="AA249" s="691">
        <v>0</v>
      </c>
      <c r="AB249" s="519">
        <v>0</v>
      </c>
      <c r="AC249" s="519">
        <v>0</v>
      </c>
      <c r="AD249" s="519">
        <v>0</v>
      </c>
      <c r="AE249" s="521">
        <v>0</v>
      </c>
      <c r="AF249" s="160" t="str">
        <f t="shared" si="127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28"/>
        <v/>
      </c>
      <c r="CB249" s="31" t="str">
        <f t="shared" si="129"/>
        <v/>
      </c>
      <c r="CC249" s="31" t="str">
        <f t="shared" si="122"/>
        <v/>
      </c>
      <c r="CD249" s="31" t="str">
        <f t="shared" si="140"/>
        <v/>
      </c>
      <c r="CE249" s="31" t="str">
        <f t="shared" si="130"/>
        <v/>
      </c>
      <c r="CF249" s="31" t="str">
        <f t="shared" si="131"/>
        <v/>
      </c>
      <c r="CG249" s="31" t="str">
        <f t="shared" si="132"/>
        <v/>
      </c>
      <c r="CH249" s="32">
        <f t="shared" si="141"/>
        <v>0</v>
      </c>
      <c r="CI249" s="32">
        <f t="shared" si="134"/>
        <v>0</v>
      </c>
      <c r="CJ249" s="32">
        <f t="shared" si="124"/>
        <v>0</v>
      </c>
      <c r="CK249" s="32">
        <f t="shared" si="142"/>
        <v>0</v>
      </c>
      <c r="CL249" s="32">
        <f t="shared" si="135"/>
        <v>0</v>
      </c>
      <c r="CM249" s="32">
        <f t="shared" si="135"/>
        <v>0</v>
      </c>
      <c r="CN249" s="32">
        <f t="shared" si="135"/>
        <v>0</v>
      </c>
    </row>
    <row r="250" spans="1:92" ht="16.350000000000001" customHeight="1" x14ac:dyDescent="0.2">
      <c r="A250" s="2544" t="s">
        <v>253</v>
      </c>
      <c r="B250" s="2361" t="s">
        <v>242</v>
      </c>
      <c r="C250" s="2361"/>
      <c r="D250" s="445">
        <f t="shared" si="143"/>
        <v>9</v>
      </c>
      <c r="E250" s="900">
        <f t="shared" si="138"/>
        <v>2</v>
      </c>
      <c r="F250" s="901">
        <f t="shared" si="138"/>
        <v>7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1</v>
      </c>
      <c r="T250" s="449">
        <v>5</v>
      </c>
      <c r="U250" s="450">
        <v>1</v>
      </c>
      <c r="V250" s="451">
        <v>2</v>
      </c>
      <c r="W250" s="452">
        <v>1</v>
      </c>
      <c r="X250" s="453"/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7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28"/>
        <v/>
      </c>
      <c r="CB250" s="31" t="str">
        <f t="shared" si="129"/>
        <v/>
      </c>
      <c r="CC250" s="31" t="str">
        <f t="shared" si="122"/>
        <v/>
      </c>
      <c r="CD250" s="31" t="str">
        <f t="shared" si="140"/>
        <v/>
      </c>
      <c r="CE250" s="31" t="str">
        <f t="shared" si="130"/>
        <v/>
      </c>
      <c r="CF250" s="31" t="str">
        <f t="shared" si="131"/>
        <v/>
      </c>
      <c r="CG250" s="31" t="str">
        <f t="shared" si="132"/>
        <v/>
      </c>
      <c r="CH250" s="32">
        <f t="shared" si="141"/>
        <v>0</v>
      </c>
      <c r="CI250" s="32">
        <f t="shared" si="134"/>
        <v>0</v>
      </c>
      <c r="CJ250" s="32">
        <f t="shared" si="124"/>
        <v>0</v>
      </c>
      <c r="CK250" s="32">
        <f t="shared" si="142"/>
        <v>0</v>
      </c>
      <c r="CL250" s="32">
        <f t="shared" si="135"/>
        <v>0</v>
      </c>
      <c r="CM250" s="32">
        <f t="shared" si="135"/>
        <v>0</v>
      </c>
      <c r="CN250" s="32">
        <f t="shared" si="135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3"/>
        <v>44</v>
      </c>
      <c r="E251" s="896">
        <f t="shared" si="138"/>
        <v>11</v>
      </c>
      <c r="F251" s="897">
        <f t="shared" si="138"/>
        <v>33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>
        <v>3</v>
      </c>
      <c r="S251" s="459">
        <v>1</v>
      </c>
      <c r="T251" s="458">
        <v>13</v>
      </c>
      <c r="U251" s="459">
        <v>10</v>
      </c>
      <c r="V251" s="460">
        <v>17</v>
      </c>
      <c r="W251" s="461">
        <v>1</v>
      </c>
      <c r="X251" s="462"/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7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28"/>
        <v/>
      </c>
      <c r="CB251" s="31" t="str">
        <f t="shared" si="129"/>
        <v/>
      </c>
      <c r="CC251" s="31" t="str">
        <f t="shared" si="122"/>
        <v/>
      </c>
      <c r="CD251" s="31" t="str">
        <f t="shared" si="140"/>
        <v/>
      </c>
      <c r="CE251" s="31" t="str">
        <f t="shared" si="130"/>
        <v/>
      </c>
      <c r="CF251" s="31" t="str">
        <f t="shared" si="131"/>
        <v/>
      </c>
      <c r="CG251" s="31" t="str">
        <f t="shared" si="132"/>
        <v/>
      </c>
      <c r="CH251" s="32">
        <f t="shared" si="141"/>
        <v>0</v>
      </c>
      <c r="CI251" s="32">
        <f t="shared" si="134"/>
        <v>0</v>
      </c>
      <c r="CJ251" s="32">
        <f t="shared" si="124"/>
        <v>0</v>
      </c>
      <c r="CK251" s="32">
        <f t="shared" si="142"/>
        <v>0</v>
      </c>
      <c r="CL251" s="32">
        <f t="shared" si="135"/>
        <v>0</v>
      </c>
      <c r="CM251" s="32">
        <f t="shared" si="135"/>
        <v>0</v>
      </c>
      <c r="CN251" s="32">
        <f t="shared" si="135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3"/>
        <v>11</v>
      </c>
      <c r="E252" s="896">
        <f t="shared" si="138"/>
        <v>3</v>
      </c>
      <c r="F252" s="897">
        <f t="shared" si="138"/>
        <v>8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>
        <v>1</v>
      </c>
      <c r="S252" s="459">
        <v>1</v>
      </c>
      <c r="T252" s="458">
        <v>5</v>
      </c>
      <c r="U252" s="459">
        <v>2</v>
      </c>
      <c r="V252" s="460">
        <v>2</v>
      </c>
      <c r="W252" s="461">
        <v>1</v>
      </c>
      <c r="X252" s="462"/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7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28"/>
        <v/>
      </c>
      <c r="CB252" s="31" t="str">
        <f t="shared" si="129"/>
        <v/>
      </c>
      <c r="CC252" s="31" t="str">
        <f t="shared" si="122"/>
        <v/>
      </c>
      <c r="CD252" s="31" t="str">
        <f t="shared" si="140"/>
        <v/>
      </c>
      <c r="CE252" s="31" t="str">
        <f t="shared" si="130"/>
        <v/>
      </c>
      <c r="CF252" s="31" t="str">
        <f t="shared" si="131"/>
        <v/>
      </c>
      <c r="CG252" s="31" t="str">
        <f t="shared" si="132"/>
        <v/>
      </c>
      <c r="CH252" s="32">
        <f t="shared" si="141"/>
        <v>0</v>
      </c>
      <c r="CI252" s="32">
        <f t="shared" si="134"/>
        <v>0</v>
      </c>
      <c r="CJ252" s="32">
        <f t="shared" si="124"/>
        <v>0</v>
      </c>
      <c r="CK252" s="32">
        <f t="shared" si="142"/>
        <v>0</v>
      </c>
      <c r="CL252" s="32">
        <f t="shared" si="135"/>
        <v>0</v>
      </c>
      <c r="CM252" s="32">
        <f t="shared" si="135"/>
        <v>0</v>
      </c>
      <c r="CN252" s="32">
        <f t="shared" si="135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3"/>
        <v>18</v>
      </c>
      <c r="E253" s="896">
        <f t="shared" si="138"/>
        <v>4</v>
      </c>
      <c r="F253" s="897">
        <f t="shared" si="138"/>
        <v>14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>
        <v>2</v>
      </c>
      <c r="S253" s="466">
        <v>1</v>
      </c>
      <c r="T253" s="465">
        <v>5</v>
      </c>
      <c r="U253" s="466">
        <v>3</v>
      </c>
      <c r="V253" s="467">
        <v>7</v>
      </c>
      <c r="W253" s="461">
        <v>1</v>
      </c>
      <c r="X253" s="462"/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7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28"/>
        <v/>
      </c>
      <c r="CB253" s="31" t="str">
        <f t="shared" si="129"/>
        <v/>
      </c>
      <c r="CC253" s="31" t="str">
        <f t="shared" si="122"/>
        <v/>
      </c>
      <c r="CD253" s="31" t="str">
        <f t="shared" si="140"/>
        <v/>
      </c>
      <c r="CE253" s="31" t="str">
        <f t="shared" si="130"/>
        <v/>
      </c>
      <c r="CF253" s="31" t="str">
        <f t="shared" si="131"/>
        <v/>
      </c>
      <c r="CG253" s="31" t="str">
        <f t="shared" si="132"/>
        <v/>
      </c>
      <c r="CH253" s="32">
        <f t="shared" si="141"/>
        <v>0</v>
      </c>
      <c r="CI253" s="32">
        <f t="shared" si="134"/>
        <v>0</v>
      </c>
      <c r="CJ253" s="32">
        <f t="shared" si="124"/>
        <v>0</v>
      </c>
      <c r="CK253" s="32">
        <f t="shared" si="142"/>
        <v>0</v>
      </c>
      <c r="CL253" s="32">
        <f t="shared" si="135"/>
        <v>0</v>
      </c>
      <c r="CM253" s="32">
        <f t="shared" si="135"/>
        <v>0</v>
      </c>
      <c r="CN253" s="32">
        <f t="shared" si="135"/>
        <v>0</v>
      </c>
    </row>
    <row r="254" spans="1:92" ht="16.350000000000001" customHeight="1" x14ac:dyDescent="0.2">
      <c r="A254" s="2538"/>
      <c r="B254" s="2541" t="s">
        <v>246</v>
      </c>
      <c r="C254" s="2541"/>
      <c r="D254" s="471">
        <f t="shared" si="143"/>
        <v>0</v>
      </c>
      <c r="E254" s="898">
        <f t="shared" si="138"/>
        <v>0</v>
      </c>
      <c r="F254" s="899">
        <f t="shared" si="138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800">
        <v>0</v>
      </c>
      <c r="X254" s="902"/>
      <c r="Y254" s="903"/>
      <c r="Z254" s="903"/>
      <c r="AA254" s="691">
        <v>0</v>
      </c>
      <c r="AB254" s="902">
        <v>0</v>
      </c>
      <c r="AC254" s="902">
        <v>0</v>
      </c>
      <c r="AD254" s="902">
        <v>0</v>
      </c>
      <c r="AE254" s="904">
        <v>0</v>
      </c>
      <c r="AF254" s="160" t="str">
        <f t="shared" si="127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28"/>
        <v/>
      </c>
      <c r="CB254" s="31" t="str">
        <f t="shared" si="129"/>
        <v/>
      </c>
      <c r="CC254" s="31" t="str">
        <f t="shared" si="122"/>
        <v/>
      </c>
      <c r="CD254" s="31" t="str">
        <f t="shared" si="140"/>
        <v/>
      </c>
      <c r="CE254" s="31" t="str">
        <f t="shared" si="130"/>
        <v/>
      </c>
      <c r="CF254" s="31" t="str">
        <f t="shared" si="131"/>
        <v/>
      </c>
      <c r="CG254" s="31" t="str">
        <f t="shared" si="132"/>
        <v/>
      </c>
      <c r="CH254" s="32">
        <f t="shared" si="141"/>
        <v>0</v>
      </c>
      <c r="CI254" s="32">
        <f t="shared" si="134"/>
        <v>0</v>
      </c>
      <c r="CJ254" s="32">
        <f t="shared" si="124"/>
        <v>0</v>
      </c>
      <c r="CK254" s="32">
        <f t="shared" si="142"/>
        <v>0</v>
      </c>
      <c r="CL254" s="32">
        <f t="shared" si="135"/>
        <v>0</v>
      </c>
      <c r="CM254" s="32">
        <f t="shared" si="135"/>
        <v>0</v>
      </c>
      <c r="CN254" s="32">
        <f t="shared" si="135"/>
        <v>0</v>
      </c>
    </row>
    <row r="255" spans="1:92" ht="16.350000000000001" customHeight="1" x14ac:dyDescent="0.2">
      <c r="A255" s="2542" t="s">
        <v>254</v>
      </c>
      <c r="B255" s="2361" t="s">
        <v>242</v>
      </c>
      <c r="C255" s="2361"/>
      <c r="D255" s="445">
        <f t="shared" si="143"/>
        <v>0</v>
      </c>
      <c r="E255" s="900">
        <f t="shared" si="138"/>
        <v>0</v>
      </c>
      <c r="F255" s="901">
        <f t="shared" si="138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>
        <v>0</v>
      </c>
      <c r="X255" s="453"/>
      <c r="Y255" s="453"/>
      <c r="Z255" s="453"/>
      <c r="AA255" s="450">
        <v>0</v>
      </c>
      <c r="AB255" s="453">
        <v>0</v>
      </c>
      <c r="AC255" s="453">
        <v>0</v>
      </c>
      <c r="AD255" s="453">
        <v>0</v>
      </c>
      <c r="AE255" s="449">
        <v>0</v>
      </c>
      <c r="AF255" s="160" t="str">
        <f t="shared" si="127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28"/>
        <v/>
      </c>
      <c r="CB255" s="31" t="str">
        <f t="shared" si="129"/>
        <v/>
      </c>
      <c r="CC255" s="31" t="str">
        <f t="shared" si="122"/>
        <v/>
      </c>
      <c r="CD255" s="31" t="str">
        <f t="shared" si="140"/>
        <v/>
      </c>
      <c r="CE255" s="31" t="str">
        <f t="shared" si="130"/>
        <v/>
      </c>
      <c r="CF255" s="31" t="str">
        <f t="shared" si="131"/>
        <v/>
      </c>
      <c r="CG255" s="31" t="str">
        <f t="shared" si="132"/>
        <v/>
      </c>
      <c r="CH255" s="32">
        <f t="shared" si="141"/>
        <v>0</v>
      </c>
      <c r="CI255" s="32">
        <f t="shared" si="134"/>
        <v>0</v>
      </c>
      <c r="CJ255" s="32">
        <f t="shared" si="124"/>
        <v>0</v>
      </c>
      <c r="CK255" s="32">
        <f t="shared" si="142"/>
        <v>0</v>
      </c>
      <c r="CL255" s="32">
        <f t="shared" si="135"/>
        <v>0</v>
      </c>
      <c r="CM255" s="32">
        <f t="shared" si="135"/>
        <v>0</v>
      </c>
      <c r="CN255" s="32">
        <f t="shared" si="135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3"/>
        <v>0</v>
      </c>
      <c r="E256" s="896">
        <f t="shared" si="138"/>
        <v>0</v>
      </c>
      <c r="F256" s="897">
        <f t="shared" si="138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>
        <v>0</v>
      </c>
      <c r="X256" s="462"/>
      <c r="Y256" s="463"/>
      <c r="Z256" s="463"/>
      <c r="AA256" s="459">
        <v>0</v>
      </c>
      <c r="AB256" s="462">
        <v>0</v>
      </c>
      <c r="AC256" s="462">
        <v>0</v>
      </c>
      <c r="AD256" s="462">
        <v>0</v>
      </c>
      <c r="AE256" s="458">
        <v>0</v>
      </c>
      <c r="AF256" s="160" t="str">
        <f t="shared" si="127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28"/>
        <v/>
      </c>
      <c r="CB256" s="31" t="str">
        <f t="shared" si="129"/>
        <v/>
      </c>
      <c r="CC256" s="31" t="str">
        <f t="shared" si="122"/>
        <v/>
      </c>
      <c r="CD256" s="31" t="str">
        <f t="shared" si="140"/>
        <v/>
      </c>
      <c r="CE256" s="31" t="str">
        <f t="shared" si="130"/>
        <v/>
      </c>
      <c r="CF256" s="31" t="str">
        <f t="shared" si="131"/>
        <v/>
      </c>
      <c r="CG256" s="31" t="str">
        <f t="shared" si="132"/>
        <v/>
      </c>
      <c r="CH256" s="32">
        <f t="shared" si="141"/>
        <v>0</v>
      </c>
      <c r="CI256" s="32">
        <f t="shared" si="134"/>
        <v>0</v>
      </c>
      <c r="CJ256" s="32">
        <f t="shared" si="124"/>
        <v>0</v>
      </c>
      <c r="CK256" s="32">
        <f t="shared" si="142"/>
        <v>0</v>
      </c>
      <c r="CL256" s="32">
        <f t="shared" si="135"/>
        <v>0</v>
      </c>
      <c r="CM256" s="32">
        <f t="shared" si="135"/>
        <v>0</v>
      </c>
      <c r="CN256" s="32">
        <f t="shared" si="135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3"/>
        <v>0</v>
      </c>
      <c r="E257" s="896">
        <f t="shared" si="138"/>
        <v>0</v>
      </c>
      <c r="F257" s="897">
        <f t="shared" si="138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>
        <v>0</v>
      </c>
      <c r="X257" s="462"/>
      <c r="Y257" s="463"/>
      <c r="Z257" s="463"/>
      <c r="AA257" s="459">
        <v>0</v>
      </c>
      <c r="AB257" s="462">
        <v>0</v>
      </c>
      <c r="AC257" s="462">
        <v>0</v>
      </c>
      <c r="AD257" s="462">
        <v>0</v>
      </c>
      <c r="AE257" s="458">
        <v>0</v>
      </c>
      <c r="AF257" s="160" t="str">
        <f t="shared" si="127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28"/>
        <v/>
      </c>
      <c r="CB257" s="31" t="str">
        <f t="shared" si="129"/>
        <v/>
      </c>
      <c r="CC257" s="31" t="str">
        <f t="shared" si="122"/>
        <v/>
      </c>
      <c r="CD257" s="31" t="str">
        <f t="shared" si="140"/>
        <v/>
      </c>
      <c r="CE257" s="31" t="str">
        <f t="shared" si="130"/>
        <v/>
      </c>
      <c r="CF257" s="31" t="str">
        <f t="shared" si="131"/>
        <v/>
      </c>
      <c r="CG257" s="31" t="str">
        <f t="shared" si="132"/>
        <v/>
      </c>
      <c r="CH257" s="32">
        <f t="shared" si="141"/>
        <v>0</v>
      </c>
      <c r="CI257" s="32">
        <f t="shared" si="134"/>
        <v>0</v>
      </c>
      <c r="CJ257" s="32">
        <f t="shared" si="124"/>
        <v>0</v>
      </c>
      <c r="CK257" s="32">
        <f t="shared" si="142"/>
        <v>0</v>
      </c>
      <c r="CL257" s="32">
        <f t="shared" si="135"/>
        <v>0</v>
      </c>
      <c r="CM257" s="32">
        <f t="shared" si="135"/>
        <v>0</v>
      </c>
      <c r="CN257" s="32">
        <f t="shared" si="135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3"/>
        <v>0</v>
      </c>
      <c r="E258" s="905">
        <f t="shared" si="138"/>
        <v>0</v>
      </c>
      <c r="F258" s="906">
        <f t="shared" si="138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>
        <v>0</v>
      </c>
      <c r="X258" s="462"/>
      <c r="Y258" s="463"/>
      <c r="Z258" s="463"/>
      <c r="AA258" s="459">
        <v>0</v>
      </c>
      <c r="AB258" s="462">
        <v>0</v>
      </c>
      <c r="AC258" s="462">
        <v>0</v>
      </c>
      <c r="AD258" s="462">
        <v>0</v>
      </c>
      <c r="AE258" s="458">
        <v>0</v>
      </c>
      <c r="AF258" s="160" t="str">
        <f t="shared" si="127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28"/>
        <v/>
      </c>
      <c r="CB258" s="31" t="str">
        <f t="shared" si="129"/>
        <v/>
      </c>
      <c r="CC258" s="31" t="str">
        <f t="shared" si="122"/>
        <v/>
      </c>
      <c r="CD258" s="31" t="str">
        <f t="shared" si="140"/>
        <v/>
      </c>
      <c r="CE258" s="31" t="str">
        <f t="shared" si="130"/>
        <v/>
      </c>
      <c r="CF258" s="31" t="str">
        <f t="shared" si="131"/>
        <v/>
      </c>
      <c r="CG258" s="31" t="str">
        <f t="shared" si="132"/>
        <v/>
      </c>
      <c r="CH258" s="32">
        <f t="shared" si="141"/>
        <v>0</v>
      </c>
      <c r="CI258" s="32">
        <f t="shared" si="134"/>
        <v>0</v>
      </c>
      <c r="CJ258" s="32">
        <f t="shared" si="124"/>
        <v>0</v>
      </c>
      <c r="CK258" s="32">
        <f t="shared" si="142"/>
        <v>0</v>
      </c>
      <c r="CL258" s="32">
        <f t="shared" si="135"/>
        <v>0</v>
      </c>
      <c r="CM258" s="32">
        <f t="shared" si="135"/>
        <v>0</v>
      </c>
      <c r="CN258" s="32">
        <f t="shared" si="135"/>
        <v>0</v>
      </c>
    </row>
    <row r="259" spans="1:92" ht="16.350000000000001" customHeight="1" x14ac:dyDescent="0.2">
      <c r="A259" s="2543"/>
      <c r="B259" s="2541" t="s">
        <v>246</v>
      </c>
      <c r="C259" s="2541"/>
      <c r="D259" s="756">
        <f t="shared" si="143"/>
        <v>0</v>
      </c>
      <c r="E259" s="907">
        <f t="shared" si="138"/>
        <v>0</v>
      </c>
      <c r="F259" s="692">
        <f t="shared" si="138"/>
        <v>0</v>
      </c>
      <c r="G259" s="757"/>
      <c r="H259" s="908"/>
      <c r="I259" s="693"/>
      <c r="J259" s="908"/>
      <c r="K259" s="693"/>
      <c r="L259" s="908"/>
      <c r="M259" s="693"/>
      <c r="N259" s="908"/>
      <c r="O259" s="693"/>
      <c r="P259" s="908"/>
      <c r="Q259" s="691"/>
      <c r="R259" s="904"/>
      <c r="S259" s="691"/>
      <c r="T259" s="904"/>
      <c r="U259" s="691"/>
      <c r="V259" s="694"/>
      <c r="W259" s="800">
        <v>0</v>
      </c>
      <c r="X259" s="902"/>
      <c r="Y259" s="903"/>
      <c r="Z259" s="903"/>
      <c r="AA259" s="691">
        <v>0</v>
      </c>
      <c r="AB259" s="902">
        <v>0</v>
      </c>
      <c r="AC259" s="902">
        <v>0</v>
      </c>
      <c r="AD259" s="902">
        <v>0</v>
      </c>
      <c r="AE259" s="904">
        <v>0</v>
      </c>
      <c r="AF259" s="160" t="str">
        <f t="shared" si="127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28"/>
        <v/>
      </c>
      <c r="CB259" s="31" t="str">
        <f t="shared" si="129"/>
        <v/>
      </c>
      <c r="CC259" s="31" t="str">
        <f t="shared" si="122"/>
        <v/>
      </c>
      <c r="CD259" s="31" t="str">
        <f t="shared" si="140"/>
        <v/>
      </c>
      <c r="CE259" s="31" t="str">
        <f t="shared" si="130"/>
        <v/>
      </c>
      <c r="CF259" s="31" t="str">
        <f t="shared" si="131"/>
        <v/>
      </c>
      <c r="CG259" s="31" t="str">
        <f t="shared" si="132"/>
        <v/>
      </c>
      <c r="CH259" s="32">
        <f t="shared" si="141"/>
        <v>0</v>
      </c>
      <c r="CI259" s="32">
        <f t="shared" si="134"/>
        <v>0</v>
      </c>
      <c r="CJ259" s="32">
        <f t="shared" si="124"/>
        <v>0</v>
      </c>
      <c r="CK259" s="32">
        <f t="shared" si="142"/>
        <v>0</v>
      </c>
      <c r="CL259" s="32">
        <f t="shared" si="135"/>
        <v>0</v>
      </c>
      <c r="CM259" s="32">
        <f t="shared" si="135"/>
        <v>0</v>
      </c>
      <c r="CN259" s="32">
        <f t="shared" si="135"/>
        <v>0</v>
      </c>
    </row>
    <row r="260" spans="1:92" ht="16.350000000000001" customHeight="1" x14ac:dyDescent="0.2">
      <c r="A260" s="2514" t="s">
        <v>90</v>
      </c>
      <c r="B260" s="2361" t="s">
        <v>242</v>
      </c>
      <c r="C260" s="2361"/>
      <c r="D260" s="445">
        <f t="shared" si="143"/>
        <v>0</v>
      </c>
      <c r="E260" s="446">
        <f t="shared" si="138"/>
        <v>0</v>
      </c>
      <c r="F260" s="447">
        <f t="shared" si="138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>
        <v>0</v>
      </c>
      <c r="X260" s="453"/>
      <c r="Y260" s="453"/>
      <c r="Z260" s="453"/>
      <c r="AA260" s="450">
        <v>0</v>
      </c>
      <c r="AB260" s="453">
        <v>0</v>
      </c>
      <c r="AC260" s="453">
        <v>0</v>
      </c>
      <c r="AD260" s="453">
        <v>0</v>
      </c>
      <c r="AE260" s="449">
        <v>0</v>
      </c>
      <c r="AF260" s="160" t="str">
        <f t="shared" si="127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28"/>
        <v/>
      </c>
      <c r="CB260" s="31" t="str">
        <f t="shared" si="129"/>
        <v/>
      </c>
      <c r="CC260" s="31" t="str">
        <f t="shared" si="122"/>
        <v/>
      </c>
      <c r="CD260" s="31" t="str">
        <f t="shared" si="140"/>
        <v/>
      </c>
      <c r="CE260" s="31" t="str">
        <f t="shared" si="130"/>
        <v/>
      </c>
      <c r="CF260" s="31" t="str">
        <f t="shared" si="131"/>
        <v/>
      </c>
      <c r="CG260" s="31" t="str">
        <f t="shared" si="132"/>
        <v/>
      </c>
      <c r="CH260" s="32">
        <f t="shared" si="141"/>
        <v>0</v>
      </c>
      <c r="CI260" s="32">
        <f t="shared" si="134"/>
        <v>0</v>
      </c>
      <c r="CJ260" s="32">
        <f t="shared" si="124"/>
        <v>0</v>
      </c>
      <c r="CK260" s="32">
        <f t="shared" si="142"/>
        <v>0</v>
      </c>
      <c r="CL260" s="32">
        <f t="shared" si="135"/>
        <v>0</v>
      </c>
      <c r="CM260" s="32">
        <f t="shared" si="135"/>
        <v>0</v>
      </c>
      <c r="CN260" s="32">
        <f t="shared" si="135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3"/>
        <v>0</v>
      </c>
      <c r="E261" s="455">
        <f t="shared" si="138"/>
        <v>0</v>
      </c>
      <c r="F261" s="456">
        <f t="shared" si="138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>
        <v>0</v>
      </c>
      <c r="X261" s="462"/>
      <c r="Y261" s="463"/>
      <c r="Z261" s="463"/>
      <c r="AA261" s="459">
        <v>0</v>
      </c>
      <c r="AB261" s="462">
        <v>0</v>
      </c>
      <c r="AC261" s="462">
        <v>0</v>
      </c>
      <c r="AD261" s="462">
        <v>0</v>
      </c>
      <c r="AE261" s="458">
        <v>0</v>
      </c>
      <c r="AF261" s="160" t="str">
        <f t="shared" si="127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28"/>
        <v/>
      </c>
      <c r="CB261" s="31" t="str">
        <f t="shared" si="129"/>
        <v/>
      </c>
      <c r="CC261" s="31" t="str">
        <f t="shared" si="122"/>
        <v/>
      </c>
      <c r="CD261" s="31" t="str">
        <f t="shared" si="140"/>
        <v/>
      </c>
      <c r="CE261" s="31" t="str">
        <f t="shared" si="130"/>
        <v/>
      </c>
      <c r="CF261" s="31" t="str">
        <f t="shared" si="131"/>
        <v/>
      </c>
      <c r="CG261" s="31" t="str">
        <f t="shared" si="132"/>
        <v/>
      </c>
      <c r="CH261" s="32">
        <f t="shared" si="141"/>
        <v>0</v>
      </c>
      <c r="CI261" s="32">
        <f t="shared" si="134"/>
        <v>0</v>
      </c>
      <c r="CJ261" s="32">
        <f t="shared" si="124"/>
        <v>0</v>
      </c>
      <c r="CK261" s="32">
        <f t="shared" si="142"/>
        <v>0</v>
      </c>
      <c r="CL261" s="32">
        <f t="shared" si="135"/>
        <v>0</v>
      </c>
      <c r="CM261" s="32">
        <f t="shared" si="135"/>
        <v>0</v>
      </c>
      <c r="CN261" s="32">
        <f t="shared" si="135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3"/>
        <v>0</v>
      </c>
      <c r="E262" s="455">
        <f t="shared" si="138"/>
        <v>0</v>
      </c>
      <c r="F262" s="456">
        <f t="shared" si="138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>
        <v>0</v>
      </c>
      <c r="X262" s="462"/>
      <c r="Y262" s="463"/>
      <c r="Z262" s="463"/>
      <c r="AA262" s="459">
        <v>0</v>
      </c>
      <c r="AB262" s="462">
        <v>0</v>
      </c>
      <c r="AC262" s="462">
        <v>0</v>
      </c>
      <c r="AD262" s="462">
        <v>0</v>
      </c>
      <c r="AE262" s="458">
        <v>0</v>
      </c>
      <c r="AF262" s="160" t="str">
        <f t="shared" si="127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28"/>
        <v/>
      </c>
      <c r="CB262" s="31" t="str">
        <f t="shared" si="129"/>
        <v/>
      </c>
      <c r="CC262" s="31" t="str">
        <f t="shared" si="122"/>
        <v/>
      </c>
      <c r="CD262" s="31" t="str">
        <f t="shared" si="140"/>
        <v/>
      </c>
      <c r="CE262" s="31" t="str">
        <f t="shared" si="130"/>
        <v/>
      </c>
      <c r="CF262" s="31" t="str">
        <f t="shared" si="131"/>
        <v/>
      </c>
      <c r="CG262" s="31" t="str">
        <f t="shared" si="132"/>
        <v/>
      </c>
      <c r="CH262" s="32">
        <f t="shared" si="141"/>
        <v>0</v>
      </c>
      <c r="CI262" s="32">
        <f t="shared" si="134"/>
        <v>0</v>
      </c>
      <c r="CJ262" s="32">
        <f t="shared" si="124"/>
        <v>0</v>
      </c>
      <c r="CK262" s="32">
        <f t="shared" si="142"/>
        <v>0</v>
      </c>
      <c r="CL262" s="32">
        <f t="shared" si="135"/>
        <v>0</v>
      </c>
      <c r="CM262" s="32">
        <f t="shared" si="135"/>
        <v>0</v>
      </c>
      <c r="CN262" s="32">
        <f t="shared" si="135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3"/>
        <v>0</v>
      </c>
      <c r="E263" s="455">
        <f t="shared" si="138"/>
        <v>0</v>
      </c>
      <c r="F263" s="456">
        <f t="shared" si="138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>
        <v>0</v>
      </c>
      <c r="X263" s="462"/>
      <c r="Y263" s="463"/>
      <c r="Z263" s="463"/>
      <c r="AA263" s="459">
        <v>0</v>
      </c>
      <c r="AB263" s="462">
        <v>0</v>
      </c>
      <c r="AC263" s="462">
        <v>0</v>
      </c>
      <c r="AD263" s="462">
        <v>0</v>
      </c>
      <c r="AE263" s="458">
        <v>0</v>
      </c>
      <c r="AF263" s="160" t="str">
        <f t="shared" si="127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28"/>
        <v/>
      </c>
      <c r="CB263" s="31" t="str">
        <f t="shared" si="129"/>
        <v/>
      </c>
      <c r="CC263" s="31" t="str">
        <f t="shared" si="122"/>
        <v/>
      </c>
      <c r="CD263" s="31" t="str">
        <f t="shared" si="140"/>
        <v/>
      </c>
      <c r="CE263" s="31" t="str">
        <f t="shared" si="130"/>
        <v/>
      </c>
      <c r="CF263" s="31" t="str">
        <f t="shared" si="131"/>
        <v/>
      </c>
      <c r="CG263" s="31" t="str">
        <f t="shared" si="132"/>
        <v/>
      </c>
      <c r="CH263" s="32">
        <f t="shared" si="141"/>
        <v>0</v>
      </c>
      <c r="CI263" s="32">
        <f t="shared" si="134"/>
        <v>0</v>
      </c>
      <c r="CJ263" s="32">
        <f t="shared" si="124"/>
        <v>0</v>
      </c>
      <c r="CK263" s="32">
        <f t="shared" si="142"/>
        <v>0</v>
      </c>
      <c r="CL263" s="32">
        <f t="shared" si="135"/>
        <v>0</v>
      </c>
      <c r="CM263" s="32">
        <f t="shared" si="135"/>
        <v>0</v>
      </c>
      <c r="CN263" s="32">
        <f t="shared" si="135"/>
        <v>0</v>
      </c>
    </row>
    <row r="264" spans="1:92" ht="16.350000000000001" customHeight="1" x14ac:dyDescent="0.2">
      <c r="A264" s="2538"/>
      <c r="B264" s="2541" t="s">
        <v>246</v>
      </c>
      <c r="C264" s="2541"/>
      <c r="D264" s="471">
        <f t="shared" si="143"/>
        <v>0</v>
      </c>
      <c r="E264" s="472">
        <f t="shared" si="138"/>
        <v>0</v>
      </c>
      <c r="F264" s="473">
        <f t="shared" si="138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800">
        <v>0</v>
      </c>
      <c r="X264" s="902"/>
      <c r="Y264" s="903"/>
      <c r="Z264" s="903"/>
      <c r="AA264" s="691">
        <v>0</v>
      </c>
      <c r="AB264" s="902">
        <v>0</v>
      </c>
      <c r="AC264" s="902">
        <v>0</v>
      </c>
      <c r="AD264" s="902">
        <v>0</v>
      </c>
      <c r="AE264" s="904">
        <v>0</v>
      </c>
      <c r="AF264" s="160" t="str">
        <f t="shared" si="127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28"/>
        <v/>
      </c>
      <c r="CB264" s="31" t="str">
        <f t="shared" si="129"/>
        <v/>
      </c>
      <c r="CC264" s="31" t="str">
        <f t="shared" si="122"/>
        <v/>
      </c>
      <c r="CD264" s="31" t="str">
        <f t="shared" si="140"/>
        <v/>
      </c>
      <c r="CE264" s="31" t="str">
        <f t="shared" si="130"/>
        <v/>
      </c>
      <c r="CF264" s="31" t="str">
        <f t="shared" si="131"/>
        <v/>
      </c>
      <c r="CG264" s="31" t="str">
        <f t="shared" si="132"/>
        <v/>
      </c>
      <c r="CH264" s="32">
        <f t="shared" si="141"/>
        <v>0</v>
      </c>
      <c r="CI264" s="32">
        <f t="shared" si="134"/>
        <v>0</v>
      </c>
      <c r="CJ264" s="32">
        <f t="shared" si="124"/>
        <v>0</v>
      </c>
      <c r="CK264" s="32">
        <f t="shared" si="142"/>
        <v>0</v>
      </c>
      <c r="CL264" s="32">
        <f t="shared" si="135"/>
        <v>0</v>
      </c>
      <c r="CM264" s="32">
        <f t="shared" si="135"/>
        <v>0</v>
      </c>
      <c r="CN264" s="32">
        <f t="shared" si="135"/>
        <v>0</v>
      </c>
    </row>
    <row r="265" spans="1:92" ht="16.350000000000001" customHeight="1" x14ac:dyDescent="0.2">
      <c r="A265" s="2514" t="s">
        <v>89</v>
      </c>
      <c r="B265" s="2539" t="s">
        <v>242</v>
      </c>
      <c r="C265" s="2540"/>
      <c r="D265" s="445">
        <f t="shared" si="143"/>
        <v>0</v>
      </c>
      <c r="E265" s="446">
        <f t="shared" si="138"/>
        <v>0</v>
      </c>
      <c r="F265" s="447">
        <f t="shared" si="138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>
        <v>0</v>
      </c>
      <c r="X265" s="453"/>
      <c r="Y265" s="453"/>
      <c r="Z265" s="453"/>
      <c r="AA265" s="450">
        <v>0</v>
      </c>
      <c r="AB265" s="453">
        <v>0</v>
      </c>
      <c r="AC265" s="453">
        <v>0</v>
      </c>
      <c r="AD265" s="453">
        <v>0</v>
      </c>
      <c r="AE265" s="449">
        <v>0</v>
      </c>
      <c r="AF265" s="160" t="str">
        <f t="shared" si="127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28"/>
        <v/>
      </c>
      <c r="CB265" s="31" t="str">
        <f t="shared" si="129"/>
        <v/>
      </c>
      <c r="CC265" s="31" t="str">
        <f t="shared" si="122"/>
        <v/>
      </c>
      <c r="CD265" s="31" t="str">
        <f t="shared" si="140"/>
        <v/>
      </c>
      <c r="CE265" s="31" t="str">
        <f t="shared" si="130"/>
        <v/>
      </c>
      <c r="CF265" s="31" t="str">
        <f t="shared" si="131"/>
        <v/>
      </c>
      <c r="CG265" s="31" t="str">
        <f t="shared" si="132"/>
        <v/>
      </c>
      <c r="CH265" s="32">
        <f t="shared" si="141"/>
        <v>0</v>
      </c>
      <c r="CI265" s="32">
        <f t="shared" si="134"/>
        <v>0</v>
      </c>
      <c r="CJ265" s="32">
        <f t="shared" si="124"/>
        <v>0</v>
      </c>
      <c r="CK265" s="32">
        <f t="shared" si="142"/>
        <v>0</v>
      </c>
      <c r="CL265" s="32">
        <f t="shared" si="135"/>
        <v>0</v>
      </c>
      <c r="CM265" s="32">
        <f t="shared" si="135"/>
        <v>0</v>
      </c>
      <c r="CN265" s="32">
        <f t="shared" si="135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3"/>
        <v>0</v>
      </c>
      <c r="E266" s="455">
        <f t="shared" si="138"/>
        <v>0</v>
      </c>
      <c r="F266" s="456">
        <f t="shared" si="138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>
        <v>0</v>
      </c>
      <c r="X266" s="462"/>
      <c r="Y266" s="463"/>
      <c r="Z266" s="463"/>
      <c r="AA266" s="459">
        <v>0</v>
      </c>
      <c r="AB266" s="462">
        <v>0</v>
      </c>
      <c r="AC266" s="462">
        <v>0</v>
      </c>
      <c r="AD266" s="462">
        <v>0</v>
      </c>
      <c r="AE266" s="458">
        <v>0</v>
      </c>
      <c r="AF266" s="160" t="str">
        <f t="shared" si="127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28"/>
        <v/>
      </c>
      <c r="CB266" s="31" t="str">
        <f t="shared" si="129"/>
        <v/>
      </c>
      <c r="CC266" s="31" t="str">
        <f t="shared" si="122"/>
        <v/>
      </c>
      <c r="CD266" s="31" t="str">
        <f t="shared" si="140"/>
        <v/>
      </c>
      <c r="CE266" s="31" t="str">
        <f t="shared" si="130"/>
        <v/>
      </c>
      <c r="CF266" s="31" t="str">
        <f t="shared" si="131"/>
        <v/>
      </c>
      <c r="CG266" s="31" t="str">
        <f t="shared" si="132"/>
        <v/>
      </c>
      <c r="CH266" s="32">
        <f t="shared" si="141"/>
        <v>0</v>
      </c>
      <c r="CI266" s="32">
        <f t="shared" si="134"/>
        <v>0</v>
      </c>
      <c r="CJ266" s="32">
        <f t="shared" si="124"/>
        <v>0</v>
      </c>
      <c r="CK266" s="32">
        <f t="shared" si="142"/>
        <v>0</v>
      </c>
      <c r="CL266" s="32">
        <f t="shared" si="135"/>
        <v>0</v>
      </c>
      <c r="CM266" s="32">
        <f t="shared" si="135"/>
        <v>0</v>
      </c>
      <c r="CN266" s="32">
        <f t="shared" si="135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3"/>
        <v>0</v>
      </c>
      <c r="E267" s="455">
        <f t="shared" si="138"/>
        <v>0</v>
      </c>
      <c r="F267" s="456">
        <f t="shared" si="138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>
        <v>0</v>
      </c>
      <c r="X267" s="462"/>
      <c r="Y267" s="463"/>
      <c r="Z267" s="463"/>
      <c r="AA267" s="459">
        <v>0</v>
      </c>
      <c r="AB267" s="462">
        <v>0</v>
      </c>
      <c r="AC267" s="462">
        <v>0</v>
      </c>
      <c r="AD267" s="462">
        <v>0</v>
      </c>
      <c r="AE267" s="458">
        <v>0</v>
      </c>
      <c r="AF267" s="160" t="str">
        <f t="shared" si="127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28"/>
        <v/>
      </c>
      <c r="CB267" s="31" t="str">
        <f t="shared" si="129"/>
        <v/>
      </c>
      <c r="CC267" s="31" t="str">
        <f t="shared" ref="CC267:CC278" si="144">IF(CJ267=1,"* La consulta pertinente según condición clínica NO DEBE ser mayor al Total registrado. ","")</f>
        <v/>
      </c>
      <c r="CD267" s="31" t="str">
        <f t="shared" si="140"/>
        <v/>
      </c>
      <c r="CE267" s="31" t="str">
        <f t="shared" si="130"/>
        <v/>
      </c>
      <c r="CF267" s="31" t="str">
        <f t="shared" si="131"/>
        <v/>
      </c>
      <c r="CG267" s="31" t="str">
        <f t="shared" si="132"/>
        <v/>
      </c>
      <c r="CH267" s="32">
        <f t="shared" si="141"/>
        <v>0</v>
      </c>
      <c r="CI267" s="32">
        <f t="shared" si="134"/>
        <v>0</v>
      </c>
      <c r="CJ267" s="32">
        <f t="shared" ref="CJ267:CJ278" si="145">IF(D269&lt;Z269,1,0)</f>
        <v>0</v>
      </c>
      <c r="CK267" s="32">
        <f t="shared" si="142"/>
        <v>0</v>
      </c>
      <c r="CL267" s="32">
        <f t="shared" si="135"/>
        <v>0</v>
      </c>
      <c r="CM267" s="32">
        <f t="shared" si="135"/>
        <v>0</v>
      </c>
      <c r="CN267" s="32">
        <f t="shared" si="135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3"/>
        <v>0</v>
      </c>
      <c r="E268" s="455">
        <f t="shared" si="138"/>
        <v>0</v>
      </c>
      <c r="F268" s="456">
        <f t="shared" si="138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>
        <v>0</v>
      </c>
      <c r="X268" s="462"/>
      <c r="Y268" s="463"/>
      <c r="Z268" s="463"/>
      <c r="AA268" s="459">
        <v>0</v>
      </c>
      <c r="AB268" s="462">
        <v>0</v>
      </c>
      <c r="AC268" s="462">
        <v>0</v>
      </c>
      <c r="AD268" s="462">
        <v>0</v>
      </c>
      <c r="AE268" s="458">
        <v>0</v>
      </c>
      <c r="AF268" s="160" t="str">
        <f t="shared" ref="AF268:AF278" si="146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7">IF(CH268=1,"* El número de pacientes de 60 años NO DEBE Ser mayor a lo registrado en el grupo Etario 20-64 años. ","")</f>
        <v/>
      </c>
      <c r="CB268" s="31" t="str">
        <f t="shared" ref="CB268:CB278" si="148">IF(CI268=1,"* La consulta pertinente según Protocolo de Referencia NO DEBE ser mayor al Total registrado. ","")</f>
        <v/>
      </c>
      <c r="CC268" s="31" t="str">
        <f t="shared" si="144"/>
        <v/>
      </c>
      <c r="CD268" s="31" t="str">
        <f t="shared" si="140"/>
        <v/>
      </c>
      <c r="CE268" s="31" t="str">
        <f t="shared" ref="CE268:CE278" si="149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0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1">IF(AND($D268&lt;&gt;0,AE268=""),"* No olvide digitar la columna Migrantes (Digite CEROS si no tiene). ",IF($D268&lt;AE268,"* Los Migrantes NO DEBEN ser mayor al total. ",""))</f>
        <v/>
      </c>
      <c r="CH268" s="32">
        <f t="shared" si="141"/>
        <v>0</v>
      </c>
      <c r="CI268" s="32">
        <f t="shared" ref="CI268:CI278" si="152">IF(D268&lt;Y268,1,0)</f>
        <v>0</v>
      </c>
      <c r="CJ268" s="32">
        <f t="shared" si="145"/>
        <v>0</v>
      </c>
      <c r="CK268" s="32">
        <f t="shared" si="142"/>
        <v>0</v>
      </c>
      <c r="CL268" s="32">
        <f t="shared" ref="CL268:CN278" si="153">IF(AND($D268&lt;&gt;0,AC268=""),1,IF($D268&lt;AC268,1,0))</f>
        <v>0</v>
      </c>
      <c r="CM268" s="32">
        <f t="shared" si="153"/>
        <v>0</v>
      </c>
      <c r="CN268" s="32">
        <f t="shared" si="153"/>
        <v>0</v>
      </c>
    </row>
    <row r="269" spans="1:92" ht="16.350000000000001" customHeight="1" x14ac:dyDescent="0.2">
      <c r="A269" s="2538"/>
      <c r="B269" s="2541" t="s">
        <v>246</v>
      </c>
      <c r="C269" s="2541"/>
      <c r="D269" s="471">
        <f t="shared" si="143"/>
        <v>0</v>
      </c>
      <c r="E269" s="472">
        <f t="shared" si="138"/>
        <v>0</v>
      </c>
      <c r="F269" s="473">
        <f t="shared" si="138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800">
        <v>0</v>
      </c>
      <c r="X269" s="902"/>
      <c r="Y269" s="903"/>
      <c r="Z269" s="903"/>
      <c r="AA269" s="691">
        <v>0</v>
      </c>
      <c r="AB269" s="902">
        <v>0</v>
      </c>
      <c r="AC269" s="902">
        <v>0</v>
      </c>
      <c r="AD269" s="902">
        <v>0</v>
      </c>
      <c r="AE269" s="904">
        <v>0</v>
      </c>
      <c r="AF269" s="160" t="str">
        <f t="shared" si="146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7"/>
        <v/>
      </c>
      <c r="CB269" s="31" t="str">
        <f t="shared" si="148"/>
        <v/>
      </c>
      <c r="CC269" s="31" t="str">
        <f t="shared" si="144"/>
        <v/>
      </c>
      <c r="CD269" s="31" t="str">
        <f t="shared" si="140"/>
        <v/>
      </c>
      <c r="CE269" s="31" t="str">
        <f t="shared" si="149"/>
        <v/>
      </c>
      <c r="CF269" s="31" t="str">
        <f t="shared" si="150"/>
        <v/>
      </c>
      <c r="CG269" s="31" t="str">
        <f t="shared" si="151"/>
        <v/>
      </c>
      <c r="CH269" s="32">
        <f t="shared" si="141"/>
        <v>0</v>
      </c>
      <c r="CI269" s="32">
        <f t="shared" si="152"/>
        <v>0</v>
      </c>
      <c r="CJ269" s="32">
        <f t="shared" si="145"/>
        <v>0</v>
      </c>
      <c r="CK269" s="32">
        <f t="shared" si="142"/>
        <v>0</v>
      </c>
      <c r="CL269" s="32">
        <f t="shared" si="153"/>
        <v>0</v>
      </c>
      <c r="CM269" s="32">
        <f t="shared" si="153"/>
        <v>0</v>
      </c>
      <c r="CN269" s="32">
        <f t="shared" si="153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909">
        <f t="shared" si="143"/>
        <v>0</v>
      </c>
      <c r="E270" s="910">
        <f t="shared" si="138"/>
        <v>0</v>
      </c>
      <c r="F270" s="911">
        <f t="shared" si="138"/>
        <v>0</v>
      </c>
      <c r="G270" s="912"/>
      <c r="H270" s="913"/>
      <c r="I270" s="914"/>
      <c r="J270" s="913"/>
      <c r="K270" s="914"/>
      <c r="L270" s="913"/>
      <c r="M270" s="914"/>
      <c r="N270" s="913"/>
      <c r="O270" s="914"/>
      <c r="P270" s="913"/>
      <c r="Q270" s="914"/>
      <c r="R270" s="913"/>
      <c r="S270" s="914"/>
      <c r="T270" s="913"/>
      <c r="U270" s="914"/>
      <c r="V270" s="915"/>
      <c r="W270" s="916">
        <v>0</v>
      </c>
      <c r="X270" s="917"/>
      <c r="Y270" s="917"/>
      <c r="Z270" s="918"/>
      <c r="AA270" s="752">
        <v>0</v>
      </c>
      <c r="AB270" s="434">
        <v>0</v>
      </c>
      <c r="AC270" s="434">
        <v>0</v>
      </c>
      <c r="AD270" s="434">
        <v>0</v>
      </c>
      <c r="AE270" s="432">
        <v>0</v>
      </c>
      <c r="AF270" s="160" t="str">
        <f t="shared" si="146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7"/>
        <v/>
      </c>
      <c r="CB270" s="31" t="str">
        <f t="shared" si="148"/>
        <v/>
      </c>
      <c r="CC270" s="31" t="str">
        <f t="shared" si="144"/>
        <v/>
      </c>
      <c r="CD270" s="31" t="str">
        <f t="shared" si="140"/>
        <v/>
      </c>
      <c r="CE270" s="31" t="str">
        <f t="shared" si="149"/>
        <v/>
      </c>
      <c r="CF270" s="31" t="str">
        <f t="shared" si="150"/>
        <v/>
      </c>
      <c r="CG270" s="31" t="str">
        <f t="shared" si="151"/>
        <v/>
      </c>
      <c r="CH270" s="32">
        <f t="shared" si="141"/>
        <v>0</v>
      </c>
      <c r="CI270" s="32">
        <f t="shared" si="152"/>
        <v>0</v>
      </c>
      <c r="CJ270" s="32">
        <f t="shared" si="145"/>
        <v>0</v>
      </c>
      <c r="CK270" s="32">
        <f t="shared" si="142"/>
        <v>0</v>
      </c>
      <c r="CL270" s="32">
        <f t="shared" si="153"/>
        <v>0</v>
      </c>
      <c r="CM270" s="32">
        <f t="shared" si="153"/>
        <v>0</v>
      </c>
      <c r="CN270" s="32">
        <f t="shared" si="153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3"/>
        <v>0</v>
      </c>
      <c r="E271" s="919">
        <f t="shared" si="138"/>
        <v>0</v>
      </c>
      <c r="F271" s="920">
        <f t="shared" si="138"/>
        <v>0</v>
      </c>
      <c r="G271" s="921"/>
      <c r="H271" s="922"/>
      <c r="I271" s="923"/>
      <c r="J271" s="922"/>
      <c r="K271" s="923"/>
      <c r="L271" s="922"/>
      <c r="M271" s="923"/>
      <c r="N271" s="922"/>
      <c r="O271" s="923"/>
      <c r="P271" s="922"/>
      <c r="Q271" s="923"/>
      <c r="R271" s="922"/>
      <c r="S271" s="923"/>
      <c r="T271" s="922"/>
      <c r="U271" s="923"/>
      <c r="V271" s="924"/>
      <c r="W271" s="925">
        <v>0</v>
      </c>
      <c r="X271" s="926"/>
      <c r="Y271" s="927"/>
      <c r="Z271" s="723"/>
      <c r="AA271" s="459">
        <v>0</v>
      </c>
      <c r="AB271" s="462">
        <v>0</v>
      </c>
      <c r="AC271" s="462">
        <v>0</v>
      </c>
      <c r="AD271" s="462">
        <v>0</v>
      </c>
      <c r="AE271" s="458">
        <v>0</v>
      </c>
      <c r="AF271" s="160" t="str">
        <f t="shared" si="146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7"/>
        <v/>
      </c>
      <c r="CB271" s="31" t="str">
        <f t="shared" si="148"/>
        <v/>
      </c>
      <c r="CC271" s="31" t="str">
        <f t="shared" si="144"/>
        <v/>
      </c>
      <c r="CD271" s="31" t="str">
        <f t="shared" si="140"/>
        <v/>
      </c>
      <c r="CE271" s="31" t="str">
        <f t="shared" si="149"/>
        <v/>
      </c>
      <c r="CF271" s="31" t="str">
        <f t="shared" si="150"/>
        <v/>
      </c>
      <c r="CG271" s="31" t="str">
        <f t="shared" si="151"/>
        <v/>
      </c>
      <c r="CH271" s="32">
        <f t="shared" si="141"/>
        <v>0</v>
      </c>
      <c r="CI271" s="32">
        <f t="shared" si="152"/>
        <v>0</v>
      </c>
      <c r="CJ271" s="32">
        <f t="shared" si="145"/>
        <v>0</v>
      </c>
      <c r="CK271" s="32">
        <f t="shared" si="142"/>
        <v>0</v>
      </c>
      <c r="CL271" s="32">
        <f t="shared" si="153"/>
        <v>0</v>
      </c>
      <c r="CM271" s="32">
        <f t="shared" si="153"/>
        <v>0</v>
      </c>
      <c r="CN271" s="32">
        <f t="shared" si="153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3"/>
        <v>0</v>
      </c>
      <c r="E272" s="919">
        <f t="shared" si="138"/>
        <v>0</v>
      </c>
      <c r="F272" s="920">
        <f t="shared" si="138"/>
        <v>0</v>
      </c>
      <c r="G272" s="921"/>
      <c r="H272" s="922"/>
      <c r="I272" s="923"/>
      <c r="J272" s="922"/>
      <c r="K272" s="923"/>
      <c r="L272" s="922"/>
      <c r="M272" s="923"/>
      <c r="N272" s="922"/>
      <c r="O272" s="923"/>
      <c r="P272" s="922"/>
      <c r="Q272" s="923"/>
      <c r="R272" s="922"/>
      <c r="S272" s="923"/>
      <c r="T272" s="922"/>
      <c r="U272" s="923"/>
      <c r="V272" s="924"/>
      <c r="W272" s="925">
        <v>0</v>
      </c>
      <c r="X272" s="926"/>
      <c r="Y272" s="927"/>
      <c r="Z272" s="723"/>
      <c r="AA272" s="459">
        <v>0</v>
      </c>
      <c r="AB272" s="462">
        <v>0</v>
      </c>
      <c r="AC272" s="462">
        <v>0</v>
      </c>
      <c r="AD272" s="462">
        <v>0</v>
      </c>
      <c r="AE272" s="458">
        <v>0</v>
      </c>
      <c r="AF272" s="160" t="str">
        <f t="shared" si="146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7"/>
        <v/>
      </c>
      <c r="CB272" s="31" t="str">
        <f t="shared" si="148"/>
        <v/>
      </c>
      <c r="CC272" s="31" t="str">
        <f t="shared" si="144"/>
        <v/>
      </c>
      <c r="CD272" s="31" t="str">
        <f t="shared" si="140"/>
        <v/>
      </c>
      <c r="CE272" s="31" t="str">
        <f t="shared" si="149"/>
        <v/>
      </c>
      <c r="CF272" s="31" t="str">
        <f t="shared" si="150"/>
        <v/>
      </c>
      <c r="CG272" s="31" t="str">
        <f t="shared" si="151"/>
        <v/>
      </c>
      <c r="CH272" s="32">
        <f t="shared" si="141"/>
        <v>0</v>
      </c>
      <c r="CI272" s="32">
        <f t="shared" si="152"/>
        <v>0</v>
      </c>
      <c r="CJ272" s="32">
        <f t="shared" si="145"/>
        <v>0</v>
      </c>
      <c r="CK272" s="32">
        <f t="shared" si="142"/>
        <v>0</v>
      </c>
      <c r="CL272" s="32">
        <f t="shared" si="153"/>
        <v>0</v>
      </c>
      <c r="CM272" s="32">
        <f t="shared" si="153"/>
        <v>0</v>
      </c>
      <c r="CN272" s="32">
        <f t="shared" si="153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3"/>
        <v>0</v>
      </c>
      <c r="E273" s="919">
        <f t="shared" si="138"/>
        <v>0</v>
      </c>
      <c r="F273" s="920">
        <f t="shared" si="138"/>
        <v>0</v>
      </c>
      <c r="G273" s="928"/>
      <c r="H273" s="929"/>
      <c r="I273" s="930"/>
      <c r="J273" s="929"/>
      <c r="K273" s="930"/>
      <c r="L273" s="929"/>
      <c r="M273" s="930"/>
      <c r="N273" s="929"/>
      <c r="O273" s="930"/>
      <c r="P273" s="929"/>
      <c r="Q273" s="930"/>
      <c r="R273" s="929"/>
      <c r="S273" s="930"/>
      <c r="T273" s="929"/>
      <c r="U273" s="930"/>
      <c r="V273" s="931"/>
      <c r="W273" s="932">
        <v>0</v>
      </c>
      <c r="X273" s="933"/>
      <c r="Y273" s="927"/>
      <c r="Z273" s="723"/>
      <c r="AA273" s="932">
        <v>0</v>
      </c>
      <c r="AB273" s="933">
        <v>0</v>
      </c>
      <c r="AC273" s="933">
        <v>0</v>
      </c>
      <c r="AD273" s="933">
        <v>0</v>
      </c>
      <c r="AE273" s="934">
        <v>0</v>
      </c>
      <c r="AF273" s="160" t="str">
        <f t="shared" si="146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7"/>
        <v/>
      </c>
      <c r="CB273" s="31" t="str">
        <f t="shared" si="148"/>
        <v/>
      </c>
      <c r="CC273" s="31" t="str">
        <f t="shared" si="144"/>
        <v/>
      </c>
      <c r="CD273" s="31" t="str">
        <f t="shared" si="140"/>
        <v/>
      </c>
      <c r="CE273" s="31" t="str">
        <f t="shared" si="149"/>
        <v/>
      </c>
      <c r="CF273" s="31" t="str">
        <f t="shared" si="150"/>
        <v/>
      </c>
      <c r="CG273" s="31" t="str">
        <f t="shared" si="151"/>
        <v/>
      </c>
      <c r="CH273" s="32">
        <f t="shared" si="141"/>
        <v>0</v>
      </c>
      <c r="CI273" s="32">
        <f t="shared" si="152"/>
        <v>0</v>
      </c>
      <c r="CJ273" s="32">
        <f t="shared" si="145"/>
        <v>0</v>
      </c>
      <c r="CK273" s="32">
        <f t="shared" si="142"/>
        <v>0</v>
      </c>
      <c r="CL273" s="32">
        <f t="shared" si="153"/>
        <v>0</v>
      </c>
      <c r="CM273" s="32">
        <f t="shared" si="153"/>
        <v>0</v>
      </c>
      <c r="CN273" s="32">
        <f t="shared" si="153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3"/>
        <v>0</v>
      </c>
      <c r="E274" s="935">
        <f t="shared" si="138"/>
        <v>0</v>
      </c>
      <c r="F274" s="936">
        <f t="shared" si="138"/>
        <v>0</v>
      </c>
      <c r="G274" s="937"/>
      <c r="H274" s="938"/>
      <c r="I274" s="939"/>
      <c r="J274" s="938"/>
      <c r="K274" s="939"/>
      <c r="L274" s="938"/>
      <c r="M274" s="939"/>
      <c r="N274" s="938"/>
      <c r="O274" s="939"/>
      <c r="P274" s="938"/>
      <c r="Q274" s="939"/>
      <c r="R274" s="938"/>
      <c r="S274" s="939"/>
      <c r="T274" s="938"/>
      <c r="U274" s="937"/>
      <c r="V274" s="940"/>
      <c r="W274" s="539">
        <v>0</v>
      </c>
      <c r="X274" s="540"/>
      <c r="Y274" s="941"/>
      <c r="Z274" s="542"/>
      <c r="AA274" s="539">
        <v>0</v>
      </c>
      <c r="AB274" s="540">
        <v>0</v>
      </c>
      <c r="AC274" s="540">
        <v>0</v>
      </c>
      <c r="AD274" s="540">
        <v>0</v>
      </c>
      <c r="AE274" s="543">
        <v>0</v>
      </c>
      <c r="AF274" s="160" t="str">
        <f t="shared" si="146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7"/>
        <v/>
      </c>
      <c r="CB274" s="31" t="str">
        <f t="shared" si="148"/>
        <v/>
      </c>
      <c r="CC274" s="31" t="str">
        <f t="shared" si="144"/>
        <v/>
      </c>
      <c r="CD274" s="31" t="str">
        <f t="shared" si="140"/>
        <v/>
      </c>
      <c r="CE274" s="31" t="str">
        <f t="shared" si="149"/>
        <v/>
      </c>
      <c r="CF274" s="31" t="str">
        <f t="shared" si="150"/>
        <v/>
      </c>
      <c r="CG274" s="31" t="str">
        <f t="shared" si="151"/>
        <v/>
      </c>
      <c r="CH274" s="32">
        <f t="shared" si="141"/>
        <v>0</v>
      </c>
      <c r="CI274" s="32">
        <f t="shared" si="152"/>
        <v>0</v>
      </c>
      <c r="CJ274" s="32">
        <f t="shared" si="145"/>
        <v>0</v>
      </c>
      <c r="CK274" s="32">
        <f t="shared" si="142"/>
        <v>0</v>
      </c>
      <c r="CL274" s="32">
        <f t="shared" si="153"/>
        <v>0</v>
      </c>
      <c r="CM274" s="32">
        <f t="shared" si="153"/>
        <v>0</v>
      </c>
      <c r="CN274" s="32">
        <f t="shared" si="153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211</v>
      </c>
      <c r="E275" s="544">
        <f t="shared" si="138"/>
        <v>79</v>
      </c>
      <c r="F275" s="545">
        <f t="shared" si="138"/>
        <v>132</v>
      </c>
      <c r="G275" s="445">
        <f>+G205+G210+G215+G220+G225+G230+G235+G240+G260+G265+G270</f>
        <v>14</v>
      </c>
      <c r="H275" s="545">
        <f t="shared" ref="H275:P278" si="154">+H205+H210+H215+H220+H225+H230+H235+H240+H260+H265+H270</f>
        <v>9</v>
      </c>
      <c r="I275" s="546">
        <f t="shared" si="154"/>
        <v>1</v>
      </c>
      <c r="J275" s="545">
        <f t="shared" si="154"/>
        <v>4</v>
      </c>
      <c r="K275" s="546">
        <f t="shared" si="154"/>
        <v>1</v>
      </c>
      <c r="L275" s="545">
        <f t="shared" si="154"/>
        <v>5</v>
      </c>
      <c r="M275" s="546">
        <f t="shared" si="154"/>
        <v>1</v>
      </c>
      <c r="N275" s="545">
        <f t="shared" si="154"/>
        <v>1</v>
      </c>
      <c r="O275" s="546">
        <f t="shared" si="154"/>
        <v>6</v>
      </c>
      <c r="P275" s="545">
        <f>+P205+P210+P215+P220+P225+P230+P235+P240+P260+P265+P270</f>
        <v>11</v>
      </c>
      <c r="Q275" s="445">
        <f t="shared" ref="Q275:V278" si="155">+Q205+Q210+Q215+Q220+Q225+Q230+Q235+Q240+Q245+Q250+Q255+Q260+Q265+Q270</f>
        <v>18</v>
      </c>
      <c r="R275" s="547">
        <f t="shared" si="155"/>
        <v>12</v>
      </c>
      <c r="S275" s="445">
        <f t="shared" si="155"/>
        <v>33</v>
      </c>
      <c r="T275" s="547">
        <f t="shared" si="155"/>
        <v>83</v>
      </c>
      <c r="U275" s="445">
        <f t="shared" si="155"/>
        <v>5</v>
      </c>
      <c r="V275" s="548">
        <f t="shared" si="155"/>
        <v>7</v>
      </c>
      <c r="W275" s="546">
        <f>+W205+W210+W215+W220+W225+W240+W245+W250+W255+W260+W265+W270</f>
        <v>8</v>
      </c>
      <c r="X275" s="544">
        <f>+X205+X210+X215+X225+X240+X245+X250+X255+X260+X265+X270</f>
        <v>1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6">+AA205+AA210+AA215+AA220+AA225+AA230+AA235+AA240+AA245+AA250+AA255+AA260+AA265+AA270</f>
        <v>0</v>
      </c>
      <c r="AB275" s="544">
        <f t="shared" si="156"/>
        <v>0</v>
      </c>
      <c r="AC275" s="546">
        <f t="shared" si="156"/>
        <v>0</v>
      </c>
      <c r="AD275" s="546">
        <f t="shared" si="156"/>
        <v>0</v>
      </c>
      <c r="AE275" s="545">
        <f t="shared" si="156"/>
        <v>0</v>
      </c>
      <c r="AF275" s="160" t="str">
        <f t="shared" si="146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7"/>
        <v/>
      </c>
      <c r="CB275" s="31" t="str">
        <f t="shared" si="148"/>
        <v/>
      </c>
      <c r="CC275" s="31" t="str">
        <f t="shared" si="144"/>
        <v/>
      </c>
      <c r="CD275" s="31" t="str">
        <f t="shared" si="140"/>
        <v/>
      </c>
      <c r="CE275" s="31" t="str">
        <f t="shared" si="149"/>
        <v/>
      </c>
      <c r="CF275" s="31" t="str">
        <f t="shared" si="150"/>
        <v/>
      </c>
      <c r="CG275" s="31" t="str">
        <f t="shared" si="151"/>
        <v/>
      </c>
      <c r="CH275" s="32">
        <f t="shared" si="141"/>
        <v>0</v>
      </c>
      <c r="CI275" s="32">
        <f t="shared" si="152"/>
        <v>0</v>
      </c>
      <c r="CJ275" s="32">
        <f t="shared" si="145"/>
        <v>0</v>
      </c>
      <c r="CK275" s="32">
        <f t="shared" si="142"/>
        <v>0</v>
      </c>
      <c r="CL275" s="32">
        <f t="shared" si="153"/>
        <v>0</v>
      </c>
      <c r="CM275" s="32">
        <f t="shared" si="153"/>
        <v>0</v>
      </c>
      <c r="CN275" s="32">
        <f t="shared" si="153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811</v>
      </c>
      <c r="E276" s="549">
        <f t="shared" si="138"/>
        <v>349</v>
      </c>
      <c r="F276" s="550">
        <f t="shared" si="138"/>
        <v>462</v>
      </c>
      <c r="G276" s="454">
        <f>+G206+G211+G216+G221+G226+G231+G236+G241+G261+G266+G271</f>
        <v>26</v>
      </c>
      <c r="H276" s="550">
        <f t="shared" si="154"/>
        <v>15</v>
      </c>
      <c r="I276" s="551">
        <f t="shared" si="154"/>
        <v>8</v>
      </c>
      <c r="J276" s="550">
        <f t="shared" si="154"/>
        <v>9</v>
      </c>
      <c r="K276" s="551">
        <f t="shared" si="154"/>
        <v>4</v>
      </c>
      <c r="L276" s="550">
        <f t="shared" si="154"/>
        <v>8</v>
      </c>
      <c r="M276" s="551">
        <f t="shared" si="154"/>
        <v>9</v>
      </c>
      <c r="N276" s="550">
        <f t="shared" si="154"/>
        <v>8</v>
      </c>
      <c r="O276" s="551">
        <f t="shared" si="154"/>
        <v>82</v>
      </c>
      <c r="P276" s="550">
        <f t="shared" si="154"/>
        <v>87</v>
      </c>
      <c r="Q276" s="454">
        <f t="shared" si="155"/>
        <v>108</v>
      </c>
      <c r="R276" s="552">
        <f t="shared" si="155"/>
        <v>129</v>
      </c>
      <c r="S276" s="454">
        <f t="shared" si="155"/>
        <v>88</v>
      </c>
      <c r="T276" s="552">
        <f t="shared" si="155"/>
        <v>167</v>
      </c>
      <c r="U276" s="454">
        <f t="shared" si="155"/>
        <v>24</v>
      </c>
      <c r="V276" s="553">
        <f t="shared" si="155"/>
        <v>39</v>
      </c>
      <c r="W276" s="551">
        <f>+W206+W211+W216+W221+W226+W241+W246+W251+W256+W261+W266+W271</f>
        <v>16</v>
      </c>
      <c r="X276" s="549">
        <f>+X206+X211+X216+X226+X241+X246+X251+X256+X261+X266+X271</f>
        <v>0</v>
      </c>
      <c r="Y276" s="554"/>
      <c r="Z276" s="555"/>
      <c r="AA276" s="551">
        <f t="shared" si="156"/>
        <v>0</v>
      </c>
      <c r="AB276" s="549">
        <f t="shared" si="156"/>
        <v>0</v>
      </c>
      <c r="AC276" s="551">
        <f t="shared" si="156"/>
        <v>0</v>
      </c>
      <c r="AD276" s="551">
        <f t="shared" si="156"/>
        <v>0</v>
      </c>
      <c r="AE276" s="550">
        <f t="shared" si="156"/>
        <v>0</v>
      </c>
      <c r="AF276" s="160" t="str">
        <f t="shared" si="146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7"/>
        <v/>
      </c>
      <c r="CB276" s="31" t="str">
        <f t="shared" si="148"/>
        <v/>
      </c>
      <c r="CC276" s="31" t="str">
        <f t="shared" si="144"/>
        <v/>
      </c>
      <c r="CD276" s="31" t="str">
        <f t="shared" si="140"/>
        <v/>
      </c>
      <c r="CE276" s="31" t="str">
        <f t="shared" si="149"/>
        <v/>
      </c>
      <c r="CF276" s="31" t="str">
        <f t="shared" si="150"/>
        <v/>
      </c>
      <c r="CG276" s="31" t="str">
        <f t="shared" si="151"/>
        <v/>
      </c>
      <c r="CH276" s="32">
        <f t="shared" si="141"/>
        <v>0</v>
      </c>
      <c r="CI276" s="32">
        <f t="shared" si="152"/>
        <v>0</v>
      </c>
      <c r="CJ276" s="32">
        <f t="shared" si="145"/>
        <v>0</v>
      </c>
      <c r="CK276" s="32">
        <f t="shared" si="142"/>
        <v>0</v>
      </c>
      <c r="CL276" s="32">
        <f t="shared" si="153"/>
        <v>0</v>
      </c>
      <c r="CM276" s="32">
        <f t="shared" si="153"/>
        <v>0</v>
      </c>
      <c r="CN276" s="32">
        <f t="shared" si="153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221</v>
      </c>
      <c r="E277" s="549">
        <f t="shared" si="138"/>
        <v>78</v>
      </c>
      <c r="F277" s="550">
        <f t="shared" si="138"/>
        <v>143</v>
      </c>
      <c r="G277" s="454">
        <f>+G207+G212+G217+G222+G227+G232+G237+G242+G262+G267+G272</f>
        <v>15</v>
      </c>
      <c r="H277" s="550">
        <f t="shared" si="154"/>
        <v>12</v>
      </c>
      <c r="I277" s="551">
        <f t="shared" si="154"/>
        <v>3</v>
      </c>
      <c r="J277" s="550">
        <f t="shared" si="154"/>
        <v>2</v>
      </c>
      <c r="K277" s="551">
        <f t="shared" si="154"/>
        <v>1</v>
      </c>
      <c r="L277" s="550">
        <f t="shared" si="154"/>
        <v>8</v>
      </c>
      <c r="M277" s="551">
        <f t="shared" si="154"/>
        <v>2</v>
      </c>
      <c r="N277" s="550">
        <f t="shared" si="154"/>
        <v>0</v>
      </c>
      <c r="O277" s="551">
        <f t="shared" si="154"/>
        <v>4</v>
      </c>
      <c r="P277" s="550">
        <f t="shared" si="154"/>
        <v>8</v>
      </c>
      <c r="Q277" s="454">
        <f t="shared" si="155"/>
        <v>12</v>
      </c>
      <c r="R277" s="552">
        <f t="shared" si="155"/>
        <v>5</v>
      </c>
      <c r="S277" s="454">
        <f t="shared" si="155"/>
        <v>31</v>
      </c>
      <c r="T277" s="552">
        <f t="shared" si="155"/>
        <v>96</v>
      </c>
      <c r="U277" s="454">
        <f t="shared" si="155"/>
        <v>10</v>
      </c>
      <c r="V277" s="553">
        <f t="shared" si="155"/>
        <v>12</v>
      </c>
      <c r="W277" s="551">
        <f>+W207+W212+W217+W222+W227+W242+W247+W252+W257+W262+W267+W272</f>
        <v>8</v>
      </c>
      <c r="X277" s="549">
        <f>+X207+X212+X217+X227+X242+X247+X252+X257+X262+X267+X272</f>
        <v>1</v>
      </c>
      <c r="Y277" s="554"/>
      <c r="Z277" s="555"/>
      <c r="AA277" s="551">
        <f t="shared" si="156"/>
        <v>0</v>
      </c>
      <c r="AB277" s="549">
        <f t="shared" si="156"/>
        <v>0</v>
      </c>
      <c r="AC277" s="551">
        <f t="shared" si="156"/>
        <v>0</v>
      </c>
      <c r="AD277" s="551">
        <f t="shared" si="156"/>
        <v>0</v>
      </c>
      <c r="AE277" s="550">
        <f t="shared" si="156"/>
        <v>0</v>
      </c>
      <c r="AF277" s="160" t="str">
        <f t="shared" si="146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7"/>
        <v/>
      </c>
      <c r="CB277" s="31" t="str">
        <f t="shared" si="148"/>
        <v/>
      </c>
      <c r="CC277" s="31" t="str">
        <f t="shared" si="144"/>
        <v/>
      </c>
      <c r="CD277" s="31" t="str">
        <f t="shared" si="140"/>
        <v/>
      </c>
      <c r="CE277" s="31" t="str">
        <f t="shared" si="149"/>
        <v/>
      </c>
      <c r="CF277" s="31" t="str">
        <f t="shared" si="150"/>
        <v/>
      </c>
      <c r="CG277" s="31" t="str">
        <f t="shared" si="151"/>
        <v/>
      </c>
      <c r="CH277" s="32">
        <f t="shared" si="141"/>
        <v>0</v>
      </c>
      <c r="CI277" s="32">
        <f t="shared" si="152"/>
        <v>0</v>
      </c>
      <c r="CJ277" s="32">
        <f t="shared" si="145"/>
        <v>0</v>
      </c>
      <c r="CK277" s="32">
        <f t="shared" si="142"/>
        <v>0</v>
      </c>
      <c r="CL277" s="32">
        <f t="shared" si="153"/>
        <v>0</v>
      </c>
      <c r="CM277" s="32">
        <f t="shared" si="153"/>
        <v>0</v>
      </c>
      <c r="CN277" s="32">
        <f t="shared" si="153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176</v>
      </c>
      <c r="E278" s="549">
        <f t="shared" si="138"/>
        <v>59</v>
      </c>
      <c r="F278" s="550">
        <f t="shared" si="138"/>
        <v>117</v>
      </c>
      <c r="G278" s="454">
        <f>+G208+G213+G218+G223+G228+G233+G238+G243+G263+G268+G273</f>
        <v>7</v>
      </c>
      <c r="H278" s="550">
        <f t="shared" si="154"/>
        <v>3</v>
      </c>
      <c r="I278" s="551">
        <f t="shared" si="154"/>
        <v>1</v>
      </c>
      <c r="J278" s="550">
        <f t="shared" si="154"/>
        <v>1</v>
      </c>
      <c r="K278" s="551">
        <f t="shared" si="154"/>
        <v>1</v>
      </c>
      <c r="L278" s="550">
        <f t="shared" si="154"/>
        <v>1</v>
      </c>
      <c r="M278" s="551">
        <f t="shared" si="154"/>
        <v>0</v>
      </c>
      <c r="N278" s="550">
        <f t="shared" si="154"/>
        <v>1</v>
      </c>
      <c r="O278" s="551">
        <f t="shared" si="154"/>
        <v>11</v>
      </c>
      <c r="P278" s="550">
        <f t="shared" si="154"/>
        <v>3</v>
      </c>
      <c r="Q278" s="454">
        <f t="shared" si="155"/>
        <v>12</v>
      </c>
      <c r="R278" s="552">
        <f t="shared" si="155"/>
        <v>15</v>
      </c>
      <c r="S278" s="454">
        <f t="shared" si="155"/>
        <v>20</v>
      </c>
      <c r="T278" s="552">
        <f t="shared" si="155"/>
        <v>77</v>
      </c>
      <c r="U278" s="454">
        <f t="shared" si="155"/>
        <v>7</v>
      </c>
      <c r="V278" s="553">
        <f t="shared" si="155"/>
        <v>16</v>
      </c>
      <c r="W278" s="551">
        <f>+W208+W213+W218+W223+W228+W243+W248+W253+W258+W263+W268+W273</f>
        <v>7</v>
      </c>
      <c r="X278" s="549">
        <f>+X208+X213+X218+X228+X243+X248+X253+X258+X263+X268+X273</f>
        <v>0</v>
      </c>
      <c r="Y278" s="554"/>
      <c r="Z278" s="555"/>
      <c r="AA278" s="551">
        <f t="shared" si="156"/>
        <v>0</v>
      </c>
      <c r="AB278" s="549">
        <f t="shared" si="156"/>
        <v>0</v>
      </c>
      <c r="AC278" s="551">
        <f t="shared" si="156"/>
        <v>0</v>
      </c>
      <c r="AD278" s="551">
        <f t="shared" si="156"/>
        <v>0</v>
      </c>
      <c r="AE278" s="550">
        <f t="shared" si="156"/>
        <v>0</v>
      </c>
      <c r="AF278" s="160" t="str">
        <f t="shared" si="146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7"/>
        <v/>
      </c>
      <c r="CB278" s="31" t="str">
        <f t="shared" si="148"/>
        <v/>
      </c>
      <c r="CC278" s="31" t="str">
        <f t="shared" si="144"/>
        <v/>
      </c>
      <c r="CD278" s="31" t="str">
        <f t="shared" si="140"/>
        <v/>
      </c>
      <c r="CE278" s="31" t="str">
        <f t="shared" si="149"/>
        <v/>
      </c>
      <c r="CF278" s="31" t="str">
        <f t="shared" si="150"/>
        <v/>
      </c>
      <c r="CG278" s="31" t="str">
        <f t="shared" si="151"/>
        <v/>
      </c>
      <c r="CH278" s="32">
        <f t="shared" si="141"/>
        <v>0</v>
      </c>
      <c r="CI278" s="32">
        <f t="shared" si="152"/>
        <v>0</v>
      </c>
      <c r="CJ278" s="32">
        <f t="shared" si="145"/>
        <v>0</v>
      </c>
      <c r="CK278" s="32">
        <f t="shared" si="142"/>
        <v>0</v>
      </c>
      <c r="CL278" s="32">
        <f t="shared" si="153"/>
        <v>0</v>
      </c>
      <c r="CM278" s="32">
        <f t="shared" si="153"/>
        <v>0</v>
      </c>
      <c r="CN278" s="32">
        <f t="shared" si="153"/>
        <v>0</v>
      </c>
    </row>
    <row r="279" spans="1:92" ht="16.350000000000001" customHeight="1" x14ac:dyDescent="0.2">
      <c r="A279" s="2536"/>
      <c r="B279" s="2365" t="s">
        <v>246</v>
      </c>
      <c r="C279" s="2365"/>
      <c r="D279" s="471">
        <f>SUM(E279+F279)</f>
        <v>0</v>
      </c>
      <c r="E279" s="556">
        <f t="shared" si="138"/>
        <v>0</v>
      </c>
      <c r="F279" s="557">
        <f t="shared" si="138"/>
        <v>0</v>
      </c>
      <c r="G279" s="695">
        <f>SUM(G209+G214+G219+G224+G229+G234+G239+G244+G264+G269+G274)</f>
        <v>0</v>
      </c>
      <c r="H279" s="942">
        <f t="shared" ref="H279:P279" si="157">SUM(H209+H214+H219+H224+H229+H234+H239+H244+H264+H269+H274)</f>
        <v>0</v>
      </c>
      <c r="I279" s="695">
        <f t="shared" si="157"/>
        <v>0</v>
      </c>
      <c r="J279" s="942">
        <f t="shared" si="157"/>
        <v>0</v>
      </c>
      <c r="K279" s="695">
        <f t="shared" si="157"/>
        <v>0</v>
      </c>
      <c r="L279" s="942">
        <f t="shared" si="157"/>
        <v>0</v>
      </c>
      <c r="M279" s="695">
        <f t="shared" si="157"/>
        <v>0</v>
      </c>
      <c r="N279" s="942">
        <f>SUM(N209+N214+N219+N224+N229+N234+N239+N244+N264+N269+N274)</f>
        <v>0</v>
      </c>
      <c r="O279" s="695">
        <f t="shared" si="157"/>
        <v>0</v>
      </c>
      <c r="P279" s="942">
        <f t="shared" si="157"/>
        <v>0</v>
      </c>
      <c r="Q279" s="756">
        <f t="shared" ref="Q279:V279" si="158">SUM(Q209+Q214+Q219+Q224+Q229+Q234+Q239+Q244+Q249+Q254+Q259+Q264+Q269+Q274)</f>
        <v>0</v>
      </c>
      <c r="R279" s="696">
        <f t="shared" si="158"/>
        <v>0</v>
      </c>
      <c r="S279" s="756">
        <f t="shared" si="158"/>
        <v>0</v>
      </c>
      <c r="T279" s="696">
        <f t="shared" si="158"/>
        <v>0</v>
      </c>
      <c r="U279" s="756">
        <f t="shared" si="158"/>
        <v>0</v>
      </c>
      <c r="V279" s="943">
        <f t="shared" si="158"/>
        <v>0</v>
      </c>
      <c r="W279" s="695">
        <f>SUM(W209+W213+W218+W228+W243+W248+W253+W263+W268+W274)</f>
        <v>7</v>
      </c>
      <c r="X279" s="944">
        <f>SUM(X209+X213+X218+X228+X243+X248+X253+X263+X268+X274)</f>
        <v>0</v>
      </c>
      <c r="Y279" s="697"/>
      <c r="Z279" s="945"/>
      <c r="AA279" s="695">
        <f t="shared" ref="AA279:AE279" si="159">SUM(AA209+AA214+AA219+AA224+AA229+AA234+AA239+AA244+AA249+AA254+AA259+AA264+AA269+AA274)</f>
        <v>0</v>
      </c>
      <c r="AB279" s="944">
        <f t="shared" si="159"/>
        <v>0</v>
      </c>
      <c r="AC279" s="695">
        <f t="shared" si="159"/>
        <v>0</v>
      </c>
      <c r="AD279" s="695">
        <f t="shared" si="159"/>
        <v>0</v>
      </c>
      <c r="AE279" s="942">
        <f t="shared" si="159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525" t="s">
        <v>31</v>
      </c>
      <c r="B281" s="2340"/>
      <c r="C281" s="2341"/>
      <c r="D281" s="2529" t="s">
        <v>4</v>
      </c>
      <c r="E281" s="2349"/>
      <c r="F281" s="2350"/>
      <c r="G281" s="2516" t="s">
        <v>56</v>
      </c>
      <c r="H281" s="2533"/>
      <c r="I281" s="2533"/>
      <c r="J281" s="2533"/>
      <c r="K281" s="2533"/>
      <c r="L281" s="2533"/>
      <c r="M281" s="2533"/>
      <c r="N281" s="2534"/>
      <c r="O281" s="2356" t="s">
        <v>6</v>
      </c>
      <c r="P281" s="2514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530"/>
      <c r="E282" s="2531"/>
      <c r="F282" s="2532"/>
      <c r="G282" s="2514" t="s">
        <v>222</v>
      </c>
      <c r="H282" s="2514" t="s">
        <v>17</v>
      </c>
      <c r="I282" s="2514" t="s">
        <v>234</v>
      </c>
      <c r="J282" s="2514" t="s">
        <v>57</v>
      </c>
      <c r="K282" s="2514" t="s">
        <v>235</v>
      </c>
      <c r="L282" s="2514" t="s">
        <v>256</v>
      </c>
      <c r="M282" s="2514" t="s">
        <v>21</v>
      </c>
      <c r="N282" s="2520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526"/>
      <c r="B283" s="2527"/>
      <c r="C283" s="2528"/>
      <c r="D283" s="772" t="s">
        <v>23</v>
      </c>
      <c r="E283" s="772" t="s">
        <v>24</v>
      </c>
      <c r="F283" s="775" t="s">
        <v>25</v>
      </c>
      <c r="G283" s="2515"/>
      <c r="H283" s="2515"/>
      <c r="I283" s="2515"/>
      <c r="J283" s="2515"/>
      <c r="K283" s="2515"/>
      <c r="L283" s="2515"/>
      <c r="M283" s="2515"/>
      <c r="N283" s="2521"/>
      <c r="O283" s="2535"/>
      <c r="P283" s="2515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522" t="s">
        <v>38</v>
      </c>
      <c r="B284" s="2523"/>
      <c r="C284" s="2524"/>
      <c r="D284" s="803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946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0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1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0"/>
        <v/>
      </c>
      <c r="CB285" s="31" t="str">
        <f t="shared" ref="CB285:CB288" si="162">IF(CI285=1,"* Las actividades de 60 años NO DEBE ser mayor que el de 20-64 Años. ","")</f>
        <v/>
      </c>
      <c r="CC285" s="31" t="str">
        <f t="shared" ref="CC285:CC288" si="163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4">IF(D285&lt;&gt;(E285+F285),1,0)</f>
        <v>0</v>
      </c>
      <c r="CI285" s="32">
        <f t="shared" ref="CI285:CI288" si="165">IF(M285&lt;P285,1,0)</f>
        <v>0</v>
      </c>
      <c r="CJ285" s="32">
        <f t="shared" ref="CJ285:CJ288" si="166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1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0"/>
        <v/>
      </c>
      <c r="CB286" s="31" t="str">
        <f t="shared" si="162"/>
        <v/>
      </c>
      <c r="CC286" s="31" t="str">
        <f t="shared" si="163"/>
        <v/>
      </c>
      <c r="CH286" s="32">
        <f t="shared" si="164"/>
        <v>0</v>
      </c>
      <c r="CI286" s="32">
        <f t="shared" si="165"/>
        <v>0</v>
      </c>
      <c r="CJ286" s="32">
        <f t="shared" si="166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1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0"/>
        <v/>
      </c>
      <c r="CB287" s="31" t="str">
        <f t="shared" si="162"/>
        <v/>
      </c>
      <c r="CC287" s="31" t="str">
        <f t="shared" si="163"/>
        <v/>
      </c>
      <c r="CH287" s="32">
        <f t="shared" si="164"/>
        <v>0</v>
      </c>
      <c r="CI287" s="32">
        <f t="shared" si="165"/>
        <v>0</v>
      </c>
      <c r="CJ287" s="32">
        <f t="shared" si="166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1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2"/>
        <v/>
      </c>
      <c r="CC288" s="31" t="str">
        <f t="shared" si="163"/>
        <v/>
      </c>
      <c r="CH288" s="32"/>
      <c r="CI288" s="32">
        <f t="shared" si="165"/>
        <v>0</v>
      </c>
      <c r="CJ288" s="32">
        <f t="shared" si="166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947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514" t="s">
        <v>238</v>
      </c>
      <c r="B290" s="2514" t="s">
        <v>262</v>
      </c>
      <c r="C290" s="2514" t="s">
        <v>263</v>
      </c>
      <c r="D290" s="2514" t="s">
        <v>264</v>
      </c>
      <c r="E290" s="2514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515"/>
      <c r="B293" s="2515"/>
      <c r="C293" s="2515"/>
      <c r="D293" s="2515"/>
      <c r="E293" s="2515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948" t="s">
        <v>266</v>
      </c>
      <c r="B294" s="804"/>
      <c r="C294" s="725"/>
      <c r="D294" s="949">
        <f>SUM(D295:D297)</f>
        <v>0</v>
      </c>
      <c r="E294" s="949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805"/>
      <c r="C295" s="727"/>
      <c r="D295" s="806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699"/>
      <c r="C298" s="699"/>
      <c r="D298" s="700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516" t="s">
        <v>271</v>
      </c>
      <c r="B299" s="2517"/>
      <c r="C299" s="950" t="s">
        <v>272</v>
      </c>
      <c r="D299" s="950" t="s">
        <v>273</v>
      </c>
      <c r="E299" s="950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518" t="s">
        <v>80</v>
      </c>
      <c r="B300" s="2519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2658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activeCell="E80" sqref="E80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",[3]NOMBRE!B2," - ","( ",[3]NOMBRE!C2,[3]NOMBRE!D2,[3]NOMBRE!E2,[3]NOMBRE!F2,[3]NOMBRE!G2,"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",[3]NOMBRE!B3," - ","( ",[3]NOMBRE!C3,[3]NOMBRE!D3,[3]NOMBRE!E3,[3]NOMBRE!F3,[3]NOMBRE!G3,[3]NOMBRE!H3,"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",[3]NOMBRE!B6," - ","( ",[3]NOMBRE!C6,[3]NOMBRE!D6," )")</f>
        <v>MES: FEBRERO - ( 02 )</v>
      </c>
      <c r="BU4" s="3"/>
      <c r="BV4" s="3"/>
      <c r="BW4" s="3"/>
    </row>
    <row r="5" spans="1:98" ht="16.350000000000001" customHeight="1" x14ac:dyDescent="0.2">
      <c r="A5" s="1" t="str">
        <f>CONCATENATE("AÑO: ",[3]NOMBRE!B7)</f>
        <v>AÑO: 2020</v>
      </c>
      <c r="BU5" s="3"/>
      <c r="BV5" s="3"/>
      <c r="BW5" s="3"/>
    </row>
    <row r="6" spans="1:98" s="76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771"/>
      <c r="R6" s="771"/>
      <c r="S6" s="771"/>
      <c r="T6" s="771"/>
      <c r="U6" s="771"/>
      <c r="V6" s="771"/>
      <c r="W6" s="771"/>
      <c r="X6" s="771"/>
      <c r="Y6" s="771"/>
      <c r="Z6" s="771"/>
      <c r="AA6" s="771"/>
      <c r="AB6" s="771"/>
      <c r="AC6" s="771"/>
      <c r="AD6" s="771"/>
      <c r="AE6" s="771"/>
      <c r="AF6" s="771"/>
      <c r="AG6" s="771"/>
      <c r="AH6" s="771"/>
      <c r="AI6" s="771"/>
      <c r="AJ6" s="771"/>
      <c r="AK6" s="771"/>
      <c r="AL6" s="771"/>
      <c r="AM6" s="771"/>
      <c r="AN6" s="771"/>
      <c r="AO6" s="771"/>
      <c r="AP6" s="771"/>
      <c r="AQ6" s="771"/>
      <c r="AR6" s="771"/>
      <c r="AS6" s="771"/>
      <c r="AT6" s="771"/>
      <c r="AU6" s="771"/>
      <c r="AV6" s="77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769"/>
      <c r="H8" s="13"/>
      <c r="I8" s="13"/>
      <c r="J8" s="13"/>
      <c r="K8" s="13"/>
      <c r="L8" s="13"/>
      <c r="M8" s="13"/>
      <c r="N8" s="13"/>
      <c r="O8" s="13"/>
      <c r="P8" s="76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661" t="s">
        <v>4</v>
      </c>
      <c r="E9" s="2426"/>
      <c r="F9" s="2356"/>
      <c r="G9" s="2516" t="s">
        <v>5</v>
      </c>
      <c r="H9" s="2533"/>
      <c r="I9" s="2533"/>
      <c r="J9" s="2533"/>
      <c r="K9" s="2533"/>
      <c r="L9" s="2533"/>
      <c r="M9" s="2533"/>
      <c r="N9" s="2533"/>
      <c r="O9" s="2533"/>
      <c r="P9" s="2533"/>
      <c r="Q9" s="2533"/>
      <c r="R9" s="2533"/>
      <c r="S9" s="2533"/>
      <c r="T9" s="2533"/>
      <c r="U9" s="2533"/>
      <c r="V9" s="2533"/>
      <c r="W9" s="2533"/>
      <c r="X9" s="2533"/>
      <c r="Y9" s="2533"/>
      <c r="Z9" s="2533"/>
      <c r="AA9" s="2533"/>
      <c r="AB9" s="2533"/>
      <c r="AC9" s="2533"/>
      <c r="AD9" s="2534"/>
      <c r="AE9" s="2356" t="s">
        <v>6</v>
      </c>
      <c r="AF9" s="2514" t="s">
        <v>7</v>
      </c>
      <c r="AG9" s="2514" t="s">
        <v>8</v>
      </c>
      <c r="AH9" s="2514" t="s">
        <v>9</v>
      </c>
      <c r="AI9" s="2514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662"/>
      <c r="E10" s="2578"/>
      <c r="F10" s="2535"/>
      <c r="G10" s="2664" t="s">
        <v>11</v>
      </c>
      <c r="H10" s="2665"/>
      <c r="I10" s="2516" t="s">
        <v>12</v>
      </c>
      <c r="J10" s="2647"/>
      <c r="K10" s="2533" t="s">
        <v>13</v>
      </c>
      <c r="L10" s="2647"/>
      <c r="M10" s="2516" t="s">
        <v>14</v>
      </c>
      <c r="N10" s="2647"/>
      <c r="O10" s="2516" t="s">
        <v>15</v>
      </c>
      <c r="P10" s="2647"/>
      <c r="Q10" s="2516" t="s">
        <v>16</v>
      </c>
      <c r="R10" s="2647"/>
      <c r="S10" s="2516" t="s">
        <v>17</v>
      </c>
      <c r="T10" s="2647"/>
      <c r="U10" s="2667" t="s">
        <v>18</v>
      </c>
      <c r="V10" s="2649"/>
      <c r="W10" s="2667" t="s">
        <v>19</v>
      </c>
      <c r="X10" s="2649"/>
      <c r="Y10" s="2667" t="s">
        <v>20</v>
      </c>
      <c r="Z10" s="2649"/>
      <c r="AA10" s="2667" t="s">
        <v>21</v>
      </c>
      <c r="AB10" s="2649"/>
      <c r="AC10" s="2667" t="s">
        <v>22</v>
      </c>
      <c r="AD10" s="2656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527"/>
      <c r="B11" s="2527"/>
      <c r="C11" s="2528"/>
      <c r="D11" s="807" t="s">
        <v>23</v>
      </c>
      <c r="E11" s="778" t="s">
        <v>24</v>
      </c>
      <c r="F11" s="951" t="s">
        <v>25</v>
      </c>
      <c r="G11" s="952" t="s">
        <v>24</v>
      </c>
      <c r="H11" s="951" t="s">
        <v>25</v>
      </c>
      <c r="I11" s="952" t="s">
        <v>24</v>
      </c>
      <c r="J11" s="951" t="s">
        <v>25</v>
      </c>
      <c r="K11" s="952" t="s">
        <v>24</v>
      </c>
      <c r="L11" s="951" t="s">
        <v>25</v>
      </c>
      <c r="M11" s="952" t="s">
        <v>24</v>
      </c>
      <c r="N11" s="951" t="s">
        <v>25</v>
      </c>
      <c r="O11" s="952" t="s">
        <v>24</v>
      </c>
      <c r="P11" s="951" t="s">
        <v>25</v>
      </c>
      <c r="Q11" s="952" t="s">
        <v>24</v>
      </c>
      <c r="R11" s="951" t="s">
        <v>25</v>
      </c>
      <c r="S11" s="952" t="s">
        <v>24</v>
      </c>
      <c r="T11" s="951" t="s">
        <v>25</v>
      </c>
      <c r="U11" s="952" t="s">
        <v>24</v>
      </c>
      <c r="V11" s="951" t="s">
        <v>25</v>
      </c>
      <c r="W11" s="952" t="s">
        <v>24</v>
      </c>
      <c r="X11" s="951" t="s">
        <v>25</v>
      </c>
      <c r="Y11" s="952" t="s">
        <v>24</v>
      </c>
      <c r="Z11" s="951" t="s">
        <v>25</v>
      </c>
      <c r="AA11" s="952" t="s">
        <v>24</v>
      </c>
      <c r="AB11" s="951" t="s">
        <v>25</v>
      </c>
      <c r="AC11" s="952" t="s">
        <v>24</v>
      </c>
      <c r="AD11" s="953" t="s">
        <v>25</v>
      </c>
      <c r="AE11" s="2535"/>
      <c r="AF11" s="2515"/>
      <c r="AG11" s="2515"/>
      <c r="AH11" s="2515"/>
      <c r="AI11" s="2515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728">
        <f>SUM(G12+I12+K12+M12+O12+Q12+S12+U12+W12+Y12+AA12+AC12)</f>
        <v>0</v>
      </c>
      <c r="F12" s="76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728">
        <f t="shared" ref="E13:F15" si="6">SUM(G13+I13+K13+M13+O13+Q13+S13+U13+W13+Y13+AA13+AC13)</f>
        <v>0</v>
      </c>
      <c r="F13" s="76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728">
        <f t="shared" si="6"/>
        <v>0</v>
      </c>
      <c r="F14" s="76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683" t="s">
        <v>29</v>
      </c>
      <c r="B15" s="2683"/>
      <c r="C15" s="2683"/>
      <c r="D15" s="758">
        <f>SUM(E15+F15)</f>
        <v>0</v>
      </c>
      <c r="E15" s="954">
        <f t="shared" si="6"/>
        <v>0</v>
      </c>
      <c r="F15" s="774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955"/>
      <c r="H16" s="955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525" t="s">
        <v>31</v>
      </c>
      <c r="B17" s="2340"/>
      <c r="C17" s="2341"/>
      <c r="D17" s="2516" t="s">
        <v>32</v>
      </c>
      <c r="E17" s="2533"/>
      <c r="F17" s="2647"/>
      <c r="G17" s="2509" t="s">
        <v>11</v>
      </c>
      <c r="H17" s="2510"/>
      <c r="I17" s="2516" t="s">
        <v>12</v>
      </c>
      <c r="J17" s="2647"/>
      <c r="K17" s="2516" t="s">
        <v>13</v>
      </c>
      <c r="L17" s="2647"/>
      <c r="M17" s="2516" t="s">
        <v>14</v>
      </c>
      <c r="N17" s="2647"/>
      <c r="O17" s="2533" t="s">
        <v>15</v>
      </c>
      <c r="P17" s="2533"/>
      <c r="Q17" s="2516" t="s">
        <v>16</v>
      </c>
      <c r="R17" s="2647"/>
      <c r="S17" s="2533" t="s">
        <v>17</v>
      </c>
      <c r="T17" s="2533"/>
      <c r="U17" s="2667" t="s">
        <v>18</v>
      </c>
      <c r="V17" s="2649"/>
      <c r="W17" s="2667" t="s">
        <v>19</v>
      </c>
      <c r="X17" s="2649"/>
      <c r="Y17" s="2667" t="s">
        <v>20</v>
      </c>
      <c r="Z17" s="2649"/>
      <c r="AA17" s="2667" t="s">
        <v>21</v>
      </c>
      <c r="AB17" s="2649"/>
      <c r="AC17" s="2667" t="s">
        <v>22</v>
      </c>
      <c r="AD17" s="2656"/>
      <c r="AE17" s="2356" t="s">
        <v>6</v>
      </c>
      <c r="AF17" s="2514" t="s">
        <v>33</v>
      </c>
      <c r="AG17" s="2514" t="s">
        <v>7</v>
      </c>
      <c r="AH17" s="2514" t="s">
        <v>34</v>
      </c>
      <c r="AI17" s="2356" t="s">
        <v>8</v>
      </c>
      <c r="AJ17" s="2669" t="s">
        <v>9</v>
      </c>
      <c r="AK17" s="2669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526"/>
      <c r="B18" s="2527"/>
      <c r="C18" s="2528"/>
      <c r="D18" s="812" t="s">
        <v>23</v>
      </c>
      <c r="E18" s="779" t="s">
        <v>24</v>
      </c>
      <c r="F18" s="773" t="s">
        <v>25</v>
      </c>
      <c r="G18" s="812" t="s">
        <v>24</v>
      </c>
      <c r="H18" s="951" t="s">
        <v>25</v>
      </c>
      <c r="I18" s="956" t="s">
        <v>24</v>
      </c>
      <c r="J18" s="767" t="s">
        <v>25</v>
      </c>
      <c r="K18" s="956" t="s">
        <v>24</v>
      </c>
      <c r="L18" s="763" t="s">
        <v>25</v>
      </c>
      <c r="M18" s="956" t="s">
        <v>24</v>
      </c>
      <c r="N18" s="764" t="s">
        <v>25</v>
      </c>
      <c r="O18" s="956" t="s">
        <v>24</v>
      </c>
      <c r="P18" s="767" t="s">
        <v>25</v>
      </c>
      <c r="Q18" s="956" t="s">
        <v>24</v>
      </c>
      <c r="R18" s="764" t="s">
        <v>25</v>
      </c>
      <c r="S18" s="956" t="s">
        <v>24</v>
      </c>
      <c r="T18" s="767" t="s">
        <v>25</v>
      </c>
      <c r="U18" s="766" t="s">
        <v>24</v>
      </c>
      <c r="V18" s="764" t="s">
        <v>25</v>
      </c>
      <c r="W18" s="766" t="s">
        <v>24</v>
      </c>
      <c r="X18" s="764" t="s">
        <v>25</v>
      </c>
      <c r="Y18" s="766" t="s">
        <v>24</v>
      </c>
      <c r="Z18" s="764" t="s">
        <v>25</v>
      </c>
      <c r="AA18" s="766" t="s">
        <v>24</v>
      </c>
      <c r="AB18" s="764" t="s">
        <v>25</v>
      </c>
      <c r="AC18" s="766" t="s">
        <v>24</v>
      </c>
      <c r="AD18" s="765" t="s">
        <v>25</v>
      </c>
      <c r="AE18" s="2507"/>
      <c r="AF18" s="2515"/>
      <c r="AG18" s="2515"/>
      <c r="AH18" s="2515"/>
      <c r="AI18" s="2535"/>
      <c r="AJ18" s="2670"/>
      <c r="AK18" s="267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815">
        <f>SUM(H19+J19+L19+N19+P19+R19+T19+V19+X19+Z19+AB19+AD19)</f>
        <v>0</v>
      </c>
      <c r="G19" s="25"/>
      <c r="H19" s="816"/>
      <c r="I19" s="25"/>
      <c r="J19" s="806"/>
      <c r="K19" s="25"/>
      <c r="L19" s="816"/>
      <c r="M19" s="25"/>
      <c r="N19" s="816"/>
      <c r="O19" s="25"/>
      <c r="P19" s="806"/>
      <c r="Q19" s="25"/>
      <c r="R19" s="816"/>
      <c r="S19" s="25"/>
      <c r="T19" s="806"/>
      <c r="U19" s="25"/>
      <c r="V19" s="816"/>
      <c r="W19" s="25"/>
      <c r="X19" s="816"/>
      <c r="Y19" s="25"/>
      <c r="Z19" s="816"/>
      <c r="AA19" s="25"/>
      <c r="AB19" s="816"/>
      <c r="AC19" s="25"/>
      <c r="AD19" s="744"/>
      <c r="AE19" s="816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522" t="s">
        <v>37</v>
      </c>
      <c r="B21" s="2523"/>
      <c r="C21" s="2524"/>
      <c r="D21" s="60">
        <f t="shared" si="12"/>
        <v>0</v>
      </c>
      <c r="E21" s="61">
        <f t="shared" ref="E21:F32" si="26">SUM(G21+I21+K21+M21+O21+Q21+S21+U21+W21+Y21+AA21+AC21)</f>
        <v>0</v>
      </c>
      <c r="F21" s="815">
        <f t="shared" ref="F21:F28" si="27">SUM(H21+J21+L21+N21+P21+R21+T21+V21+X21+Z21+AB21+AD21)</f>
        <v>0</v>
      </c>
      <c r="G21" s="25"/>
      <c r="H21" s="816"/>
      <c r="I21" s="25"/>
      <c r="J21" s="806"/>
      <c r="K21" s="25"/>
      <c r="L21" s="816"/>
      <c r="M21" s="25"/>
      <c r="N21" s="816"/>
      <c r="O21" s="25"/>
      <c r="P21" s="806"/>
      <c r="Q21" s="25"/>
      <c r="R21" s="816"/>
      <c r="S21" s="25"/>
      <c r="T21" s="806"/>
      <c r="U21" s="25"/>
      <c r="V21" s="816"/>
      <c r="W21" s="25"/>
      <c r="X21" s="816"/>
      <c r="Y21" s="25"/>
      <c r="Z21" s="816"/>
      <c r="AA21" s="25"/>
      <c r="AB21" s="816"/>
      <c r="AC21" s="25"/>
      <c r="AD21" s="744"/>
      <c r="AE21" s="816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522" t="s">
        <v>43</v>
      </c>
      <c r="B27" s="2523"/>
      <c r="C27" s="2524"/>
      <c r="D27" s="85">
        <f t="shared" si="12"/>
        <v>0</v>
      </c>
      <c r="E27" s="86">
        <f t="shared" si="26"/>
        <v>0</v>
      </c>
      <c r="F27" s="817">
        <f t="shared" si="27"/>
        <v>0</v>
      </c>
      <c r="G27" s="25"/>
      <c r="H27" s="816"/>
      <c r="I27" s="25"/>
      <c r="J27" s="806"/>
      <c r="K27" s="25"/>
      <c r="L27" s="816"/>
      <c r="M27" s="25"/>
      <c r="N27" s="816"/>
      <c r="O27" s="25"/>
      <c r="P27" s="806"/>
      <c r="Q27" s="25"/>
      <c r="R27" s="816"/>
      <c r="S27" s="25"/>
      <c r="T27" s="806"/>
      <c r="U27" s="25"/>
      <c r="V27" s="816"/>
      <c r="W27" s="25"/>
      <c r="X27" s="816"/>
      <c r="Y27" s="25"/>
      <c r="Z27" s="816"/>
      <c r="AA27" s="25"/>
      <c r="AB27" s="816"/>
      <c r="AC27" s="25"/>
      <c r="AD27" s="744"/>
      <c r="AE27" s="816"/>
      <c r="AF27" s="729"/>
      <c r="AG27" s="818"/>
      <c r="AH27" s="818"/>
      <c r="AI27" s="818"/>
      <c r="AJ27" s="818"/>
      <c r="AK27" s="818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728">
        <f t="shared" si="28"/>
        <v>0</v>
      </c>
      <c r="F35" s="97">
        <f t="shared" si="28"/>
        <v>0</v>
      </c>
      <c r="G35" s="98"/>
      <c r="H35" s="99"/>
      <c r="I35" s="759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606" t="s">
        <v>52</v>
      </c>
      <c r="B36" s="2606"/>
      <c r="C36" s="2606"/>
      <c r="D36" s="820">
        <f t="shared" ref="D36:AK36" si="29">SUM(D19:D35)</f>
        <v>0</v>
      </c>
      <c r="E36" s="781">
        <f>SUM(E19:E35)</f>
        <v>0</v>
      </c>
      <c r="F36" s="957">
        <f>SUM(F19:F35)</f>
        <v>0</v>
      </c>
      <c r="G36" s="820">
        <f>SUM(G19:G35)</f>
        <v>0</v>
      </c>
      <c r="H36" s="957">
        <f t="shared" si="29"/>
        <v>0</v>
      </c>
      <c r="I36" s="820">
        <f t="shared" si="29"/>
        <v>0</v>
      </c>
      <c r="J36" s="957">
        <f t="shared" si="29"/>
        <v>0</v>
      </c>
      <c r="K36" s="820">
        <f t="shared" si="29"/>
        <v>0</v>
      </c>
      <c r="L36" s="957">
        <f t="shared" si="29"/>
        <v>0</v>
      </c>
      <c r="M36" s="820">
        <f t="shared" si="29"/>
        <v>0</v>
      </c>
      <c r="N36" s="957">
        <f t="shared" si="29"/>
        <v>0</v>
      </c>
      <c r="O36" s="820">
        <f t="shared" si="29"/>
        <v>0</v>
      </c>
      <c r="P36" s="957">
        <f t="shared" si="29"/>
        <v>0</v>
      </c>
      <c r="Q36" s="820">
        <f t="shared" si="29"/>
        <v>0</v>
      </c>
      <c r="R36" s="957">
        <f t="shared" si="29"/>
        <v>0</v>
      </c>
      <c r="S36" s="820">
        <f t="shared" si="29"/>
        <v>0</v>
      </c>
      <c r="T36" s="957">
        <f t="shared" si="29"/>
        <v>0</v>
      </c>
      <c r="U36" s="820">
        <f t="shared" si="29"/>
        <v>0</v>
      </c>
      <c r="V36" s="957">
        <f t="shared" si="29"/>
        <v>0</v>
      </c>
      <c r="W36" s="820">
        <f t="shared" si="29"/>
        <v>0</v>
      </c>
      <c r="X36" s="957">
        <f t="shared" si="29"/>
        <v>0</v>
      </c>
      <c r="Y36" s="820">
        <f t="shared" si="29"/>
        <v>0</v>
      </c>
      <c r="Z36" s="957">
        <f t="shared" si="29"/>
        <v>0</v>
      </c>
      <c r="AA36" s="820">
        <f t="shared" si="29"/>
        <v>0</v>
      </c>
      <c r="AB36" s="957">
        <f t="shared" si="29"/>
        <v>0</v>
      </c>
      <c r="AC36" s="820">
        <f t="shared" si="29"/>
        <v>0</v>
      </c>
      <c r="AD36" s="957">
        <f t="shared" si="29"/>
        <v>0</v>
      </c>
      <c r="AE36" s="822">
        <f t="shared" si="29"/>
        <v>0</v>
      </c>
      <c r="AF36" s="822">
        <f t="shared" si="29"/>
        <v>0</v>
      </c>
      <c r="AG36" s="822">
        <f t="shared" si="29"/>
        <v>0</v>
      </c>
      <c r="AH36" s="822">
        <f t="shared" si="29"/>
        <v>0</v>
      </c>
      <c r="AI36" s="822">
        <f t="shared" si="29"/>
        <v>0</v>
      </c>
      <c r="AJ36" s="822">
        <f t="shared" si="29"/>
        <v>0</v>
      </c>
      <c r="AK36" s="822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958"/>
      <c r="S37" s="959"/>
      <c r="T37" s="959"/>
      <c r="U37" s="959"/>
      <c r="V37" s="959"/>
      <c r="W37" s="959"/>
      <c r="X37" s="959"/>
      <c r="Y37" s="959"/>
      <c r="Z37" s="959"/>
      <c r="AA37" s="959"/>
      <c r="AB37" s="959"/>
      <c r="AC37" s="959"/>
      <c r="AD37" s="959"/>
      <c r="AE37" s="959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661" t="s">
        <v>54</v>
      </c>
      <c r="B38" s="2426"/>
      <c r="C38" s="2426"/>
      <c r="D38" s="2661" t="s">
        <v>55</v>
      </c>
      <c r="E38" s="2426"/>
      <c r="F38" s="2356"/>
      <c r="G38" s="2516" t="s">
        <v>56</v>
      </c>
      <c r="H38" s="2533"/>
      <c r="I38" s="2533"/>
      <c r="J38" s="2533"/>
      <c r="K38" s="2533"/>
      <c r="L38" s="2533"/>
      <c r="M38" s="2533"/>
      <c r="N38" s="2533"/>
      <c r="O38" s="2533"/>
      <c r="P38" s="2533"/>
      <c r="Q38" s="2533"/>
      <c r="R38" s="2533"/>
      <c r="S38" s="2533"/>
      <c r="T38" s="2533"/>
      <c r="U38" s="2533"/>
      <c r="V38" s="2533"/>
      <c r="W38" s="2533"/>
      <c r="X38" s="2533"/>
      <c r="Y38" s="2533"/>
      <c r="Z38" s="2533"/>
      <c r="AA38" s="2533"/>
      <c r="AB38" s="2533"/>
      <c r="AC38" s="2533"/>
      <c r="AD38" s="2534"/>
      <c r="AE38" s="2679" t="s">
        <v>6</v>
      </c>
      <c r="AF38" s="2356" t="s">
        <v>7</v>
      </c>
      <c r="AG38" s="2356" t="s">
        <v>8</v>
      </c>
      <c r="AH38" s="2514" t="s">
        <v>9</v>
      </c>
      <c r="AI38" s="2514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535"/>
      <c r="G39" s="2676" t="s">
        <v>11</v>
      </c>
      <c r="H39" s="2677"/>
      <c r="I39" s="2533" t="s">
        <v>12</v>
      </c>
      <c r="J39" s="2533"/>
      <c r="K39" s="2516" t="s">
        <v>13</v>
      </c>
      <c r="L39" s="2647"/>
      <c r="M39" s="2516" t="s">
        <v>14</v>
      </c>
      <c r="N39" s="2647"/>
      <c r="O39" s="2516" t="s">
        <v>15</v>
      </c>
      <c r="P39" s="2647"/>
      <c r="Q39" s="2516" t="s">
        <v>16</v>
      </c>
      <c r="R39" s="2647"/>
      <c r="S39" s="2516" t="s">
        <v>17</v>
      </c>
      <c r="T39" s="2647"/>
      <c r="U39" s="2516" t="s">
        <v>57</v>
      </c>
      <c r="V39" s="2647"/>
      <c r="W39" s="2678" t="s">
        <v>19</v>
      </c>
      <c r="X39" s="2678"/>
      <c r="Y39" s="2516" t="s">
        <v>58</v>
      </c>
      <c r="Z39" s="2647"/>
      <c r="AA39" s="2680" t="s">
        <v>21</v>
      </c>
      <c r="AB39" s="2681"/>
      <c r="AC39" s="2678" t="s">
        <v>22</v>
      </c>
      <c r="AD39" s="2682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807" t="s">
        <v>23</v>
      </c>
      <c r="E40" s="778" t="s">
        <v>24</v>
      </c>
      <c r="F40" s="960" t="s">
        <v>25</v>
      </c>
      <c r="G40" s="778" t="s">
        <v>24</v>
      </c>
      <c r="H40" s="960" t="s">
        <v>25</v>
      </c>
      <c r="I40" s="778" t="s">
        <v>24</v>
      </c>
      <c r="J40" s="961" t="s">
        <v>25</v>
      </c>
      <c r="K40" s="778" t="s">
        <v>24</v>
      </c>
      <c r="L40" s="960" t="s">
        <v>25</v>
      </c>
      <c r="M40" s="778" t="s">
        <v>24</v>
      </c>
      <c r="N40" s="960" t="s">
        <v>25</v>
      </c>
      <c r="O40" s="778" t="s">
        <v>24</v>
      </c>
      <c r="P40" s="960" t="s">
        <v>25</v>
      </c>
      <c r="Q40" s="778" t="s">
        <v>24</v>
      </c>
      <c r="R40" s="960" t="s">
        <v>25</v>
      </c>
      <c r="S40" s="778" t="s">
        <v>24</v>
      </c>
      <c r="T40" s="960" t="s">
        <v>25</v>
      </c>
      <c r="U40" s="778" t="s">
        <v>24</v>
      </c>
      <c r="V40" s="960" t="s">
        <v>25</v>
      </c>
      <c r="W40" s="778" t="s">
        <v>24</v>
      </c>
      <c r="X40" s="960" t="s">
        <v>25</v>
      </c>
      <c r="Y40" s="778" t="s">
        <v>24</v>
      </c>
      <c r="Z40" s="960" t="s">
        <v>25</v>
      </c>
      <c r="AA40" s="778" t="s">
        <v>24</v>
      </c>
      <c r="AB40" s="962" t="s">
        <v>25</v>
      </c>
      <c r="AC40" s="961" t="s">
        <v>24</v>
      </c>
      <c r="AD40" s="963" t="s">
        <v>25</v>
      </c>
      <c r="AE40" s="2624"/>
      <c r="AF40" s="2535"/>
      <c r="AG40" s="2535"/>
      <c r="AH40" s="2515"/>
      <c r="AI40" s="2515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539" t="s">
        <v>59</v>
      </c>
      <c r="B41" s="2587"/>
      <c r="C41" s="2540"/>
      <c r="D41" s="117">
        <f>SUM(E41+F41)</f>
        <v>0</v>
      </c>
      <c r="E41" s="118">
        <f>SUM(U41+W41+Y41+AA41+AC41)</f>
        <v>0</v>
      </c>
      <c r="F41" s="829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745"/>
      <c r="AB41" s="121"/>
      <c r="AC41" s="830"/>
      <c r="AD41" s="124"/>
      <c r="AE41" s="831"/>
      <c r="AF41" s="831"/>
      <c r="AG41" s="831"/>
      <c r="AH41" s="831"/>
      <c r="AI41" s="831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77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77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516" t="s">
        <v>64</v>
      </c>
      <c r="B46" s="2533"/>
      <c r="C46" s="2647"/>
      <c r="D46" s="812">
        <f t="shared" ref="D46:D53" si="42">SUM(E46+F46)</f>
        <v>0</v>
      </c>
      <c r="E46" s="779">
        <f t="shared" si="41"/>
        <v>0</v>
      </c>
      <c r="F46" s="951">
        <f t="shared" si="41"/>
        <v>0</v>
      </c>
      <c r="G46" s="832"/>
      <c r="H46" s="964"/>
      <c r="I46" s="832"/>
      <c r="J46" s="964"/>
      <c r="K46" s="832"/>
      <c r="L46" s="964"/>
      <c r="M46" s="832"/>
      <c r="N46" s="964"/>
      <c r="O46" s="832"/>
      <c r="P46" s="964"/>
      <c r="Q46" s="832"/>
      <c r="R46" s="964"/>
      <c r="S46" s="832"/>
      <c r="T46" s="964"/>
      <c r="U46" s="812">
        <f>SUM(U44:U45)</f>
        <v>0</v>
      </c>
      <c r="V46" s="965">
        <f t="shared" ref="V46:AE46" si="43">SUM(V44:V45)</f>
        <v>0</v>
      </c>
      <c r="W46" s="812">
        <f t="shared" si="43"/>
        <v>0</v>
      </c>
      <c r="X46" s="965">
        <f t="shared" si="43"/>
        <v>0</v>
      </c>
      <c r="Y46" s="812">
        <f t="shared" si="43"/>
        <v>0</v>
      </c>
      <c r="Z46" s="965">
        <f t="shared" si="43"/>
        <v>0</v>
      </c>
      <c r="AA46" s="812">
        <f t="shared" si="43"/>
        <v>0</v>
      </c>
      <c r="AB46" s="965">
        <f t="shared" si="43"/>
        <v>0</v>
      </c>
      <c r="AC46" s="812">
        <f t="shared" si="43"/>
        <v>0</v>
      </c>
      <c r="AD46" s="965">
        <f t="shared" si="43"/>
        <v>0</v>
      </c>
      <c r="AE46" s="834">
        <f t="shared" si="43"/>
        <v>0</v>
      </c>
      <c r="AF46" s="951">
        <f>SUM(AF44)</f>
        <v>0</v>
      </c>
      <c r="AG46" s="951">
        <f>SUM(AG44:AG45)</f>
        <v>0</v>
      </c>
      <c r="AH46" s="951">
        <f>SUM(AH44:AH45)</f>
        <v>0</v>
      </c>
      <c r="AI46" s="951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673" t="s">
        <v>65</v>
      </c>
      <c r="B47" s="2674"/>
      <c r="C47" s="2675"/>
      <c r="D47" s="812">
        <f t="shared" si="42"/>
        <v>0</v>
      </c>
      <c r="E47" s="779">
        <f>SUM(U47+W47+Y47+AA47+AC47)</f>
        <v>0</v>
      </c>
      <c r="F47" s="951">
        <f>SUM(V47+X47+Z47+AB47+AD47)</f>
        <v>0</v>
      </c>
      <c r="G47" s="832"/>
      <c r="H47" s="964"/>
      <c r="I47" s="832"/>
      <c r="J47" s="964"/>
      <c r="K47" s="832"/>
      <c r="L47" s="964"/>
      <c r="M47" s="832"/>
      <c r="N47" s="964"/>
      <c r="O47" s="832"/>
      <c r="P47" s="964"/>
      <c r="Q47" s="832"/>
      <c r="R47" s="964"/>
      <c r="S47" s="832"/>
      <c r="T47" s="964"/>
      <c r="U47" s="835"/>
      <c r="V47" s="783"/>
      <c r="W47" s="835"/>
      <c r="X47" s="783"/>
      <c r="Y47" s="835"/>
      <c r="Z47" s="783"/>
      <c r="AA47" s="835"/>
      <c r="AB47" s="783"/>
      <c r="AC47" s="966"/>
      <c r="AD47" s="784"/>
      <c r="AE47" s="837"/>
      <c r="AF47" s="967"/>
      <c r="AG47" s="967"/>
      <c r="AH47" s="967"/>
      <c r="AI47" s="967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77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660"/>
      <c r="B54" s="2575"/>
      <c r="C54" s="839" t="s">
        <v>4</v>
      </c>
      <c r="D54" s="840">
        <f t="shared" ref="D54:AG54" si="45">SUM(D48:D53)</f>
        <v>0</v>
      </c>
      <c r="E54" s="785">
        <f>SUM(E48:E53)</f>
        <v>0</v>
      </c>
      <c r="F54" s="951">
        <f t="shared" si="45"/>
        <v>0</v>
      </c>
      <c r="G54" s="812">
        <f t="shared" si="45"/>
        <v>0</v>
      </c>
      <c r="H54" s="951">
        <f t="shared" si="45"/>
        <v>0</v>
      </c>
      <c r="I54" s="812">
        <f t="shared" si="45"/>
        <v>0</v>
      </c>
      <c r="J54" s="968">
        <f t="shared" si="45"/>
        <v>0</v>
      </c>
      <c r="K54" s="952">
        <f t="shared" si="45"/>
        <v>0</v>
      </c>
      <c r="L54" s="951">
        <f t="shared" si="45"/>
        <v>0</v>
      </c>
      <c r="M54" s="812">
        <f t="shared" si="45"/>
        <v>0</v>
      </c>
      <c r="N54" s="951">
        <f t="shared" si="45"/>
        <v>0</v>
      </c>
      <c r="O54" s="812">
        <f t="shared" si="45"/>
        <v>0</v>
      </c>
      <c r="P54" s="951">
        <f t="shared" si="45"/>
        <v>0</v>
      </c>
      <c r="Q54" s="812">
        <f t="shared" si="45"/>
        <v>0</v>
      </c>
      <c r="R54" s="786">
        <f t="shared" si="45"/>
        <v>0</v>
      </c>
      <c r="S54" s="812">
        <f t="shared" si="45"/>
        <v>0</v>
      </c>
      <c r="T54" s="786">
        <f t="shared" si="45"/>
        <v>0</v>
      </c>
      <c r="U54" s="812">
        <f t="shared" si="45"/>
        <v>0</v>
      </c>
      <c r="V54" s="786">
        <f t="shared" si="45"/>
        <v>0</v>
      </c>
      <c r="W54" s="812">
        <f>SUM(W48:W53)</f>
        <v>0</v>
      </c>
      <c r="X54" s="786">
        <f t="shared" si="45"/>
        <v>0</v>
      </c>
      <c r="Y54" s="812">
        <f>SUM(Y48:Y53)</f>
        <v>0</v>
      </c>
      <c r="Z54" s="786">
        <f t="shared" si="45"/>
        <v>0</v>
      </c>
      <c r="AA54" s="812">
        <f t="shared" si="45"/>
        <v>0</v>
      </c>
      <c r="AB54" s="786">
        <f t="shared" si="45"/>
        <v>0</v>
      </c>
      <c r="AC54" s="965">
        <f t="shared" si="45"/>
        <v>0</v>
      </c>
      <c r="AD54" s="787">
        <f t="shared" si="45"/>
        <v>0</v>
      </c>
      <c r="AE54" s="842">
        <f t="shared" si="45"/>
        <v>0</v>
      </c>
      <c r="AF54" s="951">
        <f>SUM(AF48:AF53)</f>
        <v>0</v>
      </c>
      <c r="AG54" s="951">
        <f t="shared" si="45"/>
        <v>0</v>
      </c>
      <c r="AH54" s="951">
        <f t="shared" ref="AH54" si="46">SUM(AH48:AH53)</f>
        <v>0</v>
      </c>
      <c r="AI54" s="951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661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746"/>
      <c r="J55" s="190"/>
      <c r="K55" s="746"/>
      <c r="L55" s="190"/>
      <c r="M55" s="746"/>
      <c r="N55" s="190"/>
      <c r="O55" s="746"/>
      <c r="P55" s="190"/>
      <c r="Q55" s="746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969"/>
      <c r="AE55" s="155"/>
      <c r="AF55" s="155"/>
      <c r="AG55" s="970"/>
      <c r="AH55" s="155"/>
      <c r="AI55" s="970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662"/>
      <c r="B58" s="2535"/>
      <c r="C58" s="834" t="s">
        <v>4</v>
      </c>
      <c r="D58" s="840">
        <f>SUM(E58:F58)</f>
        <v>0</v>
      </c>
      <c r="E58" s="785">
        <f>SUM(E55:E57)</f>
        <v>0</v>
      </c>
      <c r="F58" s="951">
        <f>SUM(F55:F57)</f>
        <v>0</v>
      </c>
      <c r="G58" s="844"/>
      <c r="H58" s="971"/>
      <c r="I58" s="844"/>
      <c r="J58" s="971"/>
      <c r="K58" s="844"/>
      <c r="L58" s="971"/>
      <c r="M58" s="844"/>
      <c r="N58" s="971"/>
      <c r="O58" s="844"/>
      <c r="P58" s="971"/>
      <c r="Q58" s="844"/>
      <c r="R58" s="971"/>
      <c r="S58" s="844"/>
      <c r="T58" s="972"/>
      <c r="U58" s="965">
        <f>SUM(U55:U57)</f>
        <v>0</v>
      </c>
      <c r="V58" s="965">
        <f t="shared" ref="V58:X58" si="49">SUM(V55:V57)</f>
        <v>0</v>
      </c>
      <c r="W58" s="965">
        <f t="shared" si="49"/>
        <v>0</v>
      </c>
      <c r="X58" s="965">
        <f t="shared" si="49"/>
        <v>0</v>
      </c>
      <c r="Y58" s="965">
        <f>SUM(Y55:Y57)</f>
        <v>0</v>
      </c>
      <c r="Z58" s="951">
        <f t="shared" ref="Z58:AI58" si="50">SUM(Z55:Z57)</f>
        <v>0</v>
      </c>
      <c r="AA58" s="812">
        <f t="shared" si="50"/>
        <v>0</v>
      </c>
      <c r="AB58" s="951">
        <f t="shared" si="50"/>
        <v>0</v>
      </c>
      <c r="AC58" s="812">
        <f t="shared" si="50"/>
        <v>0</v>
      </c>
      <c r="AD58" s="787">
        <f t="shared" si="50"/>
        <v>0</v>
      </c>
      <c r="AE58" s="951">
        <f t="shared" si="50"/>
        <v>0</v>
      </c>
      <c r="AF58" s="951">
        <f t="shared" si="50"/>
        <v>0</v>
      </c>
      <c r="AG58" s="834">
        <f t="shared" si="50"/>
        <v>0</v>
      </c>
      <c r="AH58" s="951">
        <f t="shared" si="50"/>
        <v>0</v>
      </c>
      <c r="AI58" s="834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667" t="s">
        <v>76</v>
      </c>
      <c r="B60" s="2648"/>
      <c r="C60" s="2649"/>
      <c r="D60" s="847" t="s">
        <v>4</v>
      </c>
      <c r="E60" s="847" t="s">
        <v>77</v>
      </c>
      <c r="F60" s="834" t="s">
        <v>78</v>
      </c>
      <c r="G60" s="834" t="s">
        <v>8</v>
      </c>
      <c r="H60" s="834" t="s">
        <v>79</v>
      </c>
      <c r="I60" s="847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673" t="s">
        <v>80</v>
      </c>
      <c r="B61" s="2674"/>
      <c r="C61" s="2675"/>
      <c r="D61" s="848"/>
      <c r="E61" s="848"/>
      <c r="F61" s="848"/>
      <c r="G61" s="848"/>
      <c r="H61" s="848"/>
      <c r="I61" s="848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515"/>
      <c r="B63" s="2479" t="s">
        <v>83</v>
      </c>
      <c r="C63" s="2480"/>
      <c r="D63" s="702"/>
      <c r="E63" s="702"/>
      <c r="F63" s="702"/>
      <c r="G63" s="702"/>
      <c r="H63" s="702"/>
      <c r="I63" s="70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702"/>
      <c r="E71" s="702"/>
      <c r="F71" s="702"/>
      <c r="G71" s="702"/>
      <c r="H71" s="702"/>
      <c r="I71" s="70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525" t="s">
        <v>93</v>
      </c>
      <c r="B73" s="2340"/>
      <c r="C73" s="2341"/>
      <c r="D73" s="2667" t="s">
        <v>94</v>
      </c>
      <c r="E73" s="2648"/>
      <c r="F73" s="2649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526"/>
      <c r="B74" s="2527"/>
      <c r="C74" s="2528"/>
      <c r="D74" s="847" t="s">
        <v>4</v>
      </c>
      <c r="E74" s="807" t="s">
        <v>24</v>
      </c>
      <c r="F74" s="788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671" t="s">
        <v>95</v>
      </c>
      <c r="B75" s="2614" t="s">
        <v>96</v>
      </c>
      <c r="C75" s="261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672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525" t="s">
        <v>99</v>
      </c>
      <c r="B78" s="2340"/>
      <c r="C78" s="2341"/>
      <c r="D78" s="2667" t="s">
        <v>4</v>
      </c>
      <c r="E78" s="2648"/>
      <c r="F78" s="2649"/>
      <c r="G78" s="2516" t="s">
        <v>56</v>
      </c>
      <c r="H78" s="2533"/>
      <c r="I78" s="2533"/>
      <c r="J78" s="2533"/>
      <c r="K78" s="2533"/>
      <c r="L78" s="2533"/>
      <c r="M78" s="2533"/>
      <c r="N78" s="2534"/>
      <c r="O78" s="2341" t="s">
        <v>6</v>
      </c>
      <c r="P78" s="2514" t="s">
        <v>33</v>
      </c>
      <c r="Q78" s="2514" t="s">
        <v>7</v>
      </c>
      <c r="R78" s="2514" t="s">
        <v>100</v>
      </c>
      <c r="S78" s="2669" t="s">
        <v>101</v>
      </c>
      <c r="T78" s="2542" t="s">
        <v>79</v>
      </c>
      <c r="U78" s="2542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526"/>
      <c r="B79" s="2527"/>
      <c r="C79" s="2528"/>
      <c r="D79" s="766" t="s">
        <v>23</v>
      </c>
      <c r="E79" s="812" t="s">
        <v>24</v>
      </c>
      <c r="F79" s="951" t="s">
        <v>25</v>
      </c>
      <c r="G79" s="807" t="s">
        <v>102</v>
      </c>
      <c r="H79" s="778" t="s">
        <v>103</v>
      </c>
      <c r="I79" s="778" t="s">
        <v>104</v>
      </c>
      <c r="J79" s="778" t="s">
        <v>18</v>
      </c>
      <c r="K79" s="778" t="s">
        <v>19</v>
      </c>
      <c r="L79" s="778" t="s">
        <v>20</v>
      </c>
      <c r="M79" s="973" t="s">
        <v>21</v>
      </c>
      <c r="N79" s="963" t="s">
        <v>22</v>
      </c>
      <c r="O79" s="2528"/>
      <c r="P79" s="2515"/>
      <c r="Q79" s="2515"/>
      <c r="R79" s="2515"/>
      <c r="S79" s="2670"/>
      <c r="T79" s="2645"/>
      <c r="U79" s="2645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118</v>
      </c>
      <c r="E80" s="23">
        <v>36</v>
      </c>
      <c r="F80" s="221">
        <v>82</v>
      </c>
      <c r="G80" s="25">
        <v>7</v>
      </c>
      <c r="H80" s="222">
        <v>0</v>
      </c>
      <c r="I80" s="222">
        <v>0</v>
      </c>
      <c r="J80" s="222">
        <v>2</v>
      </c>
      <c r="K80" s="222">
        <v>3</v>
      </c>
      <c r="L80" s="222">
        <v>15</v>
      </c>
      <c r="M80" s="747">
        <v>76</v>
      </c>
      <c r="N80" s="744">
        <v>15</v>
      </c>
      <c r="O80" s="816">
        <v>8</v>
      </c>
      <c r="P80" s="724">
        <v>118</v>
      </c>
      <c r="Q80" s="724">
        <v>1</v>
      </c>
      <c r="R80" s="724">
        <v>0</v>
      </c>
      <c r="S80" s="816">
        <v>0</v>
      </c>
      <c r="T80" s="816">
        <v>0</v>
      </c>
      <c r="U80" s="816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>
        <v>0</v>
      </c>
      <c r="R81" s="570">
        <v>0</v>
      </c>
      <c r="S81" s="573">
        <v>0</v>
      </c>
      <c r="T81" s="573">
        <v>0</v>
      </c>
      <c r="U81" s="573"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>
        <v>0</v>
      </c>
      <c r="R82" s="29">
        <v>0</v>
      </c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>
        <v>0</v>
      </c>
      <c r="R83" s="29">
        <v>0</v>
      </c>
      <c r="S83" s="24">
        <v>0</v>
      </c>
      <c r="T83" s="24">
        <v>0</v>
      </c>
      <c r="U83" s="24"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>
        <v>0</v>
      </c>
      <c r="R84" s="29">
        <v>0</v>
      </c>
      <c r="S84" s="24">
        <v>0</v>
      </c>
      <c r="T84" s="24">
        <v>0</v>
      </c>
      <c r="U84" s="24"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>
        <v>0</v>
      </c>
      <c r="R85" s="29">
        <v>0</v>
      </c>
      <c r="S85" s="24">
        <v>0</v>
      </c>
      <c r="T85" s="24">
        <v>0</v>
      </c>
      <c r="U85" s="24"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3</v>
      </c>
      <c r="E86" s="571">
        <v>0</v>
      </c>
      <c r="F86" s="642">
        <v>3</v>
      </c>
      <c r="G86" s="571"/>
      <c r="H86" s="643"/>
      <c r="I86" s="643"/>
      <c r="J86" s="643"/>
      <c r="K86" s="643"/>
      <c r="L86" s="643"/>
      <c r="M86" s="642">
        <v>1</v>
      </c>
      <c r="N86" s="611">
        <v>2</v>
      </c>
      <c r="O86" s="573">
        <v>0</v>
      </c>
      <c r="P86" s="570">
        <v>3</v>
      </c>
      <c r="Q86" s="570">
        <v>0</v>
      </c>
      <c r="R86" s="570">
        <v>0</v>
      </c>
      <c r="S86" s="573">
        <v>0</v>
      </c>
      <c r="T86" s="573">
        <v>0</v>
      </c>
      <c r="U86" s="573"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3</v>
      </c>
      <c r="E87" s="571">
        <v>1</v>
      </c>
      <c r="F87" s="642">
        <v>2</v>
      </c>
      <c r="G87" s="571"/>
      <c r="H87" s="643"/>
      <c r="I87" s="643"/>
      <c r="J87" s="643"/>
      <c r="K87" s="643"/>
      <c r="L87" s="643"/>
      <c r="M87" s="642">
        <v>3</v>
      </c>
      <c r="N87" s="611">
        <v>0</v>
      </c>
      <c r="O87" s="573">
        <v>0</v>
      </c>
      <c r="P87" s="570">
        <v>3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4</v>
      </c>
      <c r="E88" s="571">
        <v>1</v>
      </c>
      <c r="F88" s="642">
        <v>3</v>
      </c>
      <c r="G88" s="571">
        <v>3</v>
      </c>
      <c r="H88" s="643">
        <v>0</v>
      </c>
      <c r="I88" s="643">
        <v>0</v>
      </c>
      <c r="J88" s="643">
        <v>0</v>
      </c>
      <c r="K88" s="643">
        <v>0</v>
      </c>
      <c r="L88" s="643">
        <v>0</v>
      </c>
      <c r="M88" s="642">
        <v>1</v>
      </c>
      <c r="N88" s="611">
        <v>0</v>
      </c>
      <c r="O88" s="573">
        <v>0</v>
      </c>
      <c r="P88" s="570">
        <v>4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199</v>
      </c>
      <c r="E89" s="571">
        <v>66</v>
      </c>
      <c r="F89" s="642">
        <v>133</v>
      </c>
      <c r="G89" s="571">
        <v>29</v>
      </c>
      <c r="H89" s="227">
        <v>6</v>
      </c>
      <c r="I89" s="227">
        <v>3</v>
      </c>
      <c r="J89" s="227">
        <v>0</v>
      </c>
      <c r="K89" s="227">
        <v>5</v>
      </c>
      <c r="L89" s="227">
        <v>3</v>
      </c>
      <c r="M89" s="221">
        <v>132</v>
      </c>
      <c r="N89" s="74">
        <v>21</v>
      </c>
      <c r="O89" s="24">
        <v>0</v>
      </c>
      <c r="P89" s="29">
        <v>199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>
        <v>0</v>
      </c>
      <c r="R90" s="29">
        <v>0</v>
      </c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4</v>
      </c>
      <c r="E91" s="571">
        <v>2</v>
      </c>
      <c r="F91" s="642">
        <v>2</v>
      </c>
      <c r="G91" s="571">
        <v>0</v>
      </c>
      <c r="H91" s="643">
        <v>0</v>
      </c>
      <c r="I91" s="643">
        <v>0</v>
      </c>
      <c r="J91" s="643">
        <v>0</v>
      </c>
      <c r="K91" s="643">
        <v>1</v>
      </c>
      <c r="L91" s="643">
        <v>3</v>
      </c>
      <c r="M91" s="647"/>
      <c r="N91" s="648"/>
      <c r="O91" s="570">
        <v>0</v>
      </c>
      <c r="P91" s="570">
        <v>4</v>
      </c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SUM(J92:L92)</f>
        <v>8</v>
      </c>
      <c r="E92" s="571">
        <v>5</v>
      </c>
      <c r="F92" s="642">
        <v>3</v>
      </c>
      <c r="G92" s="571">
        <v>0</v>
      </c>
      <c r="H92" s="643">
        <v>0</v>
      </c>
      <c r="I92" s="643">
        <v>0</v>
      </c>
      <c r="J92" s="643">
        <v>0</v>
      </c>
      <c r="K92" s="643">
        <v>1</v>
      </c>
      <c r="L92" s="643">
        <v>7</v>
      </c>
      <c r="M92" s="642"/>
      <c r="N92" s="611"/>
      <c r="O92" s="570">
        <v>0</v>
      </c>
      <c r="P92" s="570">
        <v>8</v>
      </c>
      <c r="Q92" s="649"/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SUM(J93:L93)</f>
        <v>0</v>
      </c>
      <c r="E93" s="571"/>
      <c r="F93" s="642"/>
      <c r="G93" s="571"/>
      <c r="H93" s="643"/>
      <c r="I93" s="643"/>
      <c r="J93" s="643"/>
      <c r="K93" s="643"/>
      <c r="L93" s="643"/>
      <c r="M93" s="642"/>
      <c r="N93" s="611"/>
      <c r="O93" s="570"/>
      <c r="P93" s="570"/>
      <c r="Q93" s="649"/>
      <c r="R93" s="570">
        <v>0</v>
      </c>
      <c r="S93" s="573">
        <v>0</v>
      </c>
      <c r="T93" s="573">
        <v>0</v>
      </c>
      <c r="U93" s="573"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649"/>
      <c r="R94" s="570">
        <v>0</v>
      </c>
      <c r="S94" s="573">
        <v>0</v>
      </c>
      <c r="T94" s="573">
        <v>0</v>
      </c>
      <c r="U94" s="573"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SUM(G95:K95)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649"/>
      <c r="R95" s="570">
        <v>0</v>
      </c>
      <c r="S95" s="573">
        <v>0</v>
      </c>
      <c r="T95" s="573">
        <v>0</v>
      </c>
      <c r="U95" s="573"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>
        <v>0</v>
      </c>
      <c r="S96" s="573">
        <v>0</v>
      </c>
      <c r="T96" s="573">
        <v>0</v>
      </c>
      <c r="U96" s="573"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17</v>
      </c>
      <c r="E97" s="571">
        <v>5</v>
      </c>
      <c r="F97" s="642">
        <v>12</v>
      </c>
      <c r="G97" s="617"/>
      <c r="H97" s="643"/>
      <c r="I97" s="643"/>
      <c r="J97" s="643">
        <v>2</v>
      </c>
      <c r="K97" s="643">
        <v>3</v>
      </c>
      <c r="L97" s="643">
        <v>4</v>
      </c>
      <c r="M97" s="642">
        <v>7</v>
      </c>
      <c r="N97" s="611">
        <v>1</v>
      </c>
      <c r="O97" s="573">
        <v>0</v>
      </c>
      <c r="P97" s="570">
        <v>17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12</v>
      </c>
      <c r="E98" s="571">
        <v>1</v>
      </c>
      <c r="F98" s="642">
        <v>11</v>
      </c>
      <c r="G98" s="617"/>
      <c r="H98" s="643"/>
      <c r="I98" s="643"/>
      <c r="J98" s="643">
        <v>0</v>
      </c>
      <c r="K98" s="643">
        <v>0</v>
      </c>
      <c r="L98" s="643">
        <v>1</v>
      </c>
      <c r="M98" s="642">
        <v>11</v>
      </c>
      <c r="N98" s="611">
        <v>0</v>
      </c>
      <c r="O98" s="573">
        <v>1</v>
      </c>
      <c r="P98" s="570">
        <v>12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14</v>
      </c>
      <c r="E99" s="571">
        <v>3</v>
      </c>
      <c r="F99" s="642">
        <v>11</v>
      </c>
      <c r="G99" s="617"/>
      <c r="H99" s="643"/>
      <c r="I99" s="643"/>
      <c r="J99" s="643">
        <v>0</v>
      </c>
      <c r="K99" s="643">
        <v>2</v>
      </c>
      <c r="L99" s="643">
        <v>1</v>
      </c>
      <c r="M99" s="642">
        <v>11</v>
      </c>
      <c r="N99" s="611">
        <v>0</v>
      </c>
      <c r="O99" s="573">
        <v>2</v>
      </c>
      <c r="P99" s="570">
        <v>14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>
        <v>0</v>
      </c>
      <c r="S100" s="573">
        <v>0</v>
      </c>
      <c r="T100" s="573">
        <v>0</v>
      </c>
      <c r="U100" s="573"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>
        <v>0</v>
      </c>
      <c r="R101" s="570">
        <v>0</v>
      </c>
      <c r="S101" s="573">
        <v>0</v>
      </c>
      <c r="T101" s="573">
        <v>0</v>
      </c>
      <c r="U101" s="573"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>
        <v>0</v>
      </c>
      <c r="R102" s="570">
        <v>0</v>
      </c>
      <c r="S102" s="573">
        <v>0</v>
      </c>
      <c r="T102" s="573">
        <v>0</v>
      </c>
      <c r="U102" s="573"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>
        <v>0</v>
      </c>
      <c r="R103" s="570">
        <v>0</v>
      </c>
      <c r="S103" s="573">
        <v>0</v>
      </c>
      <c r="T103" s="573">
        <v>0</v>
      </c>
      <c r="U103" s="573"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>
        <v>0</v>
      </c>
      <c r="R104" s="570">
        <v>0</v>
      </c>
      <c r="S104" s="573">
        <v>0</v>
      </c>
      <c r="T104" s="573">
        <v>0</v>
      </c>
      <c r="U104" s="573"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>
        <v>0</v>
      </c>
      <c r="R105" s="570">
        <v>0</v>
      </c>
      <c r="S105" s="573">
        <v>0</v>
      </c>
      <c r="T105" s="573">
        <v>0</v>
      </c>
      <c r="U105" s="573"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>
        <v>0</v>
      </c>
      <c r="R106" s="570">
        <v>0</v>
      </c>
      <c r="S106" s="573">
        <v>0</v>
      </c>
      <c r="T106" s="573">
        <v>0</v>
      </c>
      <c r="U106" s="573"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>
        <v>0</v>
      </c>
      <c r="R107" s="570">
        <v>0</v>
      </c>
      <c r="S107" s="573">
        <v>0</v>
      </c>
      <c r="T107" s="573">
        <v>0</v>
      </c>
      <c r="U107" s="573"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>
        <v>0</v>
      </c>
      <c r="R108" s="570">
        <v>0</v>
      </c>
      <c r="S108" s="573">
        <v>0</v>
      </c>
      <c r="T108" s="573">
        <v>0</v>
      </c>
      <c r="U108" s="573"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23</v>
      </c>
      <c r="E109" s="571">
        <v>10</v>
      </c>
      <c r="F109" s="642">
        <v>13</v>
      </c>
      <c r="G109" s="654"/>
      <c r="H109" s="657"/>
      <c r="I109" s="657"/>
      <c r="J109" s="643"/>
      <c r="K109" s="643">
        <v>2</v>
      </c>
      <c r="L109" s="643">
        <v>2</v>
      </c>
      <c r="M109" s="642">
        <v>18</v>
      </c>
      <c r="N109" s="611">
        <v>1</v>
      </c>
      <c r="O109" s="573">
        <v>0</v>
      </c>
      <c r="P109" s="570">
        <v>23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>
        <v>0</v>
      </c>
      <c r="R110" s="570">
        <v>0</v>
      </c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>
        <v>0</v>
      </c>
      <c r="R111" s="570">
        <v>0</v>
      </c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28</v>
      </c>
      <c r="E112" s="571">
        <v>12</v>
      </c>
      <c r="F112" s="642">
        <v>16</v>
      </c>
      <c r="G112" s="644"/>
      <c r="H112" s="653"/>
      <c r="I112" s="653"/>
      <c r="J112" s="653"/>
      <c r="K112" s="653"/>
      <c r="L112" s="643">
        <v>0</v>
      </c>
      <c r="M112" s="642">
        <v>17</v>
      </c>
      <c r="N112" s="611">
        <v>11</v>
      </c>
      <c r="O112" s="573">
        <v>1</v>
      </c>
      <c r="P112" s="570">
        <v>28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>
        <v>0</v>
      </c>
      <c r="R113" s="570">
        <v>0</v>
      </c>
      <c r="S113" s="573">
        <v>0</v>
      </c>
      <c r="T113" s="573">
        <v>0</v>
      </c>
      <c r="U113" s="573"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>
        <v>0</v>
      </c>
      <c r="R114" s="570">
        <v>0</v>
      </c>
      <c r="S114" s="573">
        <v>0</v>
      </c>
      <c r="T114" s="573">
        <v>0</v>
      </c>
      <c r="U114" s="573"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>
        <v>0</v>
      </c>
      <c r="R115" s="570">
        <v>0</v>
      </c>
      <c r="S115" s="573">
        <v>0</v>
      </c>
      <c r="T115" s="573">
        <v>0</v>
      </c>
      <c r="U115" s="573"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>
        <v>0</v>
      </c>
      <c r="R116" s="570">
        <v>0</v>
      </c>
      <c r="S116" s="573">
        <v>0</v>
      </c>
      <c r="T116" s="573">
        <v>0</v>
      </c>
      <c r="U116" s="573"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14</v>
      </c>
      <c r="E117" s="571">
        <v>3</v>
      </c>
      <c r="F117" s="642">
        <v>11</v>
      </c>
      <c r="G117" s="644"/>
      <c r="H117" s="653"/>
      <c r="I117" s="653"/>
      <c r="J117" s="653"/>
      <c r="K117" s="653"/>
      <c r="L117" s="643">
        <v>1</v>
      </c>
      <c r="M117" s="642">
        <v>7</v>
      </c>
      <c r="N117" s="611">
        <v>6</v>
      </c>
      <c r="O117" s="573">
        <v>0</v>
      </c>
      <c r="P117" s="570">
        <v>14</v>
      </c>
      <c r="Q117" s="658">
        <v>0</v>
      </c>
      <c r="R117" s="570">
        <v>0</v>
      </c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>
        <v>0</v>
      </c>
      <c r="R118" s="570">
        <v>0</v>
      </c>
      <c r="S118" s="573">
        <v>0</v>
      </c>
      <c r="T118" s="573">
        <v>0</v>
      </c>
      <c r="U118" s="573">
        <v>0</v>
      </c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>
        <v>0</v>
      </c>
      <c r="R119" s="570">
        <v>0</v>
      </c>
      <c r="S119" s="573">
        <v>0</v>
      </c>
      <c r="T119" s="573">
        <v>0</v>
      </c>
      <c r="U119" s="573">
        <v>0</v>
      </c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>
        <v>0</v>
      </c>
      <c r="R120" s="570">
        <v>0</v>
      </c>
      <c r="S120" s="573">
        <v>0</v>
      </c>
      <c r="T120" s="573">
        <v>0</v>
      </c>
      <c r="U120" s="573">
        <v>0</v>
      </c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>
        <v>0</v>
      </c>
      <c r="R121" s="570">
        <v>0</v>
      </c>
      <c r="S121" s="573">
        <v>0</v>
      </c>
      <c r="T121" s="573">
        <v>0</v>
      </c>
      <c r="U121" s="573">
        <v>0</v>
      </c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>
        <v>0</v>
      </c>
      <c r="R122" s="570">
        <v>0</v>
      </c>
      <c r="S122" s="573">
        <v>0</v>
      </c>
      <c r="T122" s="573">
        <v>0</v>
      </c>
      <c r="U122" s="573">
        <v>0</v>
      </c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>
        <v>0</v>
      </c>
      <c r="R123" s="570">
        <v>0</v>
      </c>
      <c r="S123" s="573">
        <v>0</v>
      </c>
      <c r="T123" s="573">
        <v>0</v>
      </c>
      <c r="U123" s="573">
        <v>0</v>
      </c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>
        <v>0</v>
      </c>
      <c r="R124" s="570">
        <v>0</v>
      </c>
      <c r="S124" s="573">
        <v>0</v>
      </c>
      <c r="T124" s="573">
        <v>0</v>
      </c>
      <c r="U124" s="573">
        <v>0</v>
      </c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>
        <v>0</v>
      </c>
      <c r="R125" s="570">
        <v>0</v>
      </c>
      <c r="S125" s="573">
        <v>0</v>
      </c>
      <c r="T125" s="573">
        <v>0</v>
      </c>
      <c r="U125" s="573">
        <v>0</v>
      </c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>
        <v>0</v>
      </c>
      <c r="R126" s="248">
        <v>0</v>
      </c>
      <c r="S126" s="573">
        <v>0</v>
      </c>
      <c r="T126" s="573">
        <v>0</v>
      </c>
      <c r="U126" s="573">
        <v>0</v>
      </c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>
        <v>0</v>
      </c>
      <c r="R127" s="248">
        <v>0</v>
      </c>
      <c r="S127" s="573">
        <v>0</v>
      </c>
      <c r="T127" s="573">
        <v>0</v>
      </c>
      <c r="U127" s="573">
        <v>0</v>
      </c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>
        <v>0</v>
      </c>
      <c r="R128" s="248">
        <v>0</v>
      </c>
      <c r="S128" s="573">
        <v>0</v>
      </c>
      <c r="T128" s="573">
        <v>0</v>
      </c>
      <c r="U128" s="573">
        <v>0</v>
      </c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>
        <v>0</v>
      </c>
      <c r="R129" s="248">
        <v>0</v>
      </c>
      <c r="S129" s="573">
        <v>0</v>
      </c>
      <c r="T129" s="573">
        <v>0</v>
      </c>
      <c r="U129" s="573">
        <v>0</v>
      </c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>
        <v>0</v>
      </c>
      <c r="R130" s="248">
        <v>0</v>
      </c>
      <c r="S130" s="573">
        <v>0</v>
      </c>
      <c r="T130" s="573">
        <v>0</v>
      </c>
      <c r="U130" s="573">
        <v>0</v>
      </c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>
        <v>0</v>
      </c>
      <c r="R131" s="570">
        <v>0</v>
      </c>
      <c r="S131" s="573">
        <v>0</v>
      </c>
      <c r="T131" s="573">
        <v>0</v>
      </c>
      <c r="U131" s="573">
        <v>0</v>
      </c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516" t="s">
        <v>4</v>
      </c>
      <c r="B132" s="2533"/>
      <c r="C132" s="2647"/>
      <c r="D132" s="974">
        <f>SUM(D80:D131)</f>
        <v>447</v>
      </c>
      <c r="E132" s="851">
        <f>SUM(E80:E131)</f>
        <v>145</v>
      </c>
      <c r="F132" s="975">
        <f>SUM(F80:F131)</f>
        <v>302</v>
      </c>
      <c r="G132" s="853">
        <f>SUM(G80:G131)</f>
        <v>39</v>
      </c>
      <c r="H132" s="790">
        <f t="shared" ref="H132:U132" si="82">SUM(H80:H131)</f>
        <v>6</v>
      </c>
      <c r="I132" s="790">
        <f t="shared" si="82"/>
        <v>3</v>
      </c>
      <c r="J132" s="790">
        <f t="shared" si="82"/>
        <v>4</v>
      </c>
      <c r="K132" s="790">
        <f t="shared" si="82"/>
        <v>17</v>
      </c>
      <c r="L132" s="790">
        <f t="shared" si="82"/>
        <v>37</v>
      </c>
      <c r="M132" s="976">
        <f t="shared" si="82"/>
        <v>284</v>
      </c>
      <c r="N132" s="977">
        <f t="shared" si="82"/>
        <v>57</v>
      </c>
      <c r="O132" s="978">
        <f t="shared" si="82"/>
        <v>12</v>
      </c>
      <c r="P132" s="790">
        <f t="shared" si="82"/>
        <v>447</v>
      </c>
      <c r="Q132" s="975">
        <f t="shared" si="82"/>
        <v>1</v>
      </c>
      <c r="R132" s="792">
        <f t="shared" si="82"/>
        <v>0</v>
      </c>
      <c r="S132" s="856">
        <f t="shared" si="82"/>
        <v>0</v>
      </c>
      <c r="T132" s="856">
        <f t="shared" si="82"/>
        <v>0</v>
      </c>
      <c r="U132" s="856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659" t="s">
        <v>158</v>
      </c>
      <c r="B134" s="2417"/>
      <c r="C134" s="2418"/>
      <c r="D134" s="2606" t="s">
        <v>4</v>
      </c>
      <c r="E134" s="2606"/>
      <c r="F134" s="2606"/>
      <c r="G134" s="2516" t="s">
        <v>56</v>
      </c>
      <c r="H134" s="2533"/>
      <c r="I134" s="2533"/>
      <c r="J134" s="2533"/>
      <c r="K134" s="2533"/>
      <c r="L134" s="2533"/>
      <c r="M134" s="2533"/>
      <c r="N134" s="2534"/>
      <c r="O134" s="2356" t="s">
        <v>6</v>
      </c>
      <c r="P134" s="2514" t="s">
        <v>33</v>
      </c>
      <c r="Q134" s="2514" t="s">
        <v>7</v>
      </c>
      <c r="R134" s="2514" t="s">
        <v>100</v>
      </c>
      <c r="S134" s="2598" t="s">
        <v>101</v>
      </c>
      <c r="T134" s="2598" t="s">
        <v>79</v>
      </c>
      <c r="U134" s="2598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834" t="s">
        <v>159</v>
      </c>
      <c r="E135" s="834" t="s">
        <v>24</v>
      </c>
      <c r="F135" s="834" t="s">
        <v>25</v>
      </c>
      <c r="G135" s="979" t="s">
        <v>102</v>
      </c>
      <c r="H135" s="979" t="s">
        <v>103</v>
      </c>
      <c r="I135" s="979" t="s">
        <v>104</v>
      </c>
      <c r="J135" s="979" t="s">
        <v>18</v>
      </c>
      <c r="K135" s="979" t="s">
        <v>19</v>
      </c>
      <c r="L135" s="979" t="s">
        <v>20</v>
      </c>
      <c r="M135" s="979" t="s">
        <v>21</v>
      </c>
      <c r="N135" s="980" t="s">
        <v>22</v>
      </c>
      <c r="O135" s="2357"/>
      <c r="P135" s="2317"/>
      <c r="Q135" s="2317"/>
      <c r="R135" s="2317"/>
      <c r="S135" s="2598"/>
      <c r="T135" s="2598"/>
      <c r="U135" s="2598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599" t="s">
        <v>160</v>
      </c>
      <c r="B136" s="2600"/>
      <c r="C136" s="2601"/>
      <c r="D136" s="857">
        <f>SUM(G136:N136)</f>
        <v>569</v>
      </c>
      <c r="E136" s="724">
        <v>148</v>
      </c>
      <c r="F136" s="221">
        <v>421</v>
      </c>
      <c r="G136" s="25">
        <v>16</v>
      </c>
      <c r="H136" s="25">
        <v>11</v>
      </c>
      <c r="I136" s="25"/>
      <c r="J136" s="25">
        <v>15</v>
      </c>
      <c r="K136" s="25">
        <v>24</v>
      </c>
      <c r="L136" s="25">
        <v>33</v>
      </c>
      <c r="M136" s="25">
        <v>417</v>
      </c>
      <c r="N136" s="732">
        <v>53</v>
      </c>
      <c r="O136" s="816">
        <v>12</v>
      </c>
      <c r="P136" s="816">
        <v>569</v>
      </c>
      <c r="Q136" s="724">
        <v>0</v>
      </c>
      <c r="R136" s="724"/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522" t="s">
        <v>161</v>
      </c>
      <c r="B137" s="2523"/>
      <c r="C137" s="2524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516" t="s">
        <v>4</v>
      </c>
      <c r="B144" s="2533"/>
      <c r="C144" s="2647"/>
      <c r="D144" s="974">
        <f>SUM(D136:D143)</f>
        <v>569</v>
      </c>
      <c r="E144" s="858">
        <f t="shared" ref="E144:U144" si="93">SUM(E136:E143)</f>
        <v>148</v>
      </c>
      <c r="F144" s="975">
        <f t="shared" si="93"/>
        <v>421</v>
      </c>
      <c r="G144" s="853">
        <f t="shared" si="93"/>
        <v>16</v>
      </c>
      <c r="H144" s="853">
        <f t="shared" si="93"/>
        <v>11</v>
      </c>
      <c r="I144" s="853">
        <f t="shared" si="93"/>
        <v>0</v>
      </c>
      <c r="J144" s="853">
        <f t="shared" si="93"/>
        <v>15</v>
      </c>
      <c r="K144" s="853">
        <f t="shared" si="93"/>
        <v>24</v>
      </c>
      <c r="L144" s="853">
        <f t="shared" si="93"/>
        <v>33</v>
      </c>
      <c r="M144" s="853">
        <f t="shared" si="93"/>
        <v>417</v>
      </c>
      <c r="N144" s="794">
        <f t="shared" si="93"/>
        <v>53</v>
      </c>
      <c r="O144" s="978">
        <f t="shared" si="93"/>
        <v>12</v>
      </c>
      <c r="P144" s="856">
        <f t="shared" si="93"/>
        <v>569</v>
      </c>
      <c r="Q144" s="975">
        <f t="shared" si="93"/>
        <v>0</v>
      </c>
      <c r="R144" s="859">
        <f t="shared" si="93"/>
        <v>0</v>
      </c>
      <c r="S144" s="859">
        <f>SUM(S136:S143)</f>
        <v>0</v>
      </c>
      <c r="T144" s="859">
        <f t="shared" si="93"/>
        <v>0</v>
      </c>
      <c r="U144" s="859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525" t="s">
        <v>169</v>
      </c>
      <c r="B146" s="2340"/>
      <c r="C146" s="2341"/>
      <c r="D146" s="2661" t="s">
        <v>4</v>
      </c>
      <c r="E146" s="2426"/>
      <c r="F146" s="2356"/>
      <c r="G146" s="2516" t="s">
        <v>56</v>
      </c>
      <c r="H146" s="2533"/>
      <c r="I146" s="2533"/>
      <c r="J146" s="2533"/>
      <c r="K146" s="2533"/>
      <c r="L146" s="2533"/>
      <c r="M146" s="2533"/>
      <c r="N146" s="2534"/>
      <c r="O146" s="2356" t="s">
        <v>34</v>
      </c>
      <c r="P146" s="2418" t="s">
        <v>8</v>
      </c>
      <c r="Q146" s="2598" t="s">
        <v>79</v>
      </c>
      <c r="R146" s="2598" t="s">
        <v>10</v>
      </c>
      <c r="S146" s="2542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667" t="s">
        <v>172</v>
      </c>
      <c r="H147" s="2649"/>
      <c r="I147" s="2667" t="s">
        <v>20</v>
      </c>
      <c r="J147" s="2649"/>
      <c r="K147" s="2667" t="s">
        <v>21</v>
      </c>
      <c r="L147" s="2649"/>
      <c r="M147" s="2667" t="s">
        <v>22</v>
      </c>
      <c r="N147" s="2656"/>
      <c r="O147" s="2357"/>
      <c r="P147" s="2421"/>
      <c r="Q147" s="2598"/>
      <c r="R147" s="2598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526"/>
      <c r="B148" s="2527"/>
      <c r="C148" s="2528"/>
      <c r="D148" s="847" t="s">
        <v>23</v>
      </c>
      <c r="E148" s="960" t="s">
        <v>24</v>
      </c>
      <c r="F148" s="834" t="s">
        <v>25</v>
      </c>
      <c r="G148" s="812" t="s">
        <v>24</v>
      </c>
      <c r="H148" s="951" t="s">
        <v>25</v>
      </c>
      <c r="I148" s="812" t="s">
        <v>24</v>
      </c>
      <c r="J148" s="951" t="s">
        <v>25</v>
      </c>
      <c r="K148" s="952" t="s">
        <v>24</v>
      </c>
      <c r="L148" s="951" t="s">
        <v>25</v>
      </c>
      <c r="M148" s="952" t="s">
        <v>24</v>
      </c>
      <c r="N148" s="953" t="s">
        <v>25</v>
      </c>
      <c r="O148" s="2535"/>
      <c r="P148" s="2575"/>
      <c r="Q148" s="2598"/>
      <c r="R148" s="2598"/>
      <c r="S148" s="2645"/>
      <c r="T148" s="253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514" t="s">
        <v>173</v>
      </c>
      <c r="B149" s="2596" t="s">
        <v>174</v>
      </c>
      <c r="C149" s="2597"/>
      <c r="D149" s="733">
        <f t="shared" ref="D149:D162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816"/>
      <c r="M149" s="275"/>
      <c r="N149" s="744"/>
      <c r="O149" s="816"/>
      <c r="P149" s="276"/>
      <c r="Q149" s="816"/>
      <c r="R149" s="276"/>
      <c r="S149" s="736"/>
      <c r="T149" s="74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760"/>
      <c r="L151" s="704"/>
      <c r="M151" s="760"/>
      <c r="N151" s="705"/>
      <c r="O151" s="704"/>
      <c r="P151" s="981"/>
      <c r="Q151" s="704"/>
      <c r="R151" s="981"/>
      <c r="S151" s="706"/>
      <c r="T151" s="707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514" t="s">
        <v>175</v>
      </c>
      <c r="C152" s="865" t="s">
        <v>4</v>
      </c>
      <c r="D152" s="287">
        <f t="shared" si="94"/>
        <v>0</v>
      </c>
      <c r="E152" s="288"/>
      <c r="F152" s="289">
        <f>SUM(F153:F158)</f>
        <v>0</v>
      </c>
      <c r="G152" s="866"/>
      <c r="H152" s="795"/>
      <c r="I152" s="866"/>
      <c r="J152" s="795"/>
      <c r="K152" s="867"/>
      <c r="L152" s="957">
        <f>SUM(L153:L158)</f>
        <v>0</v>
      </c>
      <c r="M152" s="867"/>
      <c r="N152" s="982">
        <f t="shared" ref="N152:T152" si="102">SUM(N153:N158)</f>
        <v>0</v>
      </c>
      <c r="O152" s="957">
        <f t="shared" si="102"/>
        <v>0</v>
      </c>
      <c r="P152" s="796">
        <f t="shared" si="102"/>
        <v>0</v>
      </c>
      <c r="Q152" s="957">
        <f t="shared" si="102"/>
        <v>0</v>
      </c>
      <c r="R152" s="796">
        <f t="shared" si="102"/>
        <v>0</v>
      </c>
      <c r="S152" s="822">
        <f t="shared" si="102"/>
        <v>0</v>
      </c>
      <c r="T152" s="957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si="94"/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9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9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515"/>
      <c r="B158" s="2515"/>
      <c r="C158" s="304" t="s">
        <v>181</v>
      </c>
      <c r="D158" s="287">
        <f t="shared" si="9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760"/>
      <c r="L158" s="99"/>
      <c r="M158" s="760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514" t="s">
        <v>182</v>
      </c>
      <c r="B159" s="2514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748"/>
      <c r="M159" s="25"/>
      <c r="N159" s="749"/>
      <c r="O159" s="816"/>
      <c r="P159" s="816"/>
      <c r="Q159" s="816"/>
      <c r="R159" s="816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9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9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515"/>
      <c r="B162" s="2317"/>
      <c r="C162" s="316" t="s">
        <v>186</v>
      </c>
      <c r="D162" s="287">
        <f t="shared" si="94"/>
        <v>0</v>
      </c>
      <c r="E162" s="287">
        <f>SUM(K162+M162)</f>
        <v>0</v>
      </c>
      <c r="F162" s="318"/>
      <c r="G162" s="667"/>
      <c r="H162" s="668"/>
      <c r="I162" s="667"/>
      <c r="J162" s="668"/>
      <c r="K162" s="759"/>
      <c r="L162" s="707"/>
      <c r="M162" s="759"/>
      <c r="N162" s="708"/>
      <c r="O162" s="43"/>
      <c r="P162" s="704"/>
      <c r="Q162" s="43"/>
      <c r="R162" s="704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668" t="s">
        <v>187</v>
      </c>
      <c r="B163" s="2542" t="s">
        <v>188</v>
      </c>
      <c r="C163" s="738" t="s">
        <v>189</v>
      </c>
      <c r="D163" s="709">
        <f>SUM(E163:F163)</f>
        <v>0</v>
      </c>
      <c r="E163" s="709">
        <f>+G163+I163+K163+M163</f>
        <v>0</v>
      </c>
      <c r="F163" s="710">
        <f>+H163+J163+L163+N163</f>
        <v>0</v>
      </c>
      <c r="G163" s="761">
        <f>SUM(G164:G165)</f>
        <v>0</v>
      </c>
      <c r="H163" s="711">
        <f t="shared" ref="H163:R163" si="104">SUM(H164:H165)</f>
        <v>0</v>
      </c>
      <c r="I163" s="761">
        <f t="shared" si="104"/>
        <v>0</v>
      </c>
      <c r="J163" s="711">
        <f t="shared" si="104"/>
        <v>0</v>
      </c>
      <c r="K163" s="761">
        <f>SUM(K164:K165)</f>
        <v>0</v>
      </c>
      <c r="L163" s="712">
        <f t="shared" si="104"/>
        <v>0</v>
      </c>
      <c r="M163" s="761">
        <f t="shared" si="104"/>
        <v>0</v>
      </c>
      <c r="N163" s="983">
        <f t="shared" si="104"/>
        <v>0</v>
      </c>
      <c r="O163" s="875">
        <f t="shared" si="104"/>
        <v>0</v>
      </c>
      <c r="P163" s="711">
        <f t="shared" si="104"/>
        <v>0</v>
      </c>
      <c r="Q163" s="711">
        <f t="shared" si="104"/>
        <v>0</v>
      </c>
      <c r="R163" s="711">
        <f t="shared" si="104"/>
        <v>0</v>
      </c>
      <c r="S163" s="713">
        <f>SUM(S164:S165)</f>
        <v>0</v>
      </c>
      <c r="T163" s="711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5">SUM(E164:F164)</f>
        <v>0</v>
      </c>
      <c r="E164" s="305">
        <f t="shared" ref="E164:F165" si="106">+G164+I164+K164+M164</f>
        <v>0</v>
      </c>
      <c r="F164" s="733">
        <f t="shared" si="106"/>
        <v>0</v>
      </c>
      <c r="G164" s="747"/>
      <c r="H164" s="276"/>
      <c r="I164" s="25"/>
      <c r="J164" s="816"/>
      <c r="K164" s="25"/>
      <c r="L164" s="806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666"/>
      <c r="B165" s="2645"/>
      <c r="C165" s="332" t="s">
        <v>191</v>
      </c>
      <c r="D165" s="305">
        <f t="shared" si="105"/>
        <v>0</v>
      </c>
      <c r="E165" s="305">
        <f t="shared" si="106"/>
        <v>0</v>
      </c>
      <c r="F165" s="305">
        <f t="shared" si="106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7">IF($D165&lt;P165,1,0)</f>
        <v>0</v>
      </c>
      <c r="CI165" s="32">
        <f t="shared" si="107"/>
        <v>0</v>
      </c>
      <c r="CJ165" s="32">
        <f t="shared" si="107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668" t="s">
        <v>192</v>
      </c>
      <c r="B166" s="2514" t="s">
        <v>193</v>
      </c>
      <c r="C166" s="739" t="s">
        <v>194</v>
      </c>
      <c r="D166" s="305">
        <f t="shared" ref="D166:D179" si="108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7"/>
        <v>0</v>
      </c>
      <c r="CI166" s="32">
        <f t="shared" si="107"/>
        <v>0</v>
      </c>
      <c r="CJ166" s="32">
        <f t="shared" si="107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8"/>
        <v>0</v>
      </c>
      <c r="E167" s="287">
        <f t="shared" ref="E167:F169" si="109">SUM(I167+K167+M167)</f>
        <v>0</v>
      </c>
      <c r="F167" s="289">
        <f t="shared" si="109"/>
        <v>0</v>
      </c>
      <c r="G167" s="672"/>
      <c r="H167" s="337"/>
      <c r="I167" s="577"/>
      <c r="J167" s="43"/>
      <c r="K167" s="577"/>
      <c r="L167" s="981"/>
      <c r="M167" s="759"/>
      <c r="N167" s="984"/>
      <c r="O167" s="704"/>
      <c r="P167" s="981"/>
      <c r="Q167" s="704"/>
      <c r="R167" s="981"/>
      <c r="S167" s="320"/>
      <c r="T167" s="704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7"/>
        <v>0</v>
      </c>
      <c r="CI167" s="32">
        <f t="shared" si="107"/>
        <v>0</v>
      </c>
      <c r="CJ167" s="32">
        <f t="shared" si="107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542" t="s">
        <v>196</v>
      </c>
      <c r="C168" s="339" t="s">
        <v>194</v>
      </c>
      <c r="D168" s="733">
        <f t="shared" si="108"/>
        <v>0</v>
      </c>
      <c r="E168" s="733">
        <f t="shared" si="109"/>
        <v>0</v>
      </c>
      <c r="F168" s="735">
        <f t="shared" si="109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7"/>
        <v>0</v>
      </c>
      <c r="CI168" s="32">
        <f t="shared" si="107"/>
        <v>0</v>
      </c>
      <c r="CJ168" s="32">
        <f t="shared" si="107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645"/>
      <c r="C169" s="342" t="s">
        <v>197</v>
      </c>
      <c r="D169" s="709">
        <f t="shared" si="108"/>
        <v>0</v>
      </c>
      <c r="E169" s="709">
        <f t="shared" si="109"/>
        <v>0</v>
      </c>
      <c r="F169" s="710">
        <f t="shared" si="109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7"/>
        <v>0</v>
      </c>
      <c r="CI169" s="32">
        <f t="shared" si="107"/>
        <v>0</v>
      </c>
      <c r="CJ169" s="32">
        <f t="shared" si="107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514" t="s">
        <v>82</v>
      </c>
      <c r="C170" s="739" t="s">
        <v>194</v>
      </c>
      <c r="D170" s="305">
        <f t="shared" si="108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816"/>
      <c r="P170" s="276"/>
      <c r="Q170" s="816"/>
      <c r="R170" s="276"/>
      <c r="S170" s="724"/>
      <c r="T170" s="816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7"/>
        <v>0</v>
      </c>
      <c r="CI170" s="32">
        <f t="shared" si="107"/>
        <v>0</v>
      </c>
      <c r="CJ170" s="32">
        <f t="shared" si="107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666"/>
      <c r="B171" s="2515"/>
      <c r="C171" s="335" t="s">
        <v>198</v>
      </c>
      <c r="D171" s="345">
        <f t="shared" si="108"/>
        <v>0</v>
      </c>
      <c r="E171" s="345">
        <f>+K171+M171</f>
        <v>0</v>
      </c>
      <c r="F171" s="310">
        <f>+L171+N171</f>
        <v>0</v>
      </c>
      <c r="G171" s="672"/>
      <c r="H171" s="715"/>
      <c r="I171" s="672"/>
      <c r="J171" s="715"/>
      <c r="K171" s="759"/>
      <c r="L171" s="981"/>
      <c r="M171" s="759"/>
      <c r="N171" s="607"/>
      <c r="O171" s="704"/>
      <c r="P171" s="981"/>
      <c r="Q171" s="704"/>
      <c r="R171" s="981"/>
      <c r="S171" s="285"/>
      <c r="T171" s="704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7"/>
        <v>0</v>
      </c>
      <c r="CI171" s="32">
        <f t="shared" si="107"/>
        <v>0</v>
      </c>
      <c r="CJ171" s="32">
        <f t="shared" si="107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514" t="s">
        <v>199</v>
      </c>
      <c r="B172" s="2667" t="s">
        <v>175</v>
      </c>
      <c r="C172" s="2649"/>
      <c r="D172" s="878">
        <f>SUM(E172+F172)</f>
        <v>0</v>
      </c>
      <c r="E172" s="878">
        <f>+K172</f>
        <v>0</v>
      </c>
      <c r="F172" s="859">
        <f>+L172</f>
        <v>0</v>
      </c>
      <c r="G172" s="866"/>
      <c r="H172" s="985"/>
      <c r="I172" s="866"/>
      <c r="J172" s="985"/>
      <c r="K172" s="880"/>
      <c r="L172" s="797"/>
      <c r="M172" s="867"/>
      <c r="N172" s="798"/>
      <c r="O172" s="986"/>
      <c r="P172" s="797"/>
      <c r="Q172" s="986"/>
      <c r="R172" s="797"/>
      <c r="S172" s="882"/>
      <c r="T172" s="882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7"/>
        <v>0</v>
      </c>
      <c r="CI172" s="32">
        <f t="shared" si="107"/>
        <v>0</v>
      </c>
      <c r="CJ172" s="32">
        <f t="shared" si="107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8"/>
        <v>0</v>
      </c>
      <c r="E173" s="733">
        <f t="shared" ref="E173:F176" si="110">+K173</f>
        <v>0</v>
      </c>
      <c r="F173" s="735">
        <f t="shared" si="110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7"/>
        <v>0</v>
      </c>
      <c r="CI173" s="32">
        <f t="shared" si="107"/>
        <v>0</v>
      </c>
      <c r="CJ173" s="32">
        <f t="shared" si="107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8"/>
        <v>0</v>
      </c>
      <c r="E174" s="287">
        <f t="shared" si="110"/>
        <v>0</v>
      </c>
      <c r="F174" s="289">
        <f t="shared" si="110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7"/>
        <v>0</v>
      </c>
      <c r="CI174" s="32">
        <f t="shared" si="107"/>
        <v>0</v>
      </c>
      <c r="CJ174" s="32">
        <f t="shared" si="107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514" t="s">
        <v>82</v>
      </c>
      <c r="C175" s="739" t="s">
        <v>194</v>
      </c>
      <c r="D175" s="733">
        <f t="shared" si="108"/>
        <v>0</v>
      </c>
      <c r="E175" s="733">
        <f t="shared" si="110"/>
        <v>0</v>
      </c>
      <c r="F175" s="735">
        <f t="shared" si="110"/>
        <v>0</v>
      </c>
      <c r="G175" s="273"/>
      <c r="H175" s="883"/>
      <c r="I175" s="273"/>
      <c r="J175" s="883"/>
      <c r="K175" s="25"/>
      <c r="L175" s="276"/>
      <c r="M175" s="284"/>
      <c r="N175" s="356"/>
      <c r="O175" s="816"/>
      <c r="P175" s="276"/>
      <c r="Q175" s="816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7"/>
        <v>0</v>
      </c>
      <c r="CI175" s="32">
        <f t="shared" si="107"/>
        <v>0</v>
      </c>
      <c r="CJ175" s="32">
        <f t="shared" si="107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515"/>
      <c r="B176" s="2515"/>
      <c r="C176" s="335" t="s">
        <v>198</v>
      </c>
      <c r="D176" s="287">
        <f t="shared" si="108"/>
        <v>0</v>
      </c>
      <c r="E176" s="287">
        <f t="shared" si="110"/>
        <v>0</v>
      </c>
      <c r="F176" s="289">
        <f>+L176</f>
        <v>0</v>
      </c>
      <c r="G176" s="667"/>
      <c r="H176" s="716"/>
      <c r="I176" s="667"/>
      <c r="J176" s="716"/>
      <c r="K176" s="759"/>
      <c r="L176" s="981"/>
      <c r="M176" s="672"/>
      <c r="N176" s="674"/>
      <c r="O176" s="704"/>
      <c r="P176" s="981"/>
      <c r="Q176" s="704"/>
      <c r="R176" s="981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7"/>
        <v>0</v>
      </c>
      <c r="CI176" s="32">
        <f t="shared" si="107"/>
        <v>0</v>
      </c>
      <c r="CJ176" s="32">
        <f t="shared" si="107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668" t="s">
        <v>200</v>
      </c>
      <c r="B177" s="2514" t="s">
        <v>201</v>
      </c>
      <c r="C177" s="740" t="s">
        <v>202</v>
      </c>
      <c r="D177" s="733">
        <f t="shared" si="108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7"/>
        <v>0</v>
      </c>
      <c r="CI177" s="32">
        <f t="shared" si="107"/>
        <v>0</v>
      </c>
      <c r="CJ177" s="32">
        <f t="shared" si="107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8"/>
        <v>0</v>
      </c>
      <c r="E178" s="664">
        <f t="shared" ref="E178:F179" si="111">SUM(I178+K178+M178)</f>
        <v>0</v>
      </c>
      <c r="F178" s="666">
        <f t="shared" si="111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7"/>
        <v>0</v>
      </c>
      <c r="CI178" s="32">
        <f t="shared" si="107"/>
        <v>0</v>
      </c>
      <c r="CJ178" s="32">
        <f t="shared" si="107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666"/>
      <c r="B179" s="2515"/>
      <c r="C179" s="369" t="s">
        <v>204</v>
      </c>
      <c r="D179" s="287">
        <f t="shared" si="108"/>
        <v>0</v>
      </c>
      <c r="E179" s="287">
        <f t="shared" si="111"/>
        <v>0</v>
      </c>
      <c r="F179" s="289">
        <f t="shared" si="111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7"/>
        <v>0</v>
      </c>
      <c r="CI179" s="32">
        <f t="shared" si="107"/>
        <v>0</v>
      </c>
      <c r="CJ179" s="32">
        <f t="shared" si="107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514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883"/>
      <c r="I180" s="273"/>
      <c r="J180" s="883"/>
      <c r="K180" s="25"/>
      <c r="L180" s="276"/>
      <c r="M180" s="750"/>
      <c r="N180" s="330"/>
      <c r="O180" s="883"/>
      <c r="P180" s="816"/>
      <c r="Q180" s="816"/>
      <c r="R180" s="816"/>
      <c r="S180" s="742"/>
      <c r="T180" s="816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7"/>
        <v>0</v>
      </c>
      <c r="CI180" s="32">
        <f t="shared" si="107"/>
        <v>0</v>
      </c>
      <c r="CJ180" s="32">
        <f t="shared" si="107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666"/>
      <c r="B181" s="2515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7"/>
        <v>0</v>
      </c>
      <c r="CI181" s="32">
        <f t="shared" si="107"/>
        <v>0</v>
      </c>
      <c r="CJ181" s="32">
        <f t="shared" si="107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525" t="s">
        <v>210</v>
      </c>
      <c r="B183" s="2340"/>
      <c r="C183" s="2341"/>
      <c r="D183" s="2661" t="s">
        <v>4</v>
      </c>
      <c r="E183" s="2426"/>
      <c r="F183" s="2356"/>
      <c r="G183" s="2516" t="s">
        <v>5</v>
      </c>
      <c r="H183" s="2533"/>
      <c r="I183" s="2533"/>
      <c r="J183" s="2533"/>
      <c r="K183" s="2533"/>
      <c r="L183" s="2533"/>
      <c r="M183" s="2533"/>
      <c r="N183" s="2533"/>
      <c r="O183" s="2533"/>
      <c r="P183" s="2533"/>
      <c r="Q183" s="2533"/>
      <c r="R183" s="2533"/>
      <c r="S183" s="2533"/>
      <c r="T183" s="2533"/>
      <c r="U183" s="2533"/>
      <c r="V183" s="2533"/>
      <c r="W183" s="2533"/>
      <c r="X183" s="2533"/>
      <c r="Y183" s="2533"/>
      <c r="Z183" s="2533"/>
      <c r="AA183" s="2533"/>
      <c r="AB183" s="2534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664" t="s">
        <v>11</v>
      </c>
      <c r="H184" s="2665"/>
      <c r="I184" s="2664" t="s">
        <v>12</v>
      </c>
      <c r="J184" s="2665"/>
      <c r="K184" s="2516" t="s">
        <v>13</v>
      </c>
      <c r="L184" s="2647"/>
      <c r="M184" s="2516" t="s">
        <v>14</v>
      </c>
      <c r="N184" s="2647"/>
      <c r="O184" s="2516" t="s">
        <v>15</v>
      </c>
      <c r="P184" s="2647"/>
      <c r="Q184" s="2516" t="s">
        <v>16</v>
      </c>
      <c r="R184" s="2647"/>
      <c r="S184" s="2516" t="s">
        <v>17</v>
      </c>
      <c r="T184" s="2647"/>
      <c r="U184" s="2516" t="s">
        <v>215</v>
      </c>
      <c r="V184" s="2647"/>
      <c r="W184" s="2667" t="s">
        <v>20</v>
      </c>
      <c r="X184" s="2649"/>
      <c r="Y184" s="2667" t="s">
        <v>21</v>
      </c>
      <c r="Z184" s="2649"/>
      <c r="AA184" s="2667" t="s">
        <v>22</v>
      </c>
      <c r="AB184" s="2656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526"/>
      <c r="B185" s="2527"/>
      <c r="C185" s="2528"/>
      <c r="D185" s="807" t="s">
        <v>23</v>
      </c>
      <c r="E185" s="778" t="s">
        <v>24</v>
      </c>
      <c r="F185" s="951" t="s">
        <v>25</v>
      </c>
      <c r="G185" s="952" t="s">
        <v>24</v>
      </c>
      <c r="H185" s="951" t="s">
        <v>25</v>
      </c>
      <c r="I185" s="968" t="s">
        <v>24</v>
      </c>
      <c r="J185" s="968" t="s">
        <v>25</v>
      </c>
      <c r="K185" s="952" t="s">
        <v>24</v>
      </c>
      <c r="L185" s="951" t="s">
        <v>25</v>
      </c>
      <c r="M185" s="952" t="s">
        <v>24</v>
      </c>
      <c r="N185" s="951" t="s">
        <v>25</v>
      </c>
      <c r="O185" s="952" t="s">
        <v>24</v>
      </c>
      <c r="P185" s="951" t="s">
        <v>25</v>
      </c>
      <c r="Q185" s="952" t="s">
        <v>24</v>
      </c>
      <c r="R185" s="951" t="s">
        <v>25</v>
      </c>
      <c r="S185" s="952" t="s">
        <v>24</v>
      </c>
      <c r="T185" s="951" t="s">
        <v>25</v>
      </c>
      <c r="U185" s="952" t="s">
        <v>24</v>
      </c>
      <c r="V185" s="951" t="s">
        <v>25</v>
      </c>
      <c r="W185" s="952" t="s">
        <v>24</v>
      </c>
      <c r="X185" s="951" t="s">
        <v>25</v>
      </c>
      <c r="Y185" s="952" t="s">
        <v>24</v>
      </c>
      <c r="Z185" s="951" t="s">
        <v>25</v>
      </c>
      <c r="AA185" s="952" t="s">
        <v>24</v>
      </c>
      <c r="AB185" s="953" t="s">
        <v>25</v>
      </c>
      <c r="AC185" s="2575"/>
      <c r="AD185" s="2575"/>
      <c r="AE185" s="2575"/>
      <c r="AF185" s="2575"/>
      <c r="AG185" s="2575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539" t="s">
        <v>216</v>
      </c>
      <c r="B186" s="2587"/>
      <c r="C186" s="2540"/>
      <c r="D186" s="378">
        <f>SUM(E186+F186)</f>
        <v>0</v>
      </c>
      <c r="E186" s="379">
        <f t="shared" ref="E186:F189" si="112">+K186+M186+O186+Q186+S186</f>
        <v>0</v>
      </c>
      <c r="F186" s="380">
        <f t="shared" si="112"/>
        <v>0</v>
      </c>
      <c r="G186" s="381"/>
      <c r="H186" s="885"/>
      <c r="I186" s="381"/>
      <c r="J186" s="885"/>
      <c r="K186" s="25"/>
      <c r="L186" s="816"/>
      <c r="M186" s="25"/>
      <c r="N186" s="816"/>
      <c r="O186" s="25"/>
      <c r="P186" s="816"/>
      <c r="Q186" s="25"/>
      <c r="R186" s="816"/>
      <c r="S186" s="25"/>
      <c r="T186" s="816"/>
      <c r="U186" s="381"/>
      <c r="V186" s="885"/>
      <c r="W186" s="381"/>
      <c r="X186" s="885"/>
      <c r="Y186" s="381"/>
      <c r="Z186" s="885"/>
      <c r="AA186" s="381"/>
      <c r="AB186" s="383"/>
      <c r="AC186" s="816"/>
      <c r="AD186" s="743">
        <f>SUM(AE186:AG186)</f>
        <v>0</v>
      </c>
      <c r="AE186" s="816"/>
      <c r="AF186" s="816"/>
      <c r="AG186" s="816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3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4">SUM(E187+F187)</f>
        <v>0</v>
      </c>
      <c r="E187" s="676">
        <f>+K187+M187+O187+Q187+S187</f>
        <v>0</v>
      </c>
      <c r="F187" s="677">
        <f t="shared" si="112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5">SUM(AE187:AG187)</f>
        <v>0</v>
      </c>
      <c r="AE187" s="24"/>
      <c r="AF187" s="24"/>
      <c r="AG187" s="24"/>
      <c r="AH187" s="160" t="str">
        <f t="shared" ref="AH187:AH190" si="116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7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4"/>
        <v>0</v>
      </c>
      <c r="E188" s="676">
        <f t="shared" si="112"/>
        <v>0</v>
      </c>
      <c r="F188" s="392">
        <f t="shared" si="112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5"/>
        <v>0</v>
      </c>
      <c r="AE188" s="24"/>
      <c r="AF188" s="24"/>
      <c r="AG188" s="24"/>
      <c r="AH188" s="160" t="str">
        <f t="shared" si="116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7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4"/>
        <v>0</v>
      </c>
      <c r="E189" s="676">
        <f t="shared" si="112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5"/>
        <v>0</v>
      </c>
      <c r="AE189" s="573"/>
      <c r="AF189" s="573"/>
      <c r="AG189" s="573"/>
      <c r="AH189" s="160" t="str">
        <f t="shared" si="116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7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5"/>
        <v>0</v>
      </c>
      <c r="AE190" s="43"/>
      <c r="AF190" s="43"/>
      <c r="AG190" s="43"/>
      <c r="AH190" s="160" t="str">
        <f t="shared" si="116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718"/>
      <c r="C191" s="108"/>
      <c r="D191" s="109"/>
      <c r="E191" s="109"/>
      <c r="F191" s="110"/>
      <c r="G191" s="110"/>
      <c r="H191" s="110"/>
      <c r="I191" s="50"/>
      <c r="J191" s="887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525" t="s">
        <v>210</v>
      </c>
      <c r="B192" s="2340"/>
      <c r="C192" s="2341"/>
      <c r="D192" s="2661" t="s">
        <v>4</v>
      </c>
      <c r="E192" s="2426"/>
      <c r="F192" s="2430"/>
      <c r="G192" s="2533" t="s">
        <v>5</v>
      </c>
      <c r="H192" s="2533"/>
      <c r="I192" s="2533"/>
      <c r="J192" s="2647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662"/>
      <c r="E193" s="2578"/>
      <c r="F193" s="2663"/>
      <c r="G193" s="2356" t="s">
        <v>222</v>
      </c>
      <c r="H193" s="2514" t="s">
        <v>223</v>
      </c>
      <c r="I193" s="2514" t="s">
        <v>58</v>
      </c>
      <c r="J193" s="2514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526"/>
      <c r="B194" s="2527"/>
      <c r="C194" s="2528"/>
      <c r="D194" s="987" t="s">
        <v>23</v>
      </c>
      <c r="E194" s="847" t="s">
        <v>24</v>
      </c>
      <c r="F194" s="406" t="s">
        <v>25</v>
      </c>
      <c r="G194" s="2535"/>
      <c r="H194" s="2515"/>
      <c r="I194" s="2515"/>
      <c r="J194" s="2515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751">
        <f>SUM(G195:J195)</f>
        <v>0</v>
      </c>
      <c r="E195" s="724"/>
      <c r="F195" s="732"/>
      <c r="G195" s="747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8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19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8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19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720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8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19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721"/>
      <c r="H199" s="721"/>
      <c r="I199" s="721"/>
      <c r="J199" s="722"/>
      <c r="K199" s="420"/>
      <c r="L199" s="721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769" customFormat="1" ht="16.350000000000001" customHeight="1" x14ac:dyDescent="0.2">
      <c r="A200" s="2659" t="s">
        <v>230</v>
      </c>
      <c r="B200" s="2417"/>
      <c r="C200" s="2418"/>
      <c r="D200" s="2661" t="s">
        <v>231</v>
      </c>
      <c r="E200" s="2426"/>
      <c r="F200" s="2356"/>
      <c r="G200" s="2516" t="s">
        <v>5</v>
      </c>
      <c r="H200" s="2533"/>
      <c r="I200" s="2533"/>
      <c r="J200" s="2533"/>
      <c r="K200" s="2533"/>
      <c r="L200" s="2533"/>
      <c r="M200" s="2533"/>
      <c r="N200" s="2533"/>
      <c r="O200" s="2533"/>
      <c r="P200" s="2533"/>
      <c r="Q200" s="2533"/>
      <c r="R200" s="2533"/>
      <c r="S200" s="2533"/>
      <c r="T200" s="2533"/>
      <c r="U200" s="2533"/>
      <c r="V200" s="2534"/>
      <c r="W200" s="2650" t="s">
        <v>6</v>
      </c>
      <c r="X200" s="2652" t="s">
        <v>7</v>
      </c>
      <c r="Y200" s="2562" t="s">
        <v>232</v>
      </c>
      <c r="Z200" s="2654"/>
      <c r="AA200" s="2356" t="s">
        <v>233</v>
      </c>
      <c r="AB200" s="2655" t="s">
        <v>100</v>
      </c>
      <c r="AC200" s="2549" t="s">
        <v>8</v>
      </c>
      <c r="AD200" s="2549" t="s">
        <v>9</v>
      </c>
      <c r="AE200" s="2646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662"/>
      <c r="E201" s="2578"/>
      <c r="F201" s="2535"/>
      <c r="G201" s="2516" t="s">
        <v>222</v>
      </c>
      <c r="H201" s="2647"/>
      <c r="I201" s="2516" t="s">
        <v>17</v>
      </c>
      <c r="J201" s="2647"/>
      <c r="K201" s="2533" t="s">
        <v>234</v>
      </c>
      <c r="L201" s="2647"/>
      <c r="M201" s="2516" t="s">
        <v>57</v>
      </c>
      <c r="N201" s="2647"/>
      <c r="O201" s="2533" t="s">
        <v>235</v>
      </c>
      <c r="P201" s="2647"/>
      <c r="Q201" s="2533" t="s">
        <v>58</v>
      </c>
      <c r="R201" s="2647"/>
      <c r="S201" s="2648" t="s">
        <v>21</v>
      </c>
      <c r="T201" s="2649"/>
      <c r="U201" s="2648" t="s">
        <v>22</v>
      </c>
      <c r="V201" s="2656"/>
      <c r="W201" s="2397"/>
      <c r="X201" s="2560"/>
      <c r="Y201" s="2652" t="s">
        <v>236</v>
      </c>
      <c r="Z201" s="2657" t="s">
        <v>237</v>
      </c>
      <c r="AA201" s="2357"/>
      <c r="AB201" s="2405"/>
      <c r="AC201" s="2549"/>
      <c r="AD201" s="2549"/>
      <c r="AE201" s="2646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660"/>
      <c r="B202" s="2574"/>
      <c r="C202" s="2575"/>
      <c r="D202" s="988" t="s">
        <v>23</v>
      </c>
      <c r="E202" s="989" t="s">
        <v>24</v>
      </c>
      <c r="F202" s="764" t="s">
        <v>25</v>
      </c>
      <c r="G202" s="812" t="s">
        <v>24</v>
      </c>
      <c r="H202" s="786" t="s">
        <v>25</v>
      </c>
      <c r="I202" s="965" t="s">
        <v>24</v>
      </c>
      <c r="J202" s="786" t="s">
        <v>25</v>
      </c>
      <c r="K202" s="965" t="s">
        <v>24</v>
      </c>
      <c r="L202" s="786" t="s">
        <v>25</v>
      </c>
      <c r="M202" s="965" t="s">
        <v>24</v>
      </c>
      <c r="N202" s="786" t="s">
        <v>25</v>
      </c>
      <c r="O202" s="965" t="s">
        <v>24</v>
      </c>
      <c r="P202" s="786" t="s">
        <v>25</v>
      </c>
      <c r="Q202" s="965" t="s">
        <v>24</v>
      </c>
      <c r="R202" s="786" t="s">
        <v>25</v>
      </c>
      <c r="S202" s="973" t="s">
        <v>24</v>
      </c>
      <c r="T202" s="788" t="s">
        <v>25</v>
      </c>
      <c r="U202" s="973" t="s">
        <v>24</v>
      </c>
      <c r="V202" s="963" t="s">
        <v>25</v>
      </c>
      <c r="W202" s="2651"/>
      <c r="X202" s="2653"/>
      <c r="Y202" s="2653"/>
      <c r="Z202" s="2658"/>
      <c r="AA202" s="2535"/>
      <c r="AB202" s="2565"/>
      <c r="AC202" s="2549"/>
      <c r="AD202" s="2549"/>
      <c r="AE202" s="2646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547" t="s">
        <v>239</v>
      </c>
      <c r="C203" s="2548"/>
      <c r="D203" s="428">
        <f t="shared" ref="D203:D245" si="120">SUM(E203+F203)</f>
        <v>28</v>
      </c>
      <c r="E203" s="429">
        <f t="shared" ref="E203:E219" si="121">SUM(G203+I203+K203+M203+O203+Q203+S203+U203)</f>
        <v>11</v>
      </c>
      <c r="F203" s="803">
        <f t="shared" ref="F203:F219" si="122">SUM(H203+J203+L203+N203+P203+R203+T203+V203)</f>
        <v>17</v>
      </c>
      <c r="G203" s="431">
        <v>1</v>
      </c>
      <c r="H203" s="432">
        <v>2</v>
      </c>
      <c r="I203" s="752">
        <v>0</v>
      </c>
      <c r="J203" s="432">
        <v>0</v>
      </c>
      <c r="K203" s="752">
        <v>0</v>
      </c>
      <c r="L203" s="432">
        <v>0</v>
      </c>
      <c r="M203" s="752">
        <v>0</v>
      </c>
      <c r="N203" s="432">
        <v>0</v>
      </c>
      <c r="O203" s="752">
        <v>2</v>
      </c>
      <c r="P203" s="432">
        <v>2</v>
      </c>
      <c r="Q203" s="752">
        <v>2</v>
      </c>
      <c r="R203" s="432">
        <v>1</v>
      </c>
      <c r="S203" s="752">
        <v>6</v>
      </c>
      <c r="T203" s="432">
        <v>10</v>
      </c>
      <c r="U203" s="752">
        <v>0</v>
      </c>
      <c r="V203" s="753">
        <v>2</v>
      </c>
      <c r="W203" s="433">
        <v>0</v>
      </c>
      <c r="X203" s="434">
        <v>0</v>
      </c>
      <c r="Y203" s="434"/>
      <c r="Z203" s="893"/>
      <c r="AA203" s="434">
        <v>0</v>
      </c>
      <c r="AB203" s="434">
        <v>0</v>
      </c>
      <c r="AC203" s="434">
        <v>0</v>
      </c>
      <c r="AD203" s="434">
        <v>0</v>
      </c>
      <c r="AE203" s="894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3">IF(CJ203=1,"* La consulta pertinente según condición clínica NO DEBE ser mayor al Total registrado. ","")</f>
        <v/>
      </c>
      <c r="CD203" s="31" t="str">
        <f t="shared" ref="CD203:CD229" si="124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5">IF(D205&lt;Z205,1,0)</f>
        <v>0</v>
      </c>
      <c r="CK203" s="32">
        <f t="shared" ref="CK203:CK229" si="126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7">IF(AND($D203&lt;&gt;0,AD203=""),1,IF($D203&lt;AD203,1,0))</f>
        <v>0</v>
      </c>
      <c r="CN203" s="32">
        <f t="shared" si="127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0"/>
        <v>536</v>
      </c>
      <c r="E204" s="436">
        <f t="shared" si="121"/>
        <v>175</v>
      </c>
      <c r="F204" s="437">
        <f t="shared" si="122"/>
        <v>361</v>
      </c>
      <c r="G204" s="438">
        <v>6</v>
      </c>
      <c r="H204" s="439">
        <v>6</v>
      </c>
      <c r="I204" s="440">
        <v>6</v>
      </c>
      <c r="J204" s="439">
        <v>4</v>
      </c>
      <c r="K204" s="440">
        <v>5</v>
      </c>
      <c r="L204" s="439">
        <v>5</v>
      </c>
      <c r="M204" s="440">
        <v>8</v>
      </c>
      <c r="N204" s="439">
        <v>4</v>
      </c>
      <c r="O204" s="440">
        <v>10</v>
      </c>
      <c r="P204" s="439">
        <v>7</v>
      </c>
      <c r="Q204" s="440">
        <v>25</v>
      </c>
      <c r="R204" s="439">
        <v>24</v>
      </c>
      <c r="S204" s="440">
        <v>52</v>
      </c>
      <c r="T204" s="439">
        <v>146</v>
      </c>
      <c r="U204" s="440">
        <v>63</v>
      </c>
      <c r="V204" s="441">
        <v>165</v>
      </c>
      <c r="W204" s="442">
        <v>70</v>
      </c>
      <c r="X204" s="443">
        <v>164</v>
      </c>
      <c r="Y204" s="443">
        <v>68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8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29">IF(CH204=1,"* El número de pacientes de 60 años NO DEBE Ser mayor a lo registrado en el grupo Etario 20-64 años. ","")</f>
        <v/>
      </c>
      <c r="CB204" s="31" t="str">
        <f t="shared" ref="CB204:CB267" si="130">IF(CI204=1,"* La consulta pertinente según Protocolo de Referencia NO DEBE ser mayor al Total registrado. ","")</f>
        <v/>
      </c>
      <c r="CC204" s="31" t="str">
        <f t="shared" si="123"/>
        <v/>
      </c>
      <c r="CD204" s="31" t="str">
        <f t="shared" si="124"/>
        <v/>
      </c>
      <c r="CE204" s="31" t="str">
        <f t="shared" ref="CE204:CE267" si="131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2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3">IF(AND($D204&lt;&gt;0,AE204=""),"* No olvide digitar la columna Migrantes (Digite CEROS si no tiene). ",IF($D204&lt;AE204,"* Los Migrantes NO DEBEN ser mayor al total. ",""))</f>
        <v/>
      </c>
      <c r="CH204" s="32">
        <f t="shared" ref="CH204:CH219" si="134">IF((S204+T204)&lt;X204,1,0)</f>
        <v>0</v>
      </c>
      <c r="CI204" s="32">
        <f t="shared" ref="CI204:CI267" si="135">IF(D204&lt;Y204,1,0)</f>
        <v>0</v>
      </c>
      <c r="CJ204" s="32">
        <f t="shared" si="125"/>
        <v>0</v>
      </c>
      <c r="CK204" s="32">
        <f t="shared" si="126"/>
        <v>0</v>
      </c>
      <c r="CL204" s="32">
        <f t="shared" ref="CL204:CN267" si="136">IF(AND($D204&lt;&gt;0,AC204=""),1,IF($D204&lt;AC204,1,0))</f>
        <v>0</v>
      </c>
      <c r="CM204" s="32">
        <f t="shared" si="127"/>
        <v>0</v>
      </c>
      <c r="CN204" s="32">
        <f t="shared" si="127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0"/>
        <v>3</v>
      </c>
      <c r="E205" s="446">
        <f t="shared" si="121"/>
        <v>0</v>
      </c>
      <c r="F205" s="447">
        <f t="shared" si="122"/>
        <v>3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>
        <v>3</v>
      </c>
      <c r="U205" s="450"/>
      <c r="V205" s="451"/>
      <c r="W205" s="452">
        <v>0</v>
      </c>
      <c r="X205" s="453"/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8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29"/>
        <v/>
      </c>
      <c r="CB205" s="31" t="str">
        <f t="shared" si="130"/>
        <v/>
      </c>
      <c r="CC205" s="31" t="str">
        <f t="shared" si="123"/>
        <v/>
      </c>
      <c r="CD205" s="31" t="str">
        <f t="shared" si="124"/>
        <v/>
      </c>
      <c r="CE205" s="31" t="str">
        <f t="shared" si="131"/>
        <v/>
      </c>
      <c r="CF205" s="31" t="str">
        <f t="shared" si="132"/>
        <v/>
      </c>
      <c r="CG205" s="31" t="str">
        <f t="shared" si="133"/>
        <v/>
      </c>
      <c r="CH205" s="32">
        <f t="shared" si="134"/>
        <v>0</v>
      </c>
      <c r="CI205" s="32">
        <f t="shared" si="135"/>
        <v>0</v>
      </c>
      <c r="CJ205" s="32">
        <f t="shared" si="125"/>
        <v>0</v>
      </c>
      <c r="CK205" s="32">
        <f t="shared" si="126"/>
        <v>0</v>
      </c>
      <c r="CL205" s="32">
        <f t="shared" si="136"/>
        <v>0</v>
      </c>
      <c r="CM205" s="32">
        <f t="shared" si="127"/>
        <v>0</v>
      </c>
      <c r="CN205" s="32">
        <f t="shared" si="127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0"/>
        <v>1</v>
      </c>
      <c r="E206" s="455">
        <f t="shared" si="121"/>
        <v>1</v>
      </c>
      <c r="F206" s="456">
        <f t="shared" si="122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>
        <v>1</v>
      </c>
      <c r="T206" s="458"/>
      <c r="U206" s="459"/>
      <c r="V206" s="460"/>
      <c r="W206" s="461">
        <v>0</v>
      </c>
      <c r="X206" s="462"/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8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29"/>
        <v/>
      </c>
      <c r="CB206" s="31" t="str">
        <f t="shared" si="130"/>
        <v/>
      </c>
      <c r="CC206" s="31" t="str">
        <f t="shared" si="123"/>
        <v/>
      </c>
      <c r="CD206" s="31" t="str">
        <f t="shared" si="124"/>
        <v/>
      </c>
      <c r="CE206" s="31" t="str">
        <f t="shared" si="131"/>
        <v/>
      </c>
      <c r="CF206" s="31" t="str">
        <f t="shared" si="132"/>
        <v/>
      </c>
      <c r="CG206" s="31" t="str">
        <f t="shared" si="133"/>
        <v/>
      </c>
      <c r="CH206" s="32">
        <f t="shared" si="134"/>
        <v>0</v>
      </c>
      <c r="CI206" s="32">
        <f t="shared" si="135"/>
        <v>0</v>
      </c>
      <c r="CJ206" s="32">
        <f t="shared" si="125"/>
        <v>0</v>
      </c>
      <c r="CK206" s="32">
        <f t="shared" si="126"/>
        <v>0</v>
      </c>
      <c r="CL206" s="32">
        <f t="shared" si="136"/>
        <v>0</v>
      </c>
      <c r="CM206" s="32">
        <f t="shared" si="127"/>
        <v>0</v>
      </c>
      <c r="CN206" s="32">
        <f t="shared" si="127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0"/>
        <v>3</v>
      </c>
      <c r="E207" s="455">
        <f t="shared" si="121"/>
        <v>0</v>
      </c>
      <c r="F207" s="456">
        <f t="shared" si="122"/>
        <v>3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>
        <v>3</v>
      </c>
      <c r="U207" s="459"/>
      <c r="V207" s="460"/>
      <c r="W207" s="461">
        <v>0</v>
      </c>
      <c r="X207" s="462"/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8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29"/>
        <v/>
      </c>
      <c r="CB207" s="31" t="str">
        <f t="shared" si="130"/>
        <v/>
      </c>
      <c r="CC207" s="31" t="str">
        <f t="shared" si="123"/>
        <v/>
      </c>
      <c r="CD207" s="31" t="str">
        <f t="shared" si="124"/>
        <v/>
      </c>
      <c r="CE207" s="31" t="str">
        <f t="shared" si="131"/>
        <v/>
      </c>
      <c r="CF207" s="31" t="str">
        <f t="shared" si="132"/>
        <v/>
      </c>
      <c r="CG207" s="31" t="str">
        <f t="shared" si="133"/>
        <v/>
      </c>
      <c r="CH207" s="32">
        <f t="shared" si="134"/>
        <v>0</v>
      </c>
      <c r="CI207" s="32">
        <f t="shared" si="135"/>
        <v>0</v>
      </c>
      <c r="CJ207" s="32">
        <f t="shared" si="125"/>
        <v>0</v>
      </c>
      <c r="CK207" s="32">
        <f t="shared" si="126"/>
        <v>0</v>
      </c>
      <c r="CL207" s="32">
        <f t="shared" si="136"/>
        <v>0</v>
      </c>
      <c r="CM207" s="32">
        <f t="shared" si="127"/>
        <v>0</v>
      </c>
      <c r="CN207" s="32">
        <f t="shared" si="127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0"/>
        <v>0</v>
      </c>
      <c r="E208" s="455">
        <f t="shared" si="121"/>
        <v>0</v>
      </c>
      <c r="F208" s="456">
        <f t="shared" si="122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>
        <v>0</v>
      </c>
      <c r="X208" s="469"/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8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29"/>
        <v/>
      </c>
      <c r="CB208" s="31" t="str">
        <f t="shared" si="130"/>
        <v/>
      </c>
      <c r="CC208" s="31" t="str">
        <f t="shared" si="123"/>
        <v/>
      </c>
      <c r="CD208" s="31" t="str">
        <f t="shared" si="124"/>
        <v/>
      </c>
      <c r="CE208" s="31" t="str">
        <f t="shared" si="131"/>
        <v/>
      </c>
      <c r="CF208" s="31" t="str">
        <f t="shared" si="132"/>
        <v/>
      </c>
      <c r="CG208" s="31" t="str">
        <f t="shared" si="133"/>
        <v/>
      </c>
      <c r="CH208" s="32">
        <f t="shared" si="134"/>
        <v>0</v>
      </c>
      <c r="CI208" s="32">
        <f t="shared" si="135"/>
        <v>0</v>
      </c>
      <c r="CJ208" s="32">
        <f t="shared" si="125"/>
        <v>0</v>
      </c>
      <c r="CK208" s="32">
        <f t="shared" si="126"/>
        <v>0</v>
      </c>
      <c r="CL208" s="32">
        <f t="shared" si="136"/>
        <v>0</v>
      </c>
      <c r="CM208" s="32">
        <f t="shared" si="127"/>
        <v>0</v>
      </c>
      <c r="CN208" s="32">
        <f t="shared" si="127"/>
        <v>0</v>
      </c>
    </row>
    <row r="209" spans="1:92" ht="16.350000000000001" customHeight="1" x14ac:dyDescent="0.2">
      <c r="A209" s="2515"/>
      <c r="B209" s="2365" t="s">
        <v>246</v>
      </c>
      <c r="C209" s="2365"/>
      <c r="D209" s="471">
        <f t="shared" si="120"/>
        <v>0</v>
      </c>
      <c r="E209" s="472">
        <f t="shared" si="121"/>
        <v>0</v>
      </c>
      <c r="F209" s="473">
        <f t="shared" si="122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/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8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29"/>
        <v/>
      </c>
      <c r="CB209" s="31" t="str">
        <f t="shared" si="130"/>
        <v/>
      </c>
      <c r="CC209" s="31" t="str">
        <f t="shared" si="123"/>
        <v/>
      </c>
      <c r="CD209" s="31" t="str">
        <f t="shared" si="124"/>
        <v/>
      </c>
      <c r="CE209" s="31" t="str">
        <f t="shared" si="131"/>
        <v/>
      </c>
      <c r="CF209" s="31" t="str">
        <f t="shared" si="132"/>
        <v/>
      </c>
      <c r="CG209" s="31" t="str">
        <f t="shared" si="133"/>
        <v/>
      </c>
      <c r="CH209" s="32">
        <f t="shared" si="134"/>
        <v>0</v>
      </c>
      <c r="CI209" s="32">
        <f t="shared" si="135"/>
        <v>0</v>
      </c>
      <c r="CJ209" s="32">
        <f t="shared" si="125"/>
        <v>0</v>
      </c>
      <c r="CK209" s="32">
        <f t="shared" si="126"/>
        <v>0</v>
      </c>
      <c r="CL209" s="32">
        <f t="shared" si="136"/>
        <v>0</v>
      </c>
      <c r="CM209" s="32">
        <f t="shared" si="127"/>
        <v>0</v>
      </c>
      <c r="CN209" s="32">
        <f t="shared" si="127"/>
        <v>0</v>
      </c>
    </row>
    <row r="210" spans="1:92" ht="16.350000000000001" customHeight="1" x14ac:dyDescent="0.2">
      <c r="A210" s="2514" t="s">
        <v>247</v>
      </c>
      <c r="B210" s="2361" t="s">
        <v>242</v>
      </c>
      <c r="C210" s="2361"/>
      <c r="D210" s="475">
        <f t="shared" si="120"/>
        <v>63</v>
      </c>
      <c r="E210" s="476">
        <f>SUM(G210+I210+K210+M210+O210+Q210+S210+U210)</f>
        <v>19</v>
      </c>
      <c r="F210" s="754">
        <f t="shared" si="122"/>
        <v>44</v>
      </c>
      <c r="G210" s="431">
        <v>2</v>
      </c>
      <c r="H210" s="432">
        <v>3</v>
      </c>
      <c r="I210" s="752">
        <v>1</v>
      </c>
      <c r="J210" s="432"/>
      <c r="K210" s="752"/>
      <c r="L210" s="432">
        <v>1</v>
      </c>
      <c r="M210" s="752">
        <v>2</v>
      </c>
      <c r="N210" s="432"/>
      <c r="O210" s="752"/>
      <c r="P210" s="432">
        <v>2</v>
      </c>
      <c r="Q210" s="752">
        <v>8</v>
      </c>
      <c r="R210" s="432">
        <v>9</v>
      </c>
      <c r="S210" s="752">
        <v>4</v>
      </c>
      <c r="T210" s="432">
        <v>25</v>
      </c>
      <c r="U210" s="752">
        <v>2</v>
      </c>
      <c r="V210" s="753">
        <v>4</v>
      </c>
      <c r="W210" s="433">
        <v>0</v>
      </c>
      <c r="X210" s="434"/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8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29"/>
        <v/>
      </c>
      <c r="CB210" s="31" t="str">
        <f t="shared" si="130"/>
        <v/>
      </c>
      <c r="CC210" s="31" t="str">
        <f t="shared" si="123"/>
        <v/>
      </c>
      <c r="CD210" s="31" t="str">
        <f t="shared" si="124"/>
        <v/>
      </c>
      <c r="CE210" s="31" t="str">
        <f t="shared" si="131"/>
        <v/>
      </c>
      <c r="CF210" s="31" t="str">
        <f t="shared" si="132"/>
        <v/>
      </c>
      <c r="CG210" s="31" t="str">
        <f t="shared" si="133"/>
        <v/>
      </c>
      <c r="CH210" s="32">
        <f t="shared" si="134"/>
        <v>0</v>
      </c>
      <c r="CI210" s="32">
        <f t="shared" si="135"/>
        <v>0</v>
      </c>
      <c r="CJ210" s="32">
        <f t="shared" si="125"/>
        <v>0</v>
      </c>
      <c r="CK210" s="32">
        <f t="shared" si="126"/>
        <v>0</v>
      </c>
      <c r="CL210" s="32">
        <f t="shared" si="136"/>
        <v>0</v>
      </c>
      <c r="CM210" s="32">
        <f t="shared" si="127"/>
        <v>0</v>
      </c>
      <c r="CN210" s="32">
        <f t="shared" si="127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0"/>
        <v>91</v>
      </c>
      <c r="E211" s="455">
        <f t="shared" si="121"/>
        <v>37</v>
      </c>
      <c r="F211" s="456">
        <f t="shared" si="122"/>
        <v>54</v>
      </c>
      <c r="G211" s="457">
        <v>3</v>
      </c>
      <c r="H211" s="458">
        <v>2</v>
      </c>
      <c r="I211" s="459">
        <v>1</v>
      </c>
      <c r="J211" s="458"/>
      <c r="K211" s="459"/>
      <c r="L211" s="458"/>
      <c r="M211" s="459"/>
      <c r="N211" s="458"/>
      <c r="O211" s="459">
        <v>3</v>
      </c>
      <c r="P211" s="458">
        <v>3</v>
      </c>
      <c r="Q211" s="459">
        <v>9</v>
      </c>
      <c r="R211" s="458">
        <v>15</v>
      </c>
      <c r="S211" s="459">
        <v>17</v>
      </c>
      <c r="T211" s="458">
        <v>26</v>
      </c>
      <c r="U211" s="459">
        <v>4</v>
      </c>
      <c r="V211" s="460">
        <v>8</v>
      </c>
      <c r="W211" s="461">
        <v>2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8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29"/>
        <v/>
      </c>
      <c r="CB211" s="31" t="str">
        <f t="shared" si="130"/>
        <v/>
      </c>
      <c r="CC211" s="31" t="str">
        <f t="shared" si="123"/>
        <v/>
      </c>
      <c r="CD211" s="31" t="str">
        <f t="shared" si="124"/>
        <v/>
      </c>
      <c r="CE211" s="31" t="str">
        <f t="shared" si="131"/>
        <v/>
      </c>
      <c r="CF211" s="31" t="str">
        <f t="shared" si="132"/>
        <v/>
      </c>
      <c r="CG211" s="31" t="str">
        <f t="shared" si="133"/>
        <v/>
      </c>
      <c r="CH211" s="32">
        <f t="shared" si="134"/>
        <v>0</v>
      </c>
      <c r="CI211" s="32">
        <f t="shared" si="135"/>
        <v>0</v>
      </c>
      <c r="CJ211" s="32">
        <f t="shared" si="125"/>
        <v>0</v>
      </c>
      <c r="CK211" s="32">
        <f t="shared" si="126"/>
        <v>0</v>
      </c>
      <c r="CL211" s="32">
        <f t="shared" si="136"/>
        <v>0</v>
      </c>
      <c r="CM211" s="32">
        <f t="shared" si="127"/>
        <v>0</v>
      </c>
      <c r="CN211" s="32">
        <f t="shared" si="127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0"/>
        <v>63</v>
      </c>
      <c r="E212" s="455">
        <f t="shared" si="121"/>
        <v>19</v>
      </c>
      <c r="F212" s="456">
        <f t="shared" si="122"/>
        <v>44</v>
      </c>
      <c r="G212" s="457">
        <v>2</v>
      </c>
      <c r="H212" s="458">
        <v>2</v>
      </c>
      <c r="I212" s="459">
        <v>1</v>
      </c>
      <c r="J212" s="458"/>
      <c r="K212" s="459"/>
      <c r="L212" s="458">
        <v>1</v>
      </c>
      <c r="M212" s="459">
        <v>2</v>
      </c>
      <c r="N212" s="458"/>
      <c r="O212" s="459"/>
      <c r="P212" s="458">
        <v>2</v>
      </c>
      <c r="Q212" s="459">
        <v>8</v>
      </c>
      <c r="R212" s="458">
        <v>9</v>
      </c>
      <c r="S212" s="459">
        <v>4</v>
      </c>
      <c r="T212" s="458">
        <v>25</v>
      </c>
      <c r="U212" s="459">
        <v>2</v>
      </c>
      <c r="V212" s="460">
        <v>5</v>
      </c>
      <c r="W212" s="461">
        <v>0</v>
      </c>
      <c r="X212" s="462"/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8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29"/>
        <v/>
      </c>
      <c r="CB212" s="31" t="str">
        <f t="shared" si="130"/>
        <v/>
      </c>
      <c r="CC212" s="31" t="str">
        <f t="shared" si="123"/>
        <v/>
      </c>
      <c r="CD212" s="31" t="str">
        <f t="shared" si="124"/>
        <v/>
      </c>
      <c r="CE212" s="31" t="str">
        <f t="shared" si="131"/>
        <v/>
      </c>
      <c r="CF212" s="31" t="str">
        <f t="shared" si="132"/>
        <v/>
      </c>
      <c r="CG212" s="31" t="str">
        <f t="shared" si="133"/>
        <v/>
      </c>
      <c r="CH212" s="32">
        <f t="shared" si="134"/>
        <v>0</v>
      </c>
      <c r="CI212" s="32">
        <f t="shared" si="135"/>
        <v>0</v>
      </c>
      <c r="CJ212" s="32">
        <f t="shared" si="125"/>
        <v>0</v>
      </c>
      <c r="CK212" s="32">
        <f t="shared" si="126"/>
        <v>0</v>
      </c>
      <c r="CL212" s="32">
        <f t="shared" si="136"/>
        <v>0</v>
      </c>
      <c r="CM212" s="32">
        <f t="shared" si="127"/>
        <v>0</v>
      </c>
      <c r="CN212" s="32">
        <f t="shared" si="127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0"/>
        <v>31</v>
      </c>
      <c r="E213" s="455">
        <f t="shared" si="121"/>
        <v>12</v>
      </c>
      <c r="F213" s="456">
        <f t="shared" si="122"/>
        <v>19</v>
      </c>
      <c r="G213" s="464">
        <v>4</v>
      </c>
      <c r="H213" s="465">
        <v>3</v>
      </c>
      <c r="I213" s="466">
        <v>1</v>
      </c>
      <c r="J213" s="465"/>
      <c r="K213" s="466"/>
      <c r="L213" s="465"/>
      <c r="M213" s="466"/>
      <c r="N213" s="465"/>
      <c r="O213" s="466"/>
      <c r="P213" s="465">
        <v>1</v>
      </c>
      <c r="Q213" s="466">
        <v>2</v>
      </c>
      <c r="R213" s="465">
        <v>5</v>
      </c>
      <c r="S213" s="466">
        <v>4</v>
      </c>
      <c r="T213" s="465">
        <v>8</v>
      </c>
      <c r="U213" s="466">
        <v>1</v>
      </c>
      <c r="V213" s="467">
        <v>2</v>
      </c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8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29"/>
        <v/>
      </c>
      <c r="CB213" s="31" t="str">
        <f t="shared" si="130"/>
        <v/>
      </c>
      <c r="CC213" s="31" t="str">
        <f t="shared" si="123"/>
        <v/>
      </c>
      <c r="CD213" s="31" t="str">
        <f t="shared" si="124"/>
        <v/>
      </c>
      <c r="CE213" s="31" t="str">
        <f t="shared" si="131"/>
        <v/>
      </c>
      <c r="CF213" s="31" t="str">
        <f t="shared" si="132"/>
        <v/>
      </c>
      <c r="CG213" s="31" t="str">
        <f t="shared" si="133"/>
        <v/>
      </c>
      <c r="CH213" s="32">
        <f t="shared" si="134"/>
        <v>0</v>
      </c>
      <c r="CI213" s="32">
        <f t="shared" si="135"/>
        <v>0</v>
      </c>
      <c r="CJ213" s="32">
        <f t="shared" si="125"/>
        <v>0</v>
      </c>
      <c r="CK213" s="32">
        <f t="shared" si="126"/>
        <v>0</v>
      </c>
      <c r="CL213" s="32">
        <f t="shared" si="136"/>
        <v>0</v>
      </c>
      <c r="CM213" s="32">
        <f t="shared" si="127"/>
        <v>0</v>
      </c>
      <c r="CN213" s="32">
        <f t="shared" si="127"/>
        <v>0</v>
      </c>
    </row>
    <row r="214" spans="1:92" ht="16.350000000000001" customHeight="1" x14ac:dyDescent="0.2">
      <c r="A214" s="2515"/>
      <c r="B214" s="2365" t="s">
        <v>246</v>
      </c>
      <c r="C214" s="2365"/>
      <c r="D214" s="471">
        <f t="shared" si="120"/>
        <v>0</v>
      </c>
      <c r="E214" s="472">
        <f t="shared" si="121"/>
        <v>0</v>
      </c>
      <c r="F214" s="473">
        <f t="shared" si="122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800">
        <v>0</v>
      </c>
      <c r="X214" s="902"/>
      <c r="Y214" s="903"/>
      <c r="Z214" s="903"/>
      <c r="AA214" s="691">
        <v>0</v>
      </c>
      <c r="AB214" s="902">
        <v>0</v>
      </c>
      <c r="AC214" s="902">
        <v>0</v>
      </c>
      <c r="AD214" s="902">
        <v>0</v>
      </c>
      <c r="AE214" s="904">
        <v>0</v>
      </c>
      <c r="AF214" s="160" t="str">
        <f t="shared" si="128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29"/>
        <v/>
      </c>
      <c r="CB214" s="31" t="str">
        <f t="shared" si="130"/>
        <v/>
      </c>
      <c r="CC214" s="31" t="str">
        <f t="shared" si="123"/>
        <v/>
      </c>
      <c r="CD214" s="31" t="str">
        <f t="shared" si="124"/>
        <v/>
      </c>
      <c r="CE214" s="31" t="str">
        <f t="shared" si="131"/>
        <v/>
      </c>
      <c r="CF214" s="31" t="str">
        <f t="shared" si="132"/>
        <v/>
      </c>
      <c r="CG214" s="31" t="str">
        <f t="shared" si="133"/>
        <v/>
      </c>
      <c r="CH214" s="32">
        <f t="shared" si="134"/>
        <v>0</v>
      </c>
      <c r="CI214" s="32">
        <f t="shared" si="135"/>
        <v>0</v>
      </c>
      <c r="CJ214" s="32">
        <f t="shared" si="125"/>
        <v>0</v>
      </c>
      <c r="CK214" s="32">
        <f t="shared" si="126"/>
        <v>0</v>
      </c>
      <c r="CL214" s="32">
        <f t="shared" si="136"/>
        <v>0</v>
      </c>
      <c r="CM214" s="32">
        <f t="shared" si="127"/>
        <v>0</v>
      </c>
      <c r="CN214" s="32">
        <f t="shared" si="127"/>
        <v>0</v>
      </c>
    </row>
    <row r="215" spans="1:92" ht="16.350000000000001" customHeight="1" x14ac:dyDescent="0.2">
      <c r="A215" s="2514" t="s">
        <v>80</v>
      </c>
      <c r="B215" s="2361" t="s">
        <v>242</v>
      </c>
      <c r="C215" s="2361"/>
      <c r="D215" s="475">
        <f t="shared" si="120"/>
        <v>44</v>
      </c>
      <c r="E215" s="476">
        <f t="shared" si="121"/>
        <v>9</v>
      </c>
      <c r="F215" s="754">
        <f t="shared" si="122"/>
        <v>35</v>
      </c>
      <c r="G215" s="431"/>
      <c r="H215" s="432">
        <v>1</v>
      </c>
      <c r="I215" s="752"/>
      <c r="J215" s="432"/>
      <c r="K215" s="752"/>
      <c r="L215" s="432"/>
      <c r="M215" s="752">
        <v>1</v>
      </c>
      <c r="N215" s="432"/>
      <c r="O215" s="752"/>
      <c r="P215" s="432"/>
      <c r="Q215" s="752">
        <v>1</v>
      </c>
      <c r="R215" s="432">
        <v>4</v>
      </c>
      <c r="S215" s="752">
        <v>6</v>
      </c>
      <c r="T215" s="432">
        <v>29</v>
      </c>
      <c r="U215" s="752">
        <v>1</v>
      </c>
      <c r="V215" s="753">
        <v>1</v>
      </c>
      <c r="W215" s="433">
        <v>6</v>
      </c>
      <c r="X215" s="434">
        <v>1</v>
      </c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8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29"/>
        <v/>
      </c>
      <c r="CB215" s="31" t="str">
        <f t="shared" si="130"/>
        <v/>
      </c>
      <c r="CC215" s="31" t="str">
        <f t="shared" si="123"/>
        <v/>
      </c>
      <c r="CD215" s="31" t="str">
        <f t="shared" si="124"/>
        <v/>
      </c>
      <c r="CE215" s="31" t="str">
        <f t="shared" si="131"/>
        <v/>
      </c>
      <c r="CF215" s="31" t="str">
        <f t="shared" si="132"/>
        <v/>
      </c>
      <c r="CG215" s="31" t="str">
        <f t="shared" si="133"/>
        <v/>
      </c>
      <c r="CH215" s="32">
        <f t="shared" si="134"/>
        <v>0</v>
      </c>
      <c r="CI215" s="32">
        <f t="shared" si="135"/>
        <v>0</v>
      </c>
      <c r="CJ215" s="32">
        <f t="shared" si="125"/>
        <v>0</v>
      </c>
      <c r="CK215" s="32">
        <f t="shared" si="126"/>
        <v>0</v>
      </c>
      <c r="CL215" s="32">
        <f t="shared" si="136"/>
        <v>0</v>
      </c>
      <c r="CM215" s="32">
        <f t="shared" si="127"/>
        <v>0</v>
      </c>
      <c r="CN215" s="32">
        <f t="shared" si="127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0"/>
        <v>90</v>
      </c>
      <c r="E216" s="455">
        <f t="shared" si="121"/>
        <v>24</v>
      </c>
      <c r="F216" s="456">
        <f t="shared" si="122"/>
        <v>66</v>
      </c>
      <c r="G216" s="457"/>
      <c r="H216" s="458"/>
      <c r="I216" s="459"/>
      <c r="J216" s="458"/>
      <c r="K216" s="459"/>
      <c r="L216" s="458"/>
      <c r="M216" s="459">
        <v>2</v>
      </c>
      <c r="N216" s="458"/>
      <c r="O216" s="459">
        <v>1</v>
      </c>
      <c r="P216" s="458">
        <v>4</v>
      </c>
      <c r="Q216" s="459">
        <v>6</v>
      </c>
      <c r="R216" s="458">
        <v>9</v>
      </c>
      <c r="S216" s="459">
        <v>11</v>
      </c>
      <c r="T216" s="458">
        <v>51</v>
      </c>
      <c r="U216" s="459">
        <v>4</v>
      </c>
      <c r="V216" s="460">
        <v>2</v>
      </c>
      <c r="W216" s="461">
        <v>7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8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29"/>
        <v/>
      </c>
      <c r="CB216" s="31" t="str">
        <f t="shared" si="130"/>
        <v/>
      </c>
      <c r="CC216" s="31" t="str">
        <f t="shared" si="123"/>
        <v/>
      </c>
      <c r="CD216" s="31" t="str">
        <f t="shared" si="124"/>
        <v/>
      </c>
      <c r="CE216" s="31" t="str">
        <f t="shared" si="131"/>
        <v/>
      </c>
      <c r="CF216" s="31" t="str">
        <f t="shared" si="132"/>
        <v/>
      </c>
      <c r="CG216" s="31" t="str">
        <f t="shared" si="133"/>
        <v/>
      </c>
      <c r="CH216" s="32">
        <f t="shared" si="134"/>
        <v>0</v>
      </c>
      <c r="CI216" s="32">
        <f t="shared" si="135"/>
        <v>0</v>
      </c>
      <c r="CJ216" s="32">
        <f t="shared" si="125"/>
        <v>0</v>
      </c>
      <c r="CK216" s="32">
        <f t="shared" si="126"/>
        <v>0</v>
      </c>
      <c r="CL216" s="32">
        <f t="shared" si="136"/>
        <v>0</v>
      </c>
      <c r="CM216" s="32">
        <f t="shared" si="127"/>
        <v>0</v>
      </c>
      <c r="CN216" s="32">
        <f t="shared" si="127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0"/>
        <v>45</v>
      </c>
      <c r="E217" s="455">
        <f t="shared" si="121"/>
        <v>10</v>
      </c>
      <c r="F217" s="456">
        <f t="shared" si="122"/>
        <v>35</v>
      </c>
      <c r="G217" s="457"/>
      <c r="H217" s="458"/>
      <c r="I217" s="459"/>
      <c r="J217" s="458"/>
      <c r="K217" s="459"/>
      <c r="L217" s="458"/>
      <c r="M217" s="459">
        <v>1</v>
      </c>
      <c r="N217" s="458"/>
      <c r="O217" s="459"/>
      <c r="P217" s="458"/>
      <c r="Q217" s="459">
        <v>2</v>
      </c>
      <c r="R217" s="458">
        <v>5</v>
      </c>
      <c r="S217" s="459">
        <v>6</v>
      </c>
      <c r="T217" s="458">
        <v>29</v>
      </c>
      <c r="U217" s="459">
        <v>1</v>
      </c>
      <c r="V217" s="460">
        <v>1</v>
      </c>
      <c r="W217" s="461">
        <v>7</v>
      </c>
      <c r="X217" s="462">
        <v>1</v>
      </c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8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29"/>
        <v/>
      </c>
      <c r="CB217" s="31" t="str">
        <f t="shared" si="130"/>
        <v/>
      </c>
      <c r="CC217" s="31" t="str">
        <f t="shared" si="123"/>
        <v/>
      </c>
      <c r="CD217" s="31" t="str">
        <f t="shared" si="124"/>
        <v/>
      </c>
      <c r="CE217" s="31" t="str">
        <f t="shared" si="131"/>
        <v/>
      </c>
      <c r="CF217" s="31" t="str">
        <f t="shared" si="132"/>
        <v/>
      </c>
      <c r="CG217" s="31" t="str">
        <f t="shared" si="133"/>
        <v/>
      </c>
      <c r="CH217" s="32">
        <f t="shared" si="134"/>
        <v>0</v>
      </c>
      <c r="CI217" s="32">
        <f t="shared" si="135"/>
        <v>0</v>
      </c>
      <c r="CJ217" s="32">
        <f t="shared" si="125"/>
        <v>0</v>
      </c>
      <c r="CK217" s="32">
        <f t="shared" si="126"/>
        <v>0</v>
      </c>
      <c r="CL217" s="32">
        <f t="shared" si="136"/>
        <v>0</v>
      </c>
      <c r="CM217" s="32">
        <f t="shared" si="127"/>
        <v>0</v>
      </c>
      <c r="CN217" s="32">
        <f t="shared" si="127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0"/>
        <v>34</v>
      </c>
      <c r="E218" s="455">
        <f>SUM(G218+I218+K218+M218+O218+Q218+S218+U218)</f>
        <v>9</v>
      </c>
      <c r="F218" s="456">
        <f t="shared" si="122"/>
        <v>25</v>
      </c>
      <c r="G218" s="464"/>
      <c r="H218" s="465"/>
      <c r="I218" s="466"/>
      <c r="J218" s="465"/>
      <c r="K218" s="466"/>
      <c r="L218" s="465"/>
      <c r="M218" s="466">
        <v>1</v>
      </c>
      <c r="N218" s="465"/>
      <c r="O218" s="466">
        <v>1</v>
      </c>
      <c r="P218" s="465">
        <v>3</v>
      </c>
      <c r="Q218" s="466">
        <v>2</v>
      </c>
      <c r="R218" s="465">
        <v>1</v>
      </c>
      <c r="S218" s="466">
        <v>5</v>
      </c>
      <c r="T218" s="465">
        <v>20</v>
      </c>
      <c r="U218" s="466"/>
      <c r="V218" s="467">
        <v>1</v>
      </c>
      <c r="W218" s="461">
        <v>3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8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29"/>
        <v/>
      </c>
      <c r="CB218" s="31" t="str">
        <f t="shared" si="130"/>
        <v/>
      </c>
      <c r="CC218" s="31" t="str">
        <f t="shared" si="123"/>
        <v/>
      </c>
      <c r="CD218" s="31" t="str">
        <f t="shared" si="124"/>
        <v/>
      </c>
      <c r="CE218" s="31" t="str">
        <f t="shared" si="131"/>
        <v/>
      </c>
      <c r="CF218" s="31" t="str">
        <f t="shared" si="132"/>
        <v/>
      </c>
      <c r="CG218" s="31" t="str">
        <f t="shared" si="133"/>
        <v/>
      </c>
      <c r="CH218" s="32">
        <f t="shared" si="134"/>
        <v>0</v>
      </c>
      <c r="CI218" s="32">
        <f t="shared" si="135"/>
        <v>0</v>
      </c>
      <c r="CJ218" s="32">
        <f t="shared" si="125"/>
        <v>0</v>
      </c>
      <c r="CK218" s="32">
        <f t="shared" si="126"/>
        <v>0</v>
      </c>
      <c r="CL218" s="32">
        <f t="shared" si="136"/>
        <v>0</v>
      </c>
      <c r="CM218" s="32">
        <f t="shared" si="127"/>
        <v>0</v>
      </c>
      <c r="CN218" s="32">
        <f t="shared" si="127"/>
        <v>0</v>
      </c>
    </row>
    <row r="219" spans="1:92" ht="16.350000000000001" customHeight="1" x14ac:dyDescent="0.2">
      <c r="A219" s="2515"/>
      <c r="B219" s="2644" t="s">
        <v>246</v>
      </c>
      <c r="C219" s="2644"/>
      <c r="D219" s="471">
        <f t="shared" si="120"/>
        <v>0</v>
      </c>
      <c r="E219" s="472">
        <f t="shared" si="121"/>
        <v>0</v>
      </c>
      <c r="F219" s="473">
        <f t="shared" si="122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800"/>
      <c r="X219" s="902"/>
      <c r="Y219" s="903"/>
      <c r="Z219" s="903"/>
      <c r="AA219" s="691">
        <v>0</v>
      </c>
      <c r="AB219" s="902">
        <v>0</v>
      </c>
      <c r="AC219" s="902">
        <v>0</v>
      </c>
      <c r="AD219" s="902">
        <v>0</v>
      </c>
      <c r="AE219" s="904">
        <v>0</v>
      </c>
      <c r="AF219" s="160" t="str">
        <f t="shared" si="128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29"/>
        <v/>
      </c>
      <c r="CB219" s="31" t="str">
        <f t="shared" si="130"/>
        <v/>
      </c>
      <c r="CC219" s="31" t="str">
        <f t="shared" si="123"/>
        <v/>
      </c>
      <c r="CD219" s="31" t="str">
        <f t="shared" si="124"/>
        <v/>
      </c>
      <c r="CE219" s="31" t="str">
        <f t="shared" si="131"/>
        <v/>
      </c>
      <c r="CF219" s="31" t="str">
        <f t="shared" si="132"/>
        <v/>
      </c>
      <c r="CG219" s="31" t="str">
        <f t="shared" si="133"/>
        <v/>
      </c>
      <c r="CH219" s="32">
        <f t="shared" si="134"/>
        <v>0</v>
      </c>
      <c r="CI219" s="32">
        <f t="shared" si="135"/>
        <v>0</v>
      </c>
      <c r="CJ219" s="32">
        <f t="shared" si="125"/>
        <v>0</v>
      </c>
      <c r="CK219" s="32">
        <f t="shared" si="126"/>
        <v>0</v>
      </c>
      <c r="CL219" s="32">
        <f t="shared" si="136"/>
        <v>0</v>
      </c>
      <c r="CM219" s="32">
        <f t="shared" si="136"/>
        <v>0</v>
      </c>
      <c r="CN219" s="32">
        <f t="shared" si="136"/>
        <v>0</v>
      </c>
    </row>
    <row r="220" spans="1:92" ht="16.350000000000001" customHeight="1" x14ac:dyDescent="0.2">
      <c r="A220" s="2514" t="s">
        <v>248</v>
      </c>
      <c r="B220" s="2361" t="s">
        <v>242</v>
      </c>
      <c r="C220" s="2361"/>
      <c r="D220" s="475">
        <f>SUM(E220+F220)</f>
        <v>7</v>
      </c>
      <c r="E220" s="476">
        <f>+G220+I220+K220+M220+O220+Q220+S220+U220</f>
        <v>4</v>
      </c>
      <c r="F220" s="754">
        <f>+H220+J220+L220+N220+P220+R220+T220+V220</f>
        <v>3</v>
      </c>
      <c r="G220" s="431">
        <v>4</v>
      </c>
      <c r="H220" s="432">
        <v>2</v>
      </c>
      <c r="I220" s="752"/>
      <c r="J220" s="432"/>
      <c r="K220" s="752"/>
      <c r="L220" s="432"/>
      <c r="M220" s="752"/>
      <c r="N220" s="432"/>
      <c r="O220" s="752"/>
      <c r="P220" s="432">
        <v>1</v>
      </c>
      <c r="Q220" s="752"/>
      <c r="R220" s="432"/>
      <c r="S220" s="752"/>
      <c r="T220" s="432"/>
      <c r="U220" s="752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8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0"/>
        <v/>
      </c>
      <c r="CC220" s="31" t="str">
        <f t="shared" si="123"/>
        <v/>
      </c>
      <c r="CD220" s="31" t="str">
        <f t="shared" si="124"/>
        <v/>
      </c>
      <c r="CE220" s="31" t="str">
        <f t="shared" si="131"/>
        <v/>
      </c>
      <c r="CF220" s="31" t="str">
        <f t="shared" si="132"/>
        <v/>
      </c>
      <c r="CG220" s="31" t="str">
        <f t="shared" si="133"/>
        <v/>
      </c>
      <c r="CH220" s="32"/>
      <c r="CI220" s="32">
        <f t="shared" si="135"/>
        <v>0</v>
      </c>
      <c r="CJ220" s="32">
        <f t="shared" si="125"/>
        <v>0</v>
      </c>
      <c r="CK220" s="32">
        <f t="shared" si="126"/>
        <v>0</v>
      </c>
      <c r="CL220" s="32">
        <f t="shared" si="136"/>
        <v>0</v>
      </c>
      <c r="CM220" s="32">
        <f t="shared" si="136"/>
        <v>0</v>
      </c>
      <c r="CN220" s="32">
        <f t="shared" si="136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0"/>
        <v>22</v>
      </c>
      <c r="E221" s="455">
        <f>+G221+I221+K221+M221+O221+Q221+S221+U221</f>
        <v>10</v>
      </c>
      <c r="F221" s="456">
        <f t="shared" ref="F221:F224" si="137">+H221+J221+L221+N221+P221+R221+T221+V221</f>
        <v>12</v>
      </c>
      <c r="G221" s="457">
        <v>8</v>
      </c>
      <c r="H221" s="458">
        <v>7</v>
      </c>
      <c r="I221" s="459">
        <v>1</v>
      </c>
      <c r="J221" s="458">
        <v>3</v>
      </c>
      <c r="K221" s="459"/>
      <c r="L221" s="458">
        <v>2</v>
      </c>
      <c r="M221" s="459"/>
      <c r="N221" s="458"/>
      <c r="O221" s="459">
        <v>1</v>
      </c>
      <c r="P221" s="458"/>
      <c r="Q221" s="459"/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8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0"/>
        <v/>
      </c>
      <c r="CC221" s="31" t="str">
        <f t="shared" si="123"/>
        <v/>
      </c>
      <c r="CD221" s="31" t="str">
        <f t="shared" si="124"/>
        <v/>
      </c>
      <c r="CE221" s="31" t="str">
        <f t="shared" si="131"/>
        <v/>
      </c>
      <c r="CF221" s="31" t="str">
        <f t="shared" si="132"/>
        <v/>
      </c>
      <c r="CG221" s="31" t="str">
        <f t="shared" si="133"/>
        <v/>
      </c>
      <c r="CH221" s="32"/>
      <c r="CI221" s="32">
        <f t="shared" si="135"/>
        <v>0</v>
      </c>
      <c r="CJ221" s="32">
        <f t="shared" si="125"/>
        <v>0</v>
      </c>
      <c r="CK221" s="32">
        <f t="shared" si="126"/>
        <v>0</v>
      </c>
      <c r="CL221" s="32">
        <f t="shared" si="136"/>
        <v>0</v>
      </c>
      <c r="CM221" s="32">
        <f t="shared" si="136"/>
        <v>0</v>
      </c>
      <c r="CN221" s="32">
        <f t="shared" si="136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0"/>
        <v>7</v>
      </c>
      <c r="E222" s="455">
        <f t="shared" ref="E222:E224" si="138">+G222+I222+K222+M222+O222+Q222+S222+U222</f>
        <v>4</v>
      </c>
      <c r="F222" s="456">
        <f>+H222+J222+L222+N222+P222+R222+T222+V222</f>
        <v>3</v>
      </c>
      <c r="G222" s="457">
        <v>4</v>
      </c>
      <c r="H222" s="458">
        <v>2</v>
      </c>
      <c r="I222" s="459"/>
      <c r="J222" s="458"/>
      <c r="K222" s="459"/>
      <c r="L222" s="458"/>
      <c r="M222" s="459"/>
      <c r="N222" s="458"/>
      <c r="O222" s="459"/>
      <c r="P222" s="458">
        <v>1</v>
      </c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8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0"/>
        <v/>
      </c>
      <c r="CC222" s="31" t="str">
        <f t="shared" si="123"/>
        <v/>
      </c>
      <c r="CD222" s="31" t="str">
        <f t="shared" si="124"/>
        <v/>
      </c>
      <c r="CE222" s="31" t="str">
        <f t="shared" si="131"/>
        <v/>
      </c>
      <c r="CF222" s="31" t="str">
        <f t="shared" si="132"/>
        <v/>
      </c>
      <c r="CG222" s="31" t="str">
        <f t="shared" si="133"/>
        <v/>
      </c>
      <c r="CH222" s="32"/>
      <c r="CI222" s="32">
        <f t="shared" si="135"/>
        <v>0</v>
      </c>
      <c r="CJ222" s="32">
        <f t="shared" si="125"/>
        <v>0</v>
      </c>
      <c r="CK222" s="32">
        <f t="shared" si="126"/>
        <v>0</v>
      </c>
      <c r="CL222" s="32">
        <f t="shared" si="136"/>
        <v>0</v>
      </c>
      <c r="CM222" s="32">
        <f t="shared" si="136"/>
        <v>0</v>
      </c>
      <c r="CN222" s="32">
        <f t="shared" si="136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0"/>
        <v>5</v>
      </c>
      <c r="E223" s="455">
        <f t="shared" si="138"/>
        <v>2</v>
      </c>
      <c r="F223" s="456">
        <f t="shared" si="137"/>
        <v>3</v>
      </c>
      <c r="G223" s="464">
        <v>2</v>
      </c>
      <c r="H223" s="465">
        <v>2</v>
      </c>
      <c r="I223" s="466"/>
      <c r="J223" s="465"/>
      <c r="K223" s="466"/>
      <c r="L223" s="465">
        <v>1</v>
      </c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8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0"/>
        <v/>
      </c>
      <c r="CC223" s="31" t="str">
        <f t="shared" si="123"/>
        <v/>
      </c>
      <c r="CD223" s="31" t="str">
        <f t="shared" si="124"/>
        <v/>
      </c>
      <c r="CE223" s="31" t="str">
        <f t="shared" si="131"/>
        <v/>
      </c>
      <c r="CF223" s="31" t="str">
        <f t="shared" si="132"/>
        <v/>
      </c>
      <c r="CG223" s="31" t="str">
        <f t="shared" si="133"/>
        <v/>
      </c>
      <c r="CH223" s="32"/>
      <c r="CI223" s="32">
        <f t="shared" si="135"/>
        <v>0</v>
      </c>
      <c r="CJ223" s="32">
        <f t="shared" si="125"/>
        <v>0</v>
      </c>
      <c r="CK223" s="32">
        <f t="shared" si="126"/>
        <v>0</v>
      </c>
      <c r="CL223" s="32">
        <f t="shared" si="136"/>
        <v>0</v>
      </c>
      <c r="CM223" s="32">
        <f t="shared" si="136"/>
        <v>0</v>
      </c>
      <c r="CN223" s="32">
        <f t="shared" si="136"/>
        <v>0</v>
      </c>
    </row>
    <row r="224" spans="1:92" ht="16.350000000000001" customHeight="1" x14ac:dyDescent="0.2">
      <c r="A224" s="2515"/>
      <c r="B224" s="2644" t="s">
        <v>246</v>
      </c>
      <c r="C224" s="2644"/>
      <c r="D224" s="471">
        <f t="shared" si="120"/>
        <v>0</v>
      </c>
      <c r="E224" s="472">
        <f t="shared" si="138"/>
        <v>0</v>
      </c>
      <c r="F224" s="473">
        <f t="shared" si="137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903"/>
      <c r="Y224" s="903"/>
      <c r="Z224" s="903"/>
      <c r="AA224" s="691">
        <v>0</v>
      </c>
      <c r="AB224" s="902">
        <v>0</v>
      </c>
      <c r="AC224" s="902">
        <v>0</v>
      </c>
      <c r="AD224" s="902">
        <v>0</v>
      </c>
      <c r="AE224" s="904">
        <v>0</v>
      </c>
      <c r="AF224" s="160" t="str">
        <f t="shared" si="128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0"/>
        <v/>
      </c>
      <c r="CC224" s="31" t="str">
        <f t="shared" si="123"/>
        <v/>
      </c>
      <c r="CD224" s="31" t="str">
        <f t="shared" si="124"/>
        <v/>
      </c>
      <c r="CE224" s="31" t="str">
        <f t="shared" si="131"/>
        <v/>
      </c>
      <c r="CF224" s="31" t="str">
        <f t="shared" si="132"/>
        <v/>
      </c>
      <c r="CG224" s="31" t="str">
        <f t="shared" si="133"/>
        <v/>
      </c>
      <c r="CH224" s="32"/>
      <c r="CI224" s="32">
        <f t="shared" si="135"/>
        <v>0</v>
      </c>
      <c r="CJ224" s="32">
        <f t="shared" si="125"/>
        <v>0</v>
      </c>
      <c r="CK224" s="32">
        <f t="shared" si="126"/>
        <v>0</v>
      </c>
      <c r="CL224" s="32">
        <f t="shared" si="136"/>
        <v>0</v>
      </c>
      <c r="CM224" s="32">
        <f t="shared" si="136"/>
        <v>0</v>
      </c>
      <c r="CN224" s="32">
        <f t="shared" si="136"/>
        <v>0</v>
      </c>
    </row>
    <row r="225" spans="1:92" ht="16.350000000000001" customHeight="1" x14ac:dyDescent="0.2">
      <c r="A225" s="2514" t="s">
        <v>249</v>
      </c>
      <c r="B225" s="2361" t="s">
        <v>242</v>
      </c>
      <c r="C225" s="2361"/>
      <c r="D225" s="445">
        <f t="shared" si="120"/>
        <v>59</v>
      </c>
      <c r="E225" s="446">
        <f t="shared" ref="E225:F279" si="139">SUM(G225+I225+K225+M225+O225+Q225+S225+U225)</f>
        <v>21</v>
      </c>
      <c r="F225" s="447">
        <f t="shared" si="139"/>
        <v>38</v>
      </c>
      <c r="G225" s="448"/>
      <c r="H225" s="449"/>
      <c r="I225" s="450"/>
      <c r="J225" s="449"/>
      <c r="K225" s="450"/>
      <c r="L225" s="449"/>
      <c r="M225" s="450">
        <v>1</v>
      </c>
      <c r="N225" s="449"/>
      <c r="O225" s="450">
        <v>2</v>
      </c>
      <c r="P225" s="449"/>
      <c r="Q225" s="450">
        <v>4</v>
      </c>
      <c r="R225" s="449">
        <v>3</v>
      </c>
      <c r="S225" s="450">
        <v>9</v>
      </c>
      <c r="T225" s="449">
        <v>30</v>
      </c>
      <c r="U225" s="450">
        <v>5</v>
      </c>
      <c r="V225" s="451">
        <v>5</v>
      </c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8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29"/>
        <v/>
      </c>
      <c r="CB225" s="31" t="str">
        <f t="shared" si="130"/>
        <v/>
      </c>
      <c r="CC225" s="31" t="str">
        <f t="shared" si="123"/>
        <v/>
      </c>
      <c r="CD225" s="31" t="str">
        <f t="shared" si="124"/>
        <v/>
      </c>
      <c r="CE225" s="31" t="str">
        <f t="shared" si="131"/>
        <v/>
      </c>
      <c r="CF225" s="31" t="str">
        <f t="shared" si="132"/>
        <v/>
      </c>
      <c r="CG225" s="31" t="str">
        <f t="shared" si="133"/>
        <v/>
      </c>
      <c r="CH225" s="32">
        <f t="shared" ref="CH225:CH229" si="140">IF((S225+T225)&lt;X225,1,0)</f>
        <v>0</v>
      </c>
      <c r="CI225" s="32">
        <f t="shared" si="135"/>
        <v>0</v>
      </c>
      <c r="CJ225" s="32">
        <f t="shared" si="125"/>
        <v>0</v>
      </c>
      <c r="CK225" s="32">
        <f t="shared" si="126"/>
        <v>0</v>
      </c>
      <c r="CL225" s="32">
        <f t="shared" si="136"/>
        <v>0</v>
      </c>
      <c r="CM225" s="32">
        <f t="shared" si="136"/>
        <v>0</v>
      </c>
      <c r="CN225" s="32">
        <f t="shared" si="136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0"/>
        <v>69</v>
      </c>
      <c r="E226" s="455">
        <f t="shared" si="139"/>
        <v>17</v>
      </c>
      <c r="F226" s="456">
        <f t="shared" si="139"/>
        <v>52</v>
      </c>
      <c r="G226" s="457"/>
      <c r="H226" s="458"/>
      <c r="I226" s="459"/>
      <c r="J226" s="458"/>
      <c r="K226" s="459"/>
      <c r="L226" s="458"/>
      <c r="M226" s="459"/>
      <c r="N226" s="458"/>
      <c r="O226" s="459">
        <v>2</v>
      </c>
      <c r="P226" s="458"/>
      <c r="Q226" s="459">
        <v>1</v>
      </c>
      <c r="R226" s="458"/>
      <c r="S226" s="459">
        <v>13</v>
      </c>
      <c r="T226" s="458">
        <v>46</v>
      </c>
      <c r="U226" s="459">
        <v>1</v>
      </c>
      <c r="V226" s="460">
        <v>6</v>
      </c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8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29"/>
        <v/>
      </c>
      <c r="CB226" s="31" t="str">
        <f t="shared" si="130"/>
        <v/>
      </c>
      <c r="CC226" s="31" t="str">
        <f t="shared" si="123"/>
        <v/>
      </c>
      <c r="CD226" s="31" t="str">
        <f t="shared" si="124"/>
        <v/>
      </c>
      <c r="CE226" s="31" t="str">
        <f t="shared" si="131"/>
        <v/>
      </c>
      <c r="CF226" s="31" t="str">
        <f t="shared" si="132"/>
        <v/>
      </c>
      <c r="CG226" s="31" t="str">
        <f t="shared" si="133"/>
        <v/>
      </c>
      <c r="CH226" s="32">
        <f t="shared" si="140"/>
        <v>0</v>
      </c>
      <c r="CI226" s="32">
        <f t="shared" si="135"/>
        <v>0</v>
      </c>
      <c r="CJ226" s="32">
        <f t="shared" si="125"/>
        <v>0</v>
      </c>
      <c r="CK226" s="32">
        <f t="shared" si="126"/>
        <v>0</v>
      </c>
      <c r="CL226" s="32">
        <f t="shared" si="136"/>
        <v>0</v>
      </c>
      <c r="CM226" s="32">
        <f t="shared" si="136"/>
        <v>0</v>
      </c>
      <c r="CN226" s="32">
        <f t="shared" si="136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0"/>
        <v>40</v>
      </c>
      <c r="E227" s="455">
        <f t="shared" si="139"/>
        <v>15</v>
      </c>
      <c r="F227" s="456">
        <f t="shared" si="139"/>
        <v>25</v>
      </c>
      <c r="G227" s="457"/>
      <c r="H227" s="458"/>
      <c r="I227" s="459"/>
      <c r="J227" s="458"/>
      <c r="K227" s="459"/>
      <c r="L227" s="458"/>
      <c r="M227" s="459"/>
      <c r="N227" s="458"/>
      <c r="O227" s="459">
        <v>1</v>
      </c>
      <c r="P227" s="458"/>
      <c r="Q227" s="459">
        <v>3</v>
      </c>
      <c r="R227" s="458"/>
      <c r="S227" s="459">
        <v>6</v>
      </c>
      <c r="T227" s="458">
        <v>22</v>
      </c>
      <c r="U227" s="459">
        <v>5</v>
      </c>
      <c r="V227" s="460">
        <v>3</v>
      </c>
      <c r="W227" s="461">
        <v>0</v>
      </c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8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29"/>
        <v/>
      </c>
      <c r="CB227" s="31" t="str">
        <f t="shared" si="130"/>
        <v/>
      </c>
      <c r="CC227" s="31" t="str">
        <f t="shared" si="123"/>
        <v/>
      </c>
      <c r="CD227" s="31" t="str">
        <f t="shared" si="124"/>
        <v/>
      </c>
      <c r="CE227" s="31" t="str">
        <f t="shared" si="131"/>
        <v/>
      </c>
      <c r="CF227" s="31" t="str">
        <f t="shared" si="132"/>
        <v/>
      </c>
      <c r="CG227" s="31" t="str">
        <f t="shared" si="133"/>
        <v/>
      </c>
      <c r="CH227" s="32">
        <f t="shared" si="140"/>
        <v>0</v>
      </c>
      <c r="CI227" s="32">
        <f t="shared" si="135"/>
        <v>0</v>
      </c>
      <c r="CJ227" s="32">
        <f t="shared" si="125"/>
        <v>0</v>
      </c>
      <c r="CK227" s="32">
        <f t="shared" si="126"/>
        <v>0</v>
      </c>
      <c r="CL227" s="32">
        <f t="shared" si="136"/>
        <v>0</v>
      </c>
      <c r="CM227" s="32">
        <f t="shared" si="136"/>
        <v>0</v>
      </c>
      <c r="CN227" s="32">
        <f t="shared" si="136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0"/>
        <v>36</v>
      </c>
      <c r="E228" s="455">
        <f t="shared" si="139"/>
        <v>13</v>
      </c>
      <c r="F228" s="456">
        <f t="shared" si="139"/>
        <v>23</v>
      </c>
      <c r="G228" s="464"/>
      <c r="H228" s="465"/>
      <c r="I228" s="466"/>
      <c r="J228" s="465"/>
      <c r="K228" s="466"/>
      <c r="L228" s="465"/>
      <c r="M228" s="466"/>
      <c r="N228" s="465"/>
      <c r="O228" s="466">
        <v>1</v>
      </c>
      <c r="P228" s="465">
        <v>1</v>
      </c>
      <c r="Q228" s="466">
        <v>1</v>
      </c>
      <c r="R228" s="465"/>
      <c r="S228" s="466">
        <v>6</v>
      </c>
      <c r="T228" s="465">
        <v>17</v>
      </c>
      <c r="U228" s="466">
        <v>5</v>
      </c>
      <c r="V228" s="467">
        <v>5</v>
      </c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8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29"/>
        <v/>
      </c>
      <c r="CB228" s="31" t="str">
        <f t="shared" si="130"/>
        <v/>
      </c>
      <c r="CC228" s="31" t="str">
        <f t="shared" si="123"/>
        <v/>
      </c>
      <c r="CD228" s="31" t="str">
        <f t="shared" si="124"/>
        <v/>
      </c>
      <c r="CE228" s="31" t="str">
        <f t="shared" si="131"/>
        <v/>
      </c>
      <c r="CF228" s="31" t="str">
        <f t="shared" si="132"/>
        <v/>
      </c>
      <c r="CG228" s="31" t="str">
        <f t="shared" si="133"/>
        <v/>
      </c>
      <c r="CH228" s="32">
        <f t="shared" si="140"/>
        <v>0</v>
      </c>
      <c r="CI228" s="32">
        <f t="shared" si="135"/>
        <v>0</v>
      </c>
      <c r="CJ228" s="32">
        <f t="shared" si="125"/>
        <v>0</v>
      </c>
      <c r="CK228" s="32">
        <f t="shared" si="126"/>
        <v>0</v>
      </c>
      <c r="CL228" s="32">
        <f t="shared" si="136"/>
        <v>0</v>
      </c>
      <c r="CM228" s="32">
        <f t="shared" si="136"/>
        <v>0</v>
      </c>
      <c r="CN228" s="32">
        <f t="shared" si="136"/>
        <v>0</v>
      </c>
    </row>
    <row r="229" spans="1:92" ht="16.350000000000001" customHeight="1" x14ac:dyDescent="0.2">
      <c r="A229" s="2515"/>
      <c r="B229" s="2365" t="s">
        <v>246</v>
      </c>
      <c r="C229" s="2365"/>
      <c r="D229" s="481">
        <f t="shared" si="120"/>
        <v>0</v>
      </c>
      <c r="E229" s="482">
        <f t="shared" si="139"/>
        <v>0</v>
      </c>
      <c r="F229" s="483">
        <f t="shared" si="139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/>
      <c r="Y229" s="903"/>
      <c r="Z229" s="903"/>
      <c r="AA229" s="691">
        <v>0</v>
      </c>
      <c r="AB229" s="902">
        <v>0</v>
      </c>
      <c r="AC229" s="902">
        <v>0</v>
      </c>
      <c r="AD229" s="902">
        <v>0</v>
      </c>
      <c r="AE229" s="904">
        <v>0</v>
      </c>
      <c r="AF229" s="160" t="str">
        <f t="shared" si="128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29"/>
        <v/>
      </c>
      <c r="CB229" s="31" t="str">
        <f t="shared" si="130"/>
        <v/>
      </c>
      <c r="CC229" s="31" t="str">
        <f t="shared" si="123"/>
        <v/>
      </c>
      <c r="CD229" s="31" t="str">
        <f t="shared" si="124"/>
        <v/>
      </c>
      <c r="CE229" s="31" t="str">
        <f t="shared" si="131"/>
        <v/>
      </c>
      <c r="CF229" s="31" t="str">
        <f t="shared" si="132"/>
        <v/>
      </c>
      <c r="CG229" s="31" t="str">
        <f t="shared" si="133"/>
        <v/>
      </c>
      <c r="CH229" s="32">
        <f t="shared" si="140"/>
        <v>0</v>
      </c>
      <c r="CI229" s="32">
        <f t="shared" si="135"/>
        <v>0</v>
      </c>
      <c r="CJ229" s="32">
        <f t="shared" si="125"/>
        <v>0</v>
      </c>
      <c r="CK229" s="32">
        <f t="shared" si="126"/>
        <v>0</v>
      </c>
      <c r="CL229" s="32">
        <f t="shared" si="136"/>
        <v>0</v>
      </c>
      <c r="CM229" s="32">
        <f t="shared" si="136"/>
        <v>0</v>
      </c>
      <c r="CN229" s="32">
        <f t="shared" si="136"/>
        <v>0</v>
      </c>
    </row>
    <row r="230" spans="1:92" ht="16.350000000000001" customHeight="1" x14ac:dyDescent="0.2">
      <c r="A230" s="2514" t="s">
        <v>250</v>
      </c>
      <c r="B230" s="2361" t="s">
        <v>242</v>
      </c>
      <c r="C230" s="2361"/>
      <c r="D230" s="475">
        <f t="shared" si="120"/>
        <v>0</v>
      </c>
      <c r="E230" s="476">
        <f t="shared" si="139"/>
        <v>0</v>
      </c>
      <c r="F230" s="754">
        <f t="shared" si="139"/>
        <v>0</v>
      </c>
      <c r="G230" s="431">
        <v>0</v>
      </c>
      <c r="H230" s="432">
        <v>0</v>
      </c>
      <c r="I230" s="752">
        <v>0</v>
      </c>
      <c r="J230" s="432">
        <v>0</v>
      </c>
      <c r="K230" s="752">
        <v>0</v>
      </c>
      <c r="L230" s="432">
        <v>0</v>
      </c>
      <c r="M230" s="752">
        <v>0</v>
      </c>
      <c r="N230" s="432">
        <v>0</v>
      </c>
      <c r="O230" s="752">
        <v>0</v>
      </c>
      <c r="P230" s="432">
        <v>0</v>
      </c>
      <c r="Q230" s="752">
        <v>0</v>
      </c>
      <c r="R230" s="432">
        <v>0</v>
      </c>
      <c r="S230" s="752">
        <v>0</v>
      </c>
      <c r="T230" s="432">
        <v>0</v>
      </c>
      <c r="U230" s="752">
        <v>0</v>
      </c>
      <c r="V230" s="753">
        <v>0</v>
      </c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8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0"/>
        <v/>
      </c>
      <c r="CC230" s="31" t="str">
        <f t="shared" si="123"/>
        <v/>
      </c>
      <c r="CD230" s="31"/>
      <c r="CE230" s="31" t="str">
        <f t="shared" si="131"/>
        <v/>
      </c>
      <c r="CF230" s="31" t="str">
        <f t="shared" si="132"/>
        <v/>
      </c>
      <c r="CG230" s="31" t="str">
        <f t="shared" si="133"/>
        <v/>
      </c>
      <c r="CH230" s="32"/>
      <c r="CI230" s="32">
        <f t="shared" si="135"/>
        <v>0</v>
      </c>
      <c r="CJ230" s="32">
        <f t="shared" si="125"/>
        <v>0</v>
      </c>
      <c r="CK230" s="32"/>
      <c r="CL230" s="32">
        <f t="shared" si="136"/>
        <v>0</v>
      </c>
      <c r="CM230" s="32">
        <f t="shared" si="136"/>
        <v>0</v>
      </c>
      <c r="CN230" s="32">
        <f t="shared" si="136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0"/>
        <v>132</v>
      </c>
      <c r="E231" s="455">
        <f t="shared" si="139"/>
        <v>62</v>
      </c>
      <c r="F231" s="456">
        <f t="shared" si="139"/>
        <v>70</v>
      </c>
      <c r="G231" s="457">
        <v>0</v>
      </c>
      <c r="H231" s="458">
        <v>0</v>
      </c>
      <c r="I231" s="459">
        <v>0</v>
      </c>
      <c r="J231" s="458">
        <v>0</v>
      </c>
      <c r="K231" s="459">
        <v>0</v>
      </c>
      <c r="L231" s="458">
        <v>0</v>
      </c>
      <c r="M231" s="459">
        <v>2</v>
      </c>
      <c r="N231" s="458">
        <v>2</v>
      </c>
      <c r="O231" s="459">
        <v>12</v>
      </c>
      <c r="P231" s="458">
        <v>15</v>
      </c>
      <c r="Q231" s="459">
        <v>41</v>
      </c>
      <c r="R231" s="458">
        <v>47</v>
      </c>
      <c r="S231" s="459">
        <v>7</v>
      </c>
      <c r="T231" s="458">
        <v>6</v>
      </c>
      <c r="U231" s="459">
        <v>0</v>
      </c>
      <c r="V231" s="460">
        <v>0</v>
      </c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8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0"/>
        <v/>
      </c>
      <c r="CC231" s="31" t="str">
        <f t="shared" si="123"/>
        <v/>
      </c>
      <c r="CD231" s="31"/>
      <c r="CE231" s="31" t="str">
        <f t="shared" si="131"/>
        <v/>
      </c>
      <c r="CF231" s="31" t="str">
        <f t="shared" si="132"/>
        <v/>
      </c>
      <c r="CG231" s="31" t="str">
        <f t="shared" si="133"/>
        <v/>
      </c>
      <c r="CH231" s="32"/>
      <c r="CI231" s="32">
        <f t="shared" si="135"/>
        <v>0</v>
      </c>
      <c r="CJ231" s="32">
        <f t="shared" si="125"/>
        <v>0</v>
      </c>
      <c r="CK231" s="32"/>
      <c r="CL231" s="32">
        <f t="shared" si="136"/>
        <v>0</v>
      </c>
      <c r="CM231" s="32">
        <f t="shared" si="136"/>
        <v>0</v>
      </c>
      <c r="CN231" s="32">
        <f t="shared" si="136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0"/>
        <v>0</v>
      </c>
      <c r="E232" s="455">
        <f t="shared" si="139"/>
        <v>0</v>
      </c>
      <c r="F232" s="456">
        <f t="shared" si="139"/>
        <v>0</v>
      </c>
      <c r="G232" s="457">
        <v>0</v>
      </c>
      <c r="H232" s="458">
        <v>0</v>
      </c>
      <c r="I232" s="459">
        <v>0</v>
      </c>
      <c r="J232" s="458">
        <v>0</v>
      </c>
      <c r="K232" s="459">
        <v>0</v>
      </c>
      <c r="L232" s="458">
        <v>0</v>
      </c>
      <c r="M232" s="459">
        <v>0</v>
      </c>
      <c r="N232" s="458">
        <v>0</v>
      </c>
      <c r="O232" s="459">
        <v>0</v>
      </c>
      <c r="P232" s="458">
        <v>0</v>
      </c>
      <c r="Q232" s="459">
        <v>0</v>
      </c>
      <c r="R232" s="458">
        <v>0</v>
      </c>
      <c r="S232" s="459">
        <v>0</v>
      </c>
      <c r="T232" s="458">
        <v>0</v>
      </c>
      <c r="U232" s="459">
        <v>0</v>
      </c>
      <c r="V232" s="460">
        <v>0</v>
      </c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8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0"/>
        <v/>
      </c>
      <c r="CC232" s="31" t="str">
        <f t="shared" si="123"/>
        <v/>
      </c>
      <c r="CD232" s="31"/>
      <c r="CE232" s="31" t="str">
        <f t="shared" si="131"/>
        <v/>
      </c>
      <c r="CF232" s="31" t="str">
        <f t="shared" si="132"/>
        <v/>
      </c>
      <c r="CG232" s="31" t="str">
        <f t="shared" si="133"/>
        <v/>
      </c>
      <c r="CH232" s="32"/>
      <c r="CI232" s="32">
        <f t="shared" si="135"/>
        <v>0</v>
      </c>
      <c r="CJ232" s="32">
        <f t="shared" si="125"/>
        <v>0</v>
      </c>
      <c r="CK232" s="32"/>
      <c r="CL232" s="32">
        <f t="shared" si="136"/>
        <v>0</v>
      </c>
      <c r="CM232" s="32">
        <f t="shared" si="136"/>
        <v>0</v>
      </c>
      <c r="CN232" s="32">
        <f t="shared" si="136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0"/>
        <v>2</v>
      </c>
      <c r="E233" s="455">
        <f t="shared" si="139"/>
        <v>2</v>
      </c>
      <c r="F233" s="456">
        <f t="shared" si="139"/>
        <v>0</v>
      </c>
      <c r="G233" s="464">
        <v>0</v>
      </c>
      <c r="H233" s="465">
        <v>0</v>
      </c>
      <c r="I233" s="466">
        <v>0</v>
      </c>
      <c r="J233" s="465">
        <v>0</v>
      </c>
      <c r="K233" s="466">
        <v>0</v>
      </c>
      <c r="L233" s="465">
        <v>0</v>
      </c>
      <c r="M233" s="466">
        <v>0</v>
      </c>
      <c r="N233" s="465">
        <v>0</v>
      </c>
      <c r="O233" s="466">
        <v>0</v>
      </c>
      <c r="P233" s="465">
        <v>0</v>
      </c>
      <c r="Q233" s="466">
        <v>2</v>
      </c>
      <c r="R233" s="465">
        <v>0</v>
      </c>
      <c r="S233" s="466">
        <v>0</v>
      </c>
      <c r="T233" s="465">
        <v>0</v>
      </c>
      <c r="U233" s="466">
        <v>0</v>
      </c>
      <c r="V233" s="467">
        <v>0</v>
      </c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8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0"/>
        <v/>
      </c>
      <c r="CC233" s="31" t="str">
        <f t="shared" si="123"/>
        <v/>
      </c>
      <c r="CD233" s="31"/>
      <c r="CE233" s="31" t="str">
        <f t="shared" si="131"/>
        <v/>
      </c>
      <c r="CF233" s="31" t="str">
        <f t="shared" si="132"/>
        <v/>
      </c>
      <c r="CG233" s="31" t="str">
        <f t="shared" si="133"/>
        <v/>
      </c>
      <c r="CH233" s="32"/>
      <c r="CI233" s="32">
        <f t="shared" si="135"/>
        <v>0</v>
      </c>
      <c r="CJ233" s="32">
        <f t="shared" si="125"/>
        <v>0</v>
      </c>
      <c r="CK233" s="32"/>
      <c r="CL233" s="32">
        <f t="shared" si="136"/>
        <v>0</v>
      </c>
      <c r="CM233" s="32">
        <f t="shared" si="136"/>
        <v>0</v>
      </c>
      <c r="CN233" s="32">
        <f t="shared" si="136"/>
        <v>0</v>
      </c>
    </row>
    <row r="234" spans="1:92" ht="16.350000000000001" customHeight="1" x14ac:dyDescent="0.2">
      <c r="A234" s="2515"/>
      <c r="B234" s="2644" t="s">
        <v>246</v>
      </c>
      <c r="C234" s="2644"/>
      <c r="D234" s="471">
        <f t="shared" si="120"/>
        <v>0</v>
      </c>
      <c r="E234" s="472">
        <f t="shared" si="139"/>
        <v>0</v>
      </c>
      <c r="F234" s="473">
        <f t="shared" si="139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895"/>
      <c r="X234" s="903"/>
      <c r="Y234" s="903"/>
      <c r="Z234" s="903"/>
      <c r="AA234" s="691">
        <v>0</v>
      </c>
      <c r="AB234" s="902">
        <v>0</v>
      </c>
      <c r="AC234" s="902">
        <v>0</v>
      </c>
      <c r="AD234" s="902">
        <v>0</v>
      </c>
      <c r="AE234" s="904">
        <v>0</v>
      </c>
      <c r="AF234" s="160" t="str">
        <f t="shared" si="128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0"/>
        <v/>
      </c>
      <c r="CC234" s="31" t="str">
        <f t="shared" si="123"/>
        <v/>
      </c>
      <c r="CD234" s="31"/>
      <c r="CE234" s="31" t="str">
        <f t="shared" si="131"/>
        <v/>
      </c>
      <c r="CF234" s="31" t="str">
        <f t="shared" si="132"/>
        <v/>
      </c>
      <c r="CG234" s="31" t="str">
        <f t="shared" si="133"/>
        <v/>
      </c>
      <c r="CH234" s="32"/>
      <c r="CI234" s="32">
        <f t="shared" si="135"/>
        <v>0</v>
      </c>
      <c r="CJ234" s="32">
        <f t="shared" si="125"/>
        <v>0</v>
      </c>
      <c r="CK234" s="32"/>
      <c r="CL234" s="32">
        <f t="shared" si="136"/>
        <v>0</v>
      </c>
      <c r="CM234" s="32">
        <f t="shared" si="136"/>
        <v>0</v>
      </c>
      <c r="CN234" s="32">
        <f t="shared" si="136"/>
        <v>0</v>
      </c>
    </row>
    <row r="235" spans="1:92" ht="16.350000000000001" customHeight="1" x14ac:dyDescent="0.2">
      <c r="A235" s="2542" t="s">
        <v>251</v>
      </c>
      <c r="B235" s="2361" t="s">
        <v>242</v>
      </c>
      <c r="C235" s="2361"/>
      <c r="D235" s="475">
        <f t="shared" si="120"/>
        <v>0</v>
      </c>
      <c r="E235" s="476">
        <f t="shared" si="139"/>
        <v>0</v>
      </c>
      <c r="F235" s="754">
        <f t="shared" si="139"/>
        <v>0</v>
      </c>
      <c r="G235" s="431">
        <v>0</v>
      </c>
      <c r="H235" s="432">
        <v>0</v>
      </c>
      <c r="I235" s="752">
        <v>0</v>
      </c>
      <c r="J235" s="432">
        <v>0</v>
      </c>
      <c r="K235" s="752">
        <v>0</v>
      </c>
      <c r="L235" s="432">
        <v>0</v>
      </c>
      <c r="M235" s="752">
        <v>0</v>
      </c>
      <c r="N235" s="432">
        <v>0</v>
      </c>
      <c r="O235" s="752">
        <v>0</v>
      </c>
      <c r="P235" s="432">
        <v>0</v>
      </c>
      <c r="Q235" s="752">
        <v>0</v>
      </c>
      <c r="R235" s="432">
        <v>0</v>
      </c>
      <c r="S235" s="752">
        <v>0</v>
      </c>
      <c r="T235" s="432">
        <v>0</v>
      </c>
      <c r="U235" s="752">
        <v>0</v>
      </c>
      <c r="V235" s="753">
        <v>0</v>
      </c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8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0"/>
        <v/>
      </c>
      <c r="CC235" s="31" t="str">
        <f t="shared" si="123"/>
        <v/>
      </c>
      <c r="CD235" s="31"/>
      <c r="CE235" s="31" t="str">
        <f t="shared" si="131"/>
        <v/>
      </c>
      <c r="CF235" s="31" t="str">
        <f t="shared" si="132"/>
        <v/>
      </c>
      <c r="CG235" s="31" t="str">
        <f t="shared" si="133"/>
        <v/>
      </c>
      <c r="CH235" s="32"/>
      <c r="CI235" s="32">
        <f t="shared" si="135"/>
        <v>0</v>
      </c>
      <c r="CJ235" s="32">
        <f t="shared" si="125"/>
        <v>0</v>
      </c>
      <c r="CK235" s="32"/>
      <c r="CL235" s="32">
        <f t="shared" si="136"/>
        <v>0</v>
      </c>
      <c r="CM235" s="32">
        <f t="shared" si="136"/>
        <v>0</v>
      </c>
      <c r="CN235" s="32">
        <f t="shared" si="136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0"/>
        <v>33</v>
      </c>
      <c r="E236" s="455">
        <f t="shared" si="139"/>
        <v>16</v>
      </c>
      <c r="F236" s="456">
        <f t="shared" si="139"/>
        <v>17</v>
      </c>
      <c r="G236" s="457">
        <v>0</v>
      </c>
      <c r="H236" s="458">
        <v>0</v>
      </c>
      <c r="I236" s="459">
        <v>0</v>
      </c>
      <c r="J236" s="458">
        <v>0</v>
      </c>
      <c r="K236" s="459">
        <v>0</v>
      </c>
      <c r="L236" s="458">
        <v>0</v>
      </c>
      <c r="M236" s="459">
        <v>1</v>
      </c>
      <c r="N236" s="458">
        <v>0</v>
      </c>
      <c r="O236" s="459">
        <v>3</v>
      </c>
      <c r="P236" s="458">
        <v>4</v>
      </c>
      <c r="Q236" s="459">
        <v>10</v>
      </c>
      <c r="R236" s="458">
        <v>12</v>
      </c>
      <c r="S236" s="459">
        <v>2</v>
      </c>
      <c r="T236" s="458">
        <v>1</v>
      </c>
      <c r="U236" s="459">
        <v>0</v>
      </c>
      <c r="V236" s="460">
        <v>0</v>
      </c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8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0"/>
        <v/>
      </c>
      <c r="CC236" s="31" t="str">
        <f t="shared" si="123"/>
        <v/>
      </c>
      <c r="CD236" s="31"/>
      <c r="CE236" s="31" t="str">
        <f t="shared" si="131"/>
        <v/>
      </c>
      <c r="CF236" s="31" t="str">
        <f t="shared" si="132"/>
        <v/>
      </c>
      <c r="CG236" s="31" t="str">
        <f t="shared" si="133"/>
        <v/>
      </c>
      <c r="CH236" s="32"/>
      <c r="CI236" s="32">
        <f t="shared" si="135"/>
        <v>0</v>
      </c>
      <c r="CJ236" s="32">
        <f t="shared" si="125"/>
        <v>0</v>
      </c>
      <c r="CK236" s="32"/>
      <c r="CL236" s="32">
        <f t="shared" si="136"/>
        <v>0</v>
      </c>
      <c r="CM236" s="32">
        <f t="shared" si="136"/>
        <v>0</v>
      </c>
      <c r="CN236" s="32">
        <f t="shared" si="136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0"/>
        <v>0</v>
      </c>
      <c r="E237" s="455">
        <f t="shared" si="139"/>
        <v>0</v>
      </c>
      <c r="F237" s="456">
        <f t="shared" si="139"/>
        <v>0</v>
      </c>
      <c r="G237" s="457">
        <v>0</v>
      </c>
      <c r="H237" s="458">
        <v>0</v>
      </c>
      <c r="I237" s="459">
        <v>0</v>
      </c>
      <c r="J237" s="458">
        <v>0</v>
      </c>
      <c r="K237" s="459">
        <v>0</v>
      </c>
      <c r="L237" s="458">
        <v>0</v>
      </c>
      <c r="M237" s="459">
        <v>0</v>
      </c>
      <c r="N237" s="458">
        <v>0</v>
      </c>
      <c r="O237" s="459">
        <v>0</v>
      </c>
      <c r="P237" s="458">
        <v>0</v>
      </c>
      <c r="Q237" s="459">
        <v>0</v>
      </c>
      <c r="R237" s="458">
        <v>0</v>
      </c>
      <c r="S237" s="459">
        <v>0</v>
      </c>
      <c r="T237" s="458">
        <v>0</v>
      </c>
      <c r="U237" s="459">
        <v>0</v>
      </c>
      <c r="V237" s="460">
        <v>0</v>
      </c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8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0"/>
        <v/>
      </c>
      <c r="CC237" s="31" t="str">
        <f t="shared" si="123"/>
        <v/>
      </c>
      <c r="CD237" s="31"/>
      <c r="CE237" s="31" t="str">
        <f t="shared" si="131"/>
        <v/>
      </c>
      <c r="CF237" s="31" t="str">
        <f t="shared" si="132"/>
        <v/>
      </c>
      <c r="CG237" s="31" t="str">
        <f t="shared" si="133"/>
        <v/>
      </c>
      <c r="CH237" s="32"/>
      <c r="CI237" s="32">
        <f t="shared" si="135"/>
        <v>0</v>
      </c>
      <c r="CJ237" s="32">
        <f t="shared" si="125"/>
        <v>0</v>
      </c>
      <c r="CK237" s="32"/>
      <c r="CL237" s="32">
        <f t="shared" si="136"/>
        <v>0</v>
      </c>
      <c r="CM237" s="32">
        <f t="shared" si="136"/>
        <v>0</v>
      </c>
      <c r="CN237" s="32">
        <f t="shared" si="136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0"/>
        <v>0</v>
      </c>
      <c r="E238" s="455">
        <f t="shared" si="139"/>
        <v>0</v>
      </c>
      <c r="F238" s="456">
        <f t="shared" si="139"/>
        <v>0</v>
      </c>
      <c r="G238" s="457">
        <v>0</v>
      </c>
      <c r="H238" s="458">
        <v>0</v>
      </c>
      <c r="I238" s="459">
        <v>0</v>
      </c>
      <c r="J238" s="458">
        <v>0</v>
      </c>
      <c r="K238" s="459">
        <v>0</v>
      </c>
      <c r="L238" s="458">
        <v>0</v>
      </c>
      <c r="M238" s="459">
        <v>0</v>
      </c>
      <c r="N238" s="458">
        <v>0</v>
      </c>
      <c r="O238" s="459">
        <v>0</v>
      </c>
      <c r="P238" s="458">
        <v>0</v>
      </c>
      <c r="Q238" s="459">
        <v>0</v>
      </c>
      <c r="R238" s="458">
        <v>0</v>
      </c>
      <c r="S238" s="459">
        <v>0</v>
      </c>
      <c r="T238" s="458">
        <v>0</v>
      </c>
      <c r="U238" s="459">
        <v>0</v>
      </c>
      <c r="V238" s="460">
        <v>0</v>
      </c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8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0"/>
        <v/>
      </c>
      <c r="CC238" s="31" t="str">
        <f t="shared" si="123"/>
        <v/>
      </c>
      <c r="CD238" s="31"/>
      <c r="CE238" s="31" t="str">
        <f t="shared" si="131"/>
        <v/>
      </c>
      <c r="CF238" s="31" t="str">
        <f t="shared" si="132"/>
        <v/>
      </c>
      <c r="CG238" s="31" t="str">
        <f t="shared" si="133"/>
        <v/>
      </c>
      <c r="CH238" s="32"/>
      <c r="CI238" s="32">
        <f t="shared" si="135"/>
        <v>0</v>
      </c>
      <c r="CJ238" s="32">
        <f t="shared" si="125"/>
        <v>0</v>
      </c>
      <c r="CK238" s="32"/>
      <c r="CL238" s="32">
        <f t="shared" si="136"/>
        <v>0</v>
      </c>
      <c r="CM238" s="32">
        <f t="shared" si="136"/>
        <v>0</v>
      </c>
      <c r="CN238" s="32">
        <f t="shared" si="136"/>
        <v>0</v>
      </c>
    </row>
    <row r="239" spans="1:92" ht="16.350000000000001" customHeight="1" x14ac:dyDescent="0.2">
      <c r="A239" s="2645"/>
      <c r="B239" s="2644" t="s">
        <v>246</v>
      </c>
      <c r="C239" s="2644"/>
      <c r="D239" s="756">
        <f t="shared" si="120"/>
        <v>0</v>
      </c>
      <c r="E239" s="907">
        <f>SUM(G239+I239+K239+M239+O239+Q239+S239+U239)</f>
        <v>0</v>
      </c>
      <c r="F239" s="692">
        <f t="shared" si="139"/>
        <v>0</v>
      </c>
      <c r="G239" s="762"/>
      <c r="H239" s="904"/>
      <c r="I239" s="691"/>
      <c r="J239" s="904"/>
      <c r="K239" s="691"/>
      <c r="L239" s="904"/>
      <c r="M239" s="691"/>
      <c r="N239" s="904"/>
      <c r="O239" s="691"/>
      <c r="P239" s="904"/>
      <c r="Q239" s="691"/>
      <c r="R239" s="904"/>
      <c r="S239" s="691"/>
      <c r="T239" s="904"/>
      <c r="U239" s="691"/>
      <c r="V239" s="694"/>
      <c r="W239" s="895"/>
      <c r="X239" s="903"/>
      <c r="Y239" s="903"/>
      <c r="Z239" s="903"/>
      <c r="AA239" s="691">
        <v>0</v>
      </c>
      <c r="AB239" s="902">
        <v>0</v>
      </c>
      <c r="AC239" s="902">
        <v>0</v>
      </c>
      <c r="AD239" s="902">
        <v>0</v>
      </c>
      <c r="AE239" s="904">
        <v>0</v>
      </c>
      <c r="AF239" s="160" t="str">
        <f t="shared" si="128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0"/>
        <v/>
      </c>
      <c r="CC239" s="31" t="str">
        <f t="shared" si="123"/>
        <v/>
      </c>
      <c r="CD239" s="31"/>
      <c r="CE239" s="31" t="str">
        <f t="shared" si="131"/>
        <v/>
      </c>
      <c r="CF239" s="31" t="str">
        <f t="shared" si="132"/>
        <v/>
      </c>
      <c r="CG239" s="31" t="str">
        <f t="shared" si="133"/>
        <v/>
      </c>
      <c r="CH239" s="32"/>
      <c r="CI239" s="32">
        <f t="shared" si="135"/>
        <v>0</v>
      </c>
      <c r="CJ239" s="32">
        <f t="shared" si="125"/>
        <v>0</v>
      </c>
      <c r="CK239" s="32"/>
      <c r="CL239" s="32">
        <f t="shared" si="136"/>
        <v>0</v>
      </c>
      <c r="CM239" s="32">
        <f t="shared" si="136"/>
        <v>0</v>
      </c>
      <c r="CN239" s="32">
        <f t="shared" si="136"/>
        <v>0</v>
      </c>
    </row>
    <row r="240" spans="1:92" ht="16.350000000000001" customHeight="1" x14ac:dyDescent="0.2">
      <c r="A240" s="2514" t="s">
        <v>87</v>
      </c>
      <c r="B240" s="2361" t="s">
        <v>242</v>
      </c>
      <c r="C240" s="2361"/>
      <c r="D240" s="445">
        <f t="shared" si="120"/>
        <v>58</v>
      </c>
      <c r="E240" s="446">
        <f>SUM(G240+I240+K240+M240+O240+Q240+S240+U240)</f>
        <v>14</v>
      </c>
      <c r="F240" s="447">
        <f t="shared" si="139"/>
        <v>44</v>
      </c>
      <c r="G240" s="448"/>
      <c r="H240" s="449"/>
      <c r="I240" s="450"/>
      <c r="J240" s="449"/>
      <c r="K240" s="450"/>
      <c r="L240" s="449"/>
      <c r="M240" s="450"/>
      <c r="N240" s="449"/>
      <c r="O240" s="450">
        <v>2</v>
      </c>
      <c r="P240" s="449"/>
      <c r="Q240" s="450">
        <v>3</v>
      </c>
      <c r="R240" s="449">
        <v>3</v>
      </c>
      <c r="S240" s="450">
        <v>8</v>
      </c>
      <c r="T240" s="449">
        <v>34</v>
      </c>
      <c r="U240" s="450">
        <v>1</v>
      </c>
      <c r="V240" s="451">
        <v>7</v>
      </c>
      <c r="W240" s="452">
        <v>0</v>
      </c>
      <c r="X240" s="453">
        <v>1</v>
      </c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8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29"/>
        <v/>
      </c>
      <c r="CB240" s="31" t="str">
        <f t="shared" si="130"/>
        <v/>
      </c>
      <c r="CC240" s="31" t="str">
        <f t="shared" si="123"/>
        <v/>
      </c>
      <c r="CD240" s="31" t="str">
        <f t="shared" ref="CD240:CD278" si="141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1"/>
        <v/>
      </c>
      <c r="CF240" s="31" t="str">
        <f t="shared" si="132"/>
        <v/>
      </c>
      <c r="CG240" s="31" t="str">
        <f t="shared" si="133"/>
        <v/>
      </c>
      <c r="CH240" s="32">
        <f t="shared" ref="CH240:CH278" si="142">IF((S240+T240)&lt;X240,1,0)</f>
        <v>0</v>
      </c>
      <c r="CI240" s="32">
        <f t="shared" si="135"/>
        <v>0</v>
      </c>
      <c r="CJ240" s="32">
        <f t="shared" si="125"/>
        <v>0</v>
      </c>
      <c r="CK240" s="32">
        <f t="shared" ref="CK240:CK278" si="143">IF(AND(D240&lt;&gt;0,W240=""),1,IF(F240&lt;W240,1,0))</f>
        <v>0</v>
      </c>
      <c r="CL240" s="32">
        <f t="shared" si="136"/>
        <v>0</v>
      </c>
      <c r="CM240" s="32">
        <f t="shared" si="136"/>
        <v>0</v>
      </c>
      <c r="CN240" s="32">
        <f t="shared" si="136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0"/>
        <v>139</v>
      </c>
      <c r="E241" s="455">
        <f t="shared" si="139"/>
        <v>53</v>
      </c>
      <c r="F241" s="456">
        <f t="shared" si="139"/>
        <v>86</v>
      </c>
      <c r="G241" s="457"/>
      <c r="H241" s="458"/>
      <c r="I241" s="459"/>
      <c r="J241" s="458"/>
      <c r="K241" s="459"/>
      <c r="L241" s="458"/>
      <c r="M241" s="459"/>
      <c r="N241" s="458"/>
      <c r="O241" s="459">
        <v>4</v>
      </c>
      <c r="P241" s="458">
        <v>1</v>
      </c>
      <c r="Q241" s="459">
        <v>4</v>
      </c>
      <c r="R241" s="458">
        <v>2</v>
      </c>
      <c r="S241" s="459">
        <v>33</v>
      </c>
      <c r="T241" s="458">
        <v>69</v>
      </c>
      <c r="U241" s="459">
        <v>12</v>
      </c>
      <c r="V241" s="460">
        <v>14</v>
      </c>
      <c r="W241" s="461">
        <v>11</v>
      </c>
      <c r="X241" s="462">
        <v>4</v>
      </c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8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29"/>
        <v/>
      </c>
      <c r="CB241" s="31" t="str">
        <f t="shared" si="130"/>
        <v/>
      </c>
      <c r="CC241" s="31" t="str">
        <f t="shared" si="123"/>
        <v/>
      </c>
      <c r="CD241" s="31" t="str">
        <f t="shared" si="141"/>
        <v/>
      </c>
      <c r="CE241" s="31" t="str">
        <f t="shared" si="131"/>
        <v/>
      </c>
      <c r="CF241" s="31" t="str">
        <f t="shared" si="132"/>
        <v/>
      </c>
      <c r="CG241" s="31" t="str">
        <f t="shared" si="133"/>
        <v/>
      </c>
      <c r="CH241" s="32">
        <f t="shared" si="142"/>
        <v>0</v>
      </c>
      <c r="CI241" s="32">
        <f t="shared" si="135"/>
        <v>0</v>
      </c>
      <c r="CJ241" s="32">
        <f t="shared" si="125"/>
        <v>0</v>
      </c>
      <c r="CK241" s="32">
        <f t="shared" si="143"/>
        <v>0</v>
      </c>
      <c r="CL241" s="32">
        <f t="shared" si="136"/>
        <v>0</v>
      </c>
      <c r="CM241" s="32">
        <f t="shared" si="136"/>
        <v>0</v>
      </c>
      <c r="CN241" s="32">
        <f t="shared" si="136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0"/>
        <v>62</v>
      </c>
      <c r="E242" s="455">
        <f t="shared" si="139"/>
        <v>14</v>
      </c>
      <c r="F242" s="456">
        <f t="shared" si="139"/>
        <v>48</v>
      </c>
      <c r="G242" s="457"/>
      <c r="H242" s="458"/>
      <c r="I242" s="459"/>
      <c r="J242" s="458"/>
      <c r="K242" s="459"/>
      <c r="L242" s="458"/>
      <c r="M242" s="459"/>
      <c r="N242" s="458"/>
      <c r="O242" s="459">
        <v>2</v>
      </c>
      <c r="P242" s="458"/>
      <c r="Q242" s="459">
        <v>3</v>
      </c>
      <c r="R242" s="458">
        <v>4</v>
      </c>
      <c r="S242" s="459">
        <v>8</v>
      </c>
      <c r="T242" s="458">
        <v>36</v>
      </c>
      <c r="U242" s="459">
        <v>1</v>
      </c>
      <c r="V242" s="460">
        <v>8</v>
      </c>
      <c r="W242" s="461">
        <v>0</v>
      </c>
      <c r="X242" s="462">
        <v>1</v>
      </c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8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29"/>
        <v/>
      </c>
      <c r="CB242" s="31" t="str">
        <f t="shared" si="130"/>
        <v/>
      </c>
      <c r="CC242" s="31" t="str">
        <f t="shared" si="123"/>
        <v/>
      </c>
      <c r="CD242" s="31" t="str">
        <f t="shared" si="141"/>
        <v/>
      </c>
      <c r="CE242" s="31" t="str">
        <f t="shared" si="131"/>
        <v/>
      </c>
      <c r="CF242" s="31" t="str">
        <f t="shared" si="132"/>
        <v/>
      </c>
      <c r="CG242" s="31" t="str">
        <f t="shared" si="133"/>
        <v/>
      </c>
      <c r="CH242" s="32">
        <f t="shared" si="142"/>
        <v>0</v>
      </c>
      <c r="CI242" s="32">
        <f t="shared" si="135"/>
        <v>0</v>
      </c>
      <c r="CJ242" s="32">
        <f t="shared" si="125"/>
        <v>0</v>
      </c>
      <c r="CK242" s="32">
        <f t="shared" si="143"/>
        <v>0</v>
      </c>
      <c r="CL242" s="32">
        <f t="shared" si="136"/>
        <v>0</v>
      </c>
      <c r="CM242" s="32">
        <f t="shared" si="136"/>
        <v>0</v>
      </c>
      <c r="CN242" s="32">
        <f t="shared" si="136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0"/>
        <v>73</v>
      </c>
      <c r="E243" s="455">
        <f t="shared" si="139"/>
        <v>21</v>
      </c>
      <c r="F243" s="456">
        <f t="shared" si="139"/>
        <v>52</v>
      </c>
      <c r="G243" s="464"/>
      <c r="H243" s="465"/>
      <c r="I243" s="466"/>
      <c r="J243" s="465"/>
      <c r="K243" s="466"/>
      <c r="L243" s="465"/>
      <c r="M243" s="466"/>
      <c r="N243" s="465"/>
      <c r="O243" s="466">
        <v>2</v>
      </c>
      <c r="P243" s="465"/>
      <c r="Q243" s="466">
        <v>1</v>
      </c>
      <c r="R243" s="465"/>
      <c r="S243" s="466">
        <v>13</v>
      </c>
      <c r="T243" s="465">
        <v>43</v>
      </c>
      <c r="U243" s="466">
        <v>5</v>
      </c>
      <c r="V243" s="467">
        <v>9</v>
      </c>
      <c r="W243" s="468">
        <v>2</v>
      </c>
      <c r="X243" s="469">
        <v>4</v>
      </c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8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29"/>
        <v/>
      </c>
      <c r="CB243" s="31" t="str">
        <f t="shared" si="130"/>
        <v/>
      </c>
      <c r="CC243" s="31" t="str">
        <f t="shared" si="123"/>
        <v/>
      </c>
      <c r="CD243" s="31" t="str">
        <f t="shared" si="141"/>
        <v/>
      </c>
      <c r="CE243" s="31" t="str">
        <f t="shared" si="131"/>
        <v/>
      </c>
      <c r="CF243" s="31" t="str">
        <f t="shared" si="132"/>
        <v/>
      </c>
      <c r="CG243" s="31" t="str">
        <f t="shared" si="133"/>
        <v/>
      </c>
      <c r="CH243" s="32">
        <f t="shared" si="142"/>
        <v>0</v>
      </c>
      <c r="CI243" s="32">
        <f t="shared" si="135"/>
        <v>0</v>
      </c>
      <c r="CJ243" s="32">
        <f t="shared" si="125"/>
        <v>0</v>
      </c>
      <c r="CK243" s="32">
        <f t="shared" si="143"/>
        <v>0</v>
      </c>
      <c r="CL243" s="32">
        <f t="shared" si="136"/>
        <v>0</v>
      </c>
      <c r="CM243" s="32">
        <f t="shared" si="136"/>
        <v>0</v>
      </c>
      <c r="CN243" s="32">
        <f t="shared" si="136"/>
        <v>0</v>
      </c>
    </row>
    <row r="244" spans="1:92" ht="16.350000000000001" customHeight="1" x14ac:dyDescent="0.2">
      <c r="A244" s="2515"/>
      <c r="B244" s="2365" t="s">
        <v>246</v>
      </c>
      <c r="C244" s="2365"/>
      <c r="D244" s="481">
        <f t="shared" si="120"/>
        <v>0</v>
      </c>
      <c r="E244" s="482">
        <f t="shared" si="139"/>
        <v>0</v>
      </c>
      <c r="F244" s="483">
        <f t="shared" si="139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/>
      <c r="Y244" s="474"/>
      <c r="Z244" s="474"/>
      <c r="AA244" s="691">
        <v>0</v>
      </c>
      <c r="AB244" s="902">
        <v>0</v>
      </c>
      <c r="AC244" s="902">
        <v>0</v>
      </c>
      <c r="AD244" s="902">
        <v>0</v>
      </c>
      <c r="AE244" s="904">
        <v>0</v>
      </c>
      <c r="AF244" s="160" t="str">
        <f t="shared" si="128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29"/>
        <v/>
      </c>
      <c r="CB244" s="31" t="str">
        <f t="shared" si="130"/>
        <v/>
      </c>
      <c r="CC244" s="31" t="str">
        <f t="shared" si="123"/>
        <v/>
      </c>
      <c r="CD244" s="31" t="str">
        <f t="shared" si="141"/>
        <v/>
      </c>
      <c r="CE244" s="31" t="str">
        <f t="shared" si="131"/>
        <v/>
      </c>
      <c r="CF244" s="31" t="str">
        <f t="shared" si="132"/>
        <v/>
      </c>
      <c r="CG244" s="31" t="str">
        <f t="shared" si="133"/>
        <v/>
      </c>
      <c r="CH244" s="32">
        <f t="shared" si="142"/>
        <v>0</v>
      </c>
      <c r="CI244" s="32">
        <f t="shared" si="135"/>
        <v>0</v>
      </c>
      <c r="CJ244" s="32">
        <f t="shared" si="125"/>
        <v>0</v>
      </c>
      <c r="CK244" s="32">
        <f t="shared" si="143"/>
        <v>0</v>
      </c>
      <c r="CL244" s="32">
        <f t="shared" si="136"/>
        <v>0</v>
      </c>
      <c r="CM244" s="32">
        <f t="shared" si="136"/>
        <v>0</v>
      </c>
      <c r="CN244" s="32">
        <f t="shared" si="136"/>
        <v>0</v>
      </c>
    </row>
    <row r="245" spans="1:92" ht="16.350000000000001" customHeight="1" x14ac:dyDescent="0.2">
      <c r="A245" s="2514" t="s">
        <v>252</v>
      </c>
      <c r="B245" s="2361" t="s">
        <v>242</v>
      </c>
      <c r="C245" s="2361"/>
      <c r="D245" s="475">
        <f t="shared" si="120"/>
        <v>0</v>
      </c>
      <c r="E245" s="476">
        <f>SUM(G245+I245+K245+M245+O245+Q245+S245+U245)</f>
        <v>0</v>
      </c>
      <c r="F245" s="754">
        <f t="shared" si="139"/>
        <v>0</v>
      </c>
      <c r="G245" s="493"/>
      <c r="H245" s="494"/>
      <c r="I245" s="755"/>
      <c r="J245" s="494"/>
      <c r="K245" s="755"/>
      <c r="L245" s="494"/>
      <c r="M245" s="496"/>
      <c r="N245" s="497"/>
      <c r="O245" s="496"/>
      <c r="P245" s="497"/>
      <c r="Q245" s="752"/>
      <c r="R245" s="432"/>
      <c r="S245" s="752"/>
      <c r="T245" s="432"/>
      <c r="U245" s="752"/>
      <c r="V245" s="753"/>
      <c r="W245" s="433"/>
      <c r="X245" s="434"/>
      <c r="Y245" s="434"/>
      <c r="Z245" s="453"/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8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29"/>
        <v/>
      </c>
      <c r="CB245" s="31" t="str">
        <f t="shared" si="130"/>
        <v/>
      </c>
      <c r="CC245" s="31" t="str">
        <f t="shared" si="123"/>
        <v/>
      </c>
      <c r="CD245" s="31" t="str">
        <f t="shared" si="141"/>
        <v/>
      </c>
      <c r="CE245" s="31" t="str">
        <f t="shared" si="131"/>
        <v/>
      </c>
      <c r="CF245" s="31" t="str">
        <f t="shared" si="132"/>
        <v/>
      </c>
      <c r="CG245" s="31" t="str">
        <f t="shared" si="133"/>
        <v/>
      </c>
      <c r="CH245" s="32">
        <f t="shared" si="142"/>
        <v>0</v>
      </c>
      <c r="CI245" s="32">
        <f t="shared" si="135"/>
        <v>0</v>
      </c>
      <c r="CJ245" s="32">
        <f t="shared" si="125"/>
        <v>0</v>
      </c>
      <c r="CK245" s="32">
        <f t="shared" si="143"/>
        <v>0</v>
      </c>
      <c r="CL245" s="32">
        <f t="shared" si="136"/>
        <v>0</v>
      </c>
      <c r="CM245" s="32">
        <f t="shared" si="136"/>
        <v>0</v>
      </c>
      <c r="CN245" s="32">
        <f t="shared" si="136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896">
        <f t="shared" si="139"/>
        <v>0</v>
      </c>
      <c r="F246" s="897">
        <f t="shared" si="139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8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29"/>
        <v/>
      </c>
      <c r="CB246" s="31" t="str">
        <f t="shared" si="130"/>
        <v/>
      </c>
      <c r="CC246" s="31" t="str">
        <f t="shared" si="123"/>
        <v/>
      </c>
      <c r="CD246" s="31" t="str">
        <f t="shared" si="141"/>
        <v/>
      </c>
      <c r="CE246" s="31" t="str">
        <f t="shared" si="131"/>
        <v/>
      </c>
      <c r="CF246" s="31" t="str">
        <f t="shared" si="132"/>
        <v/>
      </c>
      <c r="CG246" s="31" t="str">
        <f t="shared" si="133"/>
        <v/>
      </c>
      <c r="CH246" s="32">
        <f t="shared" si="142"/>
        <v>0</v>
      </c>
      <c r="CI246" s="32">
        <f t="shared" si="135"/>
        <v>0</v>
      </c>
      <c r="CJ246" s="32">
        <f t="shared" si="125"/>
        <v>0</v>
      </c>
      <c r="CK246" s="32">
        <f t="shared" si="143"/>
        <v>0</v>
      </c>
      <c r="CL246" s="32">
        <f t="shared" si="136"/>
        <v>0</v>
      </c>
      <c r="CM246" s="32">
        <f t="shared" si="136"/>
        <v>0</v>
      </c>
      <c r="CN246" s="32">
        <f t="shared" si="136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4">SUM(E247+F247)</f>
        <v>0</v>
      </c>
      <c r="E247" s="896">
        <f t="shared" si="139"/>
        <v>0</v>
      </c>
      <c r="F247" s="897">
        <f t="shared" si="139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8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29"/>
        <v/>
      </c>
      <c r="CB247" s="31" t="str">
        <f t="shared" si="130"/>
        <v/>
      </c>
      <c r="CC247" s="31" t="str">
        <f t="shared" si="123"/>
        <v/>
      </c>
      <c r="CD247" s="31" t="str">
        <f t="shared" si="141"/>
        <v/>
      </c>
      <c r="CE247" s="31" t="str">
        <f t="shared" si="131"/>
        <v/>
      </c>
      <c r="CF247" s="31" t="str">
        <f t="shared" si="132"/>
        <v/>
      </c>
      <c r="CG247" s="31" t="str">
        <f t="shared" si="133"/>
        <v/>
      </c>
      <c r="CH247" s="32">
        <f t="shared" si="142"/>
        <v>0</v>
      </c>
      <c r="CI247" s="32">
        <f t="shared" si="135"/>
        <v>0</v>
      </c>
      <c r="CJ247" s="32">
        <f t="shared" si="125"/>
        <v>0</v>
      </c>
      <c r="CK247" s="32">
        <f t="shared" si="143"/>
        <v>0</v>
      </c>
      <c r="CL247" s="32">
        <f t="shared" si="136"/>
        <v>0</v>
      </c>
      <c r="CM247" s="32">
        <f t="shared" si="136"/>
        <v>0</v>
      </c>
      <c r="CN247" s="32">
        <f t="shared" si="136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4"/>
        <v>0</v>
      </c>
      <c r="E248" s="896">
        <f t="shared" si="139"/>
        <v>0</v>
      </c>
      <c r="F248" s="897">
        <f t="shared" si="139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8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29"/>
        <v/>
      </c>
      <c r="CB248" s="31" t="str">
        <f t="shared" si="130"/>
        <v/>
      </c>
      <c r="CC248" s="31" t="str">
        <f t="shared" si="123"/>
        <v/>
      </c>
      <c r="CD248" s="31" t="str">
        <f t="shared" si="141"/>
        <v/>
      </c>
      <c r="CE248" s="31" t="str">
        <f t="shared" si="131"/>
        <v/>
      </c>
      <c r="CF248" s="31" t="str">
        <f t="shared" si="132"/>
        <v/>
      </c>
      <c r="CG248" s="31" t="str">
        <f t="shared" si="133"/>
        <v/>
      </c>
      <c r="CH248" s="32">
        <f t="shared" si="142"/>
        <v>0</v>
      </c>
      <c r="CI248" s="32">
        <f t="shared" si="135"/>
        <v>0</v>
      </c>
      <c r="CJ248" s="32">
        <f t="shared" si="125"/>
        <v>0</v>
      </c>
      <c r="CK248" s="32">
        <f t="shared" si="143"/>
        <v>0</v>
      </c>
      <c r="CL248" s="32">
        <f t="shared" si="136"/>
        <v>0</v>
      </c>
      <c r="CM248" s="32">
        <f t="shared" si="136"/>
        <v>0</v>
      </c>
      <c r="CN248" s="32">
        <f t="shared" si="136"/>
        <v>0</v>
      </c>
    </row>
    <row r="249" spans="1:92" ht="16.350000000000001" customHeight="1" x14ac:dyDescent="0.2">
      <c r="A249" s="2515"/>
      <c r="B249" s="2644" t="s">
        <v>246</v>
      </c>
      <c r="C249" s="2644"/>
      <c r="D249" s="471">
        <f t="shared" si="144"/>
        <v>0</v>
      </c>
      <c r="E249" s="898">
        <f t="shared" si="139"/>
        <v>0</v>
      </c>
      <c r="F249" s="899">
        <f t="shared" si="139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800"/>
      <c r="X249" s="902"/>
      <c r="Y249" s="903"/>
      <c r="Z249" s="903"/>
      <c r="AA249" s="691">
        <v>0</v>
      </c>
      <c r="AB249" s="902">
        <v>0</v>
      </c>
      <c r="AC249" s="902">
        <v>0</v>
      </c>
      <c r="AD249" s="902">
        <v>0</v>
      </c>
      <c r="AE249" s="904">
        <v>0</v>
      </c>
      <c r="AF249" s="160" t="str">
        <f t="shared" si="128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29"/>
        <v/>
      </c>
      <c r="CB249" s="31" t="str">
        <f t="shared" si="130"/>
        <v/>
      </c>
      <c r="CC249" s="31" t="str">
        <f t="shared" si="123"/>
        <v/>
      </c>
      <c r="CD249" s="31" t="str">
        <f t="shared" si="141"/>
        <v/>
      </c>
      <c r="CE249" s="31" t="str">
        <f t="shared" si="131"/>
        <v/>
      </c>
      <c r="CF249" s="31" t="str">
        <f t="shared" si="132"/>
        <v/>
      </c>
      <c r="CG249" s="31" t="str">
        <f t="shared" si="133"/>
        <v/>
      </c>
      <c r="CH249" s="32">
        <f t="shared" si="142"/>
        <v>0</v>
      </c>
      <c r="CI249" s="32">
        <f t="shared" si="135"/>
        <v>0</v>
      </c>
      <c r="CJ249" s="32">
        <f t="shared" si="125"/>
        <v>0</v>
      </c>
      <c r="CK249" s="32">
        <f t="shared" si="143"/>
        <v>0</v>
      </c>
      <c r="CL249" s="32">
        <f t="shared" si="136"/>
        <v>0</v>
      </c>
      <c r="CM249" s="32">
        <f t="shared" si="136"/>
        <v>0</v>
      </c>
      <c r="CN249" s="32">
        <f t="shared" si="136"/>
        <v>0</v>
      </c>
    </row>
    <row r="250" spans="1:92" ht="16.350000000000001" customHeight="1" x14ac:dyDescent="0.2">
      <c r="A250" s="2514" t="s">
        <v>253</v>
      </c>
      <c r="B250" s="2361" t="s">
        <v>242</v>
      </c>
      <c r="C250" s="2361"/>
      <c r="D250" s="445">
        <f t="shared" si="144"/>
        <v>7</v>
      </c>
      <c r="E250" s="900">
        <f t="shared" si="139"/>
        <v>3</v>
      </c>
      <c r="F250" s="901">
        <f t="shared" si="139"/>
        <v>4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>
        <v>2</v>
      </c>
      <c r="U250" s="450">
        <v>3</v>
      </c>
      <c r="V250" s="451">
        <v>2</v>
      </c>
      <c r="W250" s="452">
        <v>1</v>
      </c>
      <c r="X250" s="453"/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8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29"/>
        <v/>
      </c>
      <c r="CB250" s="31" t="str">
        <f t="shared" si="130"/>
        <v/>
      </c>
      <c r="CC250" s="31" t="str">
        <f t="shared" si="123"/>
        <v/>
      </c>
      <c r="CD250" s="31" t="str">
        <f t="shared" si="141"/>
        <v/>
      </c>
      <c r="CE250" s="31" t="str">
        <f t="shared" si="131"/>
        <v/>
      </c>
      <c r="CF250" s="31" t="str">
        <f t="shared" si="132"/>
        <v/>
      </c>
      <c r="CG250" s="31" t="str">
        <f t="shared" si="133"/>
        <v/>
      </c>
      <c r="CH250" s="32">
        <f t="shared" si="142"/>
        <v>0</v>
      </c>
      <c r="CI250" s="32">
        <f t="shared" si="135"/>
        <v>0</v>
      </c>
      <c r="CJ250" s="32">
        <f t="shared" si="125"/>
        <v>0</v>
      </c>
      <c r="CK250" s="32">
        <f t="shared" si="143"/>
        <v>0</v>
      </c>
      <c r="CL250" s="32">
        <f t="shared" si="136"/>
        <v>0</v>
      </c>
      <c r="CM250" s="32">
        <f t="shared" si="136"/>
        <v>0</v>
      </c>
      <c r="CN250" s="32">
        <f t="shared" si="136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4"/>
        <v>58</v>
      </c>
      <c r="E251" s="896">
        <f t="shared" si="139"/>
        <v>23</v>
      </c>
      <c r="F251" s="897">
        <f t="shared" si="139"/>
        <v>35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3</v>
      </c>
      <c r="T251" s="458">
        <v>14</v>
      </c>
      <c r="U251" s="459">
        <v>20</v>
      </c>
      <c r="V251" s="460">
        <v>21</v>
      </c>
      <c r="W251" s="461">
        <v>1</v>
      </c>
      <c r="X251" s="462"/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8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29"/>
        <v/>
      </c>
      <c r="CB251" s="31" t="str">
        <f t="shared" si="130"/>
        <v/>
      </c>
      <c r="CC251" s="31" t="str">
        <f t="shared" si="123"/>
        <v/>
      </c>
      <c r="CD251" s="31" t="str">
        <f t="shared" si="141"/>
        <v/>
      </c>
      <c r="CE251" s="31" t="str">
        <f t="shared" si="131"/>
        <v/>
      </c>
      <c r="CF251" s="31" t="str">
        <f t="shared" si="132"/>
        <v/>
      </c>
      <c r="CG251" s="31" t="str">
        <f t="shared" si="133"/>
        <v/>
      </c>
      <c r="CH251" s="32">
        <f t="shared" si="142"/>
        <v>0</v>
      </c>
      <c r="CI251" s="32">
        <f t="shared" si="135"/>
        <v>0</v>
      </c>
      <c r="CJ251" s="32">
        <f t="shared" si="125"/>
        <v>0</v>
      </c>
      <c r="CK251" s="32">
        <f t="shared" si="143"/>
        <v>0</v>
      </c>
      <c r="CL251" s="32">
        <f t="shared" si="136"/>
        <v>0</v>
      </c>
      <c r="CM251" s="32">
        <f t="shared" si="136"/>
        <v>0</v>
      </c>
      <c r="CN251" s="32">
        <f t="shared" si="136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4"/>
        <v>10</v>
      </c>
      <c r="E252" s="896">
        <f t="shared" si="139"/>
        <v>5</v>
      </c>
      <c r="F252" s="897">
        <f t="shared" si="139"/>
        <v>5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2</v>
      </c>
      <c r="T252" s="458">
        <v>2</v>
      </c>
      <c r="U252" s="459">
        <v>3</v>
      </c>
      <c r="V252" s="460">
        <v>3</v>
      </c>
      <c r="W252" s="461">
        <v>1</v>
      </c>
      <c r="X252" s="462"/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8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29"/>
        <v/>
      </c>
      <c r="CB252" s="31" t="str">
        <f t="shared" si="130"/>
        <v/>
      </c>
      <c r="CC252" s="31" t="str">
        <f t="shared" si="123"/>
        <v/>
      </c>
      <c r="CD252" s="31" t="str">
        <f t="shared" si="141"/>
        <v/>
      </c>
      <c r="CE252" s="31" t="str">
        <f t="shared" si="131"/>
        <v/>
      </c>
      <c r="CF252" s="31" t="str">
        <f t="shared" si="132"/>
        <v/>
      </c>
      <c r="CG252" s="31" t="str">
        <f t="shared" si="133"/>
        <v/>
      </c>
      <c r="CH252" s="32">
        <f t="shared" si="142"/>
        <v>0</v>
      </c>
      <c r="CI252" s="32">
        <f t="shared" si="135"/>
        <v>0</v>
      </c>
      <c r="CJ252" s="32">
        <f t="shared" si="125"/>
        <v>0</v>
      </c>
      <c r="CK252" s="32">
        <f t="shared" si="143"/>
        <v>0</v>
      </c>
      <c r="CL252" s="32">
        <f t="shared" si="136"/>
        <v>0</v>
      </c>
      <c r="CM252" s="32">
        <f t="shared" si="136"/>
        <v>0</v>
      </c>
      <c r="CN252" s="32">
        <f t="shared" si="136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4"/>
        <v>17</v>
      </c>
      <c r="E253" s="896">
        <f t="shared" si="139"/>
        <v>5</v>
      </c>
      <c r="F253" s="897">
        <f t="shared" si="139"/>
        <v>12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>
        <v>2</v>
      </c>
      <c r="T253" s="465">
        <v>9</v>
      </c>
      <c r="U253" s="466">
        <v>3</v>
      </c>
      <c r="V253" s="467">
        <v>3</v>
      </c>
      <c r="W253" s="461">
        <v>1</v>
      </c>
      <c r="X253" s="462"/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8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29"/>
        <v/>
      </c>
      <c r="CB253" s="31" t="str">
        <f t="shared" si="130"/>
        <v/>
      </c>
      <c r="CC253" s="31" t="str">
        <f t="shared" si="123"/>
        <v/>
      </c>
      <c r="CD253" s="31" t="str">
        <f t="shared" si="141"/>
        <v/>
      </c>
      <c r="CE253" s="31" t="str">
        <f t="shared" si="131"/>
        <v/>
      </c>
      <c r="CF253" s="31" t="str">
        <f t="shared" si="132"/>
        <v/>
      </c>
      <c r="CG253" s="31" t="str">
        <f t="shared" si="133"/>
        <v/>
      </c>
      <c r="CH253" s="32">
        <f t="shared" si="142"/>
        <v>0</v>
      </c>
      <c r="CI253" s="32">
        <f t="shared" si="135"/>
        <v>0</v>
      </c>
      <c r="CJ253" s="32">
        <f t="shared" si="125"/>
        <v>0</v>
      </c>
      <c r="CK253" s="32">
        <f t="shared" si="143"/>
        <v>0</v>
      </c>
      <c r="CL253" s="32">
        <f t="shared" si="136"/>
        <v>0</v>
      </c>
      <c r="CM253" s="32">
        <f t="shared" si="136"/>
        <v>0</v>
      </c>
      <c r="CN253" s="32">
        <f t="shared" si="136"/>
        <v>0</v>
      </c>
    </row>
    <row r="254" spans="1:92" ht="16.350000000000001" customHeight="1" x14ac:dyDescent="0.2">
      <c r="A254" s="2515"/>
      <c r="B254" s="2644" t="s">
        <v>246</v>
      </c>
      <c r="C254" s="2644"/>
      <c r="D254" s="471">
        <f t="shared" si="144"/>
        <v>0</v>
      </c>
      <c r="E254" s="898">
        <f t="shared" si="139"/>
        <v>0</v>
      </c>
      <c r="F254" s="899">
        <f t="shared" si="139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800"/>
      <c r="X254" s="902"/>
      <c r="Y254" s="903"/>
      <c r="Z254" s="903"/>
      <c r="AA254" s="691">
        <v>0</v>
      </c>
      <c r="AB254" s="902">
        <v>0</v>
      </c>
      <c r="AC254" s="902">
        <v>0</v>
      </c>
      <c r="AD254" s="902">
        <v>0</v>
      </c>
      <c r="AE254" s="904">
        <v>0</v>
      </c>
      <c r="AF254" s="160" t="str">
        <f t="shared" si="128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29"/>
        <v/>
      </c>
      <c r="CB254" s="31" t="str">
        <f t="shared" si="130"/>
        <v/>
      </c>
      <c r="CC254" s="31" t="str">
        <f t="shared" si="123"/>
        <v/>
      </c>
      <c r="CD254" s="31" t="str">
        <f t="shared" si="141"/>
        <v/>
      </c>
      <c r="CE254" s="31" t="str">
        <f t="shared" si="131"/>
        <v/>
      </c>
      <c r="CF254" s="31" t="str">
        <f t="shared" si="132"/>
        <v/>
      </c>
      <c r="CG254" s="31" t="str">
        <f t="shared" si="133"/>
        <v/>
      </c>
      <c r="CH254" s="32">
        <f t="shared" si="142"/>
        <v>0</v>
      </c>
      <c r="CI254" s="32">
        <f t="shared" si="135"/>
        <v>0</v>
      </c>
      <c r="CJ254" s="32">
        <f t="shared" si="125"/>
        <v>0</v>
      </c>
      <c r="CK254" s="32">
        <f t="shared" si="143"/>
        <v>0</v>
      </c>
      <c r="CL254" s="32">
        <f t="shared" si="136"/>
        <v>0</v>
      </c>
      <c r="CM254" s="32">
        <f t="shared" si="136"/>
        <v>0</v>
      </c>
      <c r="CN254" s="32">
        <f t="shared" si="136"/>
        <v>0</v>
      </c>
    </row>
    <row r="255" spans="1:92" ht="16.350000000000001" customHeight="1" x14ac:dyDescent="0.2">
      <c r="A255" s="2542" t="s">
        <v>254</v>
      </c>
      <c r="B255" s="2361" t="s">
        <v>242</v>
      </c>
      <c r="C255" s="2361"/>
      <c r="D255" s="445">
        <f t="shared" si="144"/>
        <v>0</v>
      </c>
      <c r="E255" s="900">
        <f t="shared" si="139"/>
        <v>0</v>
      </c>
      <c r="F255" s="901">
        <f t="shared" si="139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>
        <v>0</v>
      </c>
      <c r="AB255" s="453">
        <v>0</v>
      </c>
      <c r="AC255" s="453">
        <v>0</v>
      </c>
      <c r="AD255" s="453">
        <v>0</v>
      </c>
      <c r="AE255" s="449">
        <v>0</v>
      </c>
      <c r="AF255" s="160" t="str">
        <f t="shared" si="128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29"/>
        <v/>
      </c>
      <c r="CB255" s="31" t="str">
        <f t="shared" si="130"/>
        <v/>
      </c>
      <c r="CC255" s="31" t="str">
        <f t="shared" si="123"/>
        <v/>
      </c>
      <c r="CD255" s="31" t="str">
        <f t="shared" si="141"/>
        <v/>
      </c>
      <c r="CE255" s="31" t="str">
        <f t="shared" si="131"/>
        <v/>
      </c>
      <c r="CF255" s="31" t="str">
        <f t="shared" si="132"/>
        <v/>
      </c>
      <c r="CG255" s="31" t="str">
        <f t="shared" si="133"/>
        <v/>
      </c>
      <c r="CH255" s="32">
        <f t="shared" si="142"/>
        <v>0</v>
      </c>
      <c r="CI255" s="32">
        <f t="shared" si="135"/>
        <v>0</v>
      </c>
      <c r="CJ255" s="32">
        <f t="shared" si="125"/>
        <v>0</v>
      </c>
      <c r="CK255" s="32">
        <f t="shared" si="143"/>
        <v>0</v>
      </c>
      <c r="CL255" s="32">
        <f t="shared" si="136"/>
        <v>0</v>
      </c>
      <c r="CM255" s="32">
        <f t="shared" si="136"/>
        <v>0</v>
      </c>
      <c r="CN255" s="32">
        <f t="shared" si="136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4"/>
        <v>0</v>
      </c>
      <c r="E256" s="896">
        <f t="shared" si="139"/>
        <v>0</v>
      </c>
      <c r="F256" s="897">
        <f t="shared" si="139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>
        <v>0</v>
      </c>
      <c r="AB256" s="462">
        <v>0</v>
      </c>
      <c r="AC256" s="462">
        <v>0</v>
      </c>
      <c r="AD256" s="462">
        <v>0</v>
      </c>
      <c r="AE256" s="458">
        <v>0</v>
      </c>
      <c r="AF256" s="160" t="str">
        <f t="shared" si="128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29"/>
        <v/>
      </c>
      <c r="CB256" s="31" t="str">
        <f t="shared" si="130"/>
        <v/>
      </c>
      <c r="CC256" s="31" t="str">
        <f t="shared" si="123"/>
        <v/>
      </c>
      <c r="CD256" s="31" t="str">
        <f t="shared" si="141"/>
        <v/>
      </c>
      <c r="CE256" s="31" t="str">
        <f t="shared" si="131"/>
        <v/>
      </c>
      <c r="CF256" s="31" t="str">
        <f t="shared" si="132"/>
        <v/>
      </c>
      <c r="CG256" s="31" t="str">
        <f t="shared" si="133"/>
        <v/>
      </c>
      <c r="CH256" s="32">
        <f t="shared" si="142"/>
        <v>0</v>
      </c>
      <c r="CI256" s="32">
        <f t="shared" si="135"/>
        <v>0</v>
      </c>
      <c r="CJ256" s="32">
        <f t="shared" si="125"/>
        <v>0</v>
      </c>
      <c r="CK256" s="32">
        <f t="shared" si="143"/>
        <v>0</v>
      </c>
      <c r="CL256" s="32">
        <f t="shared" si="136"/>
        <v>0</v>
      </c>
      <c r="CM256" s="32">
        <f t="shared" si="136"/>
        <v>0</v>
      </c>
      <c r="CN256" s="32">
        <f t="shared" si="136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4"/>
        <v>0</v>
      </c>
      <c r="E257" s="896">
        <f t="shared" si="139"/>
        <v>0</v>
      </c>
      <c r="F257" s="897">
        <f t="shared" si="139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>
        <v>0</v>
      </c>
      <c r="AB257" s="462">
        <v>0</v>
      </c>
      <c r="AC257" s="462">
        <v>0</v>
      </c>
      <c r="AD257" s="462">
        <v>0</v>
      </c>
      <c r="AE257" s="458">
        <v>0</v>
      </c>
      <c r="AF257" s="160" t="str">
        <f t="shared" si="128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29"/>
        <v/>
      </c>
      <c r="CB257" s="31" t="str">
        <f t="shared" si="130"/>
        <v/>
      </c>
      <c r="CC257" s="31" t="str">
        <f t="shared" si="123"/>
        <v/>
      </c>
      <c r="CD257" s="31" t="str">
        <f t="shared" si="141"/>
        <v/>
      </c>
      <c r="CE257" s="31" t="str">
        <f t="shared" si="131"/>
        <v/>
      </c>
      <c r="CF257" s="31" t="str">
        <f t="shared" si="132"/>
        <v/>
      </c>
      <c r="CG257" s="31" t="str">
        <f t="shared" si="133"/>
        <v/>
      </c>
      <c r="CH257" s="32">
        <f t="shared" si="142"/>
        <v>0</v>
      </c>
      <c r="CI257" s="32">
        <f t="shared" si="135"/>
        <v>0</v>
      </c>
      <c r="CJ257" s="32">
        <f t="shared" si="125"/>
        <v>0</v>
      </c>
      <c r="CK257" s="32">
        <f t="shared" si="143"/>
        <v>0</v>
      </c>
      <c r="CL257" s="32">
        <f t="shared" si="136"/>
        <v>0</v>
      </c>
      <c r="CM257" s="32">
        <f t="shared" si="136"/>
        <v>0</v>
      </c>
      <c r="CN257" s="32">
        <f t="shared" si="136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4"/>
        <v>0</v>
      </c>
      <c r="E258" s="905">
        <f t="shared" si="139"/>
        <v>0</v>
      </c>
      <c r="F258" s="906">
        <f t="shared" si="139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>
        <v>0</v>
      </c>
      <c r="AB258" s="462">
        <v>0</v>
      </c>
      <c r="AC258" s="462">
        <v>0</v>
      </c>
      <c r="AD258" s="462">
        <v>0</v>
      </c>
      <c r="AE258" s="458">
        <v>0</v>
      </c>
      <c r="AF258" s="160" t="str">
        <f t="shared" si="128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29"/>
        <v/>
      </c>
      <c r="CB258" s="31" t="str">
        <f t="shared" si="130"/>
        <v/>
      </c>
      <c r="CC258" s="31" t="str">
        <f t="shared" si="123"/>
        <v/>
      </c>
      <c r="CD258" s="31" t="str">
        <f t="shared" si="141"/>
        <v/>
      </c>
      <c r="CE258" s="31" t="str">
        <f t="shared" si="131"/>
        <v/>
      </c>
      <c r="CF258" s="31" t="str">
        <f t="shared" si="132"/>
        <v/>
      </c>
      <c r="CG258" s="31" t="str">
        <f t="shared" si="133"/>
        <v/>
      </c>
      <c r="CH258" s="32">
        <f t="shared" si="142"/>
        <v>0</v>
      </c>
      <c r="CI258" s="32">
        <f t="shared" si="135"/>
        <v>0</v>
      </c>
      <c r="CJ258" s="32">
        <f t="shared" si="125"/>
        <v>0</v>
      </c>
      <c r="CK258" s="32">
        <f t="shared" si="143"/>
        <v>0</v>
      </c>
      <c r="CL258" s="32">
        <f t="shared" si="136"/>
        <v>0</v>
      </c>
      <c r="CM258" s="32">
        <f t="shared" si="136"/>
        <v>0</v>
      </c>
      <c r="CN258" s="32">
        <f t="shared" si="136"/>
        <v>0</v>
      </c>
    </row>
    <row r="259" spans="1:92" ht="16.350000000000001" customHeight="1" x14ac:dyDescent="0.2">
      <c r="A259" s="2645"/>
      <c r="B259" s="2644" t="s">
        <v>246</v>
      </c>
      <c r="C259" s="2644"/>
      <c r="D259" s="756">
        <f t="shared" si="144"/>
        <v>0</v>
      </c>
      <c r="E259" s="907">
        <f t="shared" si="139"/>
        <v>0</v>
      </c>
      <c r="F259" s="692">
        <f t="shared" si="139"/>
        <v>0</v>
      </c>
      <c r="G259" s="757"/>
      <c r="H259" s="908"/>
      <c r="I259" s="693"/>
      <c r="J259" s="908"/>
      <c r="K259" s="693"/>
      <c r="L259" s="908"/>
      <c r="M259" s="693"/>
      <c r="N259" s="908"/>
      <c r="O259" s="693"/>
      <c r="P259" s="908"/>
      <c r="Q259" s="691"/>
      <c r="R259" s="904"/>
      <c r="S259" s="691"/>
      <c r="T259" s="904"/>
      <c r="U259" s="691"/>
      <c r="V259" s="694"/>
      <c r="W259" s="800"/>
      <c r="X259" s="902"/>
      <c r="Y259" s="903"/>
      <c r="Z259" s="903"/>
      <c r="AA259" s="691">
        <v>0</v>
      </c>
      <c r="AB259" s="902">
        <v>0</v>
      </c>
      <c r="AC259" s="902">
        <v>0</v>
      </c>
      <c r="AD259" s="902">
        <v>0</v>
      </c>
      <c r="AE259" s="904">
        <v>0</v>
      </c>
      <c r="AF259" s="160" t="str">
        <f t="shared" si="128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29"/>
        <v/>
      </c>
      <c r="CB259" s="31" t="str">
        <f t="shared" si="130"/>
        <v/>
      </c>
      <c r="CC259" s="31" t="str">
        <f t="shared" si="123"/>
        <v/>
      </c>
      <c r="CD259" s="31" t="str">
        <f t="shared" si="141"/>
        <v/>
      </c>
      <c r="CE259" s="31" t="str">
        <f t="shared" si="131"/>
        <v/>
      </c>
      <c r="CF259" s="31" t="str">
        <f t="shared" si="132"/>
        <v/>
      </c>
      <c r="CG259" s="31" t="str">
        <f t="shared" si="133"/>
        <v/>
      </c>
      <c r="CH259" s="32">
        <f t="shared" si="142"/>
        <v>0</v>
      </c>
      <c r="CI259" s="32">
        <f t="shared" si="135"/>
        <v>0</v>
      </c>
      <c r="CJ259" s="32">
        <f t="shared" si="125"/>
        <v>0</v>
      </c>
      <c r="CK259" s="32">
        <f t="shared" si="143"/>
        <v>0</v>
      </c>
      <c r="CL259" s="32">
        <f t="shared" si="136"/>
        <v>0</v>
      </c>
      <c r="CM259" s="32">
        <f t="shared" si="136"/>
        <v>0</v>
      </c>
      <c r="CN259" s="32">
        <f t="shared" si="136"/>
        <v>0</v>
      </c>
    </row>
    <row r="260" spans="1:92" ht="16.350000000000001" customHeight="1" x14ac:dyDescent="0.2">
      <c r="A260" s="2514" t="s">
        <v>90</v>
      </c>
      <c r="B260" s="2361" t="s">
        <v>242</v>
      </c>
      <c r="C260" s="2361"/>
      <c r="D260" s="445">
        <f t="shared" si="144"/>
        <v>0</v>
      </c>
      <c r="E260" s="446">
        <f t="shared" si="139"/>
        <v>0</v>
      </c>
      <c r="F260" s="447">
        <f t="shared" si="139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>
        <v>0</v>
      </c>
      <c r="AB260" s="453">
        <v>0</v>
      </c>
      <c r="AC260" s="453">
        <v>0</v>
      </c>
      <c r="AD260" s="453">
        <v>0</v>
      </c>
      <c r="AE260" s="449">
        <v>0</v>
      </c>
      <c r="AF260" s="160" t="str">
        <f t="shared" si="128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29"/>
        <v/>
      </c>
      <c r="CB260" s="31" t="str">
        <f t="shared" si="130"/>
        <v/>
      </c>
      <c r="CC260" s="31" t="str">
        <f t="shared" si="123"/>
        <v/>
      </c>
      <c r="CD260" s="31" t="str">
        <f t="shared" si="141"/>
        <v/>
      </c>
      <c r="CE260" s="31" t="str">
        <f t="shared" si="131"/>
        <v/>
      </c>
      <c r="CF260" s="31" t="str">
        <f t="shared" si="132"/>
        <v/>
      </c>
      <c r="CG260" s="31" t="str">
        <f t="shared" si="133"/>
        <v/>
      </c>
      <c r="CH260" s="32">
        <f t="shared" si="142"/>
        <v>0</v>
      </c>
      <c r="CI260" s="32">
        <f t="shared" si="135"/>
        <v>0</v>
      </c>
      <c r="CJ260" s="32">
        <f t="shared" si="125"/>
        <v>0</v>
      </c>
      <c r="CK260" s="32">
        <f t="shared" si="143"/>
        <v>0</v>
      </c>
      <c r="CL260" s="32">
        <f t="shared" si="136"/>
        <v>0</v>
      </c>
      <c r="CM260" s="32">
        <f t="shared" si="136"/>
        <v>0</v>
      </c>
      <c r="CN260" s="32">
        <f t="shared" si="136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4"/>
        <v>0</v>
      </c>
      <c r="E261" s="455">
        <f t="shared" si="139"/>
        <v>0</v>
      </c>
      <c r="F261" s="456">
        <f t="shared" si="139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>
        <v>0</v>
      </c>
      <c r="AB261" s="462">
        <v>0</v>
      </c>
      <c r="AC261" s="462">
        <v>0</v>
      </c>
      <c r="AD261" s="462">
        <v>0</v>
      </c>
      <c r="AE261" s="458">
        <v>0</v>
      </c>
      <c r="AF261" s="160" t="str">
        <f t="shared" si="128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29"/>
        <v/>
      </c>
      <c r="CB261" s="31" t="str">
        <f t="shared" si="130"/>
        <v/>
      </c>
      <c r="CC261" s="31" t="str">
        <f t="shared" si="123"/>
        <v/>
      </c>
      <c r="CD261" s="31" t="str">
        <f t="shared" si="141"/>
        <v/>
      </c>
      <c r="CE261" s="31" t="str">
        <f t="shared" si="131"/>
        <v/>
      </c>
      <c r="CF261" s="31" t="str">
        <f t="shared" si="132"/>
        <v/>
      </c>
      <c r="CG261" s="31" t="str">
        <f t="shared" si="133"/>
        <v/>
      </c>
      <c r="CH261" s="32">
        <f t="shared" si="142"/>
        <v>0</v>
      </c>
      <c r="CI261" s="32">
        <f t="shared" si="135"/>
        <v>0</v>
      </c>
      <c r="CJ261" s="32">
        <f t="shared" si="125"/>
        <v>0</v>
      </c>
      <c r="CK261" s="32">
        <f t="shared" si="143"/>
        <v>0</v>
      </c>
      <c r="CL261" s="32">
        <f t="shared" si="136"/>
        <v>0</v>
      </c>
      <c r="CM261" s="32">
        <f t="shared" si="136"/>
        <v>0</v>
      </c>
      <c r="CN261" s="32">
        <f t="shared" si="136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4"/>
        <v>0</v>
      </c>
      <c r="E262" s="455">
        <f t="shared" si="139"/>
        <v>0</v>
      </c>
      <c r="F262" s="456">
        <f t="shared" si="139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>
        <v>0</v>
      </c>
      <c r="AB262" s="462">
        <v>0</v>
      </c>
      <c r="AC262" s="462">
        <v>0</v>
      </c>
      <c r="AD262" s="462">
        <v>0</v>
      </c>
      <c r="AE262" s="458">
        <v>0</v>
      </c>
      <c r="AF262" s="160" t="str">
        <f t="shared" si="128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29"/>
        <v/>
      </c>
      <c r="CB262" s="31" t="str">
        <f t="shared" si="130"/>
        <v/>
      </c>
      <c r="CC262" s="31" t="str">
        <f t="shared" si="123"/>
        <v/>
      </c>
      <c r="CD262" s="31" t="str">
        <f t="shared" si="141"/>
        <v/>
      </c>
      <c r="CE262" s="31" t="str">
        <f t="shared" si="131"/>
        <v/>
      </c>
      <c r="CF262" s="31" t="str">
        <f t="shared" si="132"/>
        <v/>
      </c>
      <c r="CG262" s="31" t="str">
        <f t="shared" si="133"/>
        <v/>
      </c>
      <c r="CH262" s="32">
        <f t="shared" si="142"/>
        <v>0</v>
      </c>
      <c r="CI262" s="32">
        <f t="shared" si="135"/>
        <v>0</v>
      </c>
      <c r="CJ262" s="32">
        <f t="shared" si="125"/>
        <v>0</v>
      </c>
      <c r="CK262" s="32">
        <f t="shared" si="143"/>
        <v>0</v>
      </c>
      <c r="CL262" s="32">
        <f t="shared" si="136"/>
        <v>0</v>
      </c>
      <c r="CM262" s="32">
        <f t="shared" si="136"/>
        <v>0</v>
      </c>
      <c r="CN262" s="32">
        <f t="shared" si="136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4"/>
        <v>0</v>
      </c>
      <c r="E263" s="455">
        <f t="shared" si="139"/>
        <v>0</v>
      </c>
      <c r="F263" s="456">
        <f t="shared" si="139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>
        <v>0</v>
      </c>
      <c r="AB263" s="462">
        <v>0</v>
      </c>
      <c r="AC263" s="462">
        <v>0</v>
      </c>
      <c r="AD263" s="462">
        <v>0</v>
      </c>
      <c r="AE263" s="458">
        <v>0</v>
      </c>
      <c r="AF263" s="160" t="str">
        <f t="shared" si="128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29"/>
        <v/>
      </c>
      <c r="CB263" s="31" t="str">
        <f t="shared" si="130"/>
        <v/>
      </c>
      <c r="CC263" s="31" t="str">
        <f t="shared" si="123"/>
        <v/>
      </c>
      <c r="CD263" s="31" t="str">
        <f t="shared" si="141"/>
        <v/>
      </c>
      <c r="CE263" s="31" t="str">
        <f t="shared" si="131"/>
        <v/>
      </c>
      <c r="CF263" s="31" t="str">
        <f t="shared" si="132"/>
        <v/>
      </c>
      <c r="CG263" s="31" t="str">
        <f t="shared" si="133"/>
        <v/>
      </c>
      <c r="CH263" s="32">
        <f t="shared" si="142"/>
        <v>0</v>
      </c>
      <c r="CI263" s="32">
        <f t="shared" si="135"/>
        <v>0</v>
      </c>
      <c r="CJ263" s="32">
        <f t="shared" si="125"/>
        <v>0</v>
      </c>
      <c r="CK263" s="32">
        <f t="shared" si="143"/>
        <v>0</v>
      </c>
      <c r="CL263" s="32">
        <f t="shared" si="136"/>
        <v>0</v>
      </c>
      <c r="CM263" s="32">
        <f t="shared" si="136"/>
        <v>0</v>
      </c>
      <c r="CN263" s="32">
        <f t="shared" si="136"/>
        <v>0</v>
      </c>
    </row>
    <row r="264" spans="1:92" ht="16.350000000000001" customHeight="1" x14ac:dyDescent="0.2">
      <c r="A264" s="2515"/>
      <c r="B264" s="2644" t="s">
        <v>246</v>
      </c>
      <c r="C264" s="2644"/>
      <c r="D264" s="471">
        <f t="shared" si="144"/>
        <v>0</v>
      </c>
      <c r="E264" s="472">
        <f t="shared" si="139"/>
        <v>0</v>
      </c>
      <c r="F264" s="473">
        <f t="shared" si="139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800"/>
      <c r="X264" s="902"/>
      <c r="Y264" s="903"/>
      <c r="Z264" s="903"/>
      <c r="AA264" s="691">
        <v>0</v>
      </c>
      <c r="AB264" s="902">
        <v>0</v>
      </c>
      <c r="AC264" s="902">
        <v>0</v>
      </c>
      <c r="AD264" s="902">
        <v>0</v>
      </c>
      <c r="AE264" s="904">
        <v>0</v>
      </c>
      <c r="AF264" s="160" t="str">
        <f t="shared" si="128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29"/>
        <v/>
      </c>
      <c r="CB264" s="31" t="str">
        <f t="shared" si="130"/>
        <v/>
      </c>
      <c r="CC264" s="31" t="str">
        <f t="shared" si="123"/>
        <v/>
      </c>
      <c r="CD264" s="31" t="str">
        <f t="shared" si="141"/>
        <v/>
      </c>
      <c r="CE264" s="31" t="str">
        <f t="shared" si="131"/>
        <v/>
      </c>
      <c r="CF264" s="31" t="str">
        <f t="shared" si="132"/>
        <v/>
      </c>
      <c r="CG264" s="31" t="str">
        <f t="shared" si="133"/>
        <v/>
      </c>
      <c r="CH264" s="32">
        <f t="shared" si="142"/>
        <v>0</v>
      </c>
      <c r="CI264" s="32">
        <f t="shared" si="135"/>
        <v>0</v>
      </c>
      <c r="CJ264" s="32">
        <f t="shared" si="125"/>
        <v>0</v>
      </c>
      <c r="CK264" s="32">
        <f t="shared" si="143"/>
        <v>0</v>
      </c>
      <c r="CL264" s="32">
        <f t="shared" si="136"/>
        <v>0</v>
      </c>
      <c r="CM264" s="32">
        <f t="shared" si="136"/>
        <v>0</v>
      </c>
      <c r="CN264" s="32">
        <f t="shared" si="136"/>
        <v>0</v>
      </c>
    </row>
    <row r="265" spans="1:92" ht="16.350000000000001" customHeight="1" x14ac:dyDescent="0.2">
      <c r="A265" s="2514" t="s">
        <v>89</v>
      </c>
      <c r="B265" s="2539" t="s">
        <v>242</v>
      </c>
      <c r="C265" s="2540"/>
      <c r="D265" s="445">
        <f t="shared" si="144"/>
        <v>0</v>
      </c>
      <c r="E265" s="446">
        <f t="shared" si="139"/>
        <v>0</v>
      </c>
      <c r="F265" s="447">
        <f t="shared" si="139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>
        <v>0</v>
      </c>
      <c r="AB265" s="453">
        <v>0</v>
      </c>
      <c r="AC265" s="453">
        <v>0</v>
      </c>
      <c r="AD265" s="453">
        <v>0</v>
      </c>
      <c r="AE265" s="449">
        <v>0</v>
      </c>
      <c r="AF265" s="160" t="str">
        <f t="shared" si="128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29"/>
        <v/>
      </c>
      <c r="CB265" s="31" t="str">
        <f t="shared" si="130"/>
        <v/>
      </c>
      <c r="CC265" s="31" t="str">
        <f t="shared" si="123"/>
        <v/>
      </c>
      <c r="CD265" s="31" t="str">
        <f t="shared" si="141"/>
        <v/>
      </c>
      <c r="CE265" s="31" t="str">
        <f t="shared" si="131"/>
        <v/>
      </c>
      <c r="CF265" s="31" t="str">
        <f t="shared" si="132"/>
        <v/>
      </c>
      <c r="CG265" s="31" t="str">
        <f t="shared" si="133"/>
        <v/>
      </c>
      <c r="CH265" s="32">
        <f t="shared" si="142"/>
        <v>0</v>
      </c>
      <c r="CI265" s="32">
        <f t="shared" si="135"/>
        <v>0</v>
      </c>
      <c r="CJ265" s="32">
        <f t="shared" si="125"/>
        <v>0</v>
      </c>
      <c r="CK265" s="32">
        <f t="shared" si="143"/>
        <v>0</v>
      </c>
      <c r="CL265" s="32">
        <f t="shared" si="136"/>
        <v>0</v>
      </c>
      <c r="CM265" s="32">
        <f t="shared" si="136"/>
        <v>0</v>
      </c>
      <c r="CN265" s="32">
        <f t="shared" si="136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4"/>
        <v>0</v>
      </c>
      <c r="E266" s="455">
        <f t="shared" si="139"/>
        <v>0</v>
      </c>
      <c r="F266" s="456">
        <f t="shared" si="139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>
        <v>0</v>
      </c>
      <c r="AB266" s="462">
        <v>0</v>
      </c>
      <c r="AC266" s="462">
        <v>0</v>
      </c>
      <c r="AD266" s="462">
        <v>0</v>
      </c>
      <c r="AE266" s="458">
        <v>0</v>
      </c>
      <c r="AF266" s="160" t="str">
        <f t="shared" si="128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29"/>
        <v/>
      </c>
      <c r="CB266" s="31" t="str">
        <f t="shared" si="130"/>
        <v/>
      </c>
      <c r="CC266" s="31" t="str">
        <f t="shared" si="123"/>
        <v/>
      </c>
      <c r="CD266" s="31" t="str">
        <f t="shared" si="141"/>
        <v/>
      </c>
      <c r="CE266" s="31" t="str">
        <f t="shared" si="131"/>
        <v/>
      </c>
      <c r="CF266" s="31" t="str">
        <f t="shared" si="132"/>
        <v/>
      </c>
      <c r="CG266" s="31" t="str">
        <f t="shared" si="133"/>
        <v/>
      </c>
      <c r="CH266" s="32">
        <f t="shared" si="142"/>
        <v>0</v>
      </c>
      <c r="CI266" s="32">
        <f t="shared" si="135"/>
        <v>0</v>
      </c>
      <c r="CJ266" s="32">
        <f t="shared" si="125"/>
        <v>0</v>
      </c>
      <c r="CK266" s="32">
        <f t="shared" si="143"/>
        <v>0</v>
      </c>
      <c r="CL266" s="32">
        <f t="shared" si="136"/>
        <v>0</v>
      </c>
      <c r="CM266" s="32">
        <f t="shared" si="136"/>
        <v>0</v>
      </c>
      <c r="CN266" s="32">
        <f t="shared" si="136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4"/>
        <v>0</v>
      </c>
      <c r="E267" s="455">
        <f t="shared" si="139"/>
        <v>0</v>
      </c>
      <c r="F267" s="456">
        <f t="shared" si="139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>
        <v>0</v>
      </c>
      <c r="AB267" s="462">
        <v>0</v>
      </c>
      <c r="AC267" s="462">
        <v>0</v>
      </c>
      <c r="AD267" s="462">
        <v>0</v>
      </c>
      <c r="AE267" s="458">
        <v>0</v>
      </c>
      <c r="AF267" s="160" t="str">
        <f t="shared" si="128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29"/>
        <v/>
      </c>
      <c r="CB267" s="31" t="str">
        <f t="shared" si="130"/>
        <v/>
      </c>
      <c r="CC267" s="31" t="str">
        <f t="shared" ref="CC267:CC278" si="145">IF(CJ267=1,"* La consulta pertinente según condición clínica NO DEBE ser mayor al Total registrado. ","")</f>
        <v/>
      </c>
      <c r="CD267" s="31" t="str">
        <f t="shared" si="141"/>
        <v/>
      </c>
      <c r="CE267" s="31" t="str">
        <f t="shared" si="131"/>
        <v/>
      </c>
      <c r="CF267" s="31" t="str">
        <f t="shared" si="132"/>
        <v/>
      </c>
      <c r="CG267" s="31" t="str">
        <f t="shared" si="133"/>
        <v/>
      </c>
      <c r="CH267" s="32">
        <f t="shared" si="142"/>
        <v>0</v>
      </c>
      <c r="CI267" s="32">
        <f t="shared" si="135"/>
        <v>0</v>
      </c>
      <c r="CJ267" s="32">
        <f t="shared" ref="CJ267:CJ278" si="146">IF(D269&lt;Z269,1,0)</f>
        <v>0</v>
      </c>
      <c r="CK267" s="32">
        <f t="shared" si="143"/>
        <v>0</v>
      </c>
      <c r="CL267" s="32">
        <f t="shared" si="136"/>
        <v>0</v>
      </c>
      <c r="CM267" s="32">
        <f t="shared" si="136"/>
        <v>0</v>
      </c>
      <c r="CN267" s="32">
        <f t="shared" si="136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4"/>
        <v>0</v>
      </c>
      <c r="E268" s="455">
        <f t="shared" si="139"/>
        <v>0</v>
      </c>
      <c r="F268" s="456">
        <f t="shared" si="139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>
        <v>0</v>
      </c>
      <c r="AB268" s="462">
        <v>0</v>
      </c>
      <c r="AC268" s="462">
        <v>0</v>
      </c>
      <c r="AD268" s="462">
        <v>0</v>
      </c>
      <c r="AE268" s="458">
        <v>0</v>
      </c>
      <c r="AF268" s="160" t="str">
        <f t="shared" ref="AF268:AF278" si="147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8">IF(CH268=1,"* El número de pacientes de 60 años NO DEBE Ser mayor a lo registrado en el grupo Etario 20-64 años. ","")</f>
        <v/>
      </c>
      <c r="CB268" s="31" t="str">
        <f t="shared" ref="CB268:CB278" si="149">IF(CI268=1,"* La consulta pertinente según Protocolo de Referencia NO DEBE ser mayor al Total registrado. ","")</f>
        <v/>
      </c>
      <c r="CC268" s="31" t="str">
        <f t="shared" si="145"/>
        <v/>
      </c>
      <c r="CD268" s="31" t="str">
        <f t="shared" si="141"/>
        <v/>
      </c>
      <c r="CE268" s="31" t="str">
        <f t="shared" ref="CE268:CE278" si="150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1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2">IF(AND($D268&lt;&gt;0,AE268=""),"* No olvide digitar la columna Migrantes (Digite CEROS si no tiene). ",IF($D268&lt;AE268,"* Los Migrantes NO DEBEN ser mayor al total. ",""))</f>
        <v/>
      </c>
      <c r="CH268" s="32">
        <f t="shared" si="142"/>
        <v>0</v>
      </c>
      <c r="CI268" s="32">
        <f t="shared" ref="CI268:CI278" si="153">IF(D268&lt;Y268,1,0)</f>
        <v>0</v>
      </c>
      <c r="CJ268" s="32">
        <f t="shared" si="146"/>
        <v>0</v>
      </c>
      <c r="CK268" s="32">
        <f t="shared" si="143"/>
        <v>0</v>
      </c>
      <c r="CL268" s="32">
        <f t="shared" ref="CL268:CN278" si="154">IF(AND($D268&lt;&gt;0,AC268=""),1,IF($D268&lt;AC268,1,0))</f>
        <v>0</v>
      </c>
      <c r="CM268" s="32">
        <f t="shared" si="154"/>
        <v>0</v>
      </c>
      <c r="CN268" s="32">
        <f t="shared" si="154"/>
        <v>0</v>
      </c>
    </row>
    <row r="269" spans="1:92" ht="16.350000000000001" customHeight="1" x14ac:dyDescent="0.2">
      <c r="A269" s="2515"/>
      <c r="B269" s="2644" t="s">
        <v>246</v>
      </c>
      <c r="C269" s="2644"/>
      <c r="D269" s="471">
        <f t="shared" si="144"/>
        <v>0</v>
      </c>
      <c r="E269" s="472">
        <f t="shared" si="139"/>
        <v>0</v>
      </c>
      <c r="F269" s="473">
        <f t="shared" si="139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800"/>
      <c r="X269" s="902"/>
      <c r="Y269" s="903"/>
      <c r="Z269" s="903"/>
      <c r="AA269" s="691">
        <v>0</v>
      </c>
      <c r="AB269" s="902">
        <v>0</v>
      </c>
      <c r="AC269" s="902">
        <v>0</v>
      </c>
      <c r="AD269" s="902">
        <v>0</v>
      </c>
      <c r="AE269" s="904">
        <v>0</v>
      </c>
      <c r="AF269" s="160" t="str">
        <f t="shared" si="147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8"/>
        <v/>
      </c>
      <c r="CB269" s="31" t="str">
        <f t="shared" si="149"/>
        <v/>
      </c>
      <c r="CC269" s="31" t="str">
        <f t="shared" si="145"/>
        <v/>
      </c>
      <c r="CD269" s="31" t="str">
        <f t="shared" si="141"/>
        <v/>
      </c>
      <c r="CE269" s="31" t="str">
        <f t="shared" si="150"/>
        <v/>
      </c>
      <c r="CF269" s="31" t="str">
        <f t="shared" si="151"/>
        <v/>
      </c>
      <c r="CG269" s="31" t="str">
        <f t="shared" si="152"/>
        <v/>
      </c>
      <c r="CH269" s="32">
        <f t="shared" si="142"/>
        <v>0</v>
      </c>
      <c r="CI269" s="32">
        <f t="shared" si="153"/>
        <v>0</v>
      </c>
      <c r="CJ269" s="32">
        <f t="shared" si="146"/>
        <v>0</v>
      </c>
      <c r="CK269" s="32">
        <f t="shared" si="143"/>
        <v>0</v>
      </c>
      <c r="CL269" s="32">
        <f t="shared" si="154"/>
        <v>0</v>
      </c>
      <c r="CM269" s="32">
        <f t="shared" si="154"/>
        <v>0</v>
      </c>
      <c r="CN269" s="32">
        <f t="shared" si="154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909">
        <f t="shared" si="144"/>
        <v>0</v>
      </c>
      <c r="E270" s="990">
        <f t="shared" si="139"/>
        <v>0</v>
      </c>
      <c r="F270" s="991">
        <f t="shared" si="139"/>
        <v>0</v>
      </c>
      <c r="G270" s="992"/>
      <c r="H270" s="993"/>
      <c r="I270" s="994"/>
      <c r="J270" s="993"/>
      <c r="K270" s="994"/>
      <c r="L270" s="993"/>
      <c r="M270" s="994"/>
      <c r="N270" s="993"/>
      <c r="O270" s="994"/>
      <c r="P270" s="993"/>
      <c r="Q270" s="994"/>
      <c r="R270" s="993"/>
      <c r="S270" s="994"/>
      <c r="T270" s="993"/>
      <c r="U270" s="994"/>
      <c r="V270" s="995"/>
      <c r="W270" s="996"/>
      <c r="X270" s="997"/>
      <c r="Y270" s="997"/>
      <c r="Z270" s="918"/>
      <c r="AA270" s="752">
        <v>0</v>
      </c>
      <c r="AB270" s="434">
        <v>0</v>
      </c>
      <c r="AC270" s="434">
        <v>0</v>
      </c>
      <c r="AD270" s="434">
        <v>0</v>
      </c>
      <c r="AE270" s="432">
        <v>0</v>
      </c>
      <c r="AF270" s="160" t="str">
        <f t="shared" si="147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8"/>
        <v/>
      </c>
      <c r="CB270" s="31" t="str">
        <f t="shared" si="149"/>
        <v/>
      </c>
      <c r="CC270" s="31" t="str">
        <f t="shared" si="145"/>
        <v/>
      </c>
      <c r="CD270" s="31" t="str">
        <f t="shared" si="141"/>
        <v/>
      </c>
      <c r="CE270" s="31" t="str">
        <f t="shared" si="150"/>
        <v/>
      </c>
      <c r="CF270" s="31" t="str">
        <f t="shared" si="151"/>
        <v/>
      </c>
      <c r="CG270" s="31" t="str">
        <f t="shared" si="152"/>
        <v/>
      </c>
      <c r="CH270" s="32">
        <f t="shared" si="142"/>
        <v>0</v>
      </c>
      <c r="CI270" s="32">
        <f t="shared" si="153"/>
        <v>0</v>
      </c>
      <c r="CJ270" s="32">
        <f t="shared" si="146"/>
        <v>0</v>
      </c>
      <c r="CK270" s="32">
        <f t="shared" si="143"/>
        <v>0</v>
      </c>
      <c r="CL270" s="32">
        <f t="shared" si="154"/>
        <v>0</v>
      </c>
      <c r="CM270" s="32">
        <f t="shared" si="154"/>
        <v>0</v>
      </c>
      <c r="CN270" s="32">
        <f t="shared" si="154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4"/>
        <v>0</v>
      </c>
      <c r="E271" s="998">
        <f t="shared" si="139"/>
        <v>0</v>
      </c>
      <c r="F271" s="999">
        <f t="shared" si="139"/>
        <v>0</v>
      </c>
      <c r="G271" s="1000"/>
      <c r="H271" s="1001"/>
      <c r="I271" s="1002"/>
      <c r="J271" s="1001"/>
      <c r="K271" s="1002"/>
      <c r="L271" s="1001"/>
      <c r="M271" s="1002"/>
      <c r="N271" s="1001"/>
      <c r="O271" s="1002"/>
      <c r="P271" s="1001"/>
      <c r="Q271" s="1002"/>
      <c r="R271" s="1001"/>
      <c r="S271" s="1002"/>
      <c r="T271" s="1001"/>
      <c r="U271" s="1002"/>
      <c r="V271" s="1003"/>
      <c r="W271" s="1004"/>
      <c r="X271" s="1005"/>
      <c r="Y271" s="1006"/>
      <c r="Z271" s="723"/>
      <c r="AA271" s="459">
        <v>0</v>
      </c>
      <c r="AB271" s="462">
        <v>0</v>
      </c>
      <c r="AC271" s="462">
        <v>0</v>
      </c>
      <c r="AD271" s="462">
        <v>0</v>
      </c>
      <c r="AE271" s="458">
        <v>0</v>
      </c>
      <c r="AF271" s="160" t="str">
        <f t="shared" si="147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8"/>
        <v/>
      </c>
      <c r="CB271" s="31" t="str">
        <f t="shared" si="149"/>
        <v/>
      </c>
      <c r="CC271" s="31" t="str">
        <f t="shared" si="145"/>
        <v/>
      </c>
      <c r="CD271" s="31" t="str">
        <f t="shared" si="141"/>
        <v/>
      </c>
      <c r="CE271" s="31" t="str">
        <f t="shared" si="150"/>
        <v/>
      </c>
      <c r="CF271" s="31" t="str">
        <f t="shared" si="151"/>
        <v/>
      </c>
      <c r="CG271" s="31" t="str">
        <f t="shared" si="152"/>
        <v/>
      </c>
      <c r="CH271" s="32">
        <f t="shared" si="142"/>
        <v>0</v>
      </c>
      <c r="CI271" s="32">
        <f t="shared" si="153"/>
        <v>0</v>
      </c>
      <c r="CJ271" s="32">
        <f t="shared" si="146"/>
        <v>0</v>
      </c>
      <c r="CK271" s="32">
        <f t="shared" si="143"/>
        <v>0</v>
      </c>
      <c r="CL271" s="32">
        <f t="shared" si="154"/>
        <v>0</v>
      </c>
      <c r="CM271" s="32">
        <f t="shared" si="154"/>
        <v>0</v>
      </c>
      <c r="CN271" s="32">
        <f t="shared" si="154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4"/>
        <v>0</v>
      </c>
      <c r="E272" s="998">
        <f t="shared" si="139"/>
        <v>0</v>
      </c>
      <c r="F272" s="999">
        <f t="shared" si="139"/>
        <v>0</v>
      </c>
      <c r="G272" s="1000"/>
      <c r="H272" s="1001"/>
      <c r="I272" s="1002"/>
      <c r="J272" s="1001"/>
      <c r="K272" s="1002"/>
      <c r="L272" s="1001"/>
      <c r="M272" s="1002"/>
      <c r="N272" s="1001"/>
      <c r="O272" s="1002"/>
      <c r="P272" s="1001"/>
      <c r="Q272" s="1002"/>
      <c r="R272" s="1001"/>
      <c r="S272" s="1002"/>
      <c r="T272" s="1001"/>
      <c r="U272" s="1002"/>
      <c r="V272" s="1003"/>
      <c r="W272" s="1004"/>
      <c r="X272" s="1005"/>
      <c r="Y272" s="1006"/>
      <c r="Z272" s="723"/>
      <c r="AA272" s="459">
        <v>0</v>
      </c>
      <c r="AB272" s="462">
        <v>0</v>
      </c>
      <c r="AC272" s="462">
        <v>0</v>
      </c>
      <c r="AD272" s="462">
        <v>0</v>
      </c>
      <c r="AE272" s="458">
        <v>0</v>
      </c>
      <c r="AF272" s="160" t="str">
        <f t="shared" si="147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8"/>
        <v/>
      </c>
      <c r="CB272" s="31" t="str">
        <f t="shared" si="149"/>
        <v/>
      </c>
      <c r="CC272" s="31" t="str">
        <f t="shared" si="145"/>
        <v/>
      </c>
      <c r="CD272" s="31" t="str">
        <f t="shared" si="141"/>
        <v/>
      </c>
      <c r="CE272" s="31" t="str">
        <f t="shared" si="150"/>
        <v/>
      </c>
      <c r="CF272" s="31" t="str">
        <f t="shared" si="151"/>
        <v/>
      </c>
      <c r="CG272" s="31" t="str">
        <f t="shared" si="152"/>
        <v/>
      </c>
      <c r="CH272" s="32">
        <f t="shared" si="142"/>
        <v>0</v>
      </c>
      <c r="CI272" s="32">
        <f t="shared" si="153"/>
        <v>0</v>
      </c>
      <c r="CJ272" s="32">
        <f t="shared" si="146"/>
        <v>0</v>
      </c>
      <c r="CK272" s="32">
        <f t="shared" si="143"/>
        <v>0</v>
      </c>
      <c r="CL272" s="32">
        <f t="shared" si="154"/>
        <v>0</v>
      </c>
      <c r="CM272" s="32">
        <f t="shared" si="154"/>
        <v>0</v>
      </c>
      <c r="CN272" s="32">
        <f t="shared" si="154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4"/>
        <v>0</v>
      </c>
      <c r="E273" s="998">
        <f t="shared" si="139"/>
        <v>0</v>
      </c>
      <c r="F273" s="999">
        <f t="shared" si="139"/>
        <v>0</v>
      </c>
      <c r="G273" s="1007"/>
      <c r="H273" s="1008"/>
      <c r="I273" s="1009"/>
      <c r="J273" s="1008"/>
      <c r="K273" s="1009"/>
      <c r="L273" s="1008"/>
      <c r="M273" s="1009"/>
      <c r="N273" s="1008"/>
      <c r="O273" s="1009"/>
      <c r="P273" s="1008"/>
      <c r="Q273" s="1009"/>
      <c r="R273" s="1008"/>
      <c r="S273" s="1009"/>
      <c r="T273" s="1008"/>
      <c r="U273" s="1009"/>
      <c r="V273" s="1010"/>
      <c r="W273" s="1011"/>
      <c r="X273" s="1012"/>
      <c r="Y273" s="1006"/>
      <c r="Z273" s="723"/>
      <c r="AA273" s="1011">
        <v>0</v>
      </c>
      <c r="AB273" s="1012">
        <v>0</v>
      </c>
      <c r="AC273" s="1012">
        <v>0</v>
      </c>
      <c r="AD273" s="1012">
        <v>0</v>
      </c>
      <c r="AE273" s="1013">
        <v>0</v>
      </c>
      <c r="AF273" s="160" t="str">
        <f t="shared" si="147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8"/>
        <v/>
      </c>
      <c r="CB273" s="31" t="str">
        <f t="shared" si="149"/>
        <v/>
      </c>
      <c r="CC273" s="31" t="str">
        <f t="shared" si="145"/>
        <v/>
      </c>
      <c r="CD273" s="31" t="str">
        <f t="shared" si="141"/>
        <v/>
      </c>
      <c r="CE273" s="31" t="str">
        <f t="shared" si="150"/>
        <v/>
      </c>
      <c r="CF273" s="31" t="str">
        <f t="shared" si="151"/>
        <v/>
      </c>
      <c r="CG273" s="31" t="str">
        <f t="shared" si="152"/>
        <v/>
      </c>
      <c r="CH273" s="32">
        <f t="shared" si="142"/>
        <v>0</v>
      </c>
      <c r="CI273" s="32">
        <f t="shared" si="153"/>
        <v>0</v>
      </c>
      <c r="CJ273" s="32">
        <f t="shared" si="146"/>
        <v>0</v>
      </c>
      <c r="CK273" s="32">
        <f t="shared" si="143"/>
        <v>0</v>
      </c>
      <c r="CL273" s="32">
        <f t="shared" si="154"/>
        <v>0</v>
      </c>
      <c r="CM273" s="32">
        <f t="shared" si="154"/>
        <v>0</v>
      </c>
      <c r="CN273" s="32">
        <f t="shared" si="154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4"/>
        <v>0</v>
      </c>
      <c r="E274" s="1014">
        <f t="shared" si="139"/>
        <v>0</v>
      </c>
      <c r="F274" s="1015">
        <f t="shared" si="139"/>
        <v>0</v>
      </c>
      <c r="G274" s="1016"/>
      <c r="H274" s="1017"/>
      <c r="I274" s="1018"/>
      <c r="J274" s="1017"/>
      <c r="K274" s="1018"/>
      <c r="L274" s="1017"/>
      <c r="M274" s="1018"/>
      <c r="N274" s="1017"/>
      <c r="O274" s="1018"/>
      <c r="P274" s="1017"/>
      <c r="Q274" s="1018"/>
      <c r="R274" s="1017"/>
      <c r="S274" s="1018"/>
      <c r="T274" s="1017"/>
      <c r="U274" s="1016"/>
      <c r="V274" s="1019"/>
      <c r="W274" s="539"/>
      <c r="X274" s="540"/>
      <c r="Y274" s="1020"/>
      <c r="Z274" s="542"/>
      <c r="AA274" s="539">
        <v>0</v>
      </c>
      <c r="AB274" s="540">
        <v>0</v>
      </c>
      <c r="AC274" s="540">
        <v>0</v>
      </c>
      <c r="AD274" s="540">
        <v>0</v>
      </c>
      <c r="AE274" s="543">
        <v>0</v>
      </c>
      <c r="AF274" s="160" t="str">
        <f t="shared" si="147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8"/>
        <v/>
      </c>
      <c r="CB274" s="31" t="str">
        <f t="shared" si="149"/>
        <v/>
      </c>
      <c r="CC274" s="31" t="str">
        <f t="shared" si="145"/>
        <v/>
      </c>
      <c r="CD274" s="31" t="str">
        <f t="shared" si="141"/>
        <v/>
      </c>
      <c r="CE274" s="31" t="str">
        <f t="shared" si="150"/>
        <v/>
      </c>
      <c r="CF274" s="31" t="str">
        <f t="shared" si="151"/>
        <v/>
      </c>
      <c r="CG274" s="31" t="str">
        <f t="shared" si="152"/>
        <v/>
      </c>
      <c r="CH274" s="32">
        <f t="shared" si="142"/>
        <v>0</v>
      </c>
      <c r="CI274" s="32">
        <f t="shared" si="153"/>
        <v>0</v>
      </c>
      <c r="CJ274" s="32">
        <f t="shared" si="146"/>
        <v>0</v>
      </c>
      <c r="CK274" s="32">
        <f t="shared" si="143"/>
        <v>0</v>
      </c>
      <c r="CL274" s="32">
        <f t="shared" si="154"/>
        <v>0</v>
      </c>
      <c r="CM274" s="32">
        <f t="shared" si="154"/>
        <v>0</v>
      </c>
      <c r="CN274" s="32">
        <f t="shared" si="154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241</v>
      </c>
      <c r="E275" s="544">
        <f t="shared" si="139"/>
        <v>70</v>
      </c>
      <c r="F275" s="545">
        <f t="shared" si="139"/>
        <v>171</v>
      </c>
      <c r="G275" s="445">
        <f>+G205+G210+G215+G220+G225+G230+G235+G240+G260+G265+G270</f>
        <v>6</v>
      </c>
      <c r="H275" s="545">
        <f t="shared" ref="H275:P278" si="155">+H205+H210+H215+H220+H225+H230+H235+H240+H260+H265+H270</f>
        <v>6</v>
      </c>
      <c r="I275" s="546">
        <f t="shared" si="155"/>
        <v>1</v>
      </c>
      <c r="J275" s="545">
        <f t="shared" si="155"/>
        <v>0</v>
      </c>
      <c r="K275" s="546">
        <f t="shared" si="155"/>
        <v>0</v>
      </c>
      <c r="L275" s="545">
        <f t="shared" si="155"/>
        <v>1</v>
      </c>
      <c r="M275" s="546">
        <f t="shared" si="155"/>
        <v>4</v>
      </c>
      <c r="N275" s="545">
        <f t="shared" si="155"/>
        <v>0</v>
      </c>
      <c r="O275" s="546">
        <f t="shared" si="155"/>
        <v>4</v>
      </c>
      <c r="P275" s="545">
        <f>+P205+P210+P215+P220+P225+P230+P235+P240+P260+P265+P270</f>
        <v>3</v>
      </c>
      <c r="Q275" s="445">
        <f t="shared" ref="Q275:V278" si="156">+Q205+Q210+Q215+Q220+Q225+Q230+Q235+Q240+Q245+Q250+Q255+Q260+Q265+Q270</f>
        <v>16</v>
      </c>
      <c r="R275" s="547">
        <f t="shared" si="156"/>
        <v>19</v>
      </c>
      <c r="S275" s="445">
        <f t="shared" si="156"/>
        <v>27</v>
      </c>
      <c r="T275" s="547">
        <f t="shared" si="156"/>
        <v>123</v>
      </c>
      <c r="U275" s="445">
        <f t="shared" si="156"/>
        <v>12</v>
      </c>
      <c r="V275" s="548">
        <f t="shared" si="156"/>
        <v>19</v>
      </c>
      <c r="W275" s="546">
        <f>+W205+W210+W215+W220+W225+W240+W245+W250+W255+W260+W265+W270</f>
        <v>7</v>
      </c>
      <c r="X275" s="544">
        <f>+X205+X210+X215+X225+X240+X245+X250+X255+X260+X265+X270</f>
        <v>2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7">+AA205+AA210+AA215+AA220+AA225+AA230+AA235+AA240+AA245+AA250+AA255+AA260+AA265+AA270</f>
        <v>0</v>
      </c>
      <c r="AB275" s="544">
        <f t="shared" si="157"/>
        <v>0</v>
      </c>
      <c r="AC275" s="546">
        <f t="shared" si="157"/>
        <v>0</v>
      </c>
      <c r="AD275" s="546">
        <f t="shared" si="157"/>
        <v>0</v>
      </c>
      <c r="AE275" s="545">
        <f t="shared" si="157"/>
        <v>0</v>
      </c>
      <c r="AF275" s="160" t="str">
        <f t="shared" si="147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8"/>
        <v/>
      </c>
      <c r="CB275" s="31" t="str">
        <f t="shared" si="149"/>
        <v/>
      </c>
      <c r="CC275" s="31" t="str">
        <f t="shared" si="145"/>
        <v/>
      </c>
      <c r="CD275" s="31" t="str">
        <f t="shared" si="141"/>
        <v/>
      </c>
      <c r="CE275" s="31" t="str">
        <f t="shared" si="150"/>
        <v/>
      </c>
      <c r="CF275" s="31" t="str">
        <f t="shared" si="151"/>
        <v/>
      </c>
      <c r="CG275" s="31" t="str">
        <f t="shared" si="152"/>
        <v/>
      </c>
      <c r="CH275" s="32">
        <f t="shared" si="142"/>
        <v>0</v>
      </c>
      <c r="CI275" s="32">
        <f t="shared" si="153"/>
        <v>0</v>
      </c>
      <c r="CJ275" s="32">
        <f t="shared" si="146"/>
        <v>0</v>
      </c>
      <c r="CK275" s="32">
        <f t="shared" si="143"/>
        <v>0</v>
      </c>
      <c r="CL275" s="32">
        <f t="shared" si="154"/>
        <v>0</v>
      </c>
      <c r="CM275" s="32">
        <f t="shared" si="154"/>
        <v>0</v>
      </c>
      <c r="CN275" s="32">
        <f t="shared" si="154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635</v>
      </c>
      <c r="E276" s="549">
        <f t="shared" si="139"/>
        <v>243</v>
      </c>
      <c r="F276" s="550">
        <f t="shared" si="139"/>
        <v>392</v>
      </c>
      <c r="G276" s="454">
        <f>+G206+G211+G216+G221+G226+G231+G236+G241+G261+G266+G271</f>
        <v>11</v>
      </c>
      <c r="H276" s="550">
        <f t="shared" si="155"/>
        <v>9</v>
      </c>
      <c r="I276" s="551">
        <f t="shared" si="155"/>
        <v>2</v>
      </c>
      <c r="J276" s="550">
        <f t="shared" si="155"/>
        <v>3</v>
      </c>
      <c r="K276" s="551">
        <f t="shared" si="155"/>
        <v>0</v>
      </c>
      <c r="L276" s="550">
        <f t="shared" si="155"/>
        <v>2</v>
      </c>
      <c r="M276" s="551">
        <f t="shared" si="155"/>
        <v>5</v>
      </c>
      <c r="N276" s="550">
        <f t="shared" si="155"/>
        <v>2</v>
      </c>
      <c r="O276" s="551">
        <f t="shared" si="155"/>
        <v>26</v>
      </c>
      <c r="P276" s="550">
        <f t="shared" si="155"/>
        <v>27</v>
      </c>
      <c r="Q276" s="454">
        <f t="shared" si="156"/>
        <v>71</v>
      </c>
      <c r="R276" s="552">
        <f t="shared" si="156"/>
        <v>85</v>
      </c>
      <c r="S276" s="454">
        <f t="shared" si="156"/>
        <v>87</v>
      </c>
      <c r="T276" s="552">
        <f t="shared" si="156"/>
        <v>213</v>
      </c>
      <c r="U276" s="454">
        <f t="shared" si="156"/>
        <v>41</v>
      </c>
      <c r="V276" s="553">
        <f t="shared" si="156"/>
        <v>51</v>
      </c>
      <c r="W276" s="551">
        <f>+W206+W211+W216+W221+W226+W241+W246+W251+W256+W261+W266+W271</f>
        <v>21</v>
      </c>
      <c r="X276" s="549">
        <f>+X206+X211+X216+X226+X241+X246+X251+X256+X261+X266+X271</f>
        <v>4</v>
      </c>
      <c r="Y276" s="554"/>
      <c r="Z276" s="555"/>
      <c r="AA276" s="551">
        <f t="shared" si="157"/>
        <v>0</v>
      </c>
      <c r="AB276" s="549">
        <f t="shared" si="157"/>
        <v>0</v>
      </c>
      <c r="AC276" s="551">
        <f t="shared" si="157"/>
        <v>0</v>
      </c>
      <c r="AD276" s="551">
        <f t="shared" si="157"/>
        <v>0</v>
      </c>
      <c r="AE276" s="550">
        <f t="shared" si="157"/>
        <v>0</v>
      </c>
      <c r="AF276" s="160" t="str">
        <f t="shared" si="147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8"/>
        <v/>
      </c>
      <c r="CB276" s="31" t="str">
        <f t="shared" si="149"/>
        <v/>
      </c>
      <c r="CC276" s="31" t="str">
        <f t="shared" si="145"/>
        <v/>
      </c>
      <c r="CD276" s="31" t="str">
        <f t="shared" si="141"/>
        <v/>
      </c>
      <c r="CE276" s="31" t="str">
        <f t="shared" si="150"/>
        <v/>
      </c>
      <c r="CF276" s="31" t="str">
        <f t="shared" si="151"/>
        <v/>
      </c>
      <c r="CG276" s="31" t="str">
        <f t="shared" si="152"/>
        <v/>
      </c>
      <c r="CH276" s="32">
        <f t="shared" si="142"/>
        <v>0</v>
      </c>
      <c r="CI276" s="32">
        <f t="shared" si="153"/>
        <v>0</v>
      </c>
      <c r="CJ276" s="32">
        <f t="shared" si="146"/>
        <v>0</v>
      </c>
      <c r="CK276" s="32">
        <f t="shared" si="143"/>
        <v>0</v>
      </c>
      <c r="CL276" s="32">
        <f t="shared" si="154"/>
        <v>0</v>
      </c>
      <c r="CM276" s="32">
        <f t="shared" si="154"/>
        <v>0</v>
      </c>
      <c r="CN276" s="32">
        <f t="shared" si="154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230</v>
      </c>
      <c r="E277" s="549">
        <f t="shared" si="139"/>
        <v>67</v>
      </c>
      <c r="F277" s="550">
        <f t="shared" si="139"/>
        <v>163</v>
      </c>
      <c r="G277" s="454">
        <f>+G207+G212+G217+G222+G227+G232+G237+G242+G262+G267+G272</f>
        <v>6</v>
      </c>
      <c r="H277" s="550">
        <f t="shared" si="155"/>
        <v>4</v>
      </c>
      <c r="I277" s="551">
        <f t="shared" si="155"/>
        <v>1</v>
      </c>
      <c r="J277" s="550">
        <f t="shared" si="155"/>
        <v>0</v>
      </c>
      <c r="K277" s="551">
        <f t="shared" si="155"/>
        <v>0</v>
      </c>
      <c r="L277" s="550">
        <f t="shared" si="155"/>
        <v>1</v>
      </c>
      <c r="M277" s="551">
        <f t="shared" si="155"/>
        <v>3</v>
      </c>
      <c r="N277" s="550">
        <f t="shared" si="155"/>
        <v>0</v>
      </c>
      <c r="O277" s="551">
        <f t="shared" si="155"/>
        <v>3</v>
      </c>
      <c r="P277" s="550">
        <f t="shared" si="155"/>
        <v>3</v>
      </c>
      <c r="Q277" s="454">
        <f t="shared" si="156"/>
        <v>16</v>
      </c>
      <c r="R277" s="552">
        <f t="shared" si="156"/>
        <v>18</v>
      </c>
      <c r="S277" s="454">
        <f t="shared" si="156"/>
        <v>26</v>
      </c>
      <c r="T277" s="552">
        <f t="shared" si="156"/>
        <v>117</v>
      </c>
      <c r="U277" s="454">
        <f t="shared" si="156"/>
        <v>12</v>
      </c>
      <c r="V277" s="553">
        <f t="shared" si="156"/>
        <v>20</v>
      </c>
      <c r="W277" s="551">
        <f>+W207+W212+W217+W222+W227+W242+W247+W252+W257+W262+W267+W272</f>
        <v>8</v>
      </c>
      <c r="X277" s="549">
        <f>+X207+X212+X217+X227+X242+X247+X252+X257+X262+X267+X272</f>
        <v>2</v>
      </c>
      <c r="Y277" s="554"/>
      <c r="Z277" s="555"/>
      <c r="AA277" s="551">
        <f t="shared" si="157"/>
        <v>0</v>
      </c>
      <c r="AB277" s="549">
        <f t="shared" si="157"/>
        <v>0</v>
      </c>
      <c r="AC277" s="551">
        <f t="shared" si="157"/>
        <v>0</v>
      </c>
      <c r="AD277" s="551">
        <f t="shared" si="157"/>
        <v>0</v>
      </c>
      <c r="AE277" s="550">
        <f t="shared" si="157"/>
        <v>0</v>
      </c>
      <c r="AF277" s="160" t="str">
        <f t="shared" si="147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8"/>
        <v/>
      </c>
      <c r="CB277" s="31" t="str">
        <f t="shared" si="149"/>
        <v/>
      </c>
      <c r="CC277" s="31" t="str">
        <f t="shared" si="145"/>
        <v/>
      </c>
      <c r="CD277" s="31" t="str">
        <f t="shared" si="141"/>
        <v/>
      </c>
      <c r="CE277" s="31" t="str">
        <f t="shared" si="150"/>
        <v/>
      </c>
      <c r="CF277" s="31" t="str">
        <f t="shared" si="151"/>
        <v/>
      </c>
      <c r="CG277" s="31" t="str">
        <f t="shared" si="152"/>
        <v/>
      </c>
      <c r="CH277" s="32">
        <f t="shared" si="142"/>
        <v>0</v>
      </c>
      <c r="CI277" s="32">
        <f t="shared" si="153"/>
        <v>0</v>
      </c>
      <c r="CJ277" s="32">
        <f t="shared" si="146"/>
        <v>0</v>
      </c>
      <c r="CK277" s="32">
        <f t="shared" si="143"/>
        <v>0</v>
      </c>
      <c r="CL277" s="32">
        <f t="shared" si="154"/>
        <v>0</v>
      </c>
      <c r="CM277" s="32">
        <f t="shared" si="154"/>
        <v>0</v>
      </c>
      <c r="CN277" s="32">
        <f t="shared" si="154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198</v>
      </c>
      <c r="E278" s="549">
        <f t="shared" si="139"/>
        <v>64</v>
      </c>
      <c r="F278" s="550">
        <f t="shared" si="139"/>
        <v>134</v>
      </c>
      <c r="G278" s="454">
        <f>+G208+G213+G218+G223+G228+G233+G238+G243+G263+G268+G273</f>
        <v>6</v>
      </c>
      <c r="H278" s="550">
        <f t="shared" si="155"/>
        <v>5</v>
      </c>
      <c r="I278" s="551">
        <f t="shared" si="155"/>
        <v>1</v>
      </c>
      <c r="J278" s="550">
        <f t="shared" si="155"/>
        <v>0</v>
      </c>
      <c r="K278" s="551">
        <f t="shared" si="155"/>
        <v>0</v>
      </c>
      <c r="L278" s="550">
        <f t="shared" si="155"/>
        <v>1</v>
      </c>
      <c r="M278" s="551">
        <f t="shared" si="155"/>
        <v>1</v>
      </c>
      <c r="N278" s="550">
        <f t="shared" si="155"/>
        <v>0</v>
      </c>
      <c r="O278" s="551">
        <f t="shared" si="155"/>
        <v>4</v>
      </c>
      <c r="P278" s="550">
        <f t="shared" si="155"/>
        <v>5</v>
      </c>
      <c r="Q278" s="454">
        <f t="shared" si="156"/>
        <v>8</v>
      </c>
      <c r="R278" s="552">
        <f t="shared" si="156"/>
        <v>6</v>
      </c>
      <c r="S278" s="454">
        <f t="shared" si="156"/>
        <v>30</v>
      </c>
      <c r="T278" s="552">
        <f t="shared" si="156"/>
        <v>97</v>
      </c>
      <c r="U278" s="454">
        <f t="shared" si="156"/>
        <v>14</v>
      </c>
      <c r="V278" s="553">
        <f t="shared" si="156"/>
        <v>20</v>
      </c>
      <c r="W278" s="551">
        <f>+W208+W213+W218+W223+W228+W243+W248+W253+W258+W263+W268+W273</f>
        <v>6</v>
      </c>
      <c r="X278" s="549">
        <f>+X208+X213+X218+X228+X243+X248+X253+X258+X263+X268+X273</f>
        <v>4</v>
      </c>
      <c r="Y278" s="554"/>
      <c r="Z278" s="555"/>
      <c r="AA278" s="551">
        <f t="shared" si="157"/>
        <v>0</v>
      </c>
      <c r="AB278" s="549">
        <f t="shared" si="157"/>
        <v>0</v>
      </c>
      <c r="AC278" s="551">
        <f t="shared" si="157"/>
        <v>0</v>
      </c>
      <c r="AD278" s="551">
        <f t="shared" si="157"/>
        <v>0</v>
      </c>
      <c r="AE278" s="550">
        <f t="shared" si="157"/>
        <v>0</v>
      </c>
      <c r="AF278" s="160" t="str">
        <f t="shared" si="147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8"/>
        <v/>
      </c>
      <c r="CB278" s="31" t="str">
        <f t="shared" si="149"/>
        <v/>
      </c>
      <c r="CC278" s="31" t="str">
        <f t="shared" si="145"/>
        <v/>
      </c>
      <c r="CD278" s="31" t="str">
        <f t="shared" si="141"/>
        <v/>
      </c>
      <c r="CE278" s="31" t="str">
        <f t="shared" si="150"/>
        <v/>
      </c>
      <c r="CF278" s="31" t="str">
        <f t="shared" si="151"/>
        <v/>
      </c>
      <c r="CG278" s="31" t="str">
        <f t="shared" si="152"/>
        <v/>
      </c>
      <c r="CH278" s="32">
        <f t="shared" si="142"/>
        <v>0</v>
      </c>
      <c r="CI278" s="32">
        <f t="shared" si="153"/>
        <v>0</v>
      </c>
      <c r="CJ278" s="32">
        <f t="shared" si="146"/>
        <v>0</v>
      </c>
      <c r="CK278" s="32">
        <f t="shared" si="143"/>
        <v>0</v>
      </c>
      <c r="CL278" s="32">
        <f t="shared" si="154"/>
        <v>0</v>
      </c>
      <c r="CM278" s="32">
        <f t="shared" si="154"/>
        <v>0</v>
      </c>
      <c r="CN278" s="32">
        <f t="shared" si="154"/>
        <v>0</v>
      </c>
    </row>
    <row r="279" spans="1:92" ht="16.350000000000001" customHeight="1" x14ac:dyDescent="0.2">
      <c r="A279" s="2643"/>
      <c r="B279" s="2365" t="s">
        <v>246</v>
      </c>
      <c r="C279" s="2365"/>
      <c r="D279" s="471">
        <f>SUM(E279+F279)</f>
        <v>0</v>
      </c>
      <c r="E279" s="556">
        <f t="shared" si="139"/>
        <v>0</v>
      </c>
      <c r="F279" s="557">
        <f t="shared" si="139"/>
        <v>0</v>
      </c>
      <c r="G279" s="695">
        <f>SUM(G209+G214+G219+G224+G229+G234+G239+G244+G264+G269+G274)</f>
        <v>0</v>
      </c>
      <c r="H279" s="942">
        <f t="shared" ref="H279:P279" si="158">SUM(H209+H214+H219+H224+H229+H234+H239+H244+H264+H269+H274)</f>
        <v>0</v>
      </c>
      <c r="I279" s="695">
        <f t="shared" si="158"/>
        <v>0</v>
      </c>
      <c r="J279" s="942">
        <f t="shared" si="158"/>
        <v>0</v>
      </c>
      <c r="K279" s="695">
        <f t="shared" si="158"/>
        <v>0</v>
      </c>
      <c r="L279" s="942">
        <f t="shared" si="158"/>
        <v>0</v>
      </c>
      <c r="M279" s="695">
        <f t="shared" si="158"/>
        <v>0</v>
      </c>
      <c r="N279" s="942">
        <f>SUM(N209+N214+N219+N224+N229+N234+N239+N244+N264+N269+N274)</f>
        <v>0</v>
      </c>
      <c r="O279" s="695">
        <f t="shared" si="158"/>
        <v>0</v>
      </c>
      <c r="P279" s="942">
        <f t="shared" si="158"/>
        <v>0</v>
      </c>
      <c r="Q279" s="756">
        <f t="shared" ref="Q279:V279" si="159">SUM(Q209+Q214+Q219+Q224+Q229+Q234+Q239+Q244+Q249+Q254+Q259+Q264+Q269+Q274)</f>
        <v>0</v>
      </c>
      <c r="R279" s="696">
        <f t="shared" si="159"/>
        <v>0</v>
      </c>
      <c r="S279" s="756">
        <f t="shared" si="159"/>
        <v>0</v>
      </c>
      <c r="T279" s="696">
        <f t="shared" si="159"/>
        <v>0</v>
      </c>
      <c r="U279" s="756">
        <f t="shared" si="159"/>
        <v>0</v>
      </c>
      <c r="V279" s="943">
        <f t="shared" si="159"/>
        <v>0</v>
      </c>
      <c r="W279" s="695">
        <f>SUM(W209+W213+W218+W228+W243+W248+W253+W263+W268+W274)</f>
        <v>6</v>
      </c>
      <c r="X279" s="944">
        <f>SUM(X209+X213+X218+X228+X243+X248+X253+X263+X268+X274)</f>
        <v>4</v>
      </c>
      <c r="Y279" s="697"/>
      <c r="Z279" s="945"/>
      <c r="AA279" s="695">
        <f t="shared" ref="AA279:AE279" si="160">SUM(AA209+AA214+AA219+AA224+AA229+AA234+AA239+AA244+AA249+AA254+AA259+AA264+AA269+AA274)</f>
        <v>0</v>
      </c>
      <c r="AB279" s="944">
        <f t="shared" si="160"/>
        <v>0</v>
      </c>
      <c r="AC279" s="695">
        <f t="shared" si="160"/>
        <v>0</v>
      </c>
      <c r="AD279" s="695">
        <f t="shared" si="160"/>
        <v>0</v>
      </c>
      <c r="AE279" s="942">
        <f t="shared" si="160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639" t="s">
        <v>31</v>
      </c>
      <c r="B281" s="2340"/>
      <c r="C281" s="2341"/>
      <c r="D281" s="2640" t="s">
        <v>4</v>
      </c>
      <c r="E281" s="2349"/>
      <c r="F281" s="2350"/>
      <c r="G281" s="2631" t="s">
        <v>56</v>
      </c>
      <c r="H281" s="2641"/>
      <c r="I281" s="2641"/>
      <c r="J281" s="2641"/>
      <c r="K281" s="2641"/>
      <c r="L281" s="2641"/>
      <c r="M281" s="2641"/>
      <c r="N281" s="2642"/>
      <c r="O281" s="2356" t="s">
        <v>6</v>
      </c>
      <c r="P281" s="2630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530"/>
      <c r="E282" s="2531"/>
      <c r="F282" s="2532"/>
      <c r="G282" s="2630" t="s">
        <v>222</v>
      </c>
      <c r="H282" s="2630" t="s">
        <v>17</v>
      </c>
      <c r="I282" s="2630" t="s">
        <v>234</v>
      </c>
      <c r="J282" s="2630" t="s">
        <v>57</v>
      </c>
      <c r="K282" s="2630" t="s">
        <v>235</v>
      </c>
      <c r="L282" s="2630" t="s">
        <v>256</v>
      </c>
      <c r="M282" s="2630" t="s">
        <v>21</v>
      </c>
      <c r="N282" s="2635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526"/>
      <c r="B283" s="2527"/>
      <c r="C283" s="2528"/>
      <c r="D283" s="772" t="s">
        <v>23</v>
      </c>
      <c r="E283" s="772" t="s">
        <v>24</v>
      </c>
      <c r="F283" s="775" t="s">
        <v>25</v>
      </c>
      <c r="G283" s="2515"/>
      <c r="H283" s="2515"/>
      <c r="I283" s="2515"/>
      <c r="J283" s="2515"/>
      <c r="K283" s="2515"/>
      <c r="L283" s="2515"/>
      <c r="M283" s="2515"/>
      <c r="N283" s="2521"/>
      <c r="O283" s="2535"/>
      <c r="P283" s="2515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636" t="s">
        <v>38</v>
      </c>
      <c r="B284" s="2637"/>
      <c r="C284" s="2638"/>
      <c r="D284" s="1021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022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1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2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1"/>
        <v/>
      </c>
      <c r="CB285" s="31" t="str">
        <f t="shared" ref="CB285:CB288" si="163">IF(CI285=1,"* Las actividades de 60 años NO DEBE ser mayor que el de 20-64 Años. ","")</f>
        <v/>
      </c>
      <c r="CC285" s="31" t="str">
        <f t="shared" ref="CC285:CC288" si="164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5">IF(D285&lt;&gt;(E285+F285),1,0)</f>
        <v>0</v>
      </c>
      <c r="CI285" s="32">
        <f t="shared" ref="CI285:CI288" si="166">IF(M285&lt;P285,1,0)</f>
        <v>0</v>
      </c>
      <c r="CJ285" s="32">
        <f t="shared" ref="CJ285:CJ288" si="167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2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1"/>
        <v/>
      </c>
      <c r="CB286" s="31" t="str">
        <f t="shared" si="163"/>
        <v/>
      </c>
      <c r="CC286" s="31" t="str">
        <f t="shared" si="164"/>
        <v/>
      </c>
      <c r="CH286" s="32">
        <f t="shared" si="165"/>
        <v>0</v>
      </c>
      <c r="CI286" s="32">
        <f t="shared" si="166"/>
        <v>0</v>
      </c>
      <c r="CJ286" s="32">
        <f t="shared" si="167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2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1"/>
        <v/>
      </c>
      <c r="CB287" s="31" t="str">
        <f t="shared" si="163"/>
        <v/>
      </c>
      <c r="CC287" s="31" t="str">
        <f t="shared" si="164"/>
        <v/>
      </c>
      <c r="CH287" s="32">
        <f t="shared" si="165"/>
        <v>0</v>
      </c>
      <c r="CI287" s="32">
        <f t="shared" si="166"/>
        <v>0</v>
      </c>
      <c r="CJ287" s="32">
        <f t="shared" si="167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2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3"/>
        <v/>
      </c>
      <c r="CC288" s="31" t="str">
        <f t="shared" si="164"/>
        <v/>
      </c>
      <c r="CH288" s="32"/>
      <c r="CI288" s="32">
        <f t="shared" si="166"/>
        <v>0</v>
      </c>
      <c r="CJ288" s="32">
        <f t="shared" si="167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023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630" t="s">
        <v>238</v>
      </c>
      <c r="B290" s="2630" t="s">
        <v>262</v>
      </c>
      <c r="C290" s="2630" t="s">
        <v>263</v>
      </c>
      <c r="D290" s="2630" t="s">
        <v>264</v>
      </c>
      <c r="E290" s="2630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515"/>
      <c r="B293" s="2515"/>
      <c r="C293" s="2515"/>
      <c r="D293" s="2515"/>
      <c r="E293" s="2515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024" t="s">
        <v>266</v>
      </c>
      <c r="B294" s="1025"/>
      <c r="C294" s="725"/>
      <c r="D294" s="1026">
        <f>SUM(D295:D297)</f>
        <v>0</v>
      </c>
      <c r="E294" s="1026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027"/>
      <c r="C295" s="727"/>
      <c r="D295" s="1028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699"/>
      <c r="C298" s="699"/>
      <c r="D298" s="700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631" t="s">
        <v>271</v>
      </c>
      <c r="B299" s="2632"/>
      <c r="C299" s="1029" t="s">
        <v>272</v>
      </c>
      <c r="D299" s="1029" t="s">
        <v>273</v>
      </c>
      <c r="E299" s="1029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633" t="s">
        <v>80</v>
      </c>
      <c r="B300" s="2634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2320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",[4]NOMBRE!B2," - ","( ",[4]NOMBRE!C2,[4]NOMBRE!D2,[4]NOMBRE!E2,[4]NOMBRE!F2,[4]NOMBRE!G2,"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",[4]NOMBRE!B3," - ","( ",[4]NOMBRE!C3,[4]NOMBRE!D3,[4]NOMBRE!E3,[4]NOMBRE!F3,[4]NOMBRE!G3,[4]NOMBRE!H3,"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",[4]NOMBRE!B6," - ","( ",[4]NOMBRE!C6,[4]NOMBRE!D6," )")</f>
        <v>MES: MARZO - ( 03 )</v>
      </c>
      <c r="BU4" s="3"/>
      <c r="BV4" s="3"/>
      <c r="BW4" s="3"/>
    </row>
    <row r="5" spans="1:98" ht="16.350000000000001" customHeight="1" x14ac:dyDescent="0.2">
      <c r="A5" s="1" t="str">
        <f>CONCATENATE("AÑO: ",[4]NOMBRE!B7)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737" t="s">
        <v>4</v>
      </c>
      <c r="E9" s="2426"/>
      <c r="F9" s="2356"/>
      <c r="G9" s="2718" t="s">
        <v>5</v>
      </c>
      <c r="H9" s="2703"/>
      <c r="I9" s="2703"/>
      <c r="J9" s="2703"/>
      <c r="K9" s="2703"/>
      <c r="L9" s="2703"/>
      <c r="M9" s="2703"/>
      <c r="N9" s="2703"/>
      <c r="O9" s="2703"/>
      <c r="P9" s="2703"/>
      <c r="Q9" s="2703"/>
      <c r="R9" s="2703"/>
      <c r="S9" s="2703"/>
      <c r="T9" s="2703"/>
      <c r="U9" s="2703"/>
      <c r="V9" s="2703"/>
      <c r="W9" s="2703"/>
      <c r="X9" s="2703"/>
      <c r="Y9" s="2703"/>
      <c r="Z9" s="2703"/>
      <c r="AA9" s="2703"/>
      <c r="AB9" s="2703"/>
      <c r="AC9" s="2703"/>
      <c r="AD9" s="2704"/>
      <c r="AE9" s="2356" t="s">
        <v>6</v>
      </c>
      <c r="AF9" s="2684" t="s">
        <v>7</v>
      </c>
      <c r="AG9" s="2684" t="s">
        <v>8</v>
      </c>
      <c r="AH9" s="2684" t="s">
        <v>9</v>
      </c>
      <c r="AI9" s="2684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738"/>
      <c r="E10" s="2739"/>
      <c r="F10" s="2705"/>
      <c r="G10" s="2742" t="s">
        <v>11</v>
      </c>
      <c r="H10" s="2743"/>
      <c r="I10" s="2718" t="s">
        <v>12</v>
      </c>
      <c r="J10" s="2719"/>
      <c r="K10" s="2703" t="s">
        <v>13</v>
      </c>
      <c r="L10" s="2719"/>
      <c r="M10" s="2718" t="s">
        <v>14</v>
      </c>
      <c r="N10" s="2719"/>
      <c r="O10" s="2718" t="s">
        <v>15</v>
      </c>
      <c r="P10" s="2719"/>
      <c r="Q10" s="2718" t="s">
        <v>16</v>
      </c>
      <c r="R10" s="2719"/>
      <c r="S10" s="2718" t="s">
        <v>17</v>
      </c>
      <c r="T10" s="2719"/>
      <c r="U10" s="2745" t="s">
        <v>18</v>
      </c>
      <c r="V10" s="2721"/>
      <c r="W10" s="2745" t="s">
        <v>19</v>
      </c>
      <c r="X10" s="2721"/>
      <c r="Y10" s="2745" t="s">
        <v>20</v>
      </c>
      <c r="Z10" s="2721"/>
      <c r="AA10" s="2745" t="s">
        <v>21</v>
      </c>
      <c r="AB10" s="2721"/>
      <c r="AC10" s="2745" t="s">
        <v>22</v>
      </c>
      <c r="AD10" s="2730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2048" t="s">
        <v>23</v>
      </c>
      <c r="E11" s="2049" t="s">
        <v>24</v>
      </c>
      <c r="F11" s="2194" t="s">
        <v>25</v>
      </c>
      <c r="G11" s="2195" t="s">
        <v>24</v>
      </c>
      <c r="H11" s="2194" t="s">
        <v>25</v>
      </c>
      <c r="I11" s="2195" t="s">
        <v>24</v>
      </c>
      <c r="J11" s="2194" t="s">
        <v>25</v>
      </c>
      <c r="K11" s="2195" t="s">
        <v>24</v>
      </c>
      <c r="L11" s="2194" t="s">
        <v>25</v>
      </c>
      <c r="M11" s="2195" t="s">
        <v>24</v>
      </c>
      <c r="N11" s="2194" t="s">
        <v>25</v>
      </c>
      <c r="O11" s="2195" t="s">
        <v>24</v>
      </c>
      <c r="P11" s="2194" t="s">
        <v>25</v>
      </c>
      <c r="Q11" s="2195" t="s">
        <v>24</v>
      </c>
      <c r="R11" s="2194" t="s">
        <v>25</v>
      </c>
      <c r="S11" s="2195" t="s">
        <v>24</v>
      </c>
      <c r="T11" s="2194" t="s">
        <v>25</v>
      </c>
      <c r="U11" s="2195" t="s">
        <v>24</v>
      </c>
      <c r="V11" s="2194" t="s">
        <v>25</v>
      </c>
      <c r="W11" s="2195" t="s">
        <v>24</v>
      </c>
      <c r="X11" s="2194" t="s">
        <v>25</v>
      </c>
      <c r="Y11" s="2195" t="s">
        <v>24</v>
      </c>
      <c r="Z11" s="2194" t="s">
        <v>25</v>
      </c>
      <c r="AA11" s="2195" t="s">
        <v>24</v>
      </c>
      <c r="AB11" s="2194" t="s">
        <v>25</v>
      </c>
      <c r="AC11" s="2195" t="s">
        <v>24</v>
      </c>
      <c r="AD11" s="2196" t="s">
        <v>25</v>
      </c>
      <c r="AE11" s="2705"/>
      <c r="AF11" s="2685"/>
      <c r="AG11" s="2685"/>
      <c r="AH11" s="2685"/>
      <c r="AI11" s="2685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2197">
        <f>SUM(E15+F15)</f>
        <v>0</v>
      </c>
      <c r="E15" s="1056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2054"/>
      <c r="H16" s="2054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695" t="s">
        <v>31</v>
      </c>
      <c r="B17" s="2340"/>
      <c r="C17" s="2341"/>
      <c r="D17" s="2718" t="s">
        <v>32</v>
      </c>
      <c r="E17" s="2703"/>
      <c r="F17" s="2719"/>
      <c r="G17" s="2509" t="s">
        <v>11</v>
      </c>
      <c r="H17" s="2510"/>
      <c r="I17" s="2718" t="s">
        <v>12</v>
      </c>
      <c r="J17" s="2719"/>
      <c r="K17" s="2718" t="s">
        <v>13</v>
      </c>
      <c r="L17" s="2719"/>
      <c r="M17" s="2718" t="s">
        <v>14</v>
      </c>
      <c r="N17" s="2719"/>
      <c r="O17" s="2703" t="s">
        <v>15</v>
      </c>
      <c r="P17" s="2703"/>
      <c r="Q17" s="2718" t="s">
        <v>16</v>
      </c>
      <c r="R17" s="2719"/>
      <c r="S17" s="2703" t="s">
        <v>17</v>
      </c>
      <c r="T17" s="2703"/>
      <c r="U17" s="2745" t="s">
        <v>18</v>
      </c>
      <c r="V17" s="2721"/>
      <c r="W17" s="2745" t="s">
        <v>19</v>
      </c>
      <c r="X17" s="2721"/>
      <c r="Y17" s="2745" t="s">
        <v>20</v>
      </c>
      <c r="Z17" s="2721"/>
      <c r="AA17" s="2745" t="s">
        <v>21</v>
      </c>
      <c r="AB17" s="2721"/>
      <c r="AC17" s="2745" t="s">
        <v>22</v>
      </c>
      <c r="AD17" s="2730"/>
      <c r="AE17" s="2356" t="s">
        <v>6</v>
      </c>
      <c r="AF17" s="2684" t="s">
        <v>33</v>
      </c>
      <c r="AG17" s="2684" t="s">
        <v>7</v>
      </c>
      <c r="AH17" s="2684" t="s">
        <v>34</v>
      </c>
      <c r="AI17" s="2356" t="s">
        <v>8</v>
      </c>
      <c r="AJ17" s="2757" t="s">
        <v>9</v>
      </c>
      <c r="AK17" s="2757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696"/>
      <c r="B18" s="2697"/>
      <c r="C18" s="2698"/>
      <c r="D18" s="2055" t="s">
        <v>23</v>
      </c>
      <c r="E18" s="2056" t="s">
        <v>24</v>
      </c>
      <c r="F18" s="1100" t="s">
        <v>25</v>
      </c>
      <c r="G18" s="2055" t="s">
        <v>24</v>
      </c>
      <c r="H18" s="2194" t="s">
        <v>25</v>
      </c>
      <c r="I18" s="2198" t="s">
        <v>24</v>
      </c>
      <c r="J18" s="1077" t="s">
        <v>25</v>
      </c>
      <c r="K18" s="2198" t="s">
        <v>24</v>
      </c>
      <c r="L18" s="1073" t="s">
        <v>25</v>
      </c>
      <c r="M18" s="2198" t="s">
        <v>24</v>
      </c>
      <c r="N18" s="1074" t="s">
        <v>25</v>
      </c>
      <c r="O18" s="2198" t="s">
        <v>24</v>
      </c>
      <c r="P18" s="1077" t="s">
        <v>25</v>
      </c>
      <c r="Q18" s="2198" t="s">
        <v>24</v>
      </c>
      <c r="R18" s="1074" t="s">
        <v>25</v>
      </c>
      <c r="S18" s="2198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685"/>
      <c r="AG18" s="2685"/>
      <c r="AH18" s="2685"/>
      <c r="AI18" s="2705"/>
      <c r="AJ18" s="2758"/>
      <c r="AK18" s="2758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2058">
        <f>SUM(H19+J19+L19+N19+P19+R19+T19+V19+X19+Z19+AB19+AD19)</f>
        <v>0</v>
      </c>
      <c r="G19" s="25"/>
      <c r="H19" s="2059"/>
      <c r="I19" s="25"/>
      <c r="J19" s="2046"/>
      <c r="K19" s="25"/>
      <c r="L19" s="2059"/>
      <c r="M19" s="25"/>
      <c r="N19" s="2059"/>
      <c r="O19" s="25"/>
      <c r="P19" s="2046"/>
      <c r="Q19" s="25"/>
      <c r="R19" s="2059"/>
      <c r="S19" s="25"/>
      <c r="T19" s="2046"/>
      <c r="U19" s="25"/>
      <c r="V19" s="2059"/>
      <c r="W19" s="25"/>
      <c r="X19" s="2059"/>
      <c r="Y19" s="25"/>
      <c r="Z19" s="2059"/>
      <c r="AA19" s="25"/>
      <c r="AB19" s="2059"/>
      <c r="AC19" s="25"/>
      <c r="AD19" s="1898"/>
      <c r="AE19" s="2059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>
        <v>0</v>
      </c>
      <c r="AF20" s="75">
        <v>0</v>
      </c>
      <c r="AG20" s="75">
        <v>0</v>
      </c>
      <c r="AH20" s="75">
        <v>0</v>
      </c>
      <c r="AI20" s="75">
        <v>0</v>
      </c>
      <c r="AJ20" s="75">
        <v>0</v>
      </c>
      <c r="AK20" s="75">
        <v>0</v>
      </c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753" t="s">
        <v>37</v>
      </c>
      <c r="B21" s="2754"/>
      <c r="C21" s="2755"/>
      <c r="D21" s="60">
        <f t="shared" si="12"/>
        <v>0</v>
      </c>
      <c r="E21" s="61">
        <f t="shared" ref="E21:F32" si="26">SUM(G21+I21+K21+M21+O21+Q21+S21+U21+W21+Y21+AA21+AC21)</f>
        <v>0</v>
      </c>
      <c r="F21" s="2058">
        <f t="shared" ref="F21:F28" si="27">SUM(H21+J21+L21+N21+P21+R21+T21+V21+X21+Z21+AB21+AD21)</f>
        <v>0</v>
      </c>
      <c r="G21" s="25"/>
      <c r="H21" s="2059"/>
      <c r="I21" s="25"/>
      <c r="J21" s="2046"/>
      <c r="K21" s="25"/>
      <c r="L21" s="2059"/>
      <c r="M21" s="25"/>
      <c r="N21" s="2059"/>
      <c r="O21" s="25"/>
      <c r="P21" s="2046"/>
      <c r="Q21" s="25"/>
      <c r="R21" s="2059"/>
      <c r="S21" s="25"/>
      <c r="T21" s="2046"/>
      <c r="U21" s="25"/>
      <c r="V21" s="2059"/>
      <c r="W21" s="25"/>
      <c r="X21" s="2059"/>
      <c r="Y21" s="25"/>
      <c r="Z21" s="2059"/>
      <c r="AA21" s="25"/>
      <c r="AB21" s="2059"/>
      <c r="AC21" s="25"/>
      <c r="AD21" s="1898"/>
      <c r="AE21" s="2059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753" t="s">
        <v>43</v>
      </c>
      <c r="B27" s="2754"/>
      <c r="C27" s="2755"/>
      <c r="D27" s="85">
        <f t="shared" si="12"/>
        <v>0</v>
      </c>
      <c r="E27" s="86">
        <f t="shared" si="26"/>
        <v>0</v>
      </c>
      <c r="F27" s="2060">
        <f t="shared" si="27"/>
        <v>0</v>
      </c>
      <c r="G27" s="25"/>
      <c r="H27" s="2059"/>
      <c r="I27" s="25"/>
      <c r="J27" s="2046"/>
      <c r="K27" s="25"/>
      <c r="L27" s="2059"/>
      <c r="M27" s="25"/>
      <c r="N27" s="2059"/>
      <c r="O27" s="25"/>
      <c r="P27" s="2046"/>
      <c r="Q27" s="25"/>
      <c r="R27" s="2059"/>
      <c r="S27" s="25"/>
      <c r="T27" s="2046"/>
      <c r="U27" s="25"/>
      <c r="V27" s="2059"/>
      <c r="W27" s="25"/>
      <c r="X27" s="2059"/>
      <c r="Y27" s="25"/>
      <c r="Z27" s="2059"/>
      <c r="AA27" s="25"/>
      <c r="AB27" s="2059"/>
      <c r="AC27" s="25"/>
      <c r="AD27" s="1898"/>
      <c r="AE27" s="2059"/>
      <c r="AF27" s="729"/>
      <c r="AG27" s="2061"/>
      <c r="AH27" s="2061"/>
      <c r="AI27" s="2061"/>
      <c r="AJ27" s="2061"/>
      <c r="AK27" s="2061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2199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756" t="s">
        <v>52</v>
      </c>
      <c r="B36" s="2756"/>
      <c r="C36" s="2756"/>
      <c r="D36" s="2063">
        <f t="shared" ref="D36:AK36" si="29">SUM(D19:D35)</f>
        <v>0</v>
      </c>
      <c r="E36" s="2064">
        <f>SUM(E19:E35)</f>
        <v>0</v>
      </c>
      <c r="F36" s="2200">
        <f>SUM(F19:F35)</f>
        <v>0</v>
      </c>
      <c r="G36" s="2063">
        <f>SUM(G19:G35)</f>
        <v>0</v>
      </c>
      <c r="H36" s="2200">
        <f t="shared" si="29"/>
        <v>0</v>
      </c>
      <c r="I36" s="2063">
        <f t="shared" si="29"/>
        <v>0</v>
      </c>
      <c r="J36" s="2200">
        <f t="shared" si="29"/>
        <v>0</v>
      </c>
      <c r="K36" s="2063">
        <f t="shared" si="29"/>
        <v>0</v>
      </c>
      <c r="L36" s="2200">
        <f t="shared" si="29"/>
        <v>0</v>
      </c>
      <c r="M36" s="2063">
        <f t="shared" si="29"/>
        <v>0</v>
      </c>
      <c r="N36" s="2200">
        <f t="shared" si="29"/>
        <v>0</v>
      </c>
      <c r="O36" s="2063">
        <f t="shared" si="29"/>
        <v>0</v>
      </c>
      <c r="P36" s="2200">
        <f t="shared" si="29"/>
        <v>0</v>
      </c>
      <c r="Q36" s="2063">
        <f t="shared" si="29"/>
        <v>0</v>
      </c>
      <c r="R36" s="2200">
        <f t="shared" si="29"/>
        <v>0</v>
      </c>
      <c r="S36" s="2063">
        <f t="shared" si="29"/>
        <v>0</v>
      </c>
      <c r="T36" s="2200">
        <f t="shared" si="29"/>
        <v>0</v>
      </c>
      <c r="U36" s="2063">
        <f t="shared" si="29"/>
        <v>0</v>
      </c>
      <c r="V36" s="2200">
        <f t="shared" si="29"/>
        <v>0</v>
      </c>
      <c r="W36" s="2063">
        <f t="shared" si="29"/>
        <v>0</v>
      </c>
      <c r="X36" s="2200">
        <f t="shared" si="29"/>
        <v>0</v>
      </c>
      <c r="Y36" s="2063">
        <f t="shared" si="29"/>
        <v>0</v>
      </c>
      <c r="Z36" s="2200">
        <f t="shared" si="29"/>
        <v>0</v>
      </c>
      <c r="AA36" s="2063">
        <f t="shared" si="29"/>
        <v>0</v>
      </c>
      <c r="AB36" s="2200">
        <f t="shared" si="29"/>
        <v>0</v>
      </c>
      <c r="AC36" s="2063">
        <f t="shared" si="29"/>
        <v>0</v>
      </c>
      <c r="AD36" s="2200">
        <f t="shared" si="29"/>
        <v>0</v>
      </c>
      <c r="AE36" s="2201">
        <f t="shared" si="29"/>
        <v>0</v>
      </c>
      <c r="AF36" s="2201">
        <f t="shared" si="29"/>
        <v>0</v>
      </c>
      <c r="AG36" s="2201">
        <f t="shared" si="29"/>
        <v>0</v>
      </c>
      <c r="AH36" s="2201">
        <f t="shared" si="29"/>
        <v>0</v>
      </c>
      <c r="AI36" s="2201">
        <f t="shared" si="29"/>
        <v>0</v>
      </c>
      <c r="AJ36" s="2201">
        <f t="shared" si="29"/>
        <v>0</v>
      </c>
      <c r="AK36" s="2201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2067"/>
      <c r="S37" s="2068"/>
      <c r="T37" s="2068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737" t="s">
        <v>54</v>
      </c>
      <c r="B38" s="2426"/>
      <c r="C38" s="2426"/>
      <c r="D38" s="2737" t="s">
        <v>55</v>
      </c>
      <c r="E38" s="2426"/>
      <c r="F38" s="2356"/>
      <c r="G38" s="2718" t="s">
        <v>56</v>
      </c>
      <c r="H38" s="2703"/>
      <c r="I38" s="2703"/>
      <c r="J38" s="2703"/>
      <c r="K38" s="2703"/>
      <c r="L38" s="2703"/>
      <c r="M38" s="2703"/>
      <c r="N38" s="2703"/>
      <c r="O38" s="2703"/>
      <c r="P38" s="2703"/>
      <c r="Q38" s="2703"/>
      <c r="R38" s="2703"/>
      <c r="S38" s="2703"/>
      <c r="T38" s="2703"/>
      <c r="U38" s="2703"/>
      <c r="V38" s="2703"/>
      <c r="W38" s="2703"/>
      <c r="X38" s="2703"/>
      <c r="Y38" s="2703"/>
      <c r="Z38" s="2703"/>
      <c r="AA38" s="2703"/>
      <c r="AB38" s="2703"/>
      <c r="AC38" s="2703"/>
      <c r="AD38" s="2704"/>
      <c r="AE38" s="2769" t="s">
        <v>6</v>
      </c>
      <c r="AF38" s="2356" t="s">
        <v>7</v>
      </c>
      <c r="AG38" s="2356" t="s">
        <v>8</v>
      </c>
      <c r="AH38" s="2684" t="s">
        <v>9</v>
      </c>
      <c r="AI38" s="2684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2766" t="s">
        <v>11</v>
      </c>
      <c r="H39" s="2767"/>
      <c r="I39" s="2703" t="s">
        <v>12</v>
      </c>
      <c r="J39" s="2703"/>
      <c r="K39" s="2718" t="s">
        <v>13</v>
      </c>
      <c r="L39" s="2719"/>
      <c r="M39" s="2718" t="s">
        <v>14</v>
      </c>
      <c r="N39" s="2719"/>
      <c r="O39" s="2718" t="s">
        <v>15</v>
      </c>
      <c r="P39" s="2719"/>
      <c r="Q39" s="2718" t="s">
        <v>16</v>
      </c>
      <c r="R39" s="2719"/>
      <c r="S39" s="2718" t="s">
        <v>17</v>
      </c>
      <c r="T39" s="2719"/>
      <c r="U39" s="2718" t="s">
        <v>57</v>
      </c>
      <c r="V39" s="2719"/>
      <c r="W39" s="2768" t="s">
        <v>19</v>
      </c>
      <c r="X39" s="2768"/>
      <c r="Y39" s="2718" t="s">
        <v>58</v>
      </c>
      <c r="Z39" s="2719"/>
      <c r="AA39" s="2771" t="s">
        <v>21</v>
      </c>
      <c r="AB39" s="2772"/>
      <c r="AC39" s="2768" t="s">
        <v>22</v>
      </c>
      <c r="AD39" s="2773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2048" t="s">
        <v>23</v>
      </c>
      <c r="E40" s="2049" t="s">
        <v>24</v>
      </c>
      <c r="F40" s="2202" t="s">
        <v>25</v>
      </c>
      <c r="G40" s="2049" t="s">
        <v>24</v>
      </c>
      <c r="H40" s="2202" t="s">
        <v>25</v>
      </c>
      <c r="I40" s="2049" t="s">
        <v>24</v>
      </c>
      <c r="J40" s="2070" t="s">
        <v>25</v>
      </c>
      <c r="K40" s="2049" t="s">
        <v>24</v>
      </c>
      <c r="L40" s="2202" t="s">
        <v>25</v>
      </c>
      <c r="M40" s="2049" t="s">
        <v>24</v>
      </c>
      <c r="N40" s="2202" t="s">
        <v>25</v>
      </c>
      <c r="O40" s="2049" t="s">
        <v>24</v>
      </c>
      <c r="P40" s="2202" t="s">
        <v>25</v>
      </c>
      <c r="Q40" s="2049" t="s">
        <v>24</v>
      </c>
      <c r="R40" s="2202" t="s">
        <v>25</v>
      </c>
      <c r="S40" s="2049" t="s">
        <v>24</v>
      </c>
      <c r="T40" s="2202" t="s">
        <v>25</v>
      </c>
      <c r="U40" s="2049" t="s">
        <v>24</v>
      </c>
      <c r="V40" s="2202" t="s">
        <v>25</v>
      </c>
      <c r="W40" s="2049" t="s">
        <v>24</v>
      </c>
      <c r="X40" s="2202" t="s">
        <v>25</v>
      </c>
      <c r="Y40" s="2049" t="s">
        <v>24</v>
      </c>
      <c r="Z40" s="2202" t="s">
        <v>25</v>
      </c>
      <c r="AA40" s="2049" t="s">
        <v>24</v>
      </c>
      <c r="AB40" s="2203" t="s">
        <v>25</v>
      </c>
      <c r="AC40" s="2070" t="s">
        <v>24</v>
      </c>
      <c r="AD40" s="2204" t="s">
        <v>25</v>
      </c>
      <c r="AE40" s="2770"/>
      <c r="AF40" s="2705"/>
      <c r="AG40" s="2705"/>
      <c r="AH40" s="2685"/>
      <c r="AI40" s="2685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708" t="s">
        <v>59</v>
      </c>
      <c r="B41" s="2741"/>
      <c r="C41" s="2709"/>
      <c r="D41" s="117">
        <f>SUM(E41+F41)</f>
        <v>0</v>
      </c>
      <c r="E41" s="118">
        <f>SUM(U41+W41+Y41+AA41+AC41)</f>
        <v>0</v>
      </c>
      <c r="F41" s="2073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912"/>
      <c r="AB41" s="121"/>
      <c r="AC41" s="2074"/>
      <c r="AD41" s="124"/>
      <c r="AE41" s="2075"/>
      <c r="AF41" s="2075"/>
      <c r="AG41" s="2075"/>
      <c r="AH41" s="2075"/>
      <c r="AI41" s="2075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718" t="s">
        <v>64</v>
      </c>
      <c r="B46" s="2703"/>
      <c r="C46" s="2719"/>
      <c r="D46" s="2055">
        <f t="shared" ref="D46:D53" si="42">SUM(E46+F46)</f>
        <v>0</v>
      </c>
      <c r="E46" s="2056">
        <f t="shared" si="41"/>
        <v>0</v>
      </c>
      <c r="F46" s="2194">
        <f t="shared" si="41"/>
        <v>0</v>
      </c>
      <c r="G46" s="2076"/>
      <c r="H46" s="2205"/>
      <c r="I46" s="2076"/>
      <c r="J46" s="2205"/>
      <c r="K46" s="2076"/>
      <c r="L46" s="2205"/>
      <c r="M46" s="2076"/>
      <c r="N46" s="2205"/>
      <c r="O46" s="2076"/>
      <c r="P46" s="2205"/>
      <c r="Q46" s="2076"/>
      <c r="R46" s="2205"/>
      <c r="S46" s="2076"/>
      <c r="T46" s="2205"/>
      <c r="U46" s="2055">
        <f>SUM(U44:U45)</f>
        <v>0</v>
      </c>
      <c r="V46" s="2206">
        <f t="shared" ref="V46:AE46" si="43">SUM(V44:V45)</f>
        <v>0</v>
      </c>
      <c r="W46" s="2055">
        <f t="shared" si="43"/>
        <v>0</v>
      </c>
      <c r="X46" s="2206">
        <f t="shared" si="43"/>
        <v>0</v>
      </c>
      <c r="Y46" s="2055">
        <f t="shared" si="43"/>
        <v>0</v>
      </c>
      <c r="Z46" s="2206">
        <f t="shared" si="43"/>
        <v>0</v>
      </c>
      <c r="AA46" s="2055">
        <f t="shared" si="43"/>
        <v>0</v>
      </c>
      <c r="AB46" s="2206">
        <f t="shared" si="43"/>
        <v>0</v>
      </c>
      <c r="AC46" s="2055">
        <f t="shared" si="43"/>
        <v>0</v>
      </c>
      <c r="AD46" s="2206">
        <f t="shared" si="43"/>
        <v>0</v>
      </c>
      <c r="AE46" s="2207">
        <f t="shared" si="43"/>
        <v>0</v>
      </c>
      <c r="AF46" s="2194">
        <f>SUM(AF44)</f>
        <v>0</v>
      </c>
      <c r="AG46" s="2194">
        <f>SUM(AG44:AG45)</f>
        <v>0</v>
      </c>
      <c r="AH46" s="2194">
        <f>SUM(AH44:AH45)</f>
        <v>0</v>
      </c>
      <c r="AI46" s="2194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763" t="s">
        <v>65</v>
      </c>
      <c r="B47" s="2764"/>
      <c r="C47" s="2765"/>
      <c r="D47" s="2055">
        <f t="shared" si="42"/>
        <v>0</v>
      </c>
      <c r="E47" s="2056">
        <f>SUM(U47+W47+Y47+AA47+AC47)</f>
        <v>0</v>
      </c>
      <c r="F47" s="2194">
        <f>SUM(V47+X47+Z47+AB47+AD47)</f>
        <v>0</v>
      </c>
      <c r="G47" s="2076"/>
      <c r="H47" s="2205"/>
      <c r="I47" s="2076"/>
      <c r="J47" s="2205"/>
      <c r="K47" s="2076"/>
      <c r="L47" s="2205"/>
      <c r="M47" s="2076"/>
      <c r="N47" s="2205"/>
      <c r="O47" s="2076"/>
      <c r="P47" s="2205"/>
      <c r="Q47" s="2076"/>
      <c r="R47" s="2205"/>
      <c r="S47" s="2076"/>
      <c r="T47" s="2205"/>
      <c r="U47" s="2080"/>
      <c r="V47" s="2081"/>
      <c r="W47" s="2080"/>
      <c r="X47" s="2081"/>
      <c r="Y47" s="2080"/>
      <c r="Z47" s="2081"/>
      <c r="AA47" s="2080"/>
      <c r="AB47" s="2081"/>
      <c r="AC47" s="2082"/>
      <c r="AD47" s="2083"/>
      <c r="AE47" s="2084"/>
      <c r="AF47" s="2208"/>
      <c r="AG47" s="2208"/>
      <c r="AH47" s="2208"/>
      <c r="AI47" s="2208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734"/>
      <c r="B54" s="2736"/>
      <c r="C54" s="2209" t="s">
        <v>4</v>
      </c>
      <c r="D54" s="2087">
        <f t="shared" ref="D54:AG54" si="45">SUM(D48:D53)</f>
        <v>0</v>
      </c>
      <c r="E54" s="2088">
        <f>SUM(E48:E53)</f>
        <v>0</v>
      </c>
      <c r="F54" s="2194">
        <f t="shared" si="45"/>
        <v>0</v>
      </c>
      <c r="G54" s="2055">
        <f t="shared" si="45"/>
        <v>0</v>
      </c>
      <c r="H54" s="2194">
        <f t="shared" si="45"/>
        <v>0</v>
      </c>
      <c r="I54" s="2055">
        <f t="shared" si="45"/>
        <v>0</v>
      </c>
      <c r="J54" s="2089">
        <f t="shared" si="45"/>
        <v>0</v>
      </c>
      <c r="K54" s="2195">
        <f t="shared" si="45"/>
        <v>0</v>
      </c>
      <c r="L54" s="2194">
        <f t="shared" si="45"/>
        <v>0</v>
      </c>
      <c r="M54" s="2055">
        <f t="shared" si="45"/>
        <v>0</v>
      </c>
      <c r="N54" s="2194">
        <f t="shared" si="45"/>
        <v>0</v>
      </c>
      <c r="O54" s="2055">
        <f t="shared" si="45"/>
        <v>0</v>
      </c>
      <c r="P54" s="2194">
        <f t="shared" si="45"/>
        <v>0</v>
      </c>
      <c r="Q54" s="2055">
        <f t="shared" si="45"/>
        <v>0</v>
      </c>
      <c r="R54" s="2090">
        <f t="shared" si="45"/>
        <v>0</v>
      </c>
      <c r="S54" s="2055">
        <f t="shared" si="45"/>
        <v>0</v>
      </c>
      <c r="T54" s="2090">
        <f t="shared" si="45"/>
        <v>0</v>
      </c>
      <c r="U54" s="2055">
        <f t="shared" si="45"/>
        <v>0</v>
      </c>
      <c r="V54" s="2090">
        <f t="shared" si="45"/>
        <v>0</v>
      </c>
      <c r="W54" s="2055">
        <f>SUM(W48:W53)</f>
        <v>0</v>
      </c>
      <c r="X54" s="2090">
        <f t="shared" si="45"/>
        <v>0</v>
      </c>
      <c r="Y54" s="2055">
        <f>SUM(Y48:Y53)</f>
        <v>0</v>
      </c>
      <c r="Z54" s="2090">
        <f t="shared" si="45"/>
        <v>0</v>
      </c>
      <c r="AA54" s="2055">
        <f t="shared" si="45"/>
        <v>0</v>
      </c>
      <c r="AB54" s="2090">
        <f t="shared" si="45"/>
        <v>0</v>
      </c>
      <c r="AC54" s="2206">
        <f t="shared" si="45"/>
        <v>0</v>
      </c>
      <c r="AD54" s="2091">
        <f t="shared" si="45"/>
        <v>0</v>
      </c>
      <c r="AE54" s="2092">
        <f t="shared" si="45"/>
        <v>0</v>
      </c>
      <c r="AF54" s="2194">
        <f>SUM(AF48:AF53)</f>
        <v>0</v>
      </c>
      <c r="AG54" s="2194">
        <f t="shared" si="45"/>
        <v>0</v>
      </c>
      <c r="AH54" s="2194">
        <f t="shared" ref="AH54" si="46">SUM(AH48:AH53)</f>
        <v>0</v>
      </c>
      <c r="AI54" s="2194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737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932"/>
      <c r="J55" s="190"/>
      <c r="K55" s="1932"/>
      <c r="L55" s="190"/>
      <c r="M55" s="1932"/>
      <c r="N55" s="190"/>
      <c r="O55" s="1932"/>
      <c r="P55" s="190"/>
      <c r="Q55" s="1932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2093"/>
      <c r="AE55" s="155"/>
      <c r="AF55" s="155"/>
      <c r="AG55" s="2210"/>
      <c r="AH55" s="155"/>
      <c r="AI55" s="2210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738"/>
      <c r="B58" s="2705"/>
      <c r="C58" s="2207" t="s">
        <v>4</v>
      </c>
      <c r="D58" s="2087">
        <f>SUM(E58:F58)</f>
        <v>0</v>
      </c>
      <c r="E58" s="2088">
        <f>SUM(E55:E57)</f>
        <v>0</v>
      </c>
      <c r="F58" s="2194">
        <f>SUM(F55:F57)</f>
        <v>0</v>
      </c>
      <c r="G58" s="2095"/>
      <c r="H58" s="2211"/>
      <c r="I58" s="2095"/>
      <c r="J58" s="2211"/>
      <c r="K58" s="2095"/>
      <c r="L58" s="2211"/>
      <c r="M58" s="2095"/>
      <c r="N58" s="2211"/>
      <c r="O58" s="2095"/>
      <c r="P58" s="2211"/>
      <c r="Q58" s="2095"/>
      <c r="R58" s="2211"/>
      <c r="S58" s="2095"/>
      <c r="T58" s="2097"/>
      <c r="U58" s="2206">
        <f>SUM(U55:U57)</f>
        <v>0</v>
      </c>
      <c r="V58" s="2206">
        <f t="shared" ref="V58:X58" si="49">SUM(V55:V57)</f>
        <v>0</v>
      </c>
      <c r="W58" s="2206">
        <f t="shared" si="49"/>
        <v>0</v>
      </c>
      <c r="X58" s="2206">
        <f t="shared" si="49"/>
        <v>0</v>
      </c>
      <c r="Y58" s="2206">
        <f>SUM(Y55:Y57)</f>
        <v>0</v>
      </c>
      <c r="Z58" s="2194">
        <f t="shared" ref="Z58:AI58" si="50">SUM(Z55:Z57)</f>
        <v>0</v>
      </c>
      <c r="AA58" s="2055">
        <f t="shared" si="50"/>
        <v>0</v>
      </c>
      <c r="AB58" s="2194">
        <f t="shared" si="50"/>
        <v>0</v>
      </c>
      <c r="AC58" s="2055">
        <f t="shared" si="50"/>
        <v>0</v>
      </c>
      <c r="AD58" s="2091">
        <f t="shared" si="50"/>
        <v>0</v>
      </c>
      <c r="AE58" s="2194">
        <f t="shared" si="50"/>
        <v>0</v>
      </c>
      <c r="AF58" s="2194">
        <f t="shared" si="50"/>
        <v>0</v>
      </c>
      <c r="AG58" s="2207">
        <f t="shared" si="50"/>
        <v>0</v>
      </c>
      <c r="AH58" s="2194">
        <f t="shared" si="50"/>
        <v>0</v>
      </c>
      <c r="AI58" s="2207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745" t="s">
        <v>76</v>
      </c>
      <c r="B60" s="2720"/>
      <c r="C60" s="2721"/>
      <c r="D60" s="2212" t="s">
        <v>4</v>
      </c>
      <c r="E60" s="2212" t="s">
        <v>77</v>
      </c>
      <c r="F60" s="2207" t="s">
        <v>78</v>
      </c>
      <c r="G60" s="2207" t="s">
        <v>8</v>
      </c>
      <c r="H60" s="2207" t="s">
        <v>79</v>
      </c>
      <c r="I60" s="2212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763" t="s">
        <v>80</v>
      </c>
      <c r="B61" s="2764"/>
      <c r="C61" s="2765"/>
      <c r="D61" s="2213"/>
      <c r="E61" s="2213"/>
      <c r="F61" s="2213"/>
      <c r="G61" s="2213"/>
      <c r="H61" s="2213"/>
      <c r="I61" s="2213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685"/>
      <c r="B63" s="2479" t="s">
        <v>83</v>
      </c>
      <c r="C63" s="2480"/>
      <c r="D63" s="2214"/>
      <c r="E63" s="2214"/>
      <c r="F63" s="2214"/>
      <c r="G63" s="2214"/>
      <c r="H63" s="2214"/>
      <c r="I63" s="2214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2214"/>
      <c r="E71" s="2214"/>
      <c r="F71" s="2214"/>
      <c r="G71" s="2214"/>
      <c r="H71" s="2214"/>
      <c r="I71" s="2214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695" t="s">
        <v>93</v>
      </c>
      <c r="B73" s="2340"/>
      <c r="C73" s="2341"/>
      <c r="D73" s="2745" t="s">
        <v>94</v>
      </c>
      <c r="E73" s="2720"/>
      <c r="F73" s="2721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696"/>
      <c r="B74" s="2697"/>
      <c r="C74" s="2698"/>
      <c r="D74" s="2212" t="s">
        <v>4</v>
      </c>
      <c r="E74" s="2048" t="s">
        <v>24</v>
      </c>
      <c r="F74" s="2101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759" t="s">
        <v>95</v>
      </c>
      <c r="B75" s="2761" t="s">
        <v>96</v>
      </c>
      <c r="C75" s="2762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760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695" t="s">
        <v>99</v>
      </c>
      <c r="B78" s="2340"/>
      <c r="C78" s="2341"/>
      <c r="D78" s="2745" t="s">
        <v>4</v>
      </c>
      <c r="E78" s="2720"/>
      <c r="F78" s="2721"/>
      <c r="G78" s="2718" t="s">
        <v>56</v>
      </c>
      <c r="H78" s="2703"/>
      <c r="I78" s="2703"/>
      <c r="J78" s="2703"/>
      <c r="K78" s="2703"/>
      <c r="L78" s="2703"/>
      <c r="M78" s="2703"/>
      <c r="N78" s="2704"/>
      <c r="O78" s="2341" t="s">
        <v>6</v>
      </c>
      <c r="P78" s="2684" t="s">
        <v>33</v>
      </c>
      <c r="Q78" s="2684" t="s">
        <v>7</v>
      </c>
      <c r="R78" s="2684" t="s">
        <v>100</v>
      </c>
      <c r="S78" s="2757" t="s">
        <v>101</v>
      </c>
      <c r="T78" s="2713" t="s">
        <v>79</v>
      </c>
      <c r="U78" s="2713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696"/>
      <c r="B79" s="2697"/>
      <c r="C79" s="2698"/>
      <c r="D79" s="1076" t="s">
        <v>23</v>
      </c>
      <c r="E79" s="2055" t="s">
        <v>24</v>
      </c>
      <c r="F79" s="2194" t="s">
        <v>25</v>
      </c>
      <c r="G79" s="2048" t="s">
        <v>102</v>
      </c>
      <c r="H79" s="2049" t="s">
        <v>103</v>
      </c>
      <c r="I79" s="2049" t="s">
        <v>104</v>
      </c>
      <c r="J79" s="2049" t="s">
        <v>18</v>
      </c>
      <c r="K79" s="2049" t="s">
        <v>19</v>
      </c>
      <c r="L79" s="2049" t="s">
        <v>20</v>
      </c>
      <c r="M79" s="2215" t="s">
        <v>21</v>
      </c>
      <c r="N79" s="2204" t="s">
        <v>22</v>
      </c>
      <c r="O79" s="2698"/>
      <c r="P79" s="2685"/>
      <c r="Q79" s="2685"/>
      <c r="R79" s="2685"/>
      <c r="S79" s="2758"/>
      <c r="T79" s="2712"/>
      <c r="U79" s="2712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52</v>
      </c>
      <c r="E80" s="23">
        <v>19</v>
      </c>
      <c r="F80" s="221">
        <v>33</v>
      </c>
      <c r="G80" s="25">
        <v>6</v>
      </c>
      <c r="H80" s="222">
        <v>1</v>
      </c>
      <c r="I80" s="222">
        <v>2</v>
      </c>
      <c r="J80" s="222">
        <v>3</v>
      </c>
      <c r="K80" s="222">
        <v>5</v>
      </c>
      <c r="L80" s="222">
        <v>3</v>
      </c>
      <c r="M80" s="1942">
        <v>29</v>
      </c>
      <c r="N80" s="1898">
        <v>3</v>
      </c>
      <c r="O80" s="2059">
        <v>0</v>
      </c>
      <c r="P80" s="724">
        <v>52</v>
      </c>
      <c r="Q80" s="724">
        <v>0</v>
      </c>
      <c r="R80" s="724"/>
      <c r="S80" s="2059">
        <v>0</v>
      </c>
      <c r="T80" s="2059">
        <v>0</v>
      </c>
      <c r="U80" s="2059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>
        <v>0</v>
      </c>
      <c r="R81" s="570"/>
      <c r="S81" s="573">
        <v>0</v>
      </c>
      <c r="T81" s="573">
        <v>0</v>
      </c>
      <c r="U81" s="573"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>
        <v>0</v>
      </c>
      <c r="R82" s="29"/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>
        <v>0</v>
      </c>
      <c r="R83" s="29"/>
      <c r="S83" s="24">
        <v>0</v>
      </c>
      <c r="T83" s="24">
        <v>0</v>
      </c>
      <c r="U83" s="24"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>
        <v>0</v>
      </c>
      <c r="R84" s="29"/>
      <c r="S84" s="24">
        <v>0</v>
      </c>
      <c r="T84" s="24">
        <v>0</v>
      </c>
      <c r="U84" s="24"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>
        <v>0</v>
      </c>
      <c r="R85" s="29"/>
      <c r="S85" s="24">
        <v>0</v>
      </c>
      <c r="T85" s="24">
        <v>0</v>
      </c>
      <c r="U85" s="24"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2</v>
      </c>
      <c r="E86" s="571">
        <v>1</v>
      </c>
      <c r="F86" s="642">
        <v>1</v>
      </c>
      <c r="G86" s="571">
        <v>0</v>
      </c>
      <c r="H86" s="643">
        <v>0</v>
      </c>
      <c r="I86" s="643">
        <v>0</v>
      </c>
      <c r="J86" s="643">
        <v>0</v>
      </c>
      <c r="K86" s="643">
        <v>0</v>
      </c>
      <c r="L86" s="643">
        <v>1</v>
      </c>
      <c r="M86" s="642">
        <v>1</v>
      </c>
      <c r="N86" s="611">
        <v>0</v>
      </c>
      <c r="O86" s="573">
        <v>0</v>
      </c>
      <c r="P86" s="570">
        <v>2</v>
      </c>
      <c r="Q86" s="570">
        <v>0</v>
      </c>
      <c r="R86" s="570"/>
      <c r="S86" s="573">
        <v>0</v>
      </c>
      <c r="T86" s="573">
        <v>0</v>
      </c>
      <c r="U86" s="573"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10</v>
      </c>
      <c r="E87" s="571">
        <v>5</v>
      </c>
      <c r="F87" s="642">
        <v>5</v>
      </c>
      <c r="G87" s="571">
        <v>0</v>
      </c>
      <c r="H87" s="643">
        <v>0</v>
      </c>
      <c r="I87" s="643">
        <v>0</v>
      </c>
      <c r="J87" s="643">
        <v>0</v>
      </c>
      <c r="K87" s="643">
        <v>0</v>
      </c>
      <c r="L87" s="643">
        <v>0</v>
      </c>
      <c r="M87" s="642">
        <v>10</v>
      </c>
      <c r="N87" s="611">
        <v>0</v>
      </c>
      <c r="O87" s="573">
        <v>0</v>
      </c>
      <c r="P87" s="570">
        <v>10</v>
      </c>
      <c r="Q87" s="570">
        <v>0</v>
      </c>
      <c r="R87" s="570"/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10</v>
      </c>
      <c r="E88" s="571">
        <v>6</v>
      </c>
      <c r="F88" s="642">
        <v>4</v>
      </c>
      <c r="G88" s="571">
        <v>4</v>
      </c>
      <c r="H88" s="643">
        <v>0</v>
      </c>
      <c r="I88" s="643">
        <v>1</v>
      </c>
      <c r="J88" s="643"/>
      <c r="K88" s="643">
        <v>3</v>
      </c>
      <c r="L88" s="643">
        <v>0</v>
      </c>
      <c r="M88" s="642">
        <v>1</v>
      </c>
      <c r="N88" s="611">
        <v>1</v>
      </c>
      <c r="O88" s="573">
        <v>0</v>
      </c>
      <c r="P88" s="570">
        <v>10</v>
      </c>
      <c r="Q88" s="570">
        <v>0</v>
      </c>
      <c r="R88" s="570"/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150</v>
      </c>
      <c r="E89" s="571">
        <v>80</v>
      </c>
      <c r="F89" s="642">
        <v>70</v>
      </c>
      <c r="G89" s="571">
        <v>36</v>
      </c>
      <c r="H89" s="227">
        <v>10</v>
      </c>
      <c r="I89" s="227">
        <v>10</v>
      </c>
      <c r="J89" s="227">
        <v>2</v>
      </c>
      <c r="K89" s="227">
        <v>30</v>
      </c>
      <c r="L89" s="227">
        <v>13</v>
      </c>
      <c r="M89" s="221">
        <v>43</v>
      </c>
      <c r="N89" s="74">
        <v>6</v>
      </c>
      <c r="O89" s="24">
        <v>0</v>
      </c>
      <c r="P89" s="29">
        <v>150</v>
      </c>
      <c r="Q89" s="29">
        <v>0</v>
      </c>
      <c r="R89" s="29"/>
      <c r="S89" s="24">
        <v>1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>
        <v>0</v>
      </c>
      <c r="R90" s="29"/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5</v>
      </c>
      <c r="E91" s="571">
        <v>2</v>
      </c>
      <c r="F91" s="642">
        <v>3</v>
      </c>
      <c r="G91" s="571">
        <v>0</v>
      </c>
      <c r="H91" s="643">
        <v>0</v>
      </c>
      <c r="I91" s="643">
        <v>0</v>
      </c>
      <c r="J91" s="643">
        <v>1</v>
      </c>
      <c r="K91" s="643">
        <v>0</v>
      </c>
      <c r="L91" s="643">
        <v>4</v>
      </c>
      <c r="M91" s="647"/>
      <c r="N91" s="648"/>
      <c r="O91" s="570">
        <v>0</v>
      </c>
      <c r="P91" s="570">
        <v>5</v>
      </c>
      <c r="Q91" s="649"/>
      <c r="R91" s="570"/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14</v>
      </c>
      <c r="E92" s="571">
        <v>7</v>
      </c>
      <c r="F92" s="642">
        <v>7</v>
      </c>
      <c r="G92" s="571">
        <v>0</v>
      </c>
      <c r="H92" s="643">
        <v>0</v>
      </c>
      <c r="I92" s="643">
        <v>0</v>
      </c>
      <c r="J92" s="643">
        <v>3</v>
      </c>
      <c r="K92" s="643">
        <v>5</v>
      </c>
      <c r="L92" s="643">
        <v>4</v>
      </c>
      <c r="M92" s="221">
        <v>2</v>
      </c>
      <c r="N92" s="74">
        <v>0</v>
      </c>
      <c r="O92" s="570">
        <v>0</v>
      </c>
      <c r="P92" s="570">
        <v>14</v>
      </c>
      <c r="Q92" s="29">
        <v>0</v>
      </c>
      <c r="R92" s="570"/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>
        <v>0</v>
      </c>
      <c r="R93" s="570"/>
      <c r="S93" s="573">
        <v>0</v>
      </c>
      <c r="T93" s="573">
        <v>0</v>
      </c>
      <c r="U93" s="573"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>
        <v>0</v>
      </c>
      <c r="R94" s="570"/>
      <c r="S94" s="573">
        <v>0</v>
      </c>
      <c r="T94" s="573">
        <v>0</v>
      </c>
      <c r="U94" s="573"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>
        <v>0</v>
      </c>
      <c r="R95" s="570"/>
      <c r="S95" s="573">
        <v>0</v>
      </c>
      <c r="T95" s="573">
        <v>0</v>
      </c>
      <c r="U95" s="573"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>
        <v>0</v>
      </c>
      <c r="T96" s="573">
        <v>0</v>
      </c>
      <c r="U96" s="573"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10</v>
      </c>
      <c r="E97" s="571">
        <v>2</v>
      </c>
      <c r="F97" s="642">
        <v>8</v>
      </c>
      <c r="G97" s="617"/>
      <c r="H97" s="643"/>
      <c r="I97" s="643"/>
      <c r="J97" s="643">
        <v>0</v>
      </c>
      <c r="K97" s="643">
        <v>5</v>
      </c>
      <c r="L97" s="643">
        <v>0</v>
      </c>
      <c r="M97" s="642">
        <v>5</v>
      </c>
      <c r="N97" s="611">
        <v>0</v>
      </c>
      <c r="O97" s="573">
        <v>1</v>
      </c>
      <c r="P97" s="570">
        <v>10</v>
      </c>
      <c r="Q97" s="570">
        <v>0</v>
      </c>
      <c r="R97" s="570"/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5</v>
      </c>
      <c r="E98" s="571">
        <v>0</v>
      </c>
      <c r="F98" s="642">
        <v>5</v>
      </c>
      <c r="G98" s="617"/>
      <c r="H98" s="643"/>
      <c r="I98" s="643"/>
      <c r="J98" s="643">
        <v>0</v>
      </c>
      <c r="K98" s="643">
        <v>0</v>
      </c>
      <c r="L98" s="643">
        <v>0</v>
      </c>
      <c r="M98" s="642">
        <v>5</v>
      </c>
      <c r="N98" s="611">
        <v>0</v>
      </c>
      <c r="O98" s="573">
        <v>0</v>
      </c>
      <c r="P98" s="570">
        <v>5</v>
      </c>
      <c r="Q98" s="570">
        <v>0</v>
      </c>
      <c r="R98" s="570"/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2</v>
      </c>
      <c r="E99" s="571">
        <v>1</v>
      </c>
      <c r="F99" s="642">
        <v>1</v>
      </c>
      <c r="G99" s="617"/>
      <c r="H99" s="643"/>
      <c r="I99" s="643"/>
      <c r="J99" s="643">
        <v>0</v>
      </c>
      <c r="K99" s="643">
        <v>0</v>
      </c>
      <c r="L99" s="643">
        <v>1</v>
      </c>
      <c r="M99" s="642">
        <v>1</v>
      </c>
      <c r="N99" s="611">
        <v>0</v>
      </c>
      <c r="O99" s="573">
        <v>0</v>
      </c>
      <c r="P99" s="570">
        <v>2</v>
      </c>
      <c r="Q99" s="570">
        <v>0</v>
      </c>
      <c r="R99" s="570"/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>
        <v>0</v>
      </c>
      <c r="T100" s="573">
        <v>0</v>
      </c>
      <c r="U100" s="573"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>
        <v>0</v>
      </c>
      <c r="R101" s="570"/>
      <c r="S101" s="573">
        <v>0</v>
      </c>
      <c r="T101" s="573">
        <v>0</v>
      </c>
      <c r="U101" s="573"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>
        <v>0</v>
      </c>
      <c r="R102" s="570"/>
      <c r="S102" s="573">
        <v>0</v>
      </c>
      <c r="T102" s="573">
        <v>0</v>
      </c>
      <c r="U102" s="573"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>
        <v>0</v>
      </c>
      <c r="R103" s="570"/>
      <c r="S103" s="573">
        <v>0</v>
      </c>
      <c r="T103" s="573">
        <v>0</v>
      </c>
      <c r="U103" s="573"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>
        <v>0</v>
      </c>
      <c r="R104" s="570"/>
      <c r="S104" s="573">
        <v>0</v>
      </c>
      <c r="T104" s="573">
        <v>0</v>
      </c>
      <c r="U104" s="573"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>
        <v>0</v>
      </c>
      <c r="R105" s="570"/>
      <c r="S105" s="573">
        <v>0</v>
      </c>
      <c r="T105" s="573">
        <v>0</v>
      </c>
      <c r="U105" s="573"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>
        <v>0</v>
      </c>
      <c r="R106" s="570"/>
      <c r="S106" s="573">
        <v>0</v>
      </c>
      <c r="T106" s="573">
        <v>0</v>
      </c>
      <c r="U106" s="573"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>
        <v>0</v>
      </c>
      <c r="R107" s="570"/>
      <c r="S107" s="573">
        <v>0</v>
      </c>
      <c r="T107" s="573">
        <v>0</v>
      </c>
      <c r="U107" s="573"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>
        <v>0</v>
      </c>
      <c r="R108" s="570"/>
      <c r="S108" s="573">
        <v>0</v>
      </c>
      <c r="T108" s="573">
        <v>0</v>
      </c>
      <c r="U108" s="573"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12</v>
      </c>
      <c r="E109" s="571">
        <v>5</v>
      </c>
      <c r="F109" s="642">
        <v>7</v>
      </c>
      <c r="G109" s="654"/>
      <c r="H109" s="657"/>
      <c r="I109" s="657"/>
      <c r="J109" s="643"/>
      <c r="K109" s="643">
        <v>4</v>
      </c>
      <c r="L109" s="643">
        <v>3</v>
      </c>
      <c r="M109" s="642">
        <v>5</v>
      </c>
      <c r="N109" s="611">
        <v>0</v>
      </c>
      <c r="O109" s="573">
        <v>0</v>
      </c>
      <c r="P109" s="570">
        <v>12</v>
      </c>
      <c r="Q109" s="570">
        <v>0</v>
      </c>
      <c r="R109" s="570"/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>
        <v>0</v>
      </c>
      <c r="R110" s="570"/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>
        <v>0</v>
      </c>
      <c r="R111" s="570"/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4</v>
      </c>
      <c r="E112" s="571">
        <v>0</v>
      </c>
      <c r="F112" s="642">
        <v>4</v>
      </c>
      <c r="G112" s="644"/>
      <c r="H112" s="653"/>
      <c r="I112" s="653"/>
      <c r="J112" s="653"/>
      <c r="K112" s="653"/>
      <c r="L112" s="643">
        <v>0</v>
      </c>
      <c r="M112" s="642">
        <v>4</v>
      </c>
      <c r="N112" s="611">
        <v>0</v>
      </c>
      <c r="O112" s="573">
        <v>1</v>
      </c>
      <c r="P112" s="570">
        <v>4</v>
      </c>
      <c r="Q112" s="658">
        <v>0</v>
      </c>
      <c r="R112" s="570"/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>
        <v>0</v>
      </c>
      <c r="R113" s="570"/>
      <c r="S113" s="573">
        <v>0</v>
      </c>
      <c r="T113" s="573">
        <v>0</v>
      </c>
      <c r="U113" s="573">
        <v>0</v>
      </c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>
        <v>0</v>
      </c>
      <c r="R114" s="570"/>
      <c r="S114" s="573">
        <v>0</v>
      </c>
      <c r="T114" s="573">
        <v>0</v>
      </c>
      <c r="U114" s="573">
        <v>0</v>
      </c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>
        <v>0</v>
      </c>
      <c r="R115" s="570"/>
      <c r="S115" s="573">
        <v>0</v>
      </c>
      <c r="T115" s="573">
        <v>0</v>
      </c>
      <c r="U115" s="573">
        <v>0</v>
      </c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>
        <v>0</v>
      </c>
      <c r="R116" s="570"/>
      <c r="S116" s="573">
        <v>0</v>
      </c>
      <c r="T116" s="573">
        <v>0</v>
      </c>
      <c r="U116" s="573">
        <v>0</v>
      </c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3</v>
      </c>
      <c r="E117" s="571">
        <v>1</v>
      </c>
      <c r="F117" s="642">
        <v>2</v>
      </c>
      <c r="G117" s="644"/>
      <c r="H117" s="653"/>
      <c r="I117" s="653"/>
      <c r="J117" s="653"/>
      <c r="K117" s="653"/>
      <c r="L117" s="643">
        <v>0</v>
      </c>
      <c r="M117" s="642">
        <v>3</v>
      </c>
      <c r="N117" s="611">
        <v>0</v>
      </c>
      <c r="O117" s="573">
        <v>1</v>
      </c>
      <c r="P117" s="570">
        <v>3</v>
      </c>
      <c r="Q117" s="658">
        <v>0</v>
      </c>
      <c r="R117" s="570"/>
      <c r="S117" s="573">
        <v>0</v>
      </c>
      <c r="T117" s="573">
        <v>0</v>
      </c>
      <c r="U117" s="573">
        <v>0</v>
      </c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718" t="s">
        <v>4</v>
      </c>
      <c r="B132" s="2703"/>
      <c r="C132" s="2719"/>
      <c r="D132" s="2216">
        <f>SUM(D80:D131)</f>
        <v>279</v>
      </c>
      <c r="E132" s="2104">
        <f>SUM(E80:E131)</f>
        <v>129</v>
      </c>
      <c r="F132" s="2217">
        <f>SUM(F80:F131)</f>
        <v>150</v>
      </c>
      <c r="G132" s="2106">
        <f>SUM(G80:G131)</f>
        <v>46</v>
      </c>
      <c r="H132" s="2107">
        <f t="shared" ref="H132:U132" si="82">SUM(H80:H131)</f>
        <v>11</v>
      </c>
      <c r="I132" s="2107">
        <f t="shared" si="82"/>
        <v>13</v>
      </c>
      <c r="J132" s="2107">
        <f t="shared" si="82"/>
        <v>9</v>
      </c>
      <c r="K132" s="2107">
        <f t="shared" si="82"/>
        <v>52</v>
      </c>
      <c r="L132" s="2107">
        <f t="shared" si="82"/>
        <v>29</v>
      </c>
      <c r="M132" s="2218">
        <f t="shared" si="82"/>
        <v>109</v>
      </c>
      <c r="N132" s="2219">
        <f t="shared" si="82"/>
        <v>10</v>
      </c>
      <c r="O132" s="2110">
        <f t="shared" si="82"/>
        <v>3</v>
      </c>
      <c r="P132" s="2107">
        <f t="shared" si="82"/>
        <v>279</v>
      </c>
      <c r="Q132" s="2217">
        <f t="shared" si="82"/>
        <v>0</v>
      </c>
      <c r="R132" s="2111">
        <f t="shared" si="82"/>
        <v>0</v>
      </c>
      <c r="S132" s="2220">
        <f t="shared" si="82"/>
        <v>1</v>
      </c>
      <c r="T132" s="2220">
        <f t="shared" si="82"/>
        <v>0</v>
      </c>
      <c r="U132" s="2220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733" t="s">
        <v>158</v>
      </c>
      <c r="B134" s="2417"/>
      <c r="C134" s="2418"/>
      <c r="D134" s="2756" t="s">
        <v>4</v>
      </c>
      <c r="E134" s="2756"/>
      <c r="F134" s="2756"/>
      <c r="G134" s="2718" t="s">
        <v>56</v>
      </c>
      <c r="H134" s="2703"/>
      <c r="I134" s="2703"/>
      <c r="J134" s="2703"/>
      <c r="K134" s="2703"/>
      <c r="L134" s="2703"/>
      <c r="M134" s="2703"/>
      <c r="N134" s="2704"/>
      <c r="O134" s="2356" t="s">
        <v>6</v>
      </c>
      <c r="P134" s="2684" t="s">
        <v>33</v>
      </c>
      <c r="Q134" s="2684" t="s">
        <v>7</v>
      </c>
      <c r="R134" s="2684" t="s">
        <v>100</v>
      </c>
      <c r="S134" s="2749" t="s">
        <v>101</v>
      </c>
      <c r="T134" s="2749" t="s">
        <v>79</v>
      </c>
      <c r="U134" s="2749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2207" t="s">
        <v>159</v>
      </c>
      <c r="E135" s="2207" t="s">
        <v>24</v>
      </c>
      <c r="F135" s="2207" t="s">
        <v>25</v>
      </c>
      <c r="G135" s="2221" t="s">
        <v>102</v>
      </c>
      <c r="H135" s="2221" t="s">
        <v>103</v>
      </c>
      <c r="I135" s="2221" t="s">
        <v>104</v>
      </c>
      <c r="J135" s="2221" t="s">
        <v>18</v>
      </c>
      <c r="K135" s="2221" t="s">
        <v>19</v>
      </c>
      <c r="L135" s="2221" t="s">
        <v>20</v>
      </c>
      <c r="M135" s="2221" t="s">
        <v>21</v>
      </c>
      <c r="N135" s="2222" t="s">
        <v>22</v>
      </c>
      <c r="O135" s="2357"/>
      <c r="P135" s="2317"/>
      <c r="Q135" s="2317"/>
      <c r="R135" s="2317"/>
      <c r="S135" s="2749"/>
      <c r="T135" s="2749"/>
      <c r="U135" s="2749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750" t="s">
        <v>160</v>
      </c>
      <c r="B136" s="2751"/>
      <c r="C136" s="2752"/>
      <c r="D136" s="2115">
        <f>SUM(G136:N136)</f>
        <v>325</v>
      </c>
      <c r="E136" s="724">
        <v>118</v>
      </c>
      <c r="F136" s="221">
        <v>207</v>
      </c>
      <c r="G136" s="25">
        <v>15</v>
      </c>
      <c r="H136" s="25">
        <v>7</v>
      </c>
      <c r="I136" s="25"/>
      <c r="J136" s="25">
        <v>12</v>
      </c>
      <c r="K136" s="25">
        <v>31</v>
      </c>
      <c r="L136" s="25">
        <v>10</v>
      </c>
      <c r="M136" s="25">
        <v>190</v>
      </c>
      <c r="N136" s="732">
        <v>60</v>
      </c>
      <c r="O136" s="2059">
        <v>1</v>
      </c>
      <c r="P136" s="2059">
        <v>325</v>
      </c>
      <c r="Q136" s="724">
        <v>0</v>
      </c>
      <c r="R136" s="724"/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753" t="s">
        <v>161</v>
      </c>
      <c r="B137" s="2754"/>
      <c r="C137" s="2755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718" t="s">
        <v>4</v>
      </c>
      <c r="B144" s="2703"/>
      <c r="C144" s="2719"/>
      <c r="D144" s="2216">
        <f>SUM(D136:D143)</f>
        <v>325</v>
      </c>
      <c r="E144" s="2223">
        <f t="shared" ref="E144:U144" si="93">SUM(E136:E143)</f>
        <v>118</v>
      </c>
      <c r="F144" s="2217">
        <f t="shared" si="93"/>
        <v>207</v>
      </c>
      <c r="G144" s="2106">
        <f t="shared" si="93"/>
        <v>15</v>
      </c>
      <c r="H144" s="2106">
        <f t="shared" si="93"/>
        <v>7</v>
      </c>
      <c r="I144" s="2106">
        <f t="shared" si="93"/>
        <v>0</v>
      </c>
      <c r="J144" s="2106">
        <f t="shared" si="93"/>
        <v>12</v>
      </c>
      <c r="K144" s="2106">
        <f t="shared" si="93"/>
        <v>31</v>
      </c>
      <c r="L144" s="2106">
        <f t="shared" si="93"/>
        <v>10</v>
      </c>
      <c r="M144" s="2106">
        <f t="shared" si="93"/>
        <v>190</v>
      </c>
      <c r="N144" s="2224">
        <f t="shared" si="93"/>
        <v>60</v>
      </c>
      <c r="O144" s="2110">
        <f t="shared" si="93"/>
        <v>1</v>
      </c>
      <c r="P144" s="2220">
        <f t="shared" si="93"/>
        <v>325</v>
      </c>
      <c r="Q144" s="2217">
        <f t="shared" si="93"/>
        <v>0</v>
      </c>
      <c r="R144" s="2225">
        <f t="shared" si="93"/>
        <v>0</v>
      </c>
      <c r="S144" s="2225">
        <f>SUM(S136:S143)</f>
        <v>0</v>
      </c>
      <c r="T144" s="2225">
        <f t="shared" si="93"/>
        <v>0</v>
      </c>
      <c r="U144" s="2225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695" t="s">
        <v>169</v>
      </c>
      <c r="B146" s="2340"/>
      <c r="C146" s="2341"/>
      <c r="D146" s="2737" t="s">
        <v>4</v>
      </c>
      <c r="E146" s="2426"/>
      <c r="F146" s="2356"/>
      <c r="G146" s="2718" t="s">
        <v>56</v>
      </c>
      <c r="H146" s="2703"/>
      <c r="I146" s="2703"/>
      <c r="J146" s="2703"/>
      <c r="K146" s="2703"/>
      <c r="L146" s="2703"/>
      <c r="M146" s="2703"/>
      <c r="N146" s="2704"/>
      <c r="O146" s="2356" t="s">
        <v>34</v>
      </c>
      <c r="P146" s="2418" t="s">
        <v>8</v>
      </c>
      <c r="Q146" s="2749" t="s">
        <v>79</v>
      </c>
      <c r="R146" s="2749" t="s">
        <v>10</v>
      </c>
      <c r="S146" s="2713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745" t="s">
        <v>172</v>
      </c>
      <c r="H147" s="2721"/>
      <c r="I147" s="2745" t="s">
        <v>20</v>
      </c>
      <c r="J147" s="2721"/>
      <c r="K147" s="2745" t="s">
        <v>21</v>
      </c>
      <c r="L147" s="2721"/>
      <c r="M147" s="2745" t="s">
        <v>22</v>
      </c>
      <c r="N147" s="2730"/>
      <c r="O147" s="2357"/>
      <c r="P147" s="2421"/>
      <c r="Q147" s="2749"/>
      <c r="R147" s="2749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696"/>
      <c r="B148" s="2697"/>
      <c r="C148" s="2698"/>
      <c r="D148" s="2212" t="s">
        <v>23</v>
      </c>
      <c r="E148" s="2202" t="s">
        <v>24</v>
      </c>
      <c r="F148" s="2207" t="s">
        <v>25</v>
      </c>
      <c r="G148" s="2055" t="s">
        <v>24</v>
      </c>
      <c r="H148" s="2194" t="s">
        <v>25</v>
      </c>
      <c r="I148" s="2055" t="s">
        <v>24</v>
      </c>
      <c r="J148" s="2194" t="s">
        <v>25</v>
      </c>
      <c r="K148" s="2195" t="s">
        <v>24</v>
      </c>
      <c r="L148" s="2194" t="s">
        <v>25</v>
      </c>
      <c r="M148" s="2195" t="s">
        <v>24</v>
      </c>
      <c r="N148" s="2196" t="s">
        <v>25</v>
      </c>
      <c r="O148" s="2705"/>
      <c r="P148" s="2736"/>
      <c r="Q148" s="2749"/>
      <c r="R148" s="2749"/>
      <c r="S148" s="2712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684" t="s">
        <v>173</v>
      </c>
      <c r="B149" s="2747" t="s">
        <v>174</v>
      </c>
      <c r="C149" s="2748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2059"/>
      <c r="M149" s="275"/>
      <c r="N149" s="1898"/>
      <c r="O149" s="2059"/>
      <c r="P149" s="276"/>
      <c r="Q149" s="2059"/>
      <c r="R149" s="276"/>
      <c r="S149" s="736"/>
      <c r="T149" s="1959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2226"/>
      <c r="L151" s="1147"/>
      <c r="M151" s="2226"/>
      <c r="N151" s="2120"/>
      <c r="O151" s="1147"/>
      <c r="P151" s="1064"/>
      <c r="Q151" s="1147"/>
      <c r="R151" s="1064"/>
      <c r="S151" s="2227"/>
      <c r="T151" s="2228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684" t="s">
        <v>175</v>
      </c>
      <c r="C152" s="2229" t="s">
        <v>4</v>
      </c>
      <c r="D152" s="287">
        <f t="shared" si="94"/>
        <v>0</v>
      </c>
      <c r="E152" s="288"/>
      <c r="F152" s="289">
        <f>SUM(F153:F158)</f>
        <v>0</v>
      </c>
      <c r="G152" s="2124"/>
      <c r="H152" s="2125"/>
      <c r="I152" s="2124"/>
      <c r="J152" s="2125"/>
      <c r="K152" s="2126"/>
      <c r="L152" s="2200">
        <f>SUM(L153:L158)</f>
        <v>0</v>
      </c>
      <c r="M152" s="2126"/>
      <c r="N152" s="2230">
        <f t="shared" ref="N152:T152" si="102">SUM(N153:N158)</f>
        <v>0</v>
      </c>
      <c r="O152" s="2200">
        <f t="shared" si="102"/>
        <v>0</v>
      </c>
      <c r="P152" s="2128">
        <f t="shared" si="102"/>
        <v>0</v>
      </c>
      <c r="Q152" s="2200">
        <f t="shared" si="102"/>
        <v>0</v>
      </c>
      <c r="R152" s="2128">
        <f t="shared" si="102"/>
        <v>0</v>
      </c>
      <c r="S152" s="2201">
        <f t="shared" si="102"/>
        <v>0</v>
      </c>
      <c r="T152" s="2200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685"/>
      <c r="B158" s="2685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2226"/>
      <c r="L158" s="99"/>
      <c r="M158" s="2226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684" t="s">
        <v>182</v>
      </c>
      <c r="B159" s="2684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959"/>
      <c r="M159" s="25"/>
      <c r="N159" s="1967"/>
      <c r="O159" s="2059"/>
      <c r="P159" s="2059"/>
      <c r="Q159" s="2059"/>
      <c r="R159" s="2059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685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2199"/>
      <c r="L162" s="2228"/>
      <c r="M162" s="2199"/>
      <c r="N162" s="2129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746" t="s">
        <v>187</v>
      </c>
      <c r="B163" s="2713" t="s">
        <v>188</v>
      </c>
      <c r="C163" s="738" t="s">
        <v>189</v>
      </c>
      <c r="D163" s="2231">
        <f>SUM(E163:F163)</f>
        <v>0</v>
      </c>
      <c r="E163" s="2231">
        <f>+G163+I163+K163+M163</f>
        <v>0</v>
      </c>
      <c r="F163" s="2232">
        <f>+H163+J163+L163+N163</f>
        <v>0</v>
      </c>
      <c r="G163" s="2233">
        <f>SUM(G164:G165)</f>
        <v>0</v>
      </c>
      <c r="H163" s="1159">
        <f t="shared" ref="H163:R163" si="105">SUM(H164:H165)</f>
        <v>0</v>
      </c>
      <c r="I163" s="2233">
        <f t="shared" si="105"/>
        <v>0</v>
      </c>
      <c r="J163" s="1159">
        <f t="shared" si="105"/>
        <v>0</v>
      </c>
      <c r="K163" s="2233">
        <f>SUM(K164:K165)</f>
        <v>0</v>
      </c>
      <c r="L163" s="1337">
        <f t="shared" si="105"/>
        <v>0</v>
      </c>
      <c r="M163" s="2233">
        <f t="shared" si="105"/>
        <v>0</v>
      </c>
      <c r="N163" s="1065">
        <f t="shared" si="105"/>
        <v>0</v>
      </c>
      <c r="O163" s="2234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2235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942"/>
      <c r="H164" s="276"/>
      <c r="I164" s="25"/>
      <c r="J164" s="2059"/>
      <c r="K164" s="25"/>
      <c r="L164" s="2046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744"/>
      <c r="B165" s="2712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746" t="s">
        <v>192</v>
      </c>
      <c r="B166" s="2684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064"/>
      <c r="M167" s="2199"/>
      <c r="N167" s="1066"/>
      <c r="O167" s="1147"/>
      <c r="P167" s="1064"/>
      <c r="Q167" s="1147"/>
      <c r="R167" s="106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713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712"/>
      <c r="C169" s="342" t="s">
        <v>197</v>
      </c>
      <c r="D169" s="2231">
        <f t="shared" si="109"/>
        <v>0</v>
      </c>
      <c r="E169" s="2231">
        <f t="shared" si="110"/>
        <v>0</v>
      </c>
      <c r="F169" s="2232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684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2059"/>
      <c r="P170" s="276"/>
      <c r="Q170" s="2059"/>
      <c r="R170" s="276"/>
      <c r="S170" s="724"/>
      <c r="T170" s="2059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744"/>
      <c r="B171" s="2685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2199"/>
      <c r="L171" s="1064"/>
      <c r="M171" s="2199"/>
      <c r="N171" s="607"/>
      <c r="O171" s="1147"/>
      <c r="P171" s="1064"/>
      <c r="Q171" s="1147"/>
      <c r="R171" s="106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684" t="s">
        <v>199</v>
      </c>
      <c r="B172" s="2745" t="s">
        <v>175</v>
      </c>
      <c r="C172" s="2721"/>
      <c r="D172" s="2236">
        <f>SUM(E172+F172)</f>
        <v>0</v>
      </c>
      <c r="E172" s="2236">
        <f>+K172</f>
        <v>0</v>
      </c>
      <c r="F172" s="2225">
        <f>+L172</f>
        <v>0</v>
      </c>
      <c r="G172" s="2124"/>
      <c r="H172" s="2237"/>
      <c r="I172" s="2124"/>
      <c r="J172" s="2237"/>
      <c r="K172" s="2137"/>
      <c r="L172" s="2138"/>
      <c r="M172" s="2126"/>
      <c r="N172" s="2139"/>
      <c r="O172" s="2238"/>
      <c r="P172" s="2138"/>
      <c r="Q172" s="2238"/>
      <c r="R172" s="2138"/>
      <c r="S172" s="2239"/>
      <c r="T172" s="2239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684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2142"/>
      <c r="I175" s="273"/>
      <c r="J175" s="2142"/>
      <c r="K175" s="25"/>
      <c r="L175" s="276"/>
      <c r="M175" s="284"/>
      <c r="N175" s="356"/>
      <c r="O175" s="2059"/>
      <c r="P175" s="276"/>
      <c r="Q175" s="2059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685"/>
      <c r="B176" s="2685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2199"/>
      <c r="L176" s="1064"/>
      <c r="M176" s="672"/>
      <c r="N176" s="674"/>
      <c r="O176" s="1147"/>
      <c r="P176" s="1064"/>
      <c r="Q176" s="1147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746" t="s">
        <v>200</v>
      </c>
      <c r="B177" s="2684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744"/>
      <c r="B179" s="2685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684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2142"/>
      <c r="I180" s="273"/>
      <c r="J180" s="2142"/>
      <c r="K180" s="25"/>
      <c r="L180" s="276"/>
      <c r="M180" s="1978"/>
      <c r="N180" s="330"/>
      <c r="O180" s="2142"/>
      <c r="P180" s="2059"/>
      <c r="Q180" s="2059"/>
      <c r="R180" s="2059"/>
      <c r="S180" s="742"/>
      <c r="T180" s="2059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744"/>
      <c r="B181" s="2685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695" t="s">
        <v>210</v>
      </c>
      <c r="B183" s="2340"/>
      <c r="C183" s="2341"/>
      <c r="D183" s="2737" t="s">
        <v>4</v>
      </c>
      <c r="E183" s="2426"/>
      <c r="F183" s="2356"/>
      <c r="G183" s="2718" t="s">
        <v>5</v>
      </c>
      <c r="H183" s="2703"/>
      <c r="I183" s="2703"/>
      <c r="J183" s="2703"/>
      <c r="K183" s="2703"/>
      <c r="L183" s="2703"/>
      <c r="M183" s="2703"/>
      <c r="N183" s="2703"/>
      <c r="O183" s="2703"/>
      <c r="P183" s="2703"/>
      <c r="Q183" s="2703"/>
      <c r="R183" s="2703"/>
      <c r="S183" s="2703"/>
      <c r="T183" s="2703"/>
      <c r="U183" s="2703"/>
      <c r="V183" s="2703"/>
      <c r="W183" s="2703"/>
      <c r="X183" s="2703"/>
      <c r="Y183" s="2703"/>
      <c r="Z183" s="2703"/>
      <c r="AA183" s="2703"/>
      <c r="AB183" s="2704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742" t="s">
        <v>11</v>
      </c>
      <c r="H184" s="2743"/>
      <c r="I184" s="2742" t="s">
        <v>12</v>
      </c>
      <c r="J184" s="2743"/>
      <c r="K184" s="2718" t="s">
        <v>13</v>
      </c>
      <c r="L184" s="2719"/>
      <c r="M184" s="2718" t="s">
        <v>14</v>
      </c>
      <c r="N184" s="2719"/>
      <c r="O184" s="2718" t="s">
        <v>15</v>
      </c>
      <c r="P184" s="2719"/>
      <c r="Q184" s="2718" t="s">
        <v>16</v>
      </c>
      <c r="R184" s="2719"/>
      <c r="S184" s="2718" t="s">
        <v>17</v>
      </c>
      <c r="T184" s="2719"/>
      <c r="U184" s="2718" t="s">
        <v>215</v>
      </c>
      <c r="V184" s="2719"/>
      <c r="W184" s="2745" t="s">
        <v>20</v>
      </c>
      <c r="X184" s="2721"/>
      <c r="Y184" s="2745" t="s">
        <v>21</v>
      </c>
      <c r="Z184" s="2721"/>
      <c r="AA184" s="2745" t="s">
        <v>22</v>
      </c>
      <c r="AB184" s="2730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696"/>
      <c r="B185" s="2697"/>
      <c r="C185" s="2698"/>
      <c r="D185" s="2048" t="s">
        <v>23</v>
      </c>
      <c r="E185" s="2049" t="s">
        <v>24</v>
      </c>
      <c r="F185" s="2194" t="s">
        <v>25</v>
      </c>
      <c r="G185" s="2195" t="s">
        <v>24</v>
      </c>
      <c r="H185" s="2194" t="s">
        <v>25</v>
      </c>
      <c r="I185" s="2089" t="s">
        <v>24</v>
      </c>
      <c r="J185" s="2089" t="s">
        <v>25</v>
      </c>
      <c r="K185" s="2195" t="s">
        <v>24</v>
      </c>
      <c r="L185" s="2194" t="s">
        <v>25</v>
      </c>
      <c r="M185" s="2195" t="s">
        <v>24</v>
      </c>
      <c r="N185" s="2194" t="s">
        <v>25</v>
      </c>
      <c r="O185" s="2195" t="s">
        <v>24</v>
      </c>
      <c r="P185" s="2194" t="s">
        <v>25</v>
      </c>
      <c r="Q185" s="2195" t="s">
        <v>24</v>
      </c>
      <c r="R185" s="2194" t="s">
        <v>25</v>
      </c>
      <c r="S185" s="2195" t="s">
        <v>24</v>
      </c>
      <c r="T185" s="2194" t="s">
        <v>25</v>
      </c>
      <c r="U185" s="2195" t="s">
        <v>24</v>
      </c>
      <c r="V185" s="2194" t="s">
        <v>25</v>
      </c>
      <c r="W185" s="2195" t="s">
        <v>24</v>
      </c>
      <c r="X185" s="2194" t="s">
        <v>25</v>
      </c>
      <c r="Y185" s="2195" t="s">
        <v>24</v>
      </c>
      <c r="Z185" s="2194" t="s">
        <v>25</v>
      </c>
      <c r="AA185" s="2195" t="s">
        <v>24</v>
      </c>
      <c r="AB185" s="2196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708" t="s">
        <v>216</v>
      </c>
      <c r="B186" s="2741"/>
      <c r="C186" s="2709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2143"/>
      <c r="I186" s="381"/>
      <c r="J186" s="2143"/>
      <c r="K186" s="25"/>
      <c r="L186" s="2059"/>
      <c r="M186" s="25"/>
      <c r="N186" s="2059"/>
      <c r="O186" s="25"/>
      <c r="P186" s="2059"/>
      <c r="Q186" s="25"/>
      <c r="R186" s="2059"/>
      <c r="S186" s="25"/>
      <c r="T186" s="2059"/>
      <c r="U186" s="381"/>
      <c r="V186" s="2143"/>
      <c r="W186" s="381"/>
      <c r="X186" s="2143"/>
      <c r="Y186" s="381"/>
      <c r="Z186" s="2143"/>
      <c r="AA186" s="381"/>
      <c r="AB186" s="383"/>
      <c r="AC186" s="2059"/>
      <c r="AD186" s="743">
        <f>SUM(AE186:AG186)</f>
        <v>0</v>
      </c>
      <c r="AE186" s="2059"/>
      <c r="AF186" s="2059"/>
      <c r="AG186" s="2059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2240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695" t="s">
        <v>210</v>
      </c>
      <c r="B192" s="2340"/>
      <c r="C192" s="2341"/>
      <c r="D192" s="2737" t="s">
        <v>4</v>
      </c>
      <c r="E192" s="2426"/>
      <c r="F192" s="2430"/>
      <c r="G192" s="2703" t="s">
        <v>5</v>
      </c>
      <c r="H192" s="2703"/>
      <c r="I192" s="2703"/>
      <c r="J192" s="271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738"/>
      <c r="E193" s="2739"/>
      <c r="F193" s="2740"/>
      <c r="G193" s="2356" t="s">
        <v>222</v>
      </c>
      <c r="H193" s="2684" t="s">
        <v>223</v>
      </c>
      <c r="I193" s="2684" t="s">
        <v>58</v>
      </c>
      <c r="J193" s="2684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696"/>
      <c r="B194" s="2697"/>
      <c r="C194" s="2698"/>
      <c r="D194" s="2241" t="s">
        <v>23</v>
      </c>
      <c r="E194" s="2212" t="s">
        <v>24</v>
      </c>
      <c r="F194" s="406" t="s">
        <v>25</v>
      </c>
      <c r="G194" s="2705"/>
      <c r="H194" s="2685"/>
      <c r="I194" s="2685"/>
      <c r="J194" s="2685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981">
        <f>SUM(G195:J195)</f>
        <v>0</v>
      </c>
      <c r="E195" s="724"/>
      <c r="F195" s="732"/>
      <c r="G195" s="1942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2242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733" t="s">
        <v>230</v>
      </c>
      <c r="B200" s="2417"/>
      <c r="C200" s="2418"/>
      <c r="D200" s="2737" t="s">
        <v>231</v>
      </c>
      <c r="E200" s="2426"/>
      <c r="F200" s="2356"/>
      <c r="G200" s="2718" t="s">
        <v>5</v>
      </c>
      <c r="H200" s="2703"/>
      <c r="I200" s="2703"/>
      <c r="J200" s="2703"/>
      <c r="K200" s="2703"/>
      <c r="L200" s="2703"/>
      <c r="M200" s="2703"/>
      <c r="N200" s="2703"/>
      <c r="O200" s="2703"/>
      <c r="P200" s="2703"/>
      <c r="Q200" s="2703"/>
      <c r="R200" s="2703"/>
      <c r="S200" s="2703"/>
      <c r="T200" s="2703"/>
      <c r="U200" s="2703"/>
      <c r="V200" s="2704"/>
      <c r="W200" s="2722" t="s">
        <v>6</v>
      </c>
      <c r="X200" s="2724" t="s">
        <v>7</v>
      </c>
      <c r="Y200" s="2726" t="s">
        <v>232</v>
      </c>
      <c r="Z200" s="2727"/>
      <c r="AA200" s="2356" t="s">
        <v>233</v>
      </c>
      <c r="AB200" s="2728" t="s">
        <v>100</v>
      </c>
      <c r="AC200" s="2716" t="s">
        <v>8</v>
      </c>
      <c r="AD200" s="2716" t="s">
        <v>9</v>
      </c>
      <c r="AE200" s="2717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738"/>
      <c r="E201" s="2739"/>
      <c r="F201" s="2705"/>
      <c r="G201" s="2718" t="s">
        <v>222</v>
      </c>
      <c r="H201" s="2719"/>
      <c r="I201" s="2718" t="s">
        <v>17</v>
      </c>
      <c r="J201" s="2719"/>
      <c r="K201" s="2703" t="s">
        <v>234</v>
      </c>
      <c r="L201" s="2719"/>
      <c r="M201" s="2718" t="s">
        <v>57</v>
      </c>
      <c r="N201" s="2719"/>
      <c r="O201" s="2703" t="s">
        <v>235</v>
      </c>
      <c r="P201" s="2719"/>
      <c r="Q201" s="2703" t="s">
        <v>58</v>
      </c>
      <c r="R201" s="2719"/>
      <c r="S201" s="2720" t="s">
        <v>21</v>
      </c>
      <c r="T201" s="2721"/>
      <c r="U201" s="2720" t="s">
        <v>22</v>
      </c>
      <c r="V201" s="2730"/>
      <c r="W201" s="2397"/>
      <c r="X201" s="2560"/>
      <c r="Y201" s="2724" t="s">
        <v>236</v>
      </c>
      <c r="Z201" s="2731" t="s">
        <v>237</v>
      </c>
      <c r="AA201" s="2357"/>
      <c r="AB201" s="2405"/>
      <c r="AC201" s="2716"/>
      <c r="AD201" s="2716"/>
      <c r="AE201" s="2717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734"/>
      <c r="B202" s="2735"/>
      <c r="C202" s="2736"/>
      <c r="D202" s="2243" t="s">
        <v>23</v>
      </c>
      <c r="E202" s="2148" t="s">
        <v>24</v>
      </c>
      <c r="F202" s="1074" t="s">
        <v>25</v>
      </c>
      <c r="G202" s="2055" t="s">
        <v>24</v>
      </c>
      <c r="H202" s="2090" t="s">
        <v>25</v>
      </c>
      <c r="I202" s="2206" t="s">
        <v>24</v>
      </c>
      <c r="J202" s="2090" t="s">
        <v>25</v>
      </c>
      <c r="K202" s="2206" t="s">
        <v>24</v>
      </c>
      <c r="L202" s="2090" t="s">
        <v>25</v>
      </c>
      <c r="M202" s="2206" t="s">
        <v>24</v>
      </c>
      <c r="N202" s="2090" t="s">
        <v>25</v>
      </c>
      <c r="O202" s="2206" t="s">
        <v>24</v>
      </c>
      <c r="P202" s="2090" t="s">
        <v>25</v>
      </c>
      <c r="Q202" s="2206" t="s">
        <v>24</v>
      </c>
      <c r="R202" s="2090" t="s">
        <v>25</v>
      </c>
      <c r="S202" s="2215" t="s">
        <v>24</v>
      </c>
      <c r="T202" s="2101" t="s">
        <v>25</v>
      </c>
      <c r="U202" s="2215" t="s">
        <v>24</v>
      </c>
      <c r="V202" s="2204" t="s">
        <v>25</v>
      </c>
      <c r="W202" s="2723"/>
      <c r="X202" s="2725"/>
      <c r="Y202" s="2725"/>
      <c r="Z202" s="2732"/>
      <c r="AA202" s="2705"/>
      <c r="AB202" s="2729"/>
      <c r="AC202" s="2716"/>
      <c r="AD202" s="2716"/>
      <c r="AE202" s="2717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714" t="s">
        <v>239</v>
      </c>
      <c r="C203" s="2715"/>
      <c r="D203" s="428">
        <f t="shared" ref="D203:D245" si="121">SUM(E203+F203)</f>
        <v>36</v>
      </c>
      <c r="E203" s="429">
        <f t="shared" ref="E203:E219" si="122">SUM(G203+I203+K203+M203+O203+Q203+S203+U203)</f>
        <v>17</v>
      </c>
      <c r="F203" s="2039">
        <f t="shared" ref="F203:F219" si="123">SUM(H203+J203+L203+N203+P203+R203+T203+V203)</f>
        <v>19</v>
      </c>
      <c r="G203" s="431">
        <v>3</v>
      </c>
      <c r="H203" s="432">
        <v>4</v>
      </c>
      <c r="I203" s="1984">
        <v>0</v>
      </c>
      <c r="J203" s="432">
        <v>1</v>
      </c>
      <c r="K203" s="1984">
        <v>1</v>
      </c>
      <c r="L203" s="432">
        <v>0</v>
      </c>
      <c r="M203" s="1984">
        <v>1</v>
      </c>
      <c r="N203" s="432">
        <v>0</v>
      </c>
      <c r="O203" s="1984">
        <v>3</v>
      </c>
      <c r="P203" s="432">
        <v>2</v>
      </c>
      <c r="Q203" s="1984">
        <v>3</v>
      </c>
      <c r="R203" s="432">
        <v>2</v>
      </c>
      <c r="S203" s="1984">
        <v>5</v>
      </c>
      <c r="T203" s="432">
        <v>6</v>
      </c>
      <c r="U203" s="1984">
        <v>1</v>
      </c>
      <c r="V203" s="1985">
        <v>4</v>
      </c>
      <c r="W203" s="433">
        <v>0</v>
      </c>
      <c r="X203" s="434"/>
      <c r="Y203" s="434"/>
      <c r="Z203" s="2149"/>
      <c r="AA203" s="434">
        <v>0</v>
      </c>
      <c r="AB203" s="434">
        <v>0</v>
      </c>
      <c r="AC203" s="434">
        <v>0</v>
      </c>
      <c r="AD203" s="434">
        <v>0</v>
      </c>
      <c r="AE203" s="2150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281</v>
      </c>
      <c r="E204" s="436">
        <f t="shared" si="122"/>
        <v>115</v>
      </c>
      <c r="F204" s="437">
        <f t="shared" si="123"/>
        <v>166</v>
      </c>
      <c r="G204" s="438">
        <v>4</v>
      </c>
      <c r="H204" s="439">
        <v>5</v>
      </c>
      <c r="I204" s="440">
        <v>3</v>
      </c>
      <c r="J204" s="439">
        <v>6</v>
      </c>
      <c r="K204" s="440">
        <v>4</v>
      </c>
      <c r="L204" s="439">
        <v>6</v>
      </c>
      <c r="M204" s="440">
        <v>5</v>
      </c>
      <c r="N204" s="439">
        <v>7</v>
      </c>
      <c r="O204" s="440">
        <v>11</v>
      </c>
      <c r="P204" s="439">
        <v>11</v>
      </c>
      <c r="Q204" s="440">
        <v>17</v>
      </c>
      <c r="R204" s="439">
        <v>14</v>
      </c>
      <c r="S204" s="440">
        <v>35</v>
      </c>
      <c r="T204" s="439">
        <v>55</v>
      </c>
      <c r="U204" s="440">
        <v>36</v>
      </c>
      <c r="V204" s="441">
        <v>62</v>
      </c>
      <c r="W204" s="442">
        <v>35</v>
      </c>
      <c r="X204" s="443">
        <v>62</v>
      </c>
      <c r="Y204" s="443">
        <v>33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7</v>
      </c>
      <c r="E205" s="446">
        <f t="shared" si="122"/>
        <v>2</v>
      </c>
      <c r="F205" s="447">
        <f t="shared" si="123"/>
        <v>5</v>
      </c>
      <c r="G205" s="448">
        <v>1</v>
      </c>
      <c r="H205" s="449">
        <v>1</v>
      </c>
      <c r="I205" s="450"/>
      <c r="J205" s="449">
        <v>1</v>
      </c>
      <c r="K205" s="450"/>
      <c r="L205" s="449"/>
      <c r="M205" s="450"/>
      <c r="N205" s="449"/>
      <c r="O205" s="450"/>
      <c r="P205" s="449"/>
      <c r="Q205" s="450"/>
      <c r="R205" s="449"/>
      <c r="S205" s="450">
        <v>1</v>
      </c>
      <c r="T205" s="449">
        <v>3</v>
      </c>
      <c r="U205" s="450"/>
      <c r="V205" s="451"/>
      <c r="W205" s="452">
        <v>0</v>
      </c>
      <c r="X205" s="453"/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4</v>
      </c>
      <c r="E206" s="455">
        <f t="shared" si="122"/>
        <v>2</v>
      </c>
      <c r="F206" s="456">
        <f t="shared" si="123"/>
        <v>2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>
        <v>2</v>
      </c>
      <c r="T206" s="458">
        <v>2</v>
      </c>
      <c r="U206" s="459"/>
      <c r="V206" s="460"/>
      <c r="W206" s="461">
        <v>0</v>
      </c>
      <c r="X206" s="462"/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6</v>
      </c>
      <c r="E207" s="455">
        <f t="shared" si="122"/>
        <v>1</v>
      </c>
      <c r="F207" s="456">
        <f t="shared" si="123"/>
        <v>5</v>
      </c>
      <c r="G207" s="457">
        <v>1</v>
      </c>
      <c r="H207" s="458">
        <v>1</v>
      </c>
      <c r="I207" s="459"/>
      <c r="J207" s="458">
        <v>1</v>
      </c>
      <c r="K207" s="459"/>
      <c r="L207" s="458"/>
      <c r="M207" s="459"/>
      <c r="N207" s="458"/>
      <c r="O207" s="459"/>
      <c r="P207" s="458"/>
      <c r="Q207" s="459"/>
      <c r="R207" s="458"/>
      <c r="S207" s="459"/>
      <c r="T207" s="458">
        <v>3</v>
      </c>
      <c r="U207" s="459"/>
      <c r="V207" s="460"/>
      <c r="W207" s="461">
        <v>0</v>
      </c>
      <c r="X207" s="462"/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5</v>
      </c>
      <c r="E208" s="455">
        <f t="shared" si="122"/>
        <v>2</v>
      </c>
      <c r="F208" s="456">
        <f t="shared" si="123"/>
        <v>3</v>
      </c>
      <c r="G208" s="464">
        <v>1</v>
      </c>
      <c r="H208" s="465">
        <v>1</v>
      </c>
      <c r="I208" s="466"/>
      <c r="J208" s="465">
        <v>1</v>
      </c>
      <c r="K208" s="466"/>
      <c r="L208" s="465"/>
      <c r="M208" s="466"/>
      <c r="N208" s="465"/>
      <c r="O208" s="466"/>
      <c r="P208" s="465"/>
      <c r="Q208" s="466"/>
      <c r="R208" s="465"/>
      <c r="S208" s="466">
        <v>1</v>
      </c>
      <c r="T208" s="465">
        <v>1</v>
      </c>
      <c r="U208" s="466"/>
      <c r="V208" s="467"/>
      <c r="W208" s="468">
        <v>0</v>
      </c>
      <c r="X208" s="469"/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685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/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684" t="s">
        <v>247</v>
      </c>
      <c r="B210" s="2361" t="s">
        <v>242</v>
      </c>
      <c r="C210" s="2361"/>
      <c r="D210" s="475">
        <f t="shared" si="121"/>
        <v>27</v>
      </c>
      <c r="E210" s="476">
        <f>SUM(G210+I210+K210+M210+O210+Q210+S210+U210)</f>
        <v>12</v>
      </c>
      <c r="F210" s="1988">
        <f t="shared" si="123"/>
        <v>15</v>
      </c>
      <c r="G210" s="431">
        <v>1</v>
      </c>
      <c r="H210" s="432">
        <v>1</v>
      </c>
      <c r="I210" s="1984"/>
      <c r="J210" s="432">
        <v>1</v>
      </c>
      <c r="K210" s="1984"/>
      <c r="L210" s="432"/>
      <c r="M210" s="1984"/>
      <c r="N210" s="432"/>
      <c r="O210" s="1984">
        <v>1</v>
      </c>
      <c r="P210" s="432"/>
      <c r="Q210" s="1984">
        <v>5</v>
      </c>
      <c r="R210" s="432">
        <v>3</v>
      </c>
      <c r="S210" s="1984">
        <v>4</v>
      </c>
      <c r="T210" s="432">
        <v>10</v>
      </c>
      <c r="U210" s="1984">
        <v>1</v>
      </c>
      <c r="V210" s="1985"/>
      <c r="W210" s="433">
        <v>0</v>
      </c>
      <c r="X210" s="434"/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75</v>
      </c>
      <c r="E211" s="455">
        <f t="shared" si="122"/>
        <v>34</v>
      </c>
      <c r="F211" s="456">
        <f t="shared" si="123"/>
        <v>41</v>
      </c>
      <c r="G211" s="457">
        <v>3</v>
      </c>
      <c r="H211" s="458">
        <v>1</v>
      </c>
      <c r="I211" s="459">
        <v>1</v>
      </c>
      <c r="J211" s="458"/>
      <c r="K211" s="459"/>
      <c r="L211" s="458"/>
      <c r="M211" s="459"/>
      <c r="N211" s="458">
        <v>1</v>
      </c>
      <c r="O211" s="459">
        <v>4</v>
      </c>
      <c r="P211" s="458">
        <v>1</v>
      </c>
      <c r="Q211" s="459">
        <v>9</v>
      </c>
      <c r="R211" s="458">
        <v>8</v>
      </c>
      <c r="S211" s="459">
        <v>16</v>
      </c>
      <c r="T211" s="458">
        <v>27</v>
      </c>
      <c r="U211" s="459">
        <v>1</v>
      </c>
      <c r="V211" s="460">
        <v>3</v>
      </c>
      <c r="W211" s="461">
        <v>0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27</v>
      </c>
      <c r="E212" s="455">
        <f t="shared" si="122"/>
        <v>11</v>
      </c>
      <c r="F212" s="456">
        <f t="shared" si="123"/>
        <v>16</v>
      </c>
      <c r="G212" s="457">
        <v>1</v>
      </c>
      <c r="H212" s="458">
        <v>1</v>
      </c>
      <c r="I212" s="459"/>
      <c r="J212" s="458">
        <v>1</v>
      </c>
      <c r="K212" s="459"/>
      <c r="L212" s="458"/>
      <c r="M212" s="459"/>
      <c r="N212" s="458"/>
      <c r="O212" s="459">
        <v>2</v>
      </c>
      <c r="P212" s="458"/>
      <c r="Q212" s="459">
        <v>3</v>
      </c>
      <c r="R212" s="458">
        <v>3</v>
      </c>
      <c r="S212" s="459">
        <v>4</v>
      </c>
      <c r="T212" s="458">
        <v>10</v>
      </c>
      <c r="U212" s="459">
        <v>1</v>
      </c>
      <c r="V212" s="460">
        <v>1</v>
      </c>
      <c r="W212" s="461">
        <v>0</v>
      </c>
      <c r="X212" s="462"/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28</v>
      </c>
      <c r="E213" s="455">
        <f t="shared" si="122"/>
        <v>12</v>
      </c>
      <c r="F213" s="456">
        <f t="shared" si="123"/>
        <v>16</v>
      </c>
      <c r="G213" s="464">
        <v>1</v>
      </c>
      <c r="H213" s="465"/>
      <c r="I213" s="466"/>
      <c r="J213" s="465"/>
      <c r="K213" s="466"/>
      <c r="L213" s="465"/>
      <c r="M213" s="466"/>
      <c r="N213" s="465"/>
      <c r="O213" s="466">
        <v>2</v>
      </c>
      <c r="P213" s="465">
        <v>1</v>
      </c>
      <c r="Q213" s="466">
        <v>5</v>
      </c>
      <c r="R213" s="465">
        <v>3</v>
      </c>
      <c r="S213" s="466">
        <v>3</v>
      </c>
      <c r="T213" s="465">
        <v>12</v>
      </c>
      <c r="U213" s="466">
        <v>1</v>
      </c>
      <c r="V213" s="467"/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685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2165">
        <v>0</v>
      </c>
      <c r="X214" s="2244"/>
      <c r="Y214" s="2245"/>
      <c r="Z214" s="2245"/>
      <c r="AA214" s="2163">
        <v>0</v>
      </c>
      <c r="AB214" s="2244">
        <v>0</v>
      </c>
      <c r="AC214" s="2244">
        <v>0</v>
      </c>
      <c r="AD214" s="2244">
        <v>0</v>
      </c>
      <c r="AE214" s="2246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684" t="s">
        <v>80</v>
      </c>
      <c r="B215" s="2361" t="s">
        <v>242</v>
      </c>
      <c r="C215" s="2361"/>
      <c r="D215" s="475">
        <f t="shared" si="121"/>
        <v>11</v>
      </c>
      <c r="E215" s="476">
        <f t="shared" si="122"/>
        <v>4</v>
      </c>
      <c r="F215" s="1988">
        <f t="shared" si="123"/>
        <v>7</v>
      </c>
      <c r="G215" s="431"/>
      <c r="H215" s="432"/>
      <c r="I215" s="1984"/>
      <c r="J215" s="432"/>
      <c r="K215" s="1984">
        <v>1</v>
      </c>
      <c r="L215" s="432"/>
      <c r="M215" s="1984">
        <v>1</v>
      </c>
      <c r="N215" s="432"/>
      <c r="O215" s="1984">
        <v>1</v>
      </c>
      <c r="P215" s="432"/>
      <c r="Q215" s="1984"/>
      <c r="R215" s="432"/>
      <c r="S215" s="1984">
        <v>1</v>
      </c>
      <c r="T215" s="432">
        <v>7</v>
      </c>
      <c r="U215" s="1984"/>
      <c r="V215" s="1985"/>
      <c r="W215" s="433">
        <v>0</v>
      </c>
      <c r="X215" s="434"/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19</v>
      </c>
      <c r="E216" s="455">
        <f t="shared" si="122"/>
        <v>3</v>
      </c>
      <c r="F216" s="456">
        <f t="shared" si="123"/>
        <v>16</v>
      </c>
      <c r="G216" s="457"/>
      <c r="H216" s="458"/>
      <c r="I216" s="459"/>
      <c r="J216" s="458"/>
      <c r="K216" s="459"/>
      <c r="L216" s="458"/>
      <c r="M216" s="459">
        <v>1</v>
      </c>
      <c r="N216" s="458"/>
      <c r="O216" s="459">
        <v>2</v>
      </c>
      <c r="P216" s="458"/>
      <c r="Q216" s="459"/>
      <c r="R216" s="458">
        <v>1</v>
      </c>
      <c r="S216" s="459"/>
      <c r="T216" s="458">
        <v>15</v>
      </c>
      <c r="U216" s="459"/>
      <c r="V216" s="460"/>
      <c r="W216" s="461">
        <v>2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13</v>
      </c>
      <c r="E217" s="455">
        <f t="shared" si="122"/>
        <v>5</v>
      </c>
      <c r="F217" s="456">
        <f t="shared" si="123"/>
        <v>8</v>
      </c>
      <c r="G217" s="457"/>
      <c r="H217" s="458"/>
      <c r="I217" s="459"/>
      <c r="J217" s="458"/>
      <c r="K217" s="459">
        <v>1</v>
      </c>
      <c r="L217" s="458"/>
      <c r="M217" s="459">
        <v>1</v>
      </c>
      <c r="N217" s="458"/>
      <c r="O217" s="459">
        <v>2</v>
      </c>
      <c r="P217" s="458"/>
      <c r="Q217" s="459"/>
      <c r="R217" s="458"/>
      <c r="S217" s="459">
        <v>1</v>
      </c>
      <c r="T217" s="458">
        <v>8</v>
      </c>
      <c r="U217" s="459"/>
      <c r="V217" s="460"/>
      <c r="W217" s="461">
        <v>0</v>
      </c>
      <c r="X217" s="462"/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10</v>
      </c>
      <c r="E218" s="455">
        <f>SUM(G218+I218+K218+M218+O218+Q218+S218+U218)</f>
        <v>2</v>
      </c>
      <c r="F218" s="456">
        <f t="shared" si="123"/>
        <v>8</v>
      </c>
      <c r="G218" s="464"/>
      <c r="H218" s="465"/>
      <c r="I218" s="466"/>
      <c r="J218" s="465"/>
      <c r="K218" s="466">
        <v>1</v>
      </c>
      <c r="L218" s="465"/>
      <c r="M218" s="466"/>
      <c r="N218" s="465"/>
      <c r="O218" s="466">
        <v>1</v>
      </c>
      <c r="P218" s="465"/>
      <c r="Q218" s="466"/>
      <c r="R218" s="465"/>
      <c r="S218" s="466"/>
      <c r="T218" s="465">
        <v>8</v>
      </c>
      <c r="U218" s="466"/>
      <c r="V218" s="467"/>
      <c r="W218" s="461">
        <v>1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685"/>
      <c r="B219" s="2710" t="s">
        <v>246</v>
      </c>
      <c r="C219" s="2710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2165">
        <v>0</v>
      </c>
      <c r="X219" s="2244"/>
      <c r="Y219" s="2245"/>
      <c r="Z219" s="2245"/>
      <c r="AA219" s="2163">
        <v>0</v>
      </c>
      <c r="AB219" s="2244">
        <v>0</v>
      </c>
      <c r="AC219" s="2244">
        <v>0</v>
      </c>
      <c r="AD219" s="2244">
        <v>0</v>
      </c>
      <c r="AE219" s="2246"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684" t="s">
        <v>248</v>
      </c>
      <c r="B220" s="2361" t="s">
        <v>242</v>
      </c>
      <c r="C220" s="2361"/>
      <c r="D220" s="475">
        <f>SUM(E220+F220)</f>
        <v>7</v>
      </c>
      <c r="E220" s="476">
        <f>+G220+I220+K220+M220+O220+Q220+S220+U220</f>
        <v>3</v>
      </c>
      <c r="F220" s="1988">
        <f>+H220+J220+L220+N220+P220+R220+T220+V220</f>
        <v>4</v>
      </c>
      <c r="G220" s="431">
        <v>2</v>
      </c>
      <c r="H220" s="432">
        <v>3</v>
      </c>
      <c r="I220" s="1984"/>
      <c r="J220" s="432"/>
      <c r="K220" s="1984"/>
      <c r="L220" s="432"/>
      <c r="M220" s="1984"/>
      <c r="N220" s="432"/>
      <c r="O220" s="1984">
        <v>1</v>
      </c>
      <c r="P220" s="432">
        <v>1</v>
      </c>
      <c r="Q220" s="1984"/>
      <c r="R220" s="432"/>
      <c r="S220" s="1984"/>
      <c r="T220" s="432"/>
      <c r="U220" s="1984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62</v>
      </c>
      <c r="E221" s="455">
        <f>+G221+I221+K221+M221+O221+Q221+S221+U221</f>
        <v>32</v>
      </c>
      <c r="F221" s="456">
        <f t="shared" ref="F221:F224" si="138">+H221+J221+L221+N221+P221+R221+T221+V221</f>
        <v>30</v>
      </c>
      <c r="G221" s="457">
        <v>10</v>
      </c>
      <c r="H221" s="458">
        <v>10</v>
      </c>
      <c r="I221" s="459">
        <v>4</v>
      </c>
      <c r="J221" s="458">
        <v>5</v>
      </c>
      <c r="K221" s="459">
        <v>1</v>
      </c>
      <c r="L221" s="458">
        <v>6</v>
      </c>
      <c r="M221" s="459">
        <v>1</v>
      </c>
      <c r="N221" s="458"/>
      <c r="O221" s="459">
        <v>11</v>
      </c>
      <c r="P221" s="458">
        <v>6</v>
      </c>
      <c r="Q221" s="459">
        <v>5</v>
      </c>
      <c r="R221" s="458">
        <v>3</v>
      </c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7</v>
      </c>
      <c r="E222" s="455">
        <f t="shared" ref="E222:E224" si="139">+G222+I222+K222+M222+O222+Q222+S222+U222</f>
        <v>3</v>
      </c>
      <c r="F222" s="456">
        <f>+H222+J222+L222+N222+P222+R222+T222+V222</f>
        <v>4</v>
      </c>
      <c r="G222" s="457">
        <v>2</v>
      </c>
      <c r="H222" s="458">
        <v>3</v>
      </c>
      <c r="I222" s="459"/>
      <c r="J222" s="458"/>
      <c r="K222" s="459"/>
      <c r="L222" s="458"/>
      <c r="M222" s="459"/>
      <c r="N222" s="458"/>
      <c r="O222" s="459">
        <v>1</v>
      </c>
      <c r="P222" s="458">
        <v>1</v>
      </c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8</v>
      </c>
      <c r="E223" s="455">
        <f t="shared" si="139"/>
        <v>4</v>
      </c>
      <c r="F223" s="456">
        <f t="shared" si="138"/>
        <v>4</v>
      </c>
      <c r="G223" s="464">
        <v>3</v>
      </c>
      <c r="H223" s="465">
        <v>3</v>
      </c>
      <c r="I223" s="466"/>
      <c r="J223" s="465"/>
      <c r="K223" s="466"/>
      <c r="L223" s="465"/>
      <c r="M223" s="466"/>
      <c r="N223" s="465"/>
      <c r="O223" s="466">
        <v>1</v>
      </c>
      <c r="P223" s="465">
        <v>1</v>
      </c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685"/>
      <c r="B224" s="2710" t="s">
        <v>246</v>
      </c>
      <c r="C224" s="2710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2245"/>
      <c r="Y224" s="2245"/>
      <c r="Z224" s="2245"/>
      <c r="AA224" s="2163">
        <v>0</v>
      </c>
      <c r="AB224" s="2244">
        <v>0</v>
      </c>
      <c r="AC224" s="2244">
        <v>0</v>
      </c>
      <c r="AD224" s="2244">
        <v>0</v>
      </c>
      <c r="AE224" s="2246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684" t="s">
        <v>249</v>
      </c>
      <c r="B225" s="2361" t="s">
        <v>242</v>
      </c>
      <c r="C225" s="2361"/>
      <c r="D225" s="445">
        <f t="shared" si="121"/>
        <v>21</v>
      </c>
      <c r="E225" s="446">
        <f t="shared" ref="E225:F279" si="140">SUM(G225+I225+K225+M225+O225+Q225+S225+U225)</f>
        <v>6</v>
      </c>
      <c r="F225" s="447">
        <f t="shared" si="140"/>
        <v>15</v>
      </c>
      <c r="G225" s="448"/>
      <c r="H225" s="449"/>
      <c r="I225" s="450"/>
      <c r="J225" s="449"/>
      <c r="K225" s="450"/>
      <c r="L225" s="449"/>
      <c r="M225" s="450">
        <v>1</v>
      </c>
      <c r="N225" s="449">
        <v>1</v>
      </c>
      <c r="O225" s="450"/>
      <c r="P225" s="449">
        <v>1</v>
      </c>
      <c r="Q225" s="450">
        <v>1</v>
      </c>
      <c r="R225" s="449">
        <v>2</v>
      </c>
      <c r="S225" s="450">
        <v>4</v>
      </c>
      <c r="T225" s="449">
        <v>8</v>
      </c>
      <c r="U225" s="450"/>
      <c r="V225" s="451">
        <v>3</v>
      </c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23</v>
      </c>
      <c r="E226" s="455">
        <f t="shared" si="140"/>
        <v>10</v>
      </c>
      <c r="F226" s="456">
        <f t="shared" si="140"/>
        <v>13</v>
      </c>
      <c r="G226" s="457">
        <v>1</v>
      </c>
      <c r="H226" s="458"/>
      <c r="I226" s="459"/>
      <c r="J226" s="458"/>
      <c r="K226" s="459"/>
      <c r="L226" s="458"/>
      <c r="M226" s="459"/>
      <c r="N226" s="458"/>
      <c r="O226" s="459"/>
      <c r="P226" s="458"/>
      <c r="Q226" s="459">
        <v>2</v>
      </c>
      <c r="R226" s="458"/>
      <c r="S226" s="459">
        <v>5</v>
      </c>
      <c r="T226" s="458">
        <v>12</v>
      </c>
      <c r="U226" s="459">
        <v>2</v>
      </c>
      <c r="V226" s="460">
        <v>1</v>
      </c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16</v>
      </c>
      <c r="E227" s="455">
        <f t="shared" si="140"/>
        <v>4</v>
      </c>
      <c r="F227" s="456">
        <f t="shared" si="140"/>
        <v>12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>
        <v>1</v>
      </c>
      <c r="Q227" s="459">
        <v>1</v>
      </c>
      <c r="R227" s="458"/>
      <c r="S227" s="459">
        <v>3</v>
      </c>
      <c r="T227" s="458">
        <v>8</v>
      </c>
      <c r="U227" s="459"/>
      <c r="V227" s="460">
        <v>3</v>
      </c>
      <c r="W227" s="461">
        <v>0</v>
      </c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16</v>
      </c>
      <c r="E228" s="455">
        <f t="shared" si="140"/>
        <v>7</v>
      </c>
      <c r="F228" s="456">
        <f t="shared" si="140"/>
        <v>9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>
        <v>1</v>
      </c>
      <c r="Q228" s="466">
        <v>3</v>
      </c>
      <c r="R228" s="465"/>
      <c r="S228" s="466">
        <v>3</v>
      </c>
      <c r="T228" s="465">
        <v>6</v>
      </c>
      <c r="U228" s="466">
        <v>1</v>
      </c>
      <c r="V228" s="467">
        <v>2</v>
      </c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685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/>
      <c r="Y229" s="2245"/>
      <c r="Z229" s="2245"/>
      <c r="AA229" s="2163">
        <v>0</v>
      </c>
      <c r="AB229" s="2244">
        <v>0</v>
      </c>
      <c r="AC229" s="2244">
        <v>0</v>
      </c>
      <c r="AD229" s="2244">
        <v>0</v>
      </c>
      <c r="AE229" s="2246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684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988">
        <f t="shared" si="140"/>
        <v>0</v>
      </c>
      <c r="G230" s="431"/>
      <c r="H230" s="432"/>
      <c r="I230" s="1984"/>
      <c r="J230" s="432"/>
      <c r="K230" s="1984"/>
      <c r="L230" s="432"/>
      <c r="M230" s="1984"/>
      <c r="N230" s="432"/>
      <c r="O230" s="1984"/>
      <c r="P230" s="432"/>
      <c r="Q230" s="1984"/>
      <c r="R230" s="432"/>
      <c r="S230" s="1984"/>
      <c r="T230" s="432"/>
      <c r="U230" s="1984"/>
      <c r="V230" s="1985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0</v>
      </c>
      <c r="E231" s="455">
        <f t="shared" si="140"/>
        <v>0</v>
      </c>
      <c r="F231" s="456">
        <f t="shared" si="140"/>
        <v>0</v>
      </c>
      <c r="G231" s="457"/>
      <c r="H231" s="458"/>
      <c r="I231" s="459"/>
      <c r="J231" s="458"/>
      <c r="K231" s="459"/>
      <c r="L231" s="458"/>
      <c r="M231" s="459"/>
      <c r="N231" s="458"/>
      <c r="O231" s="459"/>
      <c r="P231" s="458"/>
      <c r="Q231" s="459"/>
      <c r="R231" s="458"/>
      <c r="S231" s="459"/>
      <c r="T231" s="458"/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0</v>
      </c>
      <c r="E232" s="455">
        <f t="shared" si="140"/>
        <v>0</v>
      </c>
      <c r="F232" s="456">
        <f t="shared" si="140"/>
        <v>0</v>
      </c>
      <c r="G232" s="457"/>
      <c r="H232" s="458"/>
      <c r="I232" s="459"/>
      <c r="J232" s="458"/>
      <c r="K232" s="459"/>
      <c r="L232" s="458"/>
      <c r="M232" s="459"/>
      <c r="N232" s="458"/>
      <c r="O232" s="459"/>
      <c r="P232" s="458"/>
      <c r="Q232" s="459"/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0</v>
      </c>
      <c r="E233" s="455">
        <f t="shared" si="140"/>
        <v>0</v>
      </c>
      <c r="F233" s="456">
        <f t="shared" si="140"/>
        <v>0</v>
      </c>
      <c r="G233" s="464"/>
      <c r="H233" s="465"/>
      <c r="I233" s="466"/>
      <c r="J233" s="465"/>
      <c r="K233" s="466"/>
      <c r="L233" s="465"/>
      <c r="M233" s="466"/>
      <c r="N233" s="465"/>
      <c r="O233" s="466"/>
      <c r="P233" s="465"/>
      <c r="Q233" s="466"/>
      <c r="R233" s="465"/>
      <c r="S233" s="466"/>
      <c r="T233" s="465"/>
      <c r="U233" s="466"/>
      <c r="V233" s="467"/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685"/>
      <c r="B234" s="2710" t="s">
        <v>246</v>
      </c>
      <c r="C234" s="2710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2247"/>
      <c r="X234" s="2245"/>
      <c r="Y234" s="2245"/>
      <c r="Z234" s="2245"/>
      <c r="AA234" s="2163">
        <v>0</v>
      </c>
      <c r="AB234" s="2244">
        <v>0</v>
      </c>
      <c r="AC234" s="2244">
        <v>0</v>
      </c>
      <c r="AD234" s="2244">
        <v>0</v>
      </c>
      <c r="AE234" s="2246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713" t="s">
        <v>251</v>
      </c>
      <c r="B235" s="2361" t="s">
        <v>242</v>
      </c>
      <c r="C235" s="2361"/>
      <c r="D235" s="475">
        <f t="shared" si="121"/>
        <v>5</v>
      </c>
      <c r="E235" s="476">
        <f t="shared" si="140"/>
        <v>2</v>
      </c>
      <c r="F235" s="1988">
        <f t="shared" si="140"/>
        <v>3</v>
      </c>
      <c r="G235" s="431"/>
      <c r="H235" s="432"/>
      <c r="I235" s="1984"/>
      <c r="J235" s="432"/>
      <c r="K235" s="1984"/>
      <c r="L235" s="432"/>
      <c r="M235" s="1984"/>
      <c r="N235" s="432"/>
      <c r="O235" s="1984">
        <v>2</v>
      </c>
      <c r="P235" s="432">
        <v>2</v>
      </c>
      <c r="Q235" s="1984"/>
      <c r="R235" s="432">
        <v>1</v>
      </c>
      <c r="S235" s="1984"/>
      <c r="T235" s="432"/>
      <c r="U235" s="1984"/>
      <c r="V235" s="1985"/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185</v>
      </c>
      <c r="E236" s="455">
        <f t="shared" si="140"/>
        <v>82</v>
      </c>
      <c r="F236" s="456">
        <f t="shared" si="140"/>
        <v>103</v>
      </c>
      <c r="G236" s="457"/>
      <c r="H236" s="458"/>
      <c r="I236" s="459"/>
      <c r="J236" s="458"/>
      <c r="K236" s="459"/>
      <c r="L236" s="458"/>
      <c r="M236" s="459">
        <v>7</v>
      </c>
      <c r="N236" s="458">
        <v>2</v>
      </c>
      <c r="O236" s="459">
        <v>22</v>
      </c>
      <c r="P236" s="458">
        <v>29</v>
      </c>
      <c r="Q236" s="459">
        <v>48</v>
      </c>
      <c r="R236" s="458">
        <v>65</v>
      </c>
      <c r="S236" s="459">
        <v>5</v>
      </c>
      <c r="T236" s="458">
        <v>7</v>
      </c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2</v>
      </c>
      <c r="E237" s="455">
        <f t="shared" si="140"/>
        <v>0</v>
      </c>
      <c r="F237" s="456">
        <f t="shared" si="140"/>
        <v>2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>
        <v>1</v>
      </c>
      <c r="Q237" s="459"/>
      <c r="R237" s="458">
        <v>1</v>
      </c>
      <c r="S237" s="459"/>
      <c r="T237" s="458"/>
      <c r="U237" s="459"/>
      <c r="V237" s="460"/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5</v>
      </c>
      <c r="E238" s="455">
        <f t="shared" si="140"/>
        <v>1</v>
      </c>
      <c r="F238" s="456">
        <f t="shared" si="140"/>
        <v>4</v>
      </c>
      <c r="G238" s="457"/>
      <c r="H238" s="458"/>
      <c r="I238" s="459"/>
      <c r="J238" s="458"/>
      <c r="K238" s="459"/>
      <c r="L238" s="458"/>
      <c r="M238" s="459"/>
      <c r="N238" s="458"/>
      <c r="O238" s="459">
        <v>1</v>
      </c>
      <c r="P238" s="458"/>
      <c r="Q238" s="459"/>
      <c r="R238" s="458">
        <v>3</v>
      </c>
      <c r="S238" s="459"/>
      <c r="T238" s="458">
        <v>1</v>
      </c>
      <c r="U238" s="459"/>
      <c r="V238" s="460"/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712"/>
      <c r="B239" s="2710" t="s">
        <v>246</v>
      </c>
      <c r="C239" s="2710"/>
      <c r="D239" s="2159">
        <f t="shared" si="121"/>
        <v>0</v>
      </c>
      <c r="E239" s="2248">
        <f>SUM(G239+I239+K239+M239+O239+Q239+S239+U239)</f>
        <v>0</v>
      </c>
      <c r="F239" s="2160">
        <f t="shared" si="140"/>
        <v>0</v>
      </c>
      <c r="G239" s="2249"/>
      <c r="H239" s="2246"/>
      <c r="I239" s="2163"/>
      <c r="J239" s="2246"/>
      <c r="K239" s="2163"/>
      <c r="L239" s="2246"/>
      <c r="M239" s="2163"/>
      <c r="N239" s="2246"/>
      <c r="O239" s="2163"/>
      <c r="P239" s="2246"/>
      <c r="Q239" s="2163"/>
      <c r="R239" s="2246"/>
      <c r="S239" s="2163"/>
      <c r="T239" s="2246"/>
      <c r="U239" s="2163"/>
      <c r="V239" s="2001"/>
      <c r="W239" s="2247"/>
      <c r="X239" s="2245"/>
      <c r="Y239" s="2245"/>
      <c r="Z239" s="2245"/>
      <c r="AA239" s="2163">
        <v>0</v>
      </c>
      <c r="AB239" s="2244">
        <v>0</v>
      </c>
      <c r="AC239" s="2244">
        <v>0</v>
      </c>
      <c r="AD239" s="2244">
        <v>0</v>
      </c>
      <c r="AE239" s="2246"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684" t="s">
        <v>87</v>
      </c>
      <c r="B240" s="2361" t="s">
        <v>242</v>
      </c>
      <c r="C240" s="2361"/>
      <c r="D240" s="445">
        <f t="shared" si="121"/>
        <v>19</v>
      </c>
      <c r="E240" s="446">
        <f>SUM(G240+I240+K240+M240+O240+Q240+S240+U240)</f>
        <v>8</v>
      </c>
      <c r="F240" s="447">
        <f t="shared" si="140"/>
        <v>11</v>
      </c>
      <c r="G240" s="448"/>
      <c r="H240" s="449"/>
      <c r="I240" s="450"/>
      <c r="J240" s="449"/>
      <c r="K240" s="450"/>
      <c r="L240" s="449"/>
      <c r="M240" s="450"/>
      <c r="N240" s="449"/>
      <c r="O240" s="450">
        <v>1</v>
      </c>
      <c r="P240" s="449">
        <v>1</v>
      </c>
      <c r="Q240" s="450"/>
      <c r="R240" s="449"/>
      <c r="S240" s="450">
        <v>7</v>
      </c>
      <c r="T240" s="449">
        <v>5</v>
      </c>
      <c r="U240" s="450"/>
      <c r="V240" s="451">
        <v>5</v>
      </c>
      <c r="W240" s="452">
        <v>0</v>
      </c>
      <c r="X240" s="453"/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61</v>
      </c>
      <c r="E241" s="455">
        <f t="shared" si="140"/>
        <v>18</v>
      </c>
      <c r="F241" s="456">
        <f t="shared" si="140"/>
        <v>43</v>
      </c>
      <c r="G241" s="457"/>
      <c r="H241" s="458"/>
      <c r="I241" s="459"/>
      <c r="J241" s="458"/>
      <c r="K241" s="459"/>
      <c r="L241" s="458"/>
      <c r="M241" s="459"/>
      <c r="N241" s="458"/>
      <c r="O241" s="459">
        <v>5</v>
      </c>
      <c r="P241" s="458">
        <v>2</v>
      </c>
      <c r="Q241" s="459">
        <v>1</v>
      </c>
      <c r="R241" s="458">
        <v>4</v>
      </c>
      <c r="S241" s="459">
        <v>9</v>
      </c>
      <c r="T241" s="458">
        <v>32</v>
      </c>
      <c r="U241" s="459">
        <v>3</v>
      </c>
      <c r="V241" s="460">
        <v>5</v>
      </c>
      <c r="W241" s="461">
        <v>0</v>
      </c>
      <c r="X241" s="462"/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19</v>
      </c>
      <c r="E242" s="455">
        <f t="shared" si="140"/>
        <v>8</v>
      </c>
      <c r="F242" s="456">
        <f t="shared" si="140"/>
        <v>11</v>
      </c>
      <c r="G242" s="457"/>
      <c r="H242" s="458"/>
      <c r="I242" s="459"/>
      <c r="J242" s="458"/>
      <c r="K242" s="459"/>
      <c r="L242" s="458"/>
      <c r="M242" s="459"/>
      <c r="N242" s="458"/>
      <c r="O242" s="459">
        <v>1</v>
      </c>
      <c r="P242" s="458">
        <v>1</v>
      </c>
      <c r="Q242" s="459"/>
      <c r="R242" s="458"/>
      <c r="S242" s="459">
        <v>7</v>
      </c>
      <c r="T242" s="458">
        <v>5</v>
      </c>
      <c r="U242" s="459"/>
      <c r="V242" s="460">
        <v>5</v>
      </c>
      <c r="W242" s="461">
        <v>0</v>
      </c>
      <c r="X242" s="462"/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25</v>
      </c>
      <c r="E243" s="455">
        <f t="shared" si="140"/>
        <v>10</v>
      </c>
      <c r="F243" s="456">
        <f t="shared" si="140"/>
        <v>15</v>
      </c>
      <c r="G243" s="464"/>
      <c r="H243" s="465"/>
      <c r="I243" s="466"/>
      <c r="J243" s="465"/>
      <c r="K243" s="466"/>
      <c r="L243" s="465"/>
      <c r="M243" s="466"/>
      <c r="N243" s="465"/>
      <c r="O243" s="466">
        <v>1</v>
      </c>
      <c r="P243" s="465"/>
      <c r="Q243" s="466">
        <v>1</v>
      </c>
      <c r="R243" s="465">
        <v>2</v>
      </c>
      <c r="S243" s="466">
        <v>6</v>
      </c>
      <c r="T243" s="465">
        <v>9</v>
      </c>
      <c r="U243" s="466">
        <v>2</v>
      </c>
      <c r="V243" s="467">
        <v>4</v>
      </c>
      <c r="W243" s="468">
        <v>0</v>
      </c>
      <c r="X243" s="469"/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685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/>
      <c r="Y244" s="474"/>
      <c r="Z244" s="474"/>
      <c r="AA244" s="2163">
        <v>0</v>
      </c>
      <c r="AB244" s="2244">
        <v>0</v>
      </c>
      <c r="AC244" s="2244">
        <v>0</v>
      </c>
      <c r="AD244" s="2244">
        <v>0</v>
      </c>
      <c r="AE244" s="2246"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684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988">
        <f t="shared" si="140"/>
        <v>0</v>
      </c>
      <c r="G245" s="493"/>
      <c r="H245" s="494"/>
      <c r="I245" s="1989"/>
      <c r="J245" s="494"/>
      <c r="K245" s="1989"/>
      <c r="L245" s="494"/>
      <c r="M245" s="496"/>
      <c r="N245" s="497"/>
      <c r="O245" s="496"/>
      <c r="P245" s="497"/>
      <c r="Q245" s="1984"/>
      <c r="R245" s="432"/>
      <c r="S245" s="1984"/>
      <c r="T245" s="432"/>
      <c r="U245" s="1984"/>
      <c r="V245" s="1985"/>
      <c r="W245" s="433">
        <v>0</v>
      </c>
      <c r="X245" s="434"/>
      <c r="Y245" s="434"/>
      <c r="Z245" s="453"/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2250">
        <f t="shared" si="140"/>
        <v>0</v>
      </c>
      <c r="F246" s="2251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>
        <v>0</v>
      </c>
      <c r="X246" s="462"/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2250">
        <f t="shared" si="140"/>
        <v>0</v>
      </c>
      <c r="F247" s="2251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>
        <v>0</v>
      </c>
      <c r="X247" s="462"/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2250">
        <f t="shared" si="140"/>
        <v>0</v>
      </c>
      <c r="F248" s="2251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>
        <v>0</v>
      </c>
      <c r="X248" s="462"/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685"/>
      <c r="B249" s="2710" t="s">
        <v>246</v>
      </c>
      <c r="C249" s="2710"/>
      <c r="D249" s="471">
        <f t="shared" si="145"/>
        <v>0</v>
      </c>
      <c r="E249" s="2252">
        <f t="shared" si="140"/>
        <v>0</v>
      </c>
      <c r="F249" s="2253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2165">
        <v>0</v>
      </c>
      <c r="X249" s="2244"/>
      <c r="Y249" s="2245"/>
      <c r="Z249" s="2245"/>
      <c r="AA249" s="2163">
        <v>0</v>
      </c>
      <c r="AB249" s="2244">
        <v>0</v>
      </c>
      <c r="AC249" s="2244">
        <v>0</v>
      </c>
      <c r="AD249" s="2244">
        <v>0</v>
      </c>
      <c r="AE249" s="2246"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684" t="s">
        <v>253</v>
      </c>
      <c r="B250" s="2361" t="s">
        <v>242</v>
      </c>
      <c r="C250" s="2361"/>
      <c r="D250" s="445">
        <f t="shared" si="145"/>
        <v>12</v>
      </c>
      <c r="E250" s="2254">
        <f t="shared" si="140"/>
        <v>3</v>
      </c>
      <c r="F250" s="2255">
        <f t="shared" si="140"/>
        <v>9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>
        <v>3</v>
      </c>
      <c r="T250" s="449">
        <v>8</v>
      </c>
      <c r="U250" s="450"/>
      <c r="V250" s="451">
        <v>1</v>
      </c>
      <c r="W250" s="452">
        <v>0</v>
      </c>
      <c r="X250" s="453"/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28</v>
      </c>
      <c r="E251" s="2250">
        <f t="shared" si="140"/>
        <v>11</v>
      </c>
      <c r="F251" s="2251">
        <f t="shared" si="140"/>
        <v>17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2</v>
      </c>
      <c r="T251" s="458">
        <v>14</v>
      </c>
      <c r="U251" s="459">
        <v>9</v>
      </c>
      <c r="V251" s="460">
        <v>3</v>
      </c>
      <c r="W251" s="461">
        <v>2</v>
      </c>
      <c r="X251" s="462"/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13</v>
      </c>
      <c r="E252" s="2250">
        <f t="shared" si="140"/>
        <v>3</v>
      </c>
      <c r="F252" s="2251">
        <f t="shared" si="140"/>
        <v>10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>
        <v>3</v>
      </c>
      <c r="T252" s="458">
        <v>9</v>
      </c>
      <c r="U252" s="459"/>
      <c r="V252" s="460">
        <v>1</v>
      </c>
      <c r="W252" s="461">
        <v>0</v>
      </c>
      <c r="X252" s="462">
        <v>1</v>
      </c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6</v>
      </c>
      <c r="E253" s="2250">
        <f t="shared" si="140"/>
        <v>2</v>
      </c>
      <c r="F253" s="2251">
        <f t="shared" si="140"/>
        <v>4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>
        <v>2</v>
      </c>
      <c r="T253" s="465">
        <v>4</v>
      </c>
      <c r="U253" s="466"/>
      <c r="V253" s="467"/>
      <c r="W253" s="461">
        <v>2</v>
      </c>
      <c r="X253" s="462"/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685"/>
      <c r="B254" s="2710" t="s">
        <v>246</v>
      </c>
      <c r="C254" s="2710"/>
      <c r="D254" s="471">
        <f t="shared" si="145"/>
        <v>1</v>
      </c>
      <c r="E254" s="2252">
        <f t="shared" si="140"/>
        <v>0</v>
      </c>
      <c r="F254" s="2253">
        <f t="shared" si="140"/>
        <v>1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>
        <v>1</v>
      </c>
      <c r="U254" s="440"/>
      <c r="V254" s="441"/>
      <c r="W254" s="2165">
        <v>0</v>
      </c>
      <c r="X254" s="2244"/>
      <c r="Y254" s="2245"/>
      <c r="Z254" s="2245"/>
      <c r="AA254" s="2163">
        <v>0</v>
      </c>
      <c r="AB254" s="2244">
        <v>0</v>
      </c>
      <c r="AC254" s="2244">
        <v>0</v>
      </c>
      <c r="AD254" s="2244">
        <v>0</v>
      </c>
      <c r="AE254" s="2246">
        <v>0</v>
      </c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711" t="s">
        <v>254</v>
      </c>
      <c r="B255" s="2361" t="s">
        <v>242</v>
      </c>
      <c r="C255" s="2361"/>
      <c r="D255" s="445">
        <f t="shared" si="145"/>
        <v>0</v>
      </c>
      <c r="E255" s="2254">
        <f t="shared" si="140"/>
        <v>0</v>
      </c>
      <c r="F255" s="2255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>
        <v>0</v>
      </c>
      <c r="X255" s="453"/>
      <c r="Y255" s="453"/>
      <c r="Z255" s="453"/>
      <c r="AA255" s="450">
        <v>0</v>
      </c>
      <c r="AB255" s="453">
        <v>0</v>
      </c>
      <c r="AC255" s="453">
        <v>0</v>
      </c>
      <c r="AD255" s="453">
        <v>0</v>
      </c>
      <c r="AE255" s="449">
        <v>0</v>
      </c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2250">
        <f t="shared" si="140"/>
        <v>0</v>
      </c>
      <c r="F256" s="2251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>
        <v>0</v>
      </c>
      <c r="X256" s="462"/>
      <c r="Y256" s="463"/>
      <c r="Z256" s="463"/>
      <c r="AA256" s="459">
        <v>0</v>
      </c>
      <c r="AB256" s="462">
        <v>0</v>
      </c>
      <c r="AC256" s="462">
        <v>0</v>
      </c>
      <c r="AD256" s="462">
        <v>0</v>
      </c>
      <c r="AE256" s="458">
        <v>0</v>
      </c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2250">
        <f t="shared" si="140"/>
        <v>0</v>
      </c>
      <c r="F257" s="2251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>
        <v>0</v>
      </c>
      <c r="X257" s="462"/>
      <c r="Y257" s="463"/>
      <c r="Z257" s="463"/>
      <c r="AA257" s="459">
        <v>0</v>
      </c>
      <c r="AB257" s="462">
        <v>0</v>
      </c>
      <c r="AC257" s="462">
        <v>0</v>
      </c>
      <c r="AD257" s="462">
        <v>0</v>
      </c>
      <c r="AE257" s="458">
        <v>0</v>
      </c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2256">
        <f t="shared" si="140"/>
        <v>0</v>
      </c>
      <c r="F258" s="2257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>
        <v>0</v>
      </c>
      <c r="X258" s="462"/>
      <c r="Y258" s="463"/>
      <c r="Z258" s="463"/>
      <c r="AA258" s="459">
        <v>0</v>
      </c>
      <c r="AB258" s="462">
        <v>0</v>
      </c>
      <c r="AC258" s="462">
        <v>0</v>
      </c>
      <c r="AD258" s="462">
        <v>0</v>
      </c>
      <c r="AE258" s="458">
        <v>0</v>
      </c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712"/>
      <c r="B259" s="2710" t="s">
        <v>246</v>
      </c>
      <c r="C259" s="2710"/>
      <c r="D259" s="2159">
        <f t="shared" si="145"/>
        <v>0</v>
      </c>
      <c r="E259" s="2248">
        <f t="shared" si="140"/>
        <v>0</v>
      </c>
      <c r="F259" s="2160">
        <f t="shared" si="140"/>
        <v>0</v>
      </c>
      <c r="G259" s="2161"/>
      <c r="H259" s="2258"/>
      <c r="I259" s="2162"/>
      <c r="J259" s="2258"/>
      <c r="K259" s="2162"/>
      <c r="L259" s="2258"/>
      <c r="M259" s="2162"/>
      <c r="N259" s="2258"/>
      <c r="O259" s="2162"/>
      <c r="P259" s="2258"/>
      <c r="Q259" s="2163"/>
      <c r="R259" s="2246"/>
      <c r="S259" s="2163"/>
      <c r="T259" s="2246"/>
      <c r="U259" s="2163"/>
      <c r="V259" s="2001"/>
      <c r="W259" s="2165">
        <v>0</v>
      </c>
      <c r="X259" s="2244"/>
      <c r="Y259" s="2245"/>
      <c r="Z259" s="2245"/>
      <c r="AA259" s="2163">
        <v>0</v>
      </c>
      <c r="AB259" s="2244">
        <v>0</v>
      </c>
      <c r="AC259" s="2244">
        <v>0</v>
      </c>
      <c r="AD259" s="2244">
        <v>0</v>
      </c>
      <c r="AE259" s="2246">
        <v>0</v>
      </c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707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>
        <v>0</v>
      </c>
      <c r="X260" s="453"/>
      <c r="Y260" s="453"/>
      <c r="Z260" s="453"/>
      <c r="AA260" s="450">
        <v>0</v>
      </c>
      <c r="AB260" s="453">
        <v>0</v>
      </c>
      <c r="AC260" s="453">
        <v>0</v>
      </c>
      <c r="AD260" s="453">
        <v>0</v>
      </c>
      <c r="AE260" s="449">
        <v>0</v>
      </c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>
        <v>0</v>
      </c>
      <c r="X261" s="462"/>
      <c r="Y261" s="463"/>
      <c r="Z261" s="463"/>
      <c r="AA261" s="459">
        <v>0</v>
      </c>
      <c r="AB261" s="462">
        <v>0</v>
      </c>
      <c r="AC261" s="462">
        <v>0</v>
      </c>
      <c r="AD261" s="462">
        <v>0</v>
      </c>
      <c r="AE261" s="458">
        <v>0</v>
      </c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>
        <v>0</v>
      </c>
      <c r="X262" s="462"/>
      <c r="Y262" s="463"/>
      <c r="Z262" s="463"/>
      <c r="AA262" s="459">
        <v>0</v>
      </c>
      <c r="AB262" s="462">
        <v>0</v>
      </c>
      <c r="AC262" s="462">
        <v>0</v>
      </c>
      <c r="AD262" s="462">
        <v>0</v>
      </c>
      <c r="AE262" s="458">
        <v>0</v>
      </c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>
        <v>0</v>
      </c>
      <c r="X263" s="462"/>
      <c r="Y263" s="463"/>
      <c r="Z263" s="463"/>
      <c r="AA263" s="459">
        <v>0</v>
      </c>
      <c r="AB263" s="462">
        <v>0</v>
      </c>
      <c r="AC263" s="462">
        <v>0</v>
      </c>
      <c r="AD263" s="462">
        <v>0</v>
      </c>
      <c r="AE263" s="458">
        <v>0</v>
      </c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685"/>
      <c r="B264" s="2710" t="s">
        <v>246</v>
      </c>
      <c r="C264" s="2710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2165">
        <v>0</v>
      </c>
      <c r="X264" s="2244"/>
      <c r="Y264" s="2245"/>
      <c r="Z264" s="2245"/>
      <c r="AA264" s="2163">
        <v>0</v>
      </c>
      <c r="AB264" s="2244">
        <v>0</v>
      </c>
      <c r="AC264" s="2244">
        <v>0</v>
      </c>
      <c r="AD264" s="2244">
        <v>0</v>
      </c>
      <c r="AE264" s="2246">
        <v>0</v>
      </c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707" t="s">
        <v>89</v>
      </c>
      <c r="B265" s="2708" t="s">
        <v>242</v>
      </c>
      <c r="C265" s="2709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>
        <v>0</v>
      </c>
      <c r="X265" s="453"/>
      <c r="Y265" s="453"/>
      <c r="Z265" s="453"/>
      <c r="AA265" s="450">
        <v>0</v>
      </c>
      <c r="AB265" s="453">
        <v>0</v>
      </c>
      <c r="AC265" s="453">
        <v>0</v>
      </c>
      <c r="AD265" s="453">
        <v>0</v>
      </c>
      <c r="AE265" s="449">
        <v>0</v>
      </c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>
        <v>0</v>
      </c>
      <c r="X266" s="462"/>
      <c r="Y266" s="463"/>
      <c r="Z266" s="463"/>
      <c r="AA266" s="459">
        <v>0</v>
      </c>
      <c r="AB266" s="462">
        <v>0</v>
      </c>
      <c r="AC266" s="462">
        <v>0</v>
      </c>
      <c r="AD266" s="462">
        <v>0</v>
      </c>
      <c r="AE266" s="458">
        <v>0</v>
      </c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>
        <v>0</v>
      </c>
      <c r="X267" s="462"/>
      <c r="Y267" s="463"/>
      <c r="Z267" s="463"/>
      <c r="AA267" s="459">
        <v>0</v>
      </c>
      <c r="AB267" s="462">
        <v>0</v>
      </c>
      <c r="AC267" s="462">
        <v>0</v>
      </c>
      <c r="AD267" s="462">
        <v>0</v>
      </c>
      <c r="AE267" s="458">
        <v>0</v>
      </c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>
        <v>0</v>
      </c>
      <c r="X268" s="462"/>
      <c r="Y268" s="463"/>
      <c r="Z268" s="463"/>
      <c r="AA268" s="459">
        <v>0</v>
      </c>
      <c r="AB268" s="462">
        <v>0</v>
      </c>
      <c r="AC268" s="462">
        <v>0</v>
      </c>
      <c r="AD268" s="462">
        <v>0</v>
      </c>
      <c r="AE268" s="458">
        <v>0</v>
      </c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685"/>
      <c r="B269" s="2710" t="s">
        <v>246</v>
      </c>
      <c r="C269" s="2710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2165">
        <v>0</v>
      </c>
      <c r="X269" s="2244"/>
      <c r="Y269" s="2245"/>
      <c r="Z269" s="2245"/>
      <c r="AA269" s="2163">
        <v>0</v>
      </c>
      <c r="AB269" s="2244">
        <v>0</v>
      </c>
      <c r="AC269" s="2244">
        <v>0</v>
      </c>
      <c r="AD269" s="2244">
        <v>0</v>
      </c>
      <c r="AE269" s="2246">
        <v>0</v>
      </c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2259">
        <f t="shared" si="145"/>
        <v>0</v>
      </c>
      <c r="E270" s="2260">
        <f t="shared" si="140"/>
        <v>0</v>
      </c>
      <c r="F270" s="2261">
        <f t="shared" si="140"/>
        <v>0</v>
      </c>
      <c r="G270" s="2262"/>
      <c r="H270" s="2263"/>
      <c r="I270" s="2264"/>
      <c r="J270" s="2263"/>
      <c r="K270" s="2264"/>
      <c r="L270" s="2263"/>
      <c r="M270" s="2264"/>
      <c r="N270" s="2263"/>
      <c r="O270" s="2264"/>
      <c r="P270" s="2263"/>
      <c r="Q270" s="2264"/>
      <c r="R270" s="2263"/>
      <c r="S270" s="2264"/>
      <c r="T270" s="2263"/>
      <c r="U270" s="2264"/>
      <c r="V270" s="2265"/>
      <c r="W270" s="2266">
        <v>0</v>
      </c>
      <c r="X270" s="2267"/>
      <c r="Y270" s="2267"/>
      <c r="Z270" s="2268"/>
      <c r="AA270" s="1984">
        <v>0</v>
      </c>
      <c r="AB270" s="434">
        <v>0</v>
      </c>
      <c r="AC270" s="434">
        <v>0</v>
      </c>
      <c r="AD270" s="434">
        <v>0</v>
      </c>
      <c r="AE270" s="432">
        <v>0</v>
      </c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2269">
        <f t="shared" si="140"/>
        <v>0</v>
      </c>
      <c r="F271" s="2270">
        <f t="shared" si="140"/>
        <v>0</v>
      </c>
      <c r="G271" s="2271"/>
      <c r="H271" s="2272"/>
      <c r="I271" s="2273"/>
      <c r="J271" s="2272"/>
      <c r="K271" s="2273"/>
      <c r="L271" s="2272"/>
      <c r="M271" s="2273"/>
      <c r="N271" s="2272"/>
      <c r="O271" s="2273"/>
      <c r="P271" s="2272"/>
      <c r="Q271" s="2273"/>
      <c r="R271" s="2272"/>
      <c r="S271" s="2273"/>
      <c r="T271" s="2272"/>
      <c r="U271" s="2273"/>
      <c r="V271" s="2274"/>
      <c r="W271" s="2275">
        <v>0</v>
      </c>
      <c r="X271" s="2276"/>
      <c r="Y271" s="2277"/>
      <c r="Z271" s="723"/>
      <c r="AA271" s="459">
        <v>0</v>
      </c>
      <c r="AB271" s="462">
        <v>0</v>
      </c>
      <c r="AC271" s="462">
        <v>0</v>
      </c>
      <c r="AD271" s="462">
        <v>0</v>
      </c>
      <c r="AE271" s="458">
        <v>0</v>
      </c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2269">
        <f t="shared" si="140"/>
        <v>0</v>
      </c>
      <c r="F272" s="2270">
        <f t="shared" si="140"/>
        <v>0</v>
      </c>
      <c r="G272" s="2271"/>
      <c r="H272" s="2272"/>
      <c r="I272" s="2273"/>
      <c r="J272" s="2272"/>
      <c r="K272" s="2273"/>
      <c r="L272" s="2272"/>
      <c r="M272" s="2273"/>
      <c r="N272" s="2272"/>
      <c r="O272" s="2273"/>
      <c r="P272" s="2272"/>
      <c r="Q272" s="2273"/>
      <c r="R272" s="2272"/>
      <c r="S272" s="2273"/>
      <c r="T272" s="2272"/>
      <c r="U272" s="2273"/>
      <c r="V272" s="2274"/>
      <c r="W272" s="2275">
        <v>0</v>
      </c>
      <c r="X272" s="2276"/>
      <c r="Y272" s="2277"/>
      <c r="Z272" s="723"/>
      <c r="AA272" s="459">
        <v>0</v>
      </c>
      <c r="AB272" s="462">
        <v>0</v>
      </c>
      <c r="AC272" s="462">
        <v>0</v>
      </c>
      <c r="AD272" s="462">
        <v>0</v>
      </c>
      <c r="AE272" s="458">
        <v>0</v>
      </c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2269">
        <f t="shared" si="140"/>
        <v>0</v>
      </c>
      <c r="F273" s="2270">
        <f t="shared" si="140"/>
        <v>0</v>
      </c>
      <c r="G273" s="2278"/>
      <c r="H273" s="2279"/>
      <c r="I273" s="2280"/>
      <c r="J273" s="2279"/>
      <c r="K273" s="2280"/>
      <c r="L273" s="2279"/>
      <c r="M273" s="2280"/>
      <c r="N273" s="2279"/>
      <c r="O273" s="2280"/>
      <c r="P273" s="2279"/>
      <c r="Q273" s="2280"/>
      <c r="R273" s="2279"/>
      <c r="S273" s="2280"/>
      <c r="T273" s="2279"/>
      <c r="U273" s="2280"/>
      <c r="V273" s="2281"/>
      <c r="W273" s="2282">
        <v>0</v>
      </c>
      <c r="X273" s="2283"/>
      <c r="Y273" s="2277"/>
      <c r="Z273" s="723"/>
      <c r="AA273" s="2282">
        <v>0</v>
      </c>
      <c r="AB273" s="2283">
        <v>0</v>
      </c>
      <c r="AC273" s="2283">
        <v>0</v>
      </c>
      <c r="AD273" s="2283">
        <v>0</v>
      </c>
      <c r="AE273" s="2284">
        <v>0</v>
      </c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2285">
        <f t="shared" si="140"/>
        <v>0</v>
      </c>
      <c r="F274" s="2286">
        <f t="shared" si="140"/>
        <v>0</v>
      </c>
      <c r="G274" s="2287"/>
      <c r="H274" s="2288"/>
      <c r="I274" s="2289"/>
      <c r="J274" s="2288"/>
      <c r="K274" s="2289"/>
      <c r="L274" s="2288"/>
      <c r="M274" s="2289"/>
      <c r="N274" s="2288"/>
      <c r="O274" s="2289"/>
      <c r="P274" s="2288"/>
      <c r="Q274" s="2289"/>
      <c r="R274" s="2288"/>
      <c r="S274" s="2289"/>
      <c r="T274" s="2288"/>
      <c r="U274" s="2287"/>
      <c r="V274" s="2290"/>
      <c r="W274" s="539">
        <v>0</v>
      </c>
      <c r="X274" s="540"/>
      <c r="Y274" s="2291"/>
      <c r="Z274" s="542"/>
      <c r="AA274" s="539">
        <v>0</v>
      </c>
      <c r="AB274" s="540">
        <v>0</v>
      </c>
      <c r="AC274" s="540">
        <v>0</v>
      </c>
      <c r="AD274" s="540">
        <v>0</v>
      </c>
      <c r="AE274" s="543">
        <v>0</v>
      </c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109</v>
      </c>
      <c r="E275" s="544">
        <f t="shared" si="140"/>
        <v>40</v>
      </c>
      <c r="F275" s="545">
        <f t="shared" si="140"/>
        <v>69</v>
      </c>
      <c r="G275" s="445">
        <f>+G205+G210+G215+G220+G225+G230+G235+G240+G260+G265+G270</f>
        <v>4</v>
      </c>
      <c r="H275" s="545">
        <f t="shared" ref="H275:P278" si="156">+H205+H210+H215+H220+H225+H230+H235+H240+H260+H265+H270</f>
        <v>5</v>
      </c>
      <c r="I275" s="546">
        <f t="shared" si="156"/>
        <v>0</v>
      </c>
      <c r="J275" s="545">
        <f t="shared" si="156"/>
        <v>2</v>
      </c>
      <c r="K275" s="546">
        <f t="shared" si="156"/>
        <v>1</v>
      </c>
      <c r="L275" s="545">
        <f t="shared" si="156"/>
        <v>0</v>
      </c>
      <c r="M275" s="546">
        <f t="shared" si="156"/>
        <v>2</v>
      </c>
      <c r="N275" s="545">
        <f t="shared" si="156"/>
        <v>1</v>
      </c>
      <c r="O275" s="546">
        <f t="shared" si="156"/>
        <v>6</v>
      </c>
      <c r="P275" s="545">
        <f>+P205+P210+P215+P220+P225+P230+P235+P240+P260+P265+P270</f>
        <v>5</v>
      </c>
      <c r="Q275" s="445">
        <f t="shared" ref="Q275:V278" si="157">+Q205+Q210+Q215+Q220+Q225+Q230+Q235+Q240+Q245+Q250+Q255+Q260+Q265+Q270</f>
        <v>6</v>
      </c>
      <c r="R275" s="547">
        <f t="shared" si="157"/>
        <v>6</v>
      </c>
      <c r="S275" s="445">
        <f t="shared" si="157"/>
        <v>20</v>
      </c>
      <c r="T275" s="547">
        <f t="shared" si="157"/>
        <v>41</v>
      </c>
      <c r="U275" s="445">
        <f t="shared" si="157"/>
        <v>1</v>
      </c>
      <c r="V275" s="548">
        <f t="shared" si="157"/>
        <v>9</v>
      </c>
      <c r="W275" s="546">
        <f>+W205+W210+W215+W220+W225+W240+W245+W250+W255+W260+W265+W270</f>
        <v>0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457</v>
      </c>
      <c r="E276" s="549">
        <f t="shared" si="140"/>
        <v>192</v>
      </c>
      <c r="F276" s="550">
        <f t="shared" si="140"/>
        <v>265</v>
      </c>
      <c r="G276" s="454">
        <f>+G206+G211+G216+G221+G226+G231+G236+G241+G261+G266+G271</f>
        <v>14</v>
      </c>
      <c r="H276" s="550">
        <f t="shared" si="156"/>
        <v>11</v>
      </c>
      <c r="I276" s="551">
        <f t="shared" si="156"/>
        <v>5</v>
      </c>
      <c r="J276" s="550">
        <f t="shared" si="156"/>
        <v>5</v>
      </c>
      <c r="K276" s="551">
        <f t="shared" si="156"/>
        <v>1</v>
      </c>
      <c r="L276" s="550">
        <f t="shared" si="156"/>
        <v>6</v>
      </c>
      <c r="M276" s="551">
        <f t="shared" si="156"/>
        <v>9</v>
      </c>
      <c r="N276" s="550">
        <f t="shared" si="156"/>
        <v>3</v>
      </c>
      <c r="O276" s="551">
        <f t="shared" si="156"/>
        <v>44</v>
      </c>
      <c r="P276" s="550">
        <f t="shared" si="156"/>
        <v>38</v>
      </c>
      <c r="Q276" s="454">
        <f t="shared" si="157"/>
        <v>65</v>
      </c>
      <c r="R276" s="552">
        <f t="shared" si="157"/>
        <v>81</v>
      </c>
      <c r="S276" s="454">
        <f t="shared" si="157"/>
        <v>39</v>
      </c>
      <c r="T276" s="552">
        <f t="shared" si="157"/>
        <v>109</v>
      </c>
      <c r="U276" s="454">
        <f t="shared" si="157"/>
        <v>15</v>
      </c>
      <c r="V276" s="553">
        <f t="shared" si="157"/>
        <v>12</v>
      </c>
      <c r="W276" s="551">
        <f>+W206+W211+W216+W221+W226+W241+W246+W251+W256+W261+W266+W271</f>
        <v>4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103</v>
      </c>
      <c r="E277" s="549">
        <f t="shared" si="140"/>
        <v>35</v>
      </c>
      <c r="F277" s="550">
        <f t="shared" si="140"/>
        <v>68</v>
      </c>
      <c r="G277" s="454">
        <f>+G207+G212+G217+G222+G227+G232+G237+G242+G262+G267+G272</f>
        <v>4</v>
      </c>
      <c r="H277" s="550">
        <f t="shared" si="156"/>
        <v>5</v>
      </c>
      <c r="I277" s="551">
        <f t="shared" si="156"/>
        <v>0</v>
      </c>
      <c r="J277" s="550">
        <f t="shared" si="156"/>
        <v>2</v>
      </c>
      <c r="K277" s="551">
        <f t="shared" si="156"/>
        <v>1</v>
      </c>
      <c r="L277" s="550">
        <f t="shared" si="156"/>
        <v>0</v>
      </c>
      <c r="M277" s="551">
        <f t="shared" si="156"/>
        <v>1</v>
      </c>
      <c r="N277" s="550">
        <f t="shared" si="156"/>
        <v>0</v>
      </c>
      <c r="O277" s="551">
        <f t="shared" si="156"/>
        <v>6</v>
      </c>
      <c r="P277" s="550">
        <f t="shared" si="156"/>
        <v>4</v>
      </c>
      <c r="Q277" s="454">
        <f t="shared" si="157"/>
        <v>4</v>
      </c>
      <c r="R277" s="552">
        <f t="shared" si="157"/>
        <v>4</v>
      </c>
      <c r="S277" s="454">
        <f t="shared" si="157"/>
        <v>18</v>
      </c>
      <c r="T277" s="552">
        <f t="shared" si="157"/>
        <v>43</v>
      </c>
      <c r="U277" s="454">
        <f t="shared" si="157"/>
        <v>1</v>
      </c>
      <c r="V277" s="553">
        <f t="shared" si="157"/>
        <v>10</v>
      </c>
      <c r="W277" s="551">
        <f>+W207+W212+W217+W222+W227+W242+W247+W252+W257+W262+W267+W272</f>
        <v>0</v>
      </c>
      <c r="X277" s="549">
        <f>+X207+X212+X217+X227+X242+X247+X252+X257+X262+X267+X272</f>
        <v>1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103</v>
      </c>
      <c r="E278" s="549">
        <f t="shared" si="140"/>
        <v>40</v>
      </c>
      <c r="F278" s="550">
        <f t="shared" si="140"/>
        <v>63</v>
      </c>
      <c r="G278" s="454">
        <f>+G208+G213+G218+G223+G228+G233+G238+G243+G263+G268+G273</f>
        <v>5</v>
      </c>
      <c r="H278" s="550">
        <f t="shared" si="156"/>
        <v>4</v>
      </c>
      <c r="I278" s="551">
        <f t="shared" si="156"/>
        <v>0</v>
      </c>
      <c r="J278" s="550">
        <f t="shared" si="156"/>
        <v>1</v>
      </c>
      <c r="K278" s="551">
        <f t="shared" si="156"/>
        <v>1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6</v>
      </c>
      <c r="P278" s="550">
        <f t="shared" si="156"/>
        <v>3</v>
      </c>
      <c r="Q278" s="454">
        <f t="shared" si="157"/>
        <v>9</v>
      </c>
      <c r="R278" s="552">
        <f t="shared" si="157"/>
        <v>8</v>
      </c>
      <c r="S278" s="454">
        <f t="shared" si="157"/>
        <v>15</v>
      </c>
      <c r="T278" s="552">
        <f t="shared" si="157"/>
        <v>41</v>
      </c>
      <c r="U278" s="454">
        <f t="shared" si="157"/>
        <v>4</v>
      </c>
      <c r="V278" s="553">
        <f t="shared" si="157"/>
        <v>6</v>
      </c>
      <c r="W278" s="551">
        <f>+W208+W213+W218+W223+W228+W243+W248+W253+W258+W263+W268+W273</f>
        <v>3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706"/>
      <c r="B279" s="2365" t="s">
        <v>246</v>
      </c>
      <c r="C279" s="2365"/>
      <c r="D279" s="471">
        <f>SUM(E279+F279)</f>
        <v>1</v>
      </c>
      <c r="E279" s="556">
        <f t="shared" si="140"/>
        <v>0</v>
      </c>
      <c r="F279" s="557">
        <f t="shared" si="140"/>
        <v>1</v>
      </c>
      <c r="G279" s="2190">
        <f>SUM(G209+G214+G219+G224+G229+G234+G239+G244+G264+G269+G274)</f>
        <v>0</v>
      </c>
      <c r="H279" s="2292">
        <f t="shared" ref="H279:P279" si="159">SUM(H209+H214+H219+H224+H229+H234+H239+H244+H264+H269+H274)</f>
        <v>0</v>
      </c>
      <c r="I279" s="2190">
        <f t="shared" si="159"/>
        <v>0</v>
      </c>
      <c r="J279" s="2292">
        <f t="shared" si="159"/>
        <v>0</v>
      </c>
      <c r="K279" s="2190">
        <f t="shared" si="159"/>
        <v>0</v>
      </c>
      <c r="L279" s="2292">
        <f t="shared" si="159"/>
        <v>0</v>
      </c>
      <c r="M279" s="2190">
        <f t="shared" si="159"/>
        <v>0</v>
      </c>
      <c r="N279" s="2292">
        <f>SUM(N209+N214+N219+N224+N229+N234+N239+N244+N264+N269+N274)</f>
        <v>0</v>
      </c>
      <c r="O279" s="2190">
        <f t="shared" si="159"/>
        <v>0</v>
      </c>
      <c r="P279" s="2292">
        <f t="shared" si="159"/>
        <v>0</v>
      </c>
      <c r="Q279" s="2159">
        <f t="shared" ref="Q279:V279" si="160">SUM(Q209+Q214+Q219+Q224+Q229+Q234+Q239+Q244+Q249+Q254+Q259+Q264+Q269+Q274)</f>
        <v>0</v>
      </c>
      <c r="R279" s="1237">
        <f t="shared" si="160"/>
        <v>0</v>
      </c>
      <c r="S279" s="2159">
        <f t="shared" si="160"/>
        <v>0</v>
      </c>
      <c r="T279" s="1237">
        <f t="shared" si="160"/>
        <v>1</v>
      </c>
      <c r="U279" s="2159">
        <f t="shared" si="160"/>
        <v>0</v>
      </c>
      <c r="V279" s="2293">
        <f t="shared" si="160"/>
        <v>0</v>
      </c>
      <c r="W279" s="2190">
        <f>SUM(W209+W213+W218+W228+W243+W248+W253+W263+W268+W274)</f>
        <v>3</v>
      </c>
      <c r="X279" s="2294">
        <f>SUM(X209+X213+X218+X228+X243+X248+X253+X263+X268+X274)</f>
        <v>0</v>
      </c>
      <c r="Y279" s="2191"/>
      <c r="Z279" s="2295"/>
      <c r="AA279" s="2190">
        <f t="shared" ref="AA279:AE279" si="161">SUM(AA209+AA214+AA219+AA224+AA229+AA234+AA239+AA244+AA249+AA254+AA259+AA264+AA269+AA274)</f>
        <v>0</v>
      </c>
      <c r="AB279" s="2294">
        <f t="shared" si="161"/>
        <v>0</v>
      </c>
      <c r="AC279" s="2190">
        <f t="shared" si="161"/>
        <v>0</v>
      </c>
      <c r="AD279" s="2190">
        <f t="shared" si="161"/>
        <v>0</v>
      </c>
      <c r="AE279" s="2292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695" t="s">
        <v>31</v>
      </c>
      <c r="B281" s="2340"/>
      <c r="C281" s="2341"/>
      <c r="D281" s="2699" t="s">
        <v>4</v>
      </c>
      <c r="E281" s="2349"/>
      <c r="F281" s="2350"/>
      <c r="G281" s="2686" t="s">
        <v>56</v>
      </c>
      <c r="H281" s="2703"/>
      <c r="I281" s="2703"/>
      <c r="J281" s="2703"/>
      <c r="K281" s="2703"/>
      <c r="L281" s="2703"/>
      <c r="M281" s="2703"/>
      <c r="N281" s="2704"/>
      <c r="O281" s="2356" t="s">
        <v>6</v>
      </c>
      <c r="P281" s="2684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700"/>
      <c r="E282" s="2701"/>
      <c r="F282" s="2702"/>
      <c r="G282" s="2684" t="s">
        <v>222</v>
      </c>
      <c r="H282" s="2684" t="s">
        <v>17</v>
      </c>
      <c r="I282" s="2684" t="s">
        <v>234</v>
      </c>
      <c r="J282" s="2684" t="s">
        <v>57</v>
      </c>
      <c r="K282" s="2684" t="s">
        <v>235</v>
      </c>
      <c r="L282" s="2684" t="s">
        <v>256</v>
      </c>
      <c r="M282" s="2684" t="s">
        <v>21</v>
      </c>
      <c r="N282" s="2690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696"/>
      <c r="B283" s="2697"/>
      <c r="C283" s="2698"/>
      <c r="D283" s="1242" t="s">
        <v>23</v>
      </c>
      <c r="E283" s="1242" t="s">
        <v>24</v>
      </c>
      <c r="F283" s="2192" t="s">
        <v>25</v>
      </c>
      <c r="G283" s="2685"/>
      <c r="H283" s="2685"/>
      <c r="I283" s="2685"/>
      <c r="J283" s="2685"/>
      <c r="K283" s="2685"/>
      <c r="L283" s="2685"/>
      <c r="M283" s="2685"/>
      <c r="N283" s="2691"/>
      <c r="O283" s="2705"/>
      <c r="P283" s="2685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692" t="s">
        <v>38</v>
      </c>
      <c r="B284" s="2693"/>
      <c r="C284" s="2694"/>
      <c r="D284" s="2297">
        <f>SUM(G284:N284)</f>
        <v>0</v>
      </c>
      <c r="E284" s="2298"/>
      <c r="F284" s="2298"/>
      <c r="G284" s="98"/>
      <c r="H284" s="98"/>
      <c r="I284" s="98"/>
      <c r="J284" s="98"/>
      <c r="K284" s="98"/>
      <c r="L284" s="98"/>
      <c r="M284" s="98"/>
      <c r="N284" s="2193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2041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684" t="s">
        <v>238</v>
      </c>
      <c r="B290" s="2684" t="s">
        <v>262</v>
      </c>
      <c r="C290" s="2684" t="s">
        <v>263</v>
      </c>
      <c r="D290" s="2684" t="s">
        <v>264</v>
      </c>
      <c r="E290" s="2684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685"/>
      <c r="B293" s="2685"/>
      <c r="C293" s="2685"/>
      <c r="D293" s="2685"/>
      <c r="E293" s="2685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2299" t="s">
        <v>266</v>
      </c>
      <c r="B294" s="2300"/>
      <c r="C294" s="2301"/>
      <c r="D294" s="2302">
        <f>SUM(D295:D297)</f>
        <v>0</v>
      </c>
      <c r="E294" s="2302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2303" t="s">
        <v>267</v>
      </c>
      <c r="B295" s="2304"/>
      <c r="C295" s="2305"/>
      <c r="D295" s="2306"/>
      <c r="E295" s="2298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686" t="s">
        <v>271</v>
      </c>
      <c r="B299" s="2687"/>
      <c r="C299" s="2307" t="s">
        <v>272</v>
      </c>
      <c r="D299" s="2307" t="s">
        <v>273</v>
      </c>
      <c r="E299" s="2307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688" t="s">
        <v>80</v>
      </c>
      <c r="B300" s="2689"/>
      <c r="C300" s="2298"/>
      <c r="D300" s="2298"/>
      <c r="E300" s="2298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1377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",[5]NOMBRE!B2," - ","( ",[5]NOMBRE!C2,[5]NOMBRE!D2,[5]NOMBRE!E2,[5]NOMBRE!F2,[5]NOMBRE!G2,"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",[5]NOMBRE!B3," - ","( ",[5]NOMBRE!C3,[5]NOMBRE!D3,[5]NOMBRE!E3,[5]NOMBRE!F3,[5]NOMBRE!G3,[5]NOMBRE!H3,"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",[5]NOMBRE!B6," - ","( ",[5]NOMBRE!C6,[5]NOMBRE!D6," )")</f>
        <v>MES: ABRIL - ( 04 )</v>
      </c>
      <c r="BU4" s="3"/>
      <c r="BV4" s="3"/>
      <c r="BW4" s="3"/>
    </row>
    <row r="5" spans="1:98" ht="16.350000000000001" customHeight="1" x14ac:dyDescent="0.2">
      <c r="A5" s="1" t="str">
        <f>CONCATENATE("AÑO: ",[5]NOMBRE!B7)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798" t="s">
        <v>4</v>
      </c>
      <c r="E9" s="2426"/>
      <c r="F9" s="2356"/>
      <c r="G9" s="2718" t="s">
        <v>5</v>
      </c>
      <c r="H9" s="2703"/>
      <c r="I9" s="2703"/>
      <c r="J9" s="2703"/>
      <c r="K9" s="2703"/>
      <c r="L9" s="2703"/>
      <c r="M9" s="2703"/>
      <c r="N9" s="2703"/>
      <c r="O9" s="2703"/>
      <c r="P9" s="2703"/>
      <c r="Q9" s="2703"/>
      <c r="R9" s="2703"/>
      <c r="S9" s="2703"/>
      <c r="T9" s="2703"/>
      <c r="U9" s="2703"/>
      <c r="V9" s="2703"/>
      <c r="W9" s="2703"/>
      <c r="X9" s="2703"/>
      <c r="Y9" s="2703"/>
      <c r="Z9" s="2703"/>
      <c r="AA9" s="2703"/>
      <c r="AB9" s="2703"/>
      <c r="AC9" s="2703"/>
      <c r="AD9" s="2704"/>
      <c r="AE9" s="2356" t="s">
        <v>6</v>
      </c>
      <c r="AF9" s="2777" t="s">
        <v>7</v>
      </c>
      <c r="AG9" s="2777" t="s">
        <v>8</v>
      </c>
      <c r="AH9" s="2777" t="s">
        <v>9</v>
      </c>
      <c r="AI9" s="2777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799"/>
      <c r="E10" s="2739"/>
      <c r="F10" s="2705"/>
      <c r="G10" s="2742" t="s">
        <v>11</v>
      </c>
      <c r="H10" s="2743"/>
      <c r="I10" s="2718" t="s">
        <v>12</v>
      </c>
      <c r="J10" s="2719"/>
      <c r="K10" s="2703" t="s">
        <v>13</v>
      </c>
      <c r="L10" s="2719"/>
      <c r="M10" s="2718" t="s">
        <v>14</v>
      </c>
      <c r="N10" s="2719"/>
      <c r="O10" s="2718" t="s">
        <v>15</v>
      </c>
      <c r="P10" s="2719"/>
      <c r="Q10" s="2718" t="s">
        <v>16</v>
      </c>
      <c r="R10" s="2719"/>
      <c r="S10" s="2718" t="s">
        <v>17</v>
      </c>
      <c r="T10" s="2719"/>
      <c r="U10" s="2745" t="s">
        <v>18</v>
      </c>
      <c r="V10" s="2721"/>
      <c r="W10" s="2745" t="s">
        <v>19</v>
      </c>
      <c r="X10" s="2721"/>
      <c r="Y10" s="2745" t="s">
        <v>20</v>
      </c>
      <c r="Z10" s="2721"/>
      <c r="AA10" s="2745" t="s">
        <v>21</v>
      </c>
      <c r="AB10" s="2721"/>
      <c r="AC10" s="2745" t="s">
        <v>22</v>
      </c>
      <c r="AD10" s="2730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2048" t="s">
        <v>23</v>
      </c>
      <c r="E11" s="2049" t="s">
        <v>24</v>
      </c>
      <c r="F11" s="2050" t="s">
        <v>25</v>
      </c>
      <c r="G11" s="2051" t="s">
        <v>24</v>
      </c>
      <c r="H11" s="2050" t="s">
        <v>25</v>
      </c>
      <c r="I11" s="2051" t="s">
        <v>24</v>
      </c>
      <c r="J11" s="2050" t="s">
        <v>25</v>
      </c>
      <c r="K11" s="2051" t="s">
        <v>24</v>
      </c>
      <c r="L11" s="2050" t="s">
        <v>25</v>
      </c>
      <c r="M11" s="2051" t="s">
        <v>24</v>
      </c>
      <c r="N11" s="2050" t="s">
        <v>25</v>
      </c>
      <c r="O11" s="2051" t="s">
        <v>24</v>
      </c>
      <c r="P11" s="2050" t="s">
        <v>25</v>
      </c>
      <c r="Q11" s="2051" t="s">
        <v>24</v>
      </c>
      <c r="R11" s="2050" t="s">
        <v>25</v>
      </c>
      <c r="S11" s="2051" t="s">
        <v>24</v>
      </c>
      <c r="T11" s="2050" t="s">
        <v>25</v>
      </c>
      <c r="U11" s="2051" t="s">
        <v>24</v>
      </c>
      <c r="V11" s="2050" t="s">
        <v>25</v>
      </c>
      <c r="W11" s="2051" t="s">
        <v>24</v>
      </c>
      <c r="X11" s="2050" t="s">
        <v>25</v>
      </c>
      <c r="Y11" s="2051" t="s">
        <v>24</v>
      </c>
      <c r="Z11" s="2050" t="s">
        <v>25</v>
      </c>
      <c r="AA11" s="2051" t="s">
        <v>24</v>
      </c>
      <c r="AB11" s="2050" t="s">
        <v>25</v>
      </c>
      <c r="AC11" s="2051" t="s">
        <v>24</v>
      </c>
      <c r="AD11" s="2052" t="s">
        <v>25</v>
      </c>
      <c r="AE11" s="2705"/>
      <c r="AF11" s="2782"/>
      <c r="AG11" s="2782"/>
      <c r="AH11" s="2782"/>
      <c r="AI11" s="2782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728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728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728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2053">
        <f>SUM(E15+F15)</f>
        <v>0</v>
      </c>
      <c r="E15" s="1056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2054"/>
      <c r="H16" s="2054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800" t="s">
        <v>31</v>
      </c>
      <c r="B17" s="2340"/>
      <c r="C17" s="2341"/>
      <c r="D17" s="2784" t="s">
        <v>32</v>
      </c>
      <c r="E17" s="2703"/>
      <c r="F17" s="2785"/>
      <c r="G17" s="2509" t="s">
        <v>11</v>
      </c>
      <c r="H17" s="2510"/>
      <c r="I17" s="2784" t="s">
        <v>12</v>
      </c>
      <c r="J17" s="2785"/>
      <c r="K17" s="2784" t="s">
        <v>13</v>
      </c>
      <c r="L17" s="2785"/>
      <c r="M17" s="2784" t="s">
        <v>14</v>
      </c>
      <c r="N17" s="2785"/>
      <c r="O17" s="2703" t="s">
        <v>15</v>
      </c>
      <c r="P17" s="2703"/>
      <c r="Q17" s="2784" t="s">
        <v>16</v>
      </c>
      <c r="R17" s="2785"/>
      <c r="S17" s="2703" t="s">
        <v>17</v>
      </c>
      <c r="T17" s="2703"/>
      <c r="U17" s="2805" t="s">
        <v>18</v>
      </c>
      <c r="V17" s="2786"/>
      <c r="W17" s="2805" t="s">
        <v>19</v>
      </c>
      <c r="X17" s="2786"/>
      <c r="Y17" s="2805" t="s">
        <v>20</v>
      </c>
      <c r="Z17" s="2786"/>
      <c r="AA17" s="2805" t="s">
        <v>21</v>
      </c>
      <c r="AB17" s="2786"/>
      <c r="AC17" s="2805" t="s">
        <v>22</v>
      </c>
      <c r="AD17" s="2794"/>
      <c r="AE17" s="2356" t="s">
        <v>6</v>
      </c>
      <c r="AF17" s="2777" t="s">
        <v>33</v>
      </c>
      <c r="AG17" s="2777" t="s">
        <v>7</v>
      </c>
      <c r="AH17" s="2777" t="s">
        <v>34</v>
      </c>
      <c r="AI17" s="2356" t="s">
        <v>8</v>
      </c>
      <c r="AJ17" s="2809" t="s">
        <v>9</v>
      </c>
      <c r="AK17" s="2809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01"/>
      <c r="B18" s="2697"/>
      <c r="C18" s="2698"/>
      <c r="D18" s="2055" t="s">
        <v>23</v>
      </c>
      <c r="E18" s="2056" t="s">
        <v>24</v>
      </c>
      <c r="F18" s="1100" t="s">
        <v>25</v>
      </c>
      <c r="G18" s="2055" t="s">
        <v>24</v>
      </c>
      <c r="H18" s="2050" t="s">
        <v>25</v>
      </c>
      <c r="I18" s="2057" t="s">
        <v>24</v>
      </c>
      <c r="J18" s="1077" t="s">
        <v>25</v>
      </c>
      <c r="K18" s="2057" t="s">
        <v>24</v>
      </c>
      <c r="L18" s="1073" t="s">
        <v>25</v>
      </c>
      <c r="M18" s="2057" t="s">
        <v>24</v>
      </c>
      <c r="N18" s="1074" t="s">
        <v>25</v>
      </c>
      <c r="O18" s="2057" t="s">
        <v>24</v>
      </c>
      <c r="P18" s="1077" t="s">
        <v>25</v>
      </c>
      <c r="Q18" s="2057" t="s">
        <v>24</v>
      </c>
      <c r="R18" s="1074" t="s">
        <v>25</v>
      </c>
      <c r="S18" s="2057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782"/>
      <c r="AG18" s="2782"/>
      <c r="AH18" s="2782"/>
      <c r="AI18" s="2705"/>
      <c r="AJ18" s="2810"/>
      <c r="AK18" s="281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2058">
        <f>SUM(H19+J19+L19+N19+P19+R19+T19+V19+X19+Z19+AB19+AD19)</f>
        <v>0</v>
      </c>
      <c r="G19" s="25"/>
      <c r="H19" s="2059"/>
      <c r="I19" s="25"/>
      <c r="J19" s="2046"/>
      <c r="K19" s="25"/>
      <c r="L19" s="2059"/>
      <c r="M19" s="25"/>
      <c r="N19" s="2059"/>
      <c r="O19" s="25"/>
      <c r="P19" s="2046"/>
      <c r="Q19" s="25"/>
      <c r="R19" s="2059"/>
      <c r="S19" s="25"/>
      <c r="T19" s="2046"/>
      <c r="U19" s="25"/>
      <c r="V19" s="2059"/>
      <c r="W19" s="25"/>
      <c r="X19" s="2059"/>
      <c r="Y19" s="25"/>
      <c r="Z19" s="2059"/>
      <c r="AA19" s="25"/>
      <c r="AB19" s="2059"/>
      <c r="AC19" s="25"/>
      <c r="AD19" s="1898"/>
      <c r="AE19" s="2059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753" t="s">
        <v>37</v>
      </c>
      <c r="B21" s="2754"/>
      <c r="C21" s="2755"/>
      <c r="D21" s="60">
        <f t="shared" si="12"/>
        <v>0</v>
      </c>
      <c r="E21" s="61">
        <f t="shared" ref="E21:F32" si="26">SUM(G21+I21+K21+M21+O21+Q21+S21+U21+W21+Y21+AA21+AC21)</f>
        <v>0</v>
      </c>
      <c r="F21" s="2058">
        <f t="shared" ref="F21:F28" si="27">SUM(H21+J21+L21+N21+P21+R21+T21+V21+X21+Z21+AB21+AD21)</f>
        <v>0</v>
      </c>
      <c r="G21" s="25"/>
      <c r="H21" s="2059"/>
      <c r="I21" s="25"/>
      <c r="J21" s="2046"/>
      <c r="K21" s="25"/>
      <c r="L21" s="2059"/>
      <c r="M21" s="25"/>
      <c r="N21" s="2059"/>
      <c r="O21" s="25"/>
      <c r="P21" s="2046"/>
      <c r="Q21" s="25"/>
      <c r="R21" s="2059"/>
      <c r="S21" s="25"/>
      <c r="T21" s="2046"/>
      <c r="U21" s="25"/>
      <c r="V21" s="2059"/>
      <c r="W21" s="25"/>
      <c r="X21" s="2059"/>
      <c r="Y21" s="25"/>
      <c r="Z21" s="2059"/>
      <c r="AA21" s="25"/>
      <c r="AB21" s="2059"/>
      <c r="AC21" s="25"/>
      <c r="AD21" s="1898"/>
      <c r="AE21" s="2059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753" t="s">
        <v>43</v>
      </c>
      <c r="B27" s="2754"/>
      <c r="C27" s="2755"/>
      <c r="D27" s="85">
        <f t="shared" si="12"/>
        <v>0</v>
      </c>
      <c r="E27" s="86">
        <f t="shared" si="26"/>
        <v>0</v>
      </c>
      <c r="F27" s="2060">
        <f t="shared" si="27"/>
        <v>0</v>
      </c>
      <c r="G27" s="25"/>
      <c r="H27" s="2059"/>
      <c r="I27" s="25"/>
      <c r="J27" s="2046"/>
      <c r="K27" s="25"/>
      <c r="L27" s="2059"/>
      <c r="M27" s="25"/>
      <c r="N27" s="2059"/>
      <c r="O27" s="25"/>
      <c r="P27" s="2046"/>
      <c r="Q27" s="25"/>
      <c r="R27" s="2059"/>
      <c r="S27" s="25"/>
      <c r="T27" s="2046"/>
      <c r="U27" s="25"/>
      <c r="V27" s="2059"/>
      <c r="W27" s="25"/>
      <c r="X27" s="2059"/>
      <c r="Y27" s="25"/>
      <c r="Z27" s="2059"/>
      <c r="AA27" s="25"/>
      <c r="AB27" s="2059"/>
      <c r="AC27" s="25"/>
      <c r="AD27" s="1898"/>
      <c r="AE27" s="2059"/>
      <c r="AF27" s="729"/>
      <c r="AG27" s="2061"/>
      <c r="AH27" s="2061"/>
      <c r="AI27" s="2061"/>
      <c r="AJ27" s="2061"/>
      <c r="AK27" s="2061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728">
        <f t="shared" si="28"/>
        <v>0</v>
      </c>
      <c r="F35" s="97">
        <f t="shared" si="28"/>
        <v>0</v>
      </c>
      <c r="G35" s="98"/>
      <c r="H35" s="99"/>
      <c r="I35" s="2062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808" t="s">
        <v>52</v>
      </c>
      <c r="B36" s="2808"/>
      <c r="C36" s="2808"/>
      <c r="D36" s="2063">
        <f t="shared" ref="D36:AK36" si="29">SUM(D19:D35)</f>
        <v>0</v>
      </c>
      <c r="E36" s="2064">
        <f>SUM(E19:E35)</f>
        <v>0</v>
      </c>
      <c r="F36" s="2065">
        <f>SUM(F19:F35)</f>
        <v>0</v>
      </c>
      <c r="G36" s="2063">
        <f>SUM(G19:G35)</f>
        <v>0</v>
      </c>
      <c r="H36" s="2065">
        <f t="shared" si="29"/>
        <v>0</v>
      </c>
      <c r="I36" s="2063">
        <f t="shared" si="29"/>
        <v>0</v>
      </c>
      <c r="J36" s="2065">
        <f t="shared" si="29"/>
        <v>0</v>
      </c>
      <c r="K36" s="2063">
        <f t="shared" si="29"/>
        <v>0</v>
      </c>
      <c r="L36" s="2065">
        <f t="shared" si="29"/>
        <v>0</v>
      </c>
      <c r="M36" s="2063">
        <f t="shared" si="29"/>
        <v>0</v>
      </c>
      <c r="N36" s="2065">
        <f t="shared" si="29"/>
        <v>0</v>
      </c>
      <c r="O36" s="2063">
        <f t="shared" si="29"/>
        <v>0</v>
      </c>
      <c r="P36" s="2065">
        <f t="shared" si="29"/>
        <v>0</v>
      </c>
      <c r="Q36" s="2063">
        <f t="shared" si="29"/>
        <v>0</v>
      </c>
      <c r="R36" s="2065">
        <f t="shared" si="29"/>
        <v>0</v>
      </c>
      <c r="S36" s="2063">
        <f t="shared" si="29"/>
        <v>0</v>
      </c>
      <c r="T36" s="2065">
        <f t="shared" si="29"/>
        <v>0</v>
      </c>
      <c r="U36" s="2063">
        <f t="shared" si="29"/>
        <v>0</v>
      </c>
      <c r="V36" s="2065">
        <f t="shared" si="29"/>
        <v>0</v>
      </c>
      <c r="W36" s="2063">
        <f t="shared" si="29"/>
        <v>0</v>
      </c>
      <c r="X36" s="2065">
        <f t="shared" si="29"/>
        <v>0</v>
      </c>
      <c r="Y36" s="2063">
        <f t="shared" si="29"/>
        <v>0</v>
      </c>
      <c r="Z36" s="2065">
        <f t="shared" si="29"/>
        <v>0</v>
      </c>
      <c r="AA36" s="2063">
        <f t="shared" si="29"/>
        <v>0</v>
      </c>
      <c r="AB36" s="2065">
        <f t="shared" si="29"/>
        <v>0</v>
      </c>
      <c r="AC36" s="2063">
        <f t="shared" si="29"/>
        <v>0</v>
      </c>
      <c r="AD36" s="2065">
        <f t="shared" si="29"/>
        <v>0</v>
      </c>
      <c r="AE36" s="2066">
        <f t="shared" si="29"/>
        <v>0</v>
      </c>
      <c r="AF36" s="2066">
        <f t="shared" si="29"/>
        <v>0</v>
      </c>
      <c r="AG36" s="2066">
        <f t="shared" si="29"/>
        <v>0</v>
      </c>
      <c r="AH36" s="2066">
        <f t="shared" si="29"/>
        <v>0</v>
      </c>
      <c r="AI36" s="2066">
        <f t="shared" si="29"/>
        <v>0</v>
      </c>
      <c r="AJ36" s="2066">
        <f t="shared" si="29"/>
        <v>0</v>
      </c>
      <c r="AK36" s="2066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2067"/>
      <c r="S37" s="2068"/>
      <c r="T37" s="2068"/>
      <c r="U37" s="2068"/>
      <c r="V37" s="2068"/>
      <c r="W37" s="2068"/>
      <c r="X37" s="2068"/>
      <c r="Y37" s="2068"/>
      <c r="Z37" s="2068"/>
      <c r="AA37" s="2068"/>
      <c r="AB37" s="2068"/>
      <c r="AC37" s="2068"/>
      <c r="AD37" s="2068"/>
      <c r="AE37" s="2068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798" t="s">
        <v>54</v>
      </c>
      <c r="B38" s="2426"/>
      <c r="C38" s="2426"/>
      <c r="D38" s="2798" t="s">
        <v>55</v>
      </c>
      <c r="E38" s="2426"/>
      <c r="F38" s="2356"/>
      <c r="G38" s="2784" t="s">
        <v>56</v>
      </c>
      <c r="H38" s="2703"/>
      <c r="I38" s="2703"/>
      <c r="J38" s="2703"/>
      <c r="K38" s="2703"/>
      <c r="L38" s="2703"/>
      <c r="M38" s="2703"/>
      <c r="N38" s="2703"/>
      <c r="O38" s="2703"/>
      <c r="P38" s="2703"/>
      <c r="Q38" s="2703"/>
      <c r="R38" s="2703"/>
      <c r="S38" s="2703"/>
      <c r="T38" s="2703"/>
      <c r="U38" s="2703"/>
      <c r="V38" s="2703"/>
      <c r="W38" s="2703"/>
      <c r="X38" s="2703"/>
      <c r="Y38" s="2703"/>
      <c r="Z38" s="2703"/>
      <c r="AA38" s="2703"/>
      <c r="AB38" s="2703"/>
      <c r="AC38" s="2703"/>
      <c r="AD38" s="2787"/>
      <c r="AE38" s="2817" t="s">
        <v>6</v>
      </c>
      <c r="AF38" s="2356" t="s">
        <v>7</v>
      </c>
      <c r="AG38" s="2356" t="s">
        <v>8</v>
      </c>
      <c r="AH38" s="2777" t="s">
        <v>9</v>
      </c>
      <c r="AI38" s="2777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2815" t="s">
        <v>11</v>
      </c>
      <c r="H39" s="2816"/>
      <c r="I39" s="2703" t="s">
        <v>12</v>
      </c>
      <c r="J39" s="2703"/>
      <c r="K39" s="2784" t="s">
        <v>13</v>
      </c>
      <c r="L39" s="2785"/>
      <c r="M39" s="2784" t="s">
        <v>14</v>
      </c>
      <c r="N39" s="2785"/>
      <c r="O39" s="2784" t="s">
        <v>15</v>
      </c>
      <c r="P39" s="2785"/>
      <c r="Q39" s="2784" t="s">
        <v>16</v>
      </c>
      <c r="R39" s="2785"/>
      <c r="S39" s="2784" t="s">
        <v>17</v>
      </c>
      <c r="T39" s="2785"/>
      <c r="U39" s="2784" t="s">
        <v>57</v>
      </c>
      <c r="V39" s="2785"/>
      <c r="W39" s="2768" t="s">
        <v>19</v>
      </c>
      <c r="X39" s="2768"/>
      <c r="Y39" s="2784" t="s">
        <v>58</v>
      </c>
      <c r="Z39" s="2785"/>
      <c r="AA39" s="2819" t="s">
        <v>21</v>
      </c>
      <c r="AB39" s="2820"/>
      <c r="AC39" s="2768" t="s">
        <v>22</v>
      </c>
      <c r="AD39" s="2773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2048" t="s">
        <v>23</v>
      </c>
      <c r="E40" s="2049" t="s">
        <v>24</v>
      </c>
      <c r="F40" s="2069" t="s">
        <v>25</v>
      </c>
      <c r="G40" s="2049" t="s">
        <v>24</v>
      </c>
      <c r="H40" s="2069" t="s">
        <v>25</v>
      </c>
      <c r="I40" s="2049" t="s">
        <v>24</v>
      </c>
      <c r="J40" s="2070" t="s">
        <v>25</v>
      </c>
      <c r="K40" s="2049" t="s">
        <v>24</v>
      </c>
      <c r="L40" s="2069" t="s">
        <v>25</v>
      </c>
      <c r="M40" s="2049" t="s">
        <v>24</v>
      </c>
      <c r="N40" s="2069" t="s">
        <v>25</v>
      </c>
      <c r="O40" s="2049" t="s">
        <v>24</v>
      </c>
      <c r="P40" s="2069" t="s">
        <v>25</v>
      </c>
      <c r="Q40" s="2049" t="s">
        <v>24</v>
      </c>
      <c r="R40" s="2069" t="s">
        <v>25</v>
      </c>
      <c r="S40" s="2049" t="s">
        <v>24</v>
      </c>
      <c r="T40" s="2069" t="s">
        <v>25</v>
      </c>
      <c r="U40" s="2049" t="s">
        <v>24</v>
      </c>
      <c r="V40" s="2069" t="s">
        <v>25</v>
      </c>
      <c r="W40" s="2049" t="s">
        <v>24</v>
      </c>
      <c r="X40" s="2069" t="s">
        <v>25</v>
      </c>
      <c r="Y40" s="2049" t="s">
        <v>24</v>
      </c>
      <c r="Z40" s="2069" t="s">
        <v>25</v>
      </c>
      <c r="AA40" s="2049" t="s">
        <v>24</v>
      </c>
      <c r="AB40" s="2071" t="s">
        <v>25</v>
      </c>
      <c r="AC40" s="2070" t="s">
        <v>24</v>
      </c>
      <c r="AD40" s="2072" t="s">
        <v>25</v>
      </c>
      <c r="AE40" s="2818"/>
      <c r="AF40" s="2705"/>
      <c r="AG40" s="2705"/>
      <c r="AH40" s="2782"/>
      <c r="AI40" s="2782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708" t="s">
        <v>59</v>
      </c>
      <c r="B41" s="2741"/>
      <c r="C41" s="2709"/>
      <c r="D41" s="117">
        <f>SUM(E41+F41)</f>
        <v>0</v>
      </c>
      <c r="E41" s="118">
        <f>SUM(U41+W41+Y41+AA41+AC41)</f>
        <v>0</v>
      </c>
      <c r="F41" s="2073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912"/>
      <c r="AB41" s="121"/>
      <c r="AC41" s="2074"/>
      <c r="AD41" s="124"/>
      <c r="AE41" s="2075"/>
      <c r="AF41" s="2075"/>
      <c r="AG41" s="2075"/>
      <c r="AH41" s="2075"/>
      <c r="AI41" s="2075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784" t="s">
        <v>64</v>
      </c>
      <c r="B46" s="2703"/>
      <c r="C46" s="2785"/>
      <c r="D46" s="2055">
        <f t="shared" ref="D46:D53" si="42">SUM(E46+F46)</f>
        <v>0</v>
      </c>
      <c r="E46" s="2056">
        <f t="shared" si="41"/>
        <v>0</v>
      </c>
      <c r="F46" s="2050">
        <f t="shared" si="41"/>
        <v>0</v>
      </c>
      <c r="G46" s="2076"/>
      <c r="H46" s="2077"/>
      <c r="I46" s="2076"/>
      <c r="J46" s="2077"/>
      <c r="K46" s="2076"/>
      <c r="L46" s="2077"/>
      <c r="M46" s="2076"/>
      <c r="N46" s="2077"/>
      <c r="O46" s="2076"/>
      <c r="P46" s="2077"/>
      <c r="Q46" s="2076"/>
      <c r="R46" s="2077"/>
      <c r="S46" s="2076"/>
      <c r="T46" s="2077"/>
      <c r="U46" s="2055">
        <f>SUM(U44:U45)</f>
        <v>0</v>
      </c>
      <c r="V46" s="2078">
        <f t="shared" ref="V46:AE46" si="43">SUM(V44:V45)</f>
        <v>0</v>
      </c>
      <c r="W46" s="2055">
        <f t="shared" si="43"/>
        <v>0</v>
      </c>
      <c r="X46" s="2078">
        <f t="shared" si="43"/>
        <v>0</v>
      </c>
      <c r="Y46" s="2055">
        <f t="shared" si="43"/>
        <v>0</v>
      </c>
      <c r="Z46" s="2078">
        <f t="shared" si="43"/>
        <v>0</v>
      </c>
      <c r="AA46" s="2055">
        <f t="shared" si="43"/>
        <v>0</v>
      </c>
      <c r="AB46" s="2078">
        <f t="shared" si="43"/>
        <v>0</v>
      </c>
      <c r="AC46" s="2055">
        <f t="shared" si="43"/>
        <v>0</v>
      </c>
      <c r="AD46" s="2078">
        <f t="shared" si="43"/>
        <v>0</v>
      </c>
      <c r="AE46" s="2079">
        <f t="shared" si="43"/>
        <v>0</v>
      </c>
      <c r="AF46" s="2050">
        <f>SUM(AF44)</f>
        <v>0</v>
      </c>
      <c r="AG46" s="2050">
        <f>SUM(AG44:AG45)</f>
        <v>0</v>
      </c>
      <c r="AH46" s="2050">
        <f>SUM(AH44:AH45)</f>
        <v>0</v>
      </c>
      <c r="AI46" s="2050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813" t="s">
        <v>65</v>
      </c>
      <c r="B47" s="2764"/>
      <c r="C47" s="2814"/>
      <c r="D47" s="2055">
        <f t="shared" si="42"/>
        <v>0</v>
      </c>
      <c r="E47" s="2056">
        <f>SUM(U47+W47+Y47+AA47+AC47)</f>
        <v>0</v>
      </c>
      <c r="F47" s="2050">
        <f>SUM(V47+X47+Z47+AB47+AD47)</f>
        <v>0</v>
      </c>
      <c r="G47" s="2076"/>
      <c r="H47" s="2077"/>
      <c r="I47" s="2076"/>
      <c r="J47" s="2077"/>
      <c r="K47" s="2076"/>
      <c r="L47" s="2077"/>
      <c r="M47" s="2076"/>
      <c r="N47" s="2077"/>
      <c r="O47" s="2076"/>
      <c r="P47" s="2077"/>
      <c r="Q47" s="2076"/>
      <c r="R47" s="2077"/>
      <c r="S47" s="2076"/>
      <c r="T47" s="2077"/>
      <c r="U47" s="2080"/>
      <c r="V47" s="2081"/>
      <c r="W47" s="2080"/>
      <c r="X47" s="2081"/>
      <c r="Y47" s="2080"/>
      <c r="Z47" s="2081"/>
      <c r="AA47" s="2080"/>
      <c r="AB47" s="2081"/>
      <c r="AC47" s="2082"/>
      <c r="AD47" s="2083"/>
      <c r="AE47" s="2084"/>
      <c r="AF47" s="2085"/>
      <c r="AG47" s="2085"/>
      <c r="AH47" s="2085"/>
      <c r="AI47" s="2085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797"/>
      <c r="B54" s="2736"/>
      <c r="C54" s="2086" t="s">
        <v>4</v>
      </c>
      <c r="D54" s="2087">
        <f t="shared" ref="D54:AG54" si="45">SUM(D48:D53)</f>
        <v>0</v>
      </c>
      <c r="E54" s="2088">
        <f>SUM(E48:E53)</f>
        <v>0</v>
      </c>
      <c r="F54" s="2050">
        <f t="shared" si="45"/>
        <v>0</v>
      </c>
      <c r="G54" s="2055">
        <f t="shared" si="45"/>
        <v>0</v>
      </c>
      <c r="H54" s="2050">
        <f t="shared" si="45"/>
        <v>0</v>
      </c>
      <c r="I54" s="2055">
        <f t="shared" si="45"/>
        <v>0</v>
      </c>
      <c r="J54" s="2089">
        <f t="shared" si="45"/>
        <v>0</v>
      </c>
      <c r="K54" s="2051">
        <f t="shared" si="45"/>
        <v>0</v>
      </c>
      <c r="L54" s="2050">
        <f t="shared" si="45"/>
        <v>0</v>
      </c>
      <c r="M54" s="2055">
        <f t="shared" si="45"/>
        <v>0</v>
      </c>
      <c r="N54" s="2050">
        <f t="shared" si="45"/>
        <v>0</v>
      </c>
      <c r="O54" s="2055">
        <f t="shared" si="45"/>
        <v>0</v>
      </c>
      <c r="P54" s="2050">
        <f t="shared" si="45"/>
        <v>0</v>
      </c>
      <c r="Q54" s="2055">
        <f t="shared" si="45"/>
        <v>0</v>
      </c>
      <c r="R54" s="2090">
        <f t="shared" si="45"/>
        <v>0</v>
      </c>
      <c r="S54" s="2055">
        <f t="shared" si="45"/>
        <v>0</v>
      </c>
      <c r="T54" s="2090">
        <f t="shared" si="45"/>
        <v>0</v>
      </c>
      <c r="U54" s="2055">
        <f t="shared" si="45"/>
        <v>0</v>
      </c>
      <c r="V54" s="2090">
        <f t="shared" si="45"/>
        <v>0</v>
      </c>
      <c r="W54" s="2055">
        <f>SUM(W48:W53)</f>
        <v>0</v>
      </c>
      <c r="X54" s="2090">
        <f t="shared" si="45"/>
        <v>0</v>
      </c>
      <c r="Y54" s="2055">
        <f>SUM(Y48:Y53)</f>
        <v>0</v>
      </c>
      <c r="Z54" s="2090">
        <f t="shared" si="45"/>
        <v>0</v>
      </c>
      <c r="AA54" s="2055">
        <f t="shared" si="45"/>
        <v>0</v>
      </c>
      <c r="AB54" s="2090">
        <f t="shared" si="45"/>
        <v>0</v>
      </c>
      <c r="AC54" s="2078">
        <f t="shared" si="45"/>
        <v>0</v>
      </c>
      <c r="AD54" s="2091">
        <f t="shared" si="45"/>
        <v>0</v>
      </c>
      <c r="AE54" s="2092">
        <f t="shared" si="45"/>
        <v>0</v>
      </c>
      <c r="AF54" s="2050">
        <f>SUM(AF48:AF53)</f>
        <v>0</v>
      </c>
      <c r="AG54" s="2050">
        <f t="shared" si="45"/>
        <v>0</v>
      </c>
      <c r="AH54" s="2050">
        <f t="shared" ref="AH54" si="46">SUM(AH48:AH53)</f>
        <v>0</v>
      </c>
      <c r="AI54" s="2050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798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932"/>
      <c r="J55" s="190"/>
      <c r="K55" s="1932"/>
      <c r="L55" s="190"/>
      <c r="M55" s="1932"/>
      <c r="N55" s="190"/>
      <c r="O55" s="1932"/>
      <c r="P55" s="190"/>
      <c r="Q55" s="1932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2093"/>
      <c r="AE55" s="155"/>
      <c r="AF55" s="155"/>
      <c r="AG55" s="2094"/>
      <c r="AH55" s="155"/>
      <c r="AI55" s="2094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799"/>
      <c r="B58" s="2705"/>
      <c r="C58" s="2079" t="s">
        <v>4</v>
      </c>
      <c r="D58" s="2087">
        <f>SUM(E58:F58)</f>
        <v>0</v>
      </c>
      <c r="E58" s="2088">
        <f>SUM(E55:E57)</f>
        <v>0</v>
      </c>
      <c r="F58" s="2050">
        <f>SUM(F55:F57)</f>
        <v>0</v>
      </c>
      <c r="G58" s="2095"/>
      <c r="H58" s="2096"/>
      <c r="I58" s="2095"/>
      <c r="J58" s="2096"/>
      <c r="K58" s="2095"/>
      <c r="L58" s="2096"/>
      <c r="M58" s="2095"/>
      <c r="N58" s="2096"/>
      <c r="O58" s="2095"/>
      <c r="P58" s="2096"/>
      <c r="Q58" s="2095"/>
      <c r="R58" s="2096"/>
      <c r="S58" s="2095"/>
      <c r="T58" s="2097"/>
      <c r="U58" s="2078">
        <f>SUM(U55:U57)</f>
        <v>0</v>
      </c>
      <c r="V58" s="2078">
        <f t="shared" ref="V58:X58" si="49">SUM(V55:V57)</f>
        <v>0</v>
      </c>
      <c r="W58" s="2078">
        <f t="shared" si="49"/>
        <v>0</v>
      </c>
      <c r="X58" s="2078">
        <f t="shared" si="49"/>
        <v>0</v>
      </c>
      <c r="Y58" s="2078">
        <f>SUM(Y55:Y57)</f>
        <v>0</v>
      </c>
      <c r="Z58" s="2050">
        <f t="shared" ref="Z58:AI58" si="50">SUM(Z55:Z57)</f>
        <v>0</v>
      </c>
      <c r="AA58" s="2055">
        <f t="shared" si="50"/>
        <v>0</v>
      </c>
      <c r="AB58" s="2050">
        <f t="shared" si="50"/>
        <v>0</v>
      </c>
      <c r="AC58" s="2055">
        <f t="shared" si="50"/>
        <v>0</v>
      </c>
      <c r="AD58" s="2091">
        <f t="shared" si="50"/>
        <v>0</v>
      </c>
      <c r="AE58" s="2050">
        <f t="shared" si="50"/>
        <v>0</v>
      </c>
      <c r="AF58" s="2050">
        <f t="shared" si="50"/>
        <v>0</v>
      </c>
      <c r="AG58" s="2079">
        <f t="shared" si="50"/>
        <v>0</v>
      </c>
      <c r="AH58" s="2050">
        <f t="shared" si="50"/>
        <v>0</v>
      </c>
      <c r="AI58" s="2079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805" t="s">
        <v>76</v>
      </c>
      <c r="B60" s="2720"/>
      <c r="C60" s="2786"/>
      <c r="D60" s="2098" t="s">
        <v>4</v>
      </c>
      <c r="E60" s="2098" t="s">
        <v>77</v>
      </c>
      <c r="F60" s="2079" t="s">
        <v>78</v>
      </c>
      <c r="G60" s="2079" t="s">
        <v>8</v>
      </c>
      <c r="H60" s="2079" t="s">
        <v>79</v>
      </c>
      <c r="I60" s="2098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813" t="s">
        <v>80</v>
      </c>
      <c r="B61" s="2764"/>
      <c r="C61" s="2814"/>
      <c r="D61" s="2099"/>
      <c r="E61" s="2099"/>
      <c r="F61" s="2099"/>
      <c r="G61" s="2099"/>
      <c r="H61" s="2099"/>
      <c r="I61" s="2099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782"/>
      <c r="B63" s="2479" t="s">
        <v>83</v>
      </c>
      <c r="C63" s="2480"/>
      <c r="D63" s="2100"/>
      <c r="E63" s="2100"/>
      <c r="F63" s="2100"/>
      <c r="G63" s="2100"/>
      <c r="H63" s="2100"/>
      <c r="I63" s="2100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2100"/>
      <c r="E71" s="2100"/>
      <c r="F71" s="2100"/>
      <c r="G71" s="2100"/>
      <c r="H71" s="2100"/>
      <c r="I71" s="2100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800" t="s">
        <v>93</v>
      </c>
      <c r="B73" s="2340"/>
      <c r="C73" s="2341"/>
      <c r="D73" s="2805" t="s">
        <v>94</v>
      </c>
      <c r="E73" s="2720"/>
      <c r="F73" s="2786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01"/>
      <c r="B74" s="2697"/>
      <c r="C74" s="2698"/>
      <c r="D74" s="2098" t="s">
        <v>4</v>
      </c>
      <c r="E74" s="2048" t="s">
        <v>24</v>
      </c>
      <c r="F74" s="2101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811" t="s">
        <v>95</v>
      </c>
      <c r="B75" s="2761" t="s">
        <v>96</v>
      </c>
      <c r="C75" s="2762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12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800" t="s">
        <v>99</v>
      </c>
      <c r="B78" s="2340"/>
      <c r="C78" s="2341"/>
      <c r="D78" s="2805" t="s">
        <v>4</v>
      </c>
      <c r="E78" s="2720"/>
      <c r="F78" s="2786"/>
      <c r="G78" s="2784" t="s">
        <v>56</v>
      </c>
      <c r="H78" s="2703"/>
      <c r="I78" s="2703"/>
      <c r="J78" s="2703"/>
      <c r="K78" s="2703"/>
      <c r="L78" s="2703"/>
      <c r="M78" s="2703"/>
      <c r="N78" s="2787"/>
      <c r="O78" s="2341" t="s">
        <v>6</v>
      </c>
      <c r="P78" s="2777" t="s">
        <v>33</v>
      </c>
      <c r="Q78" s="2777" t="s">
        <v>7</v>
      </c>
      <c r="R78" s="2777" t="s">
        <v>100</v>
      </c>
      <c r="S78" s="2809" t="s">
        <v>101</v>
      </c>
      <c r="T78" s="2778" t="s">
        <v>79</v>
      </c>
      <c r="U78" s="2778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01"/>
      <c r="B79" s="2697"/>
      <c r="C79" s="2698"/>
      <c r="D79" s="1076" t="s">
        <v>23</v>
      </c>
      <c r="E79" s="2055" t="s">
        <v>24</v>
      </c>
      <c r="F79" s="2050" t="s">
        <v>25</v>
      </c>
      <c r="G79" s="2048" t="s">
        <v>102</v>
      </c>
      <c r="H79" s="2049" t="s">
        <v>103</v>
      </c>
      <c r="I79" s="2049" t="s">
        <v>104</v>
      </c>
      <c r="J79" s="2049" t="s">
        <v>18</v>
      </c>
      <c r="K79" s="2049" t="s">
        <v>19</v>
      </c>
      <c r="L79" s="2049" t="s">
        <v>20</v>
      </c>
      <c r="M79" s="2102" t="s">
        <v>21</v>
      </c>
      <c r="N79" s="2072" t="s">
        <v>22</v>
      </c>
      <c r="O79" s="2698"/>
      <c r="P79" s="2782"/>
      <c r="Q79" s="2782"/>
      <c r="R79" s="2782"/>
      <c r="S79" s="2810"/>
      <c r="T79" s="2779"/>
      <c r="U79" s="277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4</v>
      </c>
      <c r="E80" s="23">
        <v>1</v>
      </c>
      <c r="F80" s="221">
        <v>3</v>
      </c>
      <c r="G80" s="25">
        <v>0</v>
      </c>
      <c r="H80" s="222">
        <v>0</v>
      </c>
      <c r="I80" s="222">
        <v>1</v>
      </c>
      <c r="J80" s="222">
        <v>0</v>
      </c>
      <c r="K80" s="222">
        <v>0</v>
      </c>
      <c r="L80" s="222">
        <v>0</v>
      </c>
      <c r="M80" s="1942">
        <v>3</v>
      </c>
      <c r="N80" s="1898">
        <v>0</v>
      </c>
      <c r="O80" s="2059">
        <v>0</v>
      </c>
      <c r="P80" s="724">
        <v>4</v>
      </c>
      <c r="Q80" s="724">
        <v>0</v>
      </c>
      <c r="R80" s="724">
        <v>0</v>
      </c>
      <c r="S80" s="2059">
        <v>0</v>
      </c>
      <c r="T80" s="2059">
        <v>0</v>
      </c>
      <c r="U80" s="2059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5</v>
      </c>
      <c r="E82" s="571">
        <v>4</v>
      </c>
      <c r="F82" s="642">
        <v>1</v>
      </c>
      <c r="G82" s="571"/>
      <c r="H82" s="227"/>
      <c r="I82" s="227">
        <v>1</v>
      </c>
      <c r="J82" s="227"/>
      <c r="K82" s="227"/>
      <c r="L82" s="227">
        <v>1</v>
      </c>
      <c r="M82" s="221">
        <v>3</v>
      </c>
      <c r="N82" s="74"/>
      <c r="O82" s="24">
        <v>0</v>
      </c>
      <c r="P82" s="29">
        <v>0</v>
      </c>
      <c r="Q82" s="29">
        <v>0</v>
      </c>
      <c r="R82" s="29">
        <v>0</v>
      </c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0</v>
      </c>
      <c r="E87" s="571"/>
      <c r="F87" s="642"/>
      <c r="G87" s="571"/>
      <c r="H87" s="643"/>
      <c r="I87" s="643"/>
      <c r="J87" s="643"/>
      <c r="K87" s="643"/>
      <c r="L87" s="643"/>
      <c r="M87" s="642"/>
      <c r="N87" s="611"/>
      <c r="O87" s="573"/>
      <c r="P87" s="570"/>
      <c r="Q87" s="570"/>
      <c r="R87" s="570"/>
      <c r="S87" s="573"/>
      <c r="T87" s="573"/>
      <c r="U87" s="573"/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2</v>
      </c>
      <c r="E88" s="571">
        <v>1</v>
      </c>
      <c r="F88" s="642">
        <v>1</v>
      </c>
      <c r="G88" s="571">
        <v>1</v>
      </c>
      <c r="H88" s="643">
        <v>0</v>
      </c>
      <c r="I88" s="643">
        <v>0</v>
      </c>
      <c r="J88" s="643">
        <v>0</v>
      </c>
      <c r="K88" s="643">
        <v>0</v>
      </c>
      <c r="L88" s="643">
        <v>1</v>
      </c>
      <c r="M88" s="642">
        <v>0</v>
      </c>
      <c r="N88" s="611">
        <v>0</v>
      </c>
      <c r="O88" s="573">
        <v>0</v>
      </c>
      <c r="P88" s="570">
        <v>2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10</v>
      </c>
      <c r="E89" s="571">
        <v>8</v>
      </c>
      <c r="F89" s="642">
        <v>2</v>
      </c>
      <c r="G89" s="571">
        <v>1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1">
        <v>9</v>
      </c>
      <c r="N89" s="74">
        <v>0</v>
      </c>
      <c r="O89" s="24">
        <v>0</v>
      </c>
      <c r="P89" s="29">
        <v>10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0</v>
      </c>
      <c r="E91" s="571"/>
      <c r="F91" s="642"/>
      <c r="G91" s="571"/>
      <c r="H91" s="643"/>
      <c r="I91" s="643"/>
      <c r="J91" s="643"/>
      <c r="K91" s="643"/>
      <c r="L91" s="643"/>
      <c r="M91" s="647"/>
      <c r="N91" s="648"/>
      <c r="O91" s="570"/>
      <c r="P91" s="570"/>
      <c r="Q91" s="649"/>
      <c r="R91" s="570"/>
      <c r="S91" s="573"/>
      <c r="T91" s="573"/>
      <c r="U91" s="573"/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2</v>
      </c>
      <c r="E92" s="571">
        <v>0</v>
      </c>
      <c r="F92" s="642">
        <v>2</v>
      </c>
      <c r="G92" s="571">
        <v>0</v>
      </c>
      <c r="H92" s="643">
        <v>0</v>
      </c>
      <c r="I92" s="643">
        <v>0</v>
      </c>
      <c r="J92" s="643">
        <v>0</v>
      </c>
      <c r="K92" s="643">
        <v>0</v>
      </c>
      <c r="L92" s="643">
        <v>0</v>
      </c>
      <c r="M92" s="221">
        <v>2</v>
      </c>
      <c r="N92" s="74">
        <v>0</v>
      </c>
      <c r="O92" s="570">
        <v>0</v>
      </c>
      <c r="P92" s="570">
        <v>2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0</v>
      </c>
      <c r="E97" s="571"/>
      <c r="F97" s="642"/>
      <c r="G97" s="617"/>
      <c r="H97" s="643"/>
      <c r="I97" s="643"/>
      <c r="J97" s="643"/>
      <c r="K97" s="643"/>
      <c r="L97" s="643"/>
      <c r="M97" s="642"/>
      <c r="N97" s="611"/>
      <c r="O97" s="573"/>
      <c r="P97" s="570"/>
      <c r="Q97" s="570"/>
      <c r="R97" s="570"/>
      <c r="S97" s="573"/>
      <c r="T97" s="573"/>
      <c r="U97" s="573"/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0</v>
      </c>
      <c r="E98" s="571"/>
      <c r="F98" s="642"/>
      <c r="G98" s="617"/>
      <c r="H98" s="643"/>
      <c r="I98" s="643"/>
      <c r="J98" s="643"/>
      <c r="K98" s="643"/>
      <c r="L98" s="643"/>
      <c r="M98" s="642"/>
      <c r="N98" s="611"/>
      <c r="O98" s="573"/>
      <c r="P98" s="570"/>
      <c r="Q98" s="570"/>
      <c r="R98" s="570"/>
      <c r="S98" s="573"/>
      <c r="T98" s="573"/>
      <c r="U98" s="573"/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0</v>
      </c>
      <c r="E99" s="571"/>
      <c r="F99" s="642"/>
      <c r="G99" s="617"/>
      <c r="H99" s="643"/>
      <c r="I99" s="643"/>
      <c r="J99" s="643"/>
      <c r="K99" s="643"/>
      <c r="L99" s="643"/>
      <c r="M99" s="642"/>
      <c r="N99" s="611"/>
      <c r="O99" s="573"/>
      <c r="P99" s="570"/>
      <c r="Q99" s="570"/>
      <c r="R99" s="570"/>
      <c r="S99" s="573"/>
      <c r="T99" s="573"/>
      <c r="U99" s="573"/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0</v>
      </c>
      <c r="E109" s="571"/>
      <c r="F109" s="642"/>
      <c r="G109" s="654"/>
      <c r="H109" s="657"/>
      <c r="I109" s="657"/>
      <c r="J109" s="643"/>
      <c r="K109" s="643"/>
      <c r="L109" s="643"/>
      <c r="M109" s="642"/>
      <c r="N109" s="611"/>
      <c r="O109" s="573"/>
      <c r="P109" s="570"/>
      <c r="Q109" s="570"/>
      <c r="R109" s="570"/>
      <c r="S109" s="573"/>
      <c r="T109" s="573"/>
      <c r="U109" s="573"/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0</v>
      </c>
      <c r="E112" s="571"/>
      <c r="F112" s="642"/>
      <c r="G112" s="644"/>
      <c r="H112" s="653"/>
      <c r="I112" s="653"/>
      <c r="J112" s="653"/>
      <c r="K112" s="653"/>
      <c r="L112" s="643"/>
      <c r="M112" s="642"/>
      <c r="N112" s="611"/>
      <c r="O112" s="573"/>
      <c r="P112" s="570"/>
      <c r="Q112" s="658"/>
      <c r="R112" s="570"/>
      <c r="S112" s="573"/>
      <c r="T112" s="573"/>
      <c r="U112" s="573"/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0</v>
      </c>
      <c r="E117" s="571"/>
      <c r="F117" s="642"/>
      <c r="G117" s="644"/>
      <c r="H117" s="653"/>
      <c r="I117" s="653"/>
      <c r="J117" s="653"/>
      <c r="K117" s="653"/>
      <c r="L117" s="643"/>
      <c r="M117" s="642"/>
      <c r="N117" s="611"/>
      <c r="O117" s="573"/>
      <c r="P117" s="570"/>
      <c r="Q117" s="658"/>
      <c r="R117" s="570"/>
      <c r="S117" s="573"/>
      <c r="T117" s="573"/>
      <c r="U117" s="573"/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784" t="s">
        <v>4</v>
      </c>
      <c r="B132" s="2703"/>
      <c r="C132" s="2785"/>
      <c r="D132" s="2103">
        <f>SUM(D80:D131)</f>
        <v>23</v>
      </c>
      <c r="E132" s="2104">
        <f>SUM(E80:E131)</f>
        <v>14</v>
      </c>
      <c r="F132" s="2105">
        <f>SUM(F80:F131)</f>
        <v>9</v>
      </c>
      <c r="G132" s="2106">
        <f>SUM(G80:G131)</f>
        <v>2</v>
      </c>
      <c r="H132" s="2107">
        <f t="shared" ref="H132:U132" si="82">SUM(H80:H131)</f>
        <v>0</v>
      </c>
      <c r="I132" s="2107">
        <f t="shared" si="82"/>
        <v>2</v>
      </c>
      <c r="J132" s="2107">
        <f t="shared" si="82"/>
        <v>0</v>
      </c>
      <c r="K132" s="2107">
        <f t="shared" si="82"/>
        <v>0</v>
      </c>
      <c r="L132" s="2107">
        <f t="shared" si="82"/>
        <v>2</v>
      </c>
      <c r="M132" s="2108">
        <f t="shared" si="82"/>
        <v>17</v>
      </c>
      <c r="N132" s="2109">
        <f t="shared" si="82"/>
        <v>0</v>
      </c>
      <c r="O132" s="2110">
        <f t="shared" si="82"/>
        <v>0</v>
      </c>
      <c r="P132" s="2107">
        <f t="shared" si="82"/>
        <v>18</v>
      </c>
      <c r="Q132" s="2105">
        <f t="shared" si="82"/>
        <v>0</v>
      </c>
      <c r="R132" s="2111">
        <f t="shared" si="82"/>
        <v>0</v>
      </c>
      <c r="S132" s="2112">
        <f t="shared" si="82"/>
        <v>0</v>
      </c>
      <c r="T132" s="2112">
        <f t="shared" si="82"/>
        <v>0</v>
      </c>
      <c r="U132" s="2112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796" t="s">
        <v>158</v>
      </c>
      <c r="B134" s="2417"/>
      <c r="C134" s="2418"/>
      <c r="D134" s="2808" t="s">
        <v>4</v>
      </c>
      <c r="E134" s="2808"/>
      <c r="F134" s="2808"/>
      <c r="G134" s="2784" t="s">
        <v>56</v>
      </c>
      <c r="H134" s="2703"/>
      <c r="I134" s="2703"/>
      <c r="J134" s="2703"/>
      <c r="K134" s="2703"/>
      <c r="L134" s="2703"/>
      <c r="M134" s="2703"/>
      <c r="N134" s="2787"/>
      <c r="O134" s="2356" t="s">
        <v>6</v>
      </c>
      <c r="P134" s="2777" t="s">
        <v>33</v>
      </c>
      <c r="Q134" s="2777" t="s">
        <v>7</v>
      </c>
      <c r="R134" s="2777" t="s">
        <v>100</v>
      </c>
      <c r="S134" s="2807" t="s">
        <v>101</v>
      </c>
      <c r="T134" s="2807" t="s">
        <v>79</v>
      </c>
      <c r="U134" s="2807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2079" t="s">
        <v>159</v>
      </c>
      <c r="E135" s="2079" t="s">
        <v>24</v>
      </c>
      <c r="F135" s="2079" t="s">
        <v>25</v>
      </c>
      <c r="G135" s="2113" t="s">
        <v>102</v>
      </c>
      <c r="H135" s="2113" t="s">
        <v>103</v>
      </c>
      <c r="I135" s="2113" t="s">
        <v>104</v>
      </c>
      <c r="J135" s="2113" t="s">
        <v>18</v>
      </c>
      <c r="K135" s="2113" t="s">
        <v>19</v>
      </c>
      <c r="L135" s="2113" t="s">
        <v>20</v>
      </c>
      <c r="M135" s="2113" t="s">
        <v>21</v>
      </c>
      <c r="N135" s="2114" t="s">
        <v>22</v>
      </c>
      <c r="O135" s="2357"/>
      <c r="P135" s="2317"/>
      <c r="Q135" s="2317"/>
      <c r="R135" s="2317"/>
      <c r="S135" s="2807"/>
      <c r="T135" s="2807"/>
      <c r="U135" s="2807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750" t="s">
        <v>160</v>
      </c>
      <c r="B136" s="2751"/>
      <c r="C136" s="2752"/>
      <c r="D136" s="2115">
        <f>SUM(G136:N136)</f>
        <v>31</v>
      </c>
      <c r="E136" s="724">
        <v>28</v>
      </c>
      <c r="F136" s="221">
        <v>3</v>
      </c>
      <c r="G136" s="25">
        <v>1</v>
      </c>
      <c r="H136" s="25"/>
      <c r="I136" s="25"/>
      <c r="J136" s="25"/>
      <c r="K136" s="25"/>
      <c r="L136" s="25">
        <v>1</v>
      </c>
      <c r="M136" s="25">
        <v>29</v>
      </c>
      <c r="N136" s="732"/>
      <c r="O136" s="2059">
        <v>0</v>
      </c>
      <c r="P136" s="2059">
        <v>31</v>
      </c>
      <c r="Q136" s="724">
        <v>0</v>
      </c>
      <c r="R136" s="724"/>
      <c r="S136" s="724">
        <v>1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753" t="s">
        <v>161</v>
      </c>
      <c r="B137" s="2754"/>
      <c r="C137" s="2755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784" t="s">
        <v>4</v>
      </c>
      <c r="B144" s="2703"/>
      <c r="C144" s="2785"/>
      <c r="D144" s="2103">
        <f>SUM(D136:D143)</f>
        <v>31</v>
      </c>
      <c r="E144" s="2116">
        <f t="shared" ref="E144:U144" si="93">SUM(E136:E143)</f>
        <v>28</v>
      </c>
      <c r="F144" s="2105">
        <f t="shared" si="93"/>
        <v>3</v>
      </c>
      <c r="G144" s="2106">
        <f t="shared" si="93"/>
        <v>1</v>
      </c>
      <c r="H144" s="2106">
        <f t="shared" si="93"/>
        <v>0</v>
      </c>
      <c r="I144" s="2106">
        <f t="shared" si="93"/>
        <v>0</v>
      </c>
      <c r="J144" s="2106">
        <f t="shared" si="93"/>
        <v>0</v>
      </c>
      <c r="K144" s="2106">
        <f t="shared" si="93"/>
        <v>0</v>
      </c>
      <c r="L144" s="2106">
        <f t="shared" si="93"/>
        <v>1</v>
      </c>
      <c r="M144" s="2106">
        <f t="shared" si="93"/>
        <v>29</v>
      </c>
      <c r="N144" s="2117">
        <f t="shared" si="93"/>
        <v>0</v>
      </c>
      <c r="O144" s="2110">
        <f t="shared" si="93"/>
        <v>0</v>
      </c>
      <c r="P144" s="2112">
        <f t="shared" si="93"/>
        <v>31</v>
      </c>
      <c r="Q144" s="2105">
        <f t="shared" si="93"/>
        <v>0</v>
      </c>
      <c r="R144" s="2118">
        <f t="shared" si="93"/>
        <v>0</v>
      </c>
      <c r="S144" s="2118">
        <f>SUM(S136:S143)</f>
        <v>1</v>
      </c>
      <c r="T144" s="2118">
        <f t="shared" si="93"/>
        <v>0</v>
      </c>
      <c r="U144" s="2118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800" t="s">
        <v>169</v>
      </c>
      <c r="B146" s="2340"/>
      <c r="C146" s="2341"/>
      <c r="D146" s="2798" t="s">
        <v>4</v>
      </c>
      <c r="E146" s="2426"/>
      <c r="F146" s="2356"/>
      <c r="G146" s="2784" t="s">
        <v>56</v>
      </c>
      <c r="H146" s="2703"/>
      <c r="I146" s="2703"/>
      <c r="J146" s="2703"/>
      <c r="K146" s="2703"/>
      <c r="L146" s="2703"/>
      <c r="M146" s="2703"/>
      <c r="N146" s="2787"/>
      <c r="O146" s="2356" t="s">
        <v>34</v>
      </c>
      <c r="P146" s="2418" t="s">
        <v>8</v>
      </c>
      <c r="Q146" s="2807" t="s">
        <v>79</v>
      </c>
      <c r="R146" s="2807" t="s">
        <v>10</v>
      </c>
      <c r="S146" s="2778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805" t="s">
        <v>172</v>
      </c>
      <c r="H147" s="2786"/>
      <c r="I147" s="2805" t="s">
        <v>20</v>
      </c>
      <c r="J147" s="2786"/>
      <c r="K147" s="2805" t="s">
        <v>21</v>
      </c>
      <c r="L147" s="2786"/>
      <c r="M147" s="2805" t="s">
        <v>22</v>
      </c>
      <c r="N147" s="2794"/>
      <c r="O147" s="2357"/>
      <c r="P147" s="2421"/>
      <c r="Q147" s="2807"/>
      <c r="R147" s="2807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01"/>
      <c r="B148" s="2697"/>
      <c r="C148" s="2698"/>
      <c r="D148" s="2098" t="s">
        <v>23</v>
      </c>
      <c r="E148" s="2069" t="s">
        <v>24</v>
      </c>
      <c r="F148" s="2079" t="s">
        <v>25</v>
      </c>
      <c r="G148" s="2055" t="s">
        <v>24</v>
      </c>
      <c r="H148" s="2050" t="s">
        <v>25</v>
      </c>
      <c r="I148" s="2055" t="s">
        <v>24</v>
      </c>
      <c r="J148" s="2050" t="s">
        <v>25</v>
      </c>
      <c r="K148" s="2051" t="s">
        <v>24</v>
      </c>
      <c r="L148" s="2050" t="s">
        <v>25</v>
      </c>
      <c r="M148" s="2051" t="s">
        <v>24</v>
      </c>
      <c r="N148" s="2052" t="s">
        <v>25</v>
      </c>
      <c r="O148" s="2705"/>
      <c r="P148" s="2736"/>
      <c r="Q148" s="2807"/>
      <c r="R148" s="2807"/>
      <c r="S148" s="2779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777" t="s">
        <v>173</v>
      </c>
      <c r="B149" s="2747" t="s">
        <v>174</v>
      </c>
      <c r="C149" s="2748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2059"/>
      <c r="M149" s="275"/>
      <c r="N149" s="1898"/>
      <c r="O149" s="2059"/>
      <c r="P149" s="276"/>
      <c r="Q149" s="2059"/>
      <c r="R149" s="276"/>
      <c r="S149" s="736"/>
      <c r="T149" s="1959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2119"/>
      <c r="L151" s="1147"/>
      <c r="M151" s="2119"/>
      <c r="N151" s="2120"/>
      <c r="O151" s="1147"/>
      <c r="P151" s="1064"/>
      <c r="Q151" s="1147"/>
      <c r="R151" s="1064"/>
      <c r="S151" s="2121"/>
      <c r="T151" s="2122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777" t="s">
        <v>175</v>
      </c>
      <c r="C152" s="2123" t="s">
        <v>4</v>
      </c>
      <c r="D152" s="287">
        <f t="shared" si="94"/>
        <v>0</v>
      </c>
      <c r="E152" s="288"/>
      <c r="F152" s="289">
        <f>SUM(F153:F158)</f>
        <v>0</v>
      </c>
      <c r="G152" s="2124"/>
      <c r="H152" s="2125"/>
      <c r="I152" s="2124"/>
      <c r="J152" s="2125"/>
      <c r="K152" s="2126"/>
      <c r="L152" s="2065">
        <f>SUM(L153:L158)</f>
        <v>0</v>
      </c>
      <c r="M152" s="2126"/>
      <c r="N152" s="2127">
        <f t="shared" ref="N152:T152" si="102">SUM(N153:N158)</f>
        <v>0</v>
      </c>
      <c r="O152" s="2065">
        <f t="shared" si="102"/>
        <v>0</v>
      </c>
      <c r="P152" s="2128">
        <f t="shared" si="102"/>
        <v>0</v>
      </c>
      <c r="Q152" s="2065">
        <f t="shared" si="102"/>
        <v>0</v>
      </c>
      <c r="R152" s="2128">
        <f t="shared" si="102"/>
        <v>0</v>
      </c>
      <c r="S152" s="2066">
        <f t="shared" si="102"/>
        <v>0</v>
      </c>
      <c r="T152" s="2065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782"/>
      <c r="B158" s="2782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2119"/>
      <c r="L158" s="99"/>
      <c r="M158" s="2119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777" t="s">
        <v>182</v>
      </c>
      <c r="B159" s="2777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959"/>
      <c r="M159" s="25"/>
      <c r="N159" s="1967"/>
      <c r="O159" s="2059"/>
      <c r="P159" s="2059"/>
      <c r="Q159" s="2059"/>
      <c r="R159" s="2059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782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2062"/>
      <c r="L162" s="2122"/>
      <c r="M162" s="2062"/>
      <c r="N162" s="2129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806" t="s">
        <v>187</v>
      </c>
      <c r="B163" s="2778" t="s">
        <v>188</v>
      </c>
      <c r="C163" s="738" t="s">
        <v>189</v>
      </c>
      <c r="D163" s="2130">
        <f>SUM(E163:F163)</f>
        <v>0</v>
      </c>
      <c r="E163" s="2130">
        <f>+G163+I163+K163+M163</f>
        <v>0</v>
      </c>
      <c r="F163" s="2131">
        <f>+H163+J163+L163+N163</f>
        <v>0</v>
      </c>
      <c r="G163" s="2132">
        <f>SUM(G164:G165)</f>
        <v>0</v>
      </c>
      <c r="H163" s="1159">
        <f t="shared" ref="H163:R163" si="105">SUM(H164:H165)</f>
        <v>0</v>
      </c>
      <c r="I163" s="2132">
        <f t="shared" si="105"/>
        <v>0</v>
      </c>
      <c r="J163" s="1159">
        <f t="shared" si="105"/>
        <v>0</v>
      </c>
      <c r="K163" s="2132">
        <f>SUM(K164:K165)</f>
        <v>0</v>
      </c>
      <c r="L163" s="1337">
        <f t="shared" si="105"/>
        <v>0</v>
      </c>
      <c r="M163" s="2132">
        <f t="shared" si="105"/>
        <v>0</v>
      </c>
      <c r="N163" s="1065">
        <f t="shared" si="105"/>
        <v>0</v>
      </c>
      <c r="O163" s="2133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2134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942"/>
      <c r="H164" s="276"/>
      <c r="I164" s="25"/>
      <c r="J164" s="2059"/>
      <c r="K164" s="25"/>
      <c r="L164" s="2046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04"/>
      <c r="B165" s="2779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806" t="s">
        <v>192</v>
      </c>
      <c r="B166" s="2777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064"/>
      <c r="M167" s="2062"/>
      <c r="N167" s="1066"/>
      <c r="O167" s="1147"/>
      <c r="P167" s="1064"/>
      <c r="Q167" s="1147"/>
      <c r="R167" s="106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778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779"/>
      <c r="C169" s="342" t="s">
        <v>197</v>
      </c>
      <c r="D169" s="2130">
        <f t="shared" si="109"/>
        <v>0</v>
      </c>
      <c r="E169" s="2130">
        <f t="shared" si="110"/>
        <v>0</v>
      </c>
      <c r="F169" s="2131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777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2059"/>
      <c r="P170" s="276"/>
      <c r="Q170" s="2059"/>
      <c r="R170" s="276"/>
      <c r="S170" s="724"/>
      <c r="T170" s="2059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04"/>
      <c r="B171" s="2782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2062"/>
      <c r="L171" s="1064"/>
      <c r="M171" s="2062"/>
      <c r="N171" s="607"/>
      <c r="O171" s="1147"/>
      <c r="P171" s="1064"/>
      <c r="Q171" s="1147"/>
      <c r="R171" s="106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777" t="s">
        <v>199</v>
      </c>
      <c r="B172" s="2805" t="s">
        <v>175</v>
      </c>
      <c r="C172" s="2786"/>
      <c r="D172" s="2135">
        <f>SUM(E172+F172)</f>
        <v>0</v>
      </c>
      <c r="E172" s="2135">
        <f>+K172</f>
        <v>0</v>
      </c>
      <c r="F172" s="2118">
        <f>+L172</f>
        <v>0</v>
      </c>
      <c r="G172" s="2124"/>
      <c r="H172" s="2136"/>
      <c r="I172" s="2124"/>
      <c r="J172" s="2136"/>
      <c r="K172" s="2137"/>
      <c r="L172" s="2138"/>
      <c r="M172" s="2126"/>
      <c r="N172" s="2139"/>
      <c r="O172" s="2140"/>
      <c r="P172" s="2138"/>
      <c r="Q172" s="2140"/>
      <c r="R172" s="2138"/>
      <c r="S172" s="2141"/>
      <c r="T172" s="2141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777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2142"/>
      <c r="I175" s="273"/>
      <c r="J175" s="2142"/>
      <c r="K175" s="25"/>
      <c r="L175" s="276"/>
      <c r="M175" s="284"/>
      <c r="N175" s="356"/>
      <c r="O175" s="2059"/>
      <c r="P175" s="276"/>
      <c r="Q175" s="2059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782"/>
      <c r="B176" s="2782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2062"/>
      <c r="L176" s="1064"/>
      <c r="M176" s="672"/>
      <c r="N176" s="674"/>
      <c r="O176" s="1147"/>
      <c r="P176" s="1064"/>
      <c r="Q176" s="1147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806" t="s">
        <v>200</v>
      </c>
      <c r="B177" s="2777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04"/>
      <c r="B179" s="2782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777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2142"/>
      <c r="I180" s="273"/>
      <c r="J180" s="2142"/>
      <c r="K180" s="25"/>
      <c r="L180" s="276"/>
      <c r="M180" s="1978"/>
      <c r="N180" s="330"/>
      <c r="O180" s="2142"/>
      <c r="P180" s="2059"/>
      <c r="Q180" s="2059"/>
      <c r="R180" s="2059"/>
      <c r="S180" s="742"/>
      <c r="T180" s="2059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04"/>
      <c r="B181" s="2782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800" t="s">
        <v>210</v>
      </c>
      <c r="B183" s="2340"/>
      <c r="C183" s="2341"/>
      <c r="D183" s="2798" t="s">
        <v>4</v>
      </c>
      <c r="E183" s="2426"/>
      <c r="F183" s="2356"/>
      <c r="G183" s="2784" t="s">
        <v>5</v>
      </c>
      <c r="H183" s="2703"/>
      <c r="I183" s="2703"/>
      <c r="J183" s="2703"/>
      <c r="K183" s="2703"/>
      <c r="L183" s="2703"/>
      <c r="M183" s="2703"/>
      <c r="N183" s="2703"/>
      <c r="O183" s="2703"/>
      <c r="P183" s="2703"/>
      <c r="Q183" s="2703"/>
      <c r="R183" s="2703"/>
      <c r="S183" s="2703"/>
      <c r="T183" s="2703"/>
      <c r="U183" s="2703"/>
      <c r="V183" s="2703"/>
      <c r="W183" s="2703"/>
      <c r="X183" s="2703"/>
      <c r="Y183" s="2703"/>
      <c r="Z183" s="2703"/>
      <c r="AA183" s="2703"/>
      <c r="AB183" s="2787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802" t="s">
        <v>11</v>
      </c>
      <c r="H184" s="2803"/>
      <c r="I184" s="2802" t="s">
        <v>12</v>
      </c>
      <c r="J184" s="2803"/>
      <c r="K184" s="2784" t="s">
        <v>13</v>
      </c>
      <c r="L184" s="2785"/>
      <c r="M184" s="2784" t="s">
        <v>14</v>
      </c>
      <c r="N184" s="2785"/>
      <c r="O184" s="2784" t="s">
        <v>15</v>
      </c>
      <c r="P184" s="2785"/>
      <c r="Q184" s="2784" t="s">
        <v>16</v>
      </c>
      <c r="R184" s="2785"/>
      <c r="S184" s="2784" t="s">
        <v>17</v>
      </c>
      <c r="T184" s="2785"/>
      <c r="U184" s="2784" t="s">
        <v>215</v>
      </c>
      <c r="V184" s="2785"/>
      <c r="W184" s="2805" t="s">
        <v>20</v>
      </c>
      <c r="X184" s="2786"/>
      <c r="Y184" s="2805" t="s">
        <v>21</v>
      </c>
      <c r="Z184" s="2786"/>
      <c r="AA184" s="2805" t="s">
        <v>22</v>
      </c>
      <c r="AB184" s="2794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01"/>
      <c r="B185" s="2697"/>
      <c r="C185" s="2698"/>
      <c r="D185" s="2048" t="s">
        <v>23</v>
      </c>
      <c r="E185" s="2049" t="s">
        <v>24</v>
      </c>
      <c r="F185" s="2050" t="s">
        <v>25</v>
      </c>
      <c r="G185" s="2051" t="s">
        <v>24</v>
      </c>
      <c r="H185" s="2050" t="s">
        <v>25</v>
      </c>
      <c r="I185" s="2089" t="s">
        <v>24</v>
      </c>
      <c r="J185" s="2089" t="s">
        <v>25</v>
      </c>
      <c r="K185" s="2051" t="s">
        <v>24</v>
      </c>
      <c r="L185" s="2050" t="s">
        <v>25</v>
      </c>
      <c r="M185" s="2051" t="s">
        <v>24</v>
      </c>
      <c r="N185" s="2050" t="s">
        <v>25</v>
      </c>
      <c r="O185" s="2051" t="s">
        <v>24</v>
      </c>
      <c r="P185" s="2050" t="s">
        <v>25</v>
      </c>
      <c r="Q185" s="2051" t="s">
        <v>24</v>
      </c>
      <c r="R185" s="2050" t="s">
        <v>25</v>
      </c>
      <c r="S185" s="2051" t="s">
        <v>24</v>
      </c>
      <c r="T185" s="2050" t="s">
        <v>25</v>
      </c>
      <c r="U185" s="2051" t="s">
        <v>24</v>
      </c>
      <c r="V185" s="2050" t="s">
        <v>25</v>
      </c>
      <c r="W185" s="2051" t="s">
        <v>24</v>
      </c>
      <c r="X185" s="2050" t="s">
        <v>25</v>
      </c>
      <c r="Y185" s="2051" t="s">
        <v>24</v>
      </c>
      <c r="Z185" s="2050" t="s">
        <v>25</v>
      </c>
      <c r="AA185" s="2051" t="s">
        <v>24</v>
      </c>
      <c r="AB185" s="2052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708" t="s">
        <v>216</v>
      </c>
      <c r="B186" s="2741"/>
      <c r="C186" s="2709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2143"/>
      <c r="I186" s="381"/>
      <c r="J186" s="2143"/>
      <c r="K186" s="25"/>
      <c r="L186" s="2059"/>
      <c r="M186" s="25"/>
      <c r="N186" s="2059"/>
      <c r="O186" s="25"/>
      <c r="P186" s="2059"/>
      <c r="Q186" s="25"/>
      <c r="R186" s="2059"/>
      <c r="S186" s="25"/>
      <c r="T186" s="2059"/>
      <c r="U186" s="381"/>
      <c r="V186" s="2143"/>
      <c r="W186" s="381"/>
      <c r="X186" s="2143"/>
      <c r="Y186" s="381"/>
      <c r="Z186" s="2143"/>
      <c r="AA186" s="381"/>
      <c r="AB186" s="383"/>
      <c r="AC186" s="2059"/>
      <c r="AD186" s="743">
        <f>SUM(AE186:AG186)</f>
        <v>0</v>
      </c>
      <c r="AE186" s="2059"/>
      <c r="AF186" s="2059"/>
      <c r="AG186" s="2059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2144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800" t="s">
        <v>210</v>
      </c>
      <c r="B192" s="2340"/>
      <c r="C192" s="2341"/>
      <c r="D192" s="2798" t="s">
        <v>4</v>
      </c>
      <c r="E192" s="2426"/>
      <c r="F192" s="2430"/>
      <c r="G192" s="2703" t="s">
        <v>5</v>
      </c>
      <c r="H192" s="2703"/>
      <c r="I192" s="2703"/>
      <c r="J192" s="2785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799"/>
      <c r="E193" s="2739"/>
      <c r="F193" s="2740"/>
      <c r="G193" s="2356" t="s">
        <v>222</v>
      </c>
      <c r="H193" s="2777" t="s">
        <v>223</v>
      </c>
      <c r="I193" s="2777" t="s">
        <v>58</v>
      </c>
      <c r="J193" s="2777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01"/>
      <c r="B194" s="2697"/>
      <c r="C194" s="2698"/>
      <c r="D194" s="2145" t="s">
        <v>23</v>
      </c>
      <c r="E194" s="2098" t="s">
        <v>24</v>
      </c>
      <c r="F194" s="406" t="s">
        <v>25</v>
      </c>
      <c r="G194" s="2705"/>
      <c r="H194" s="2782"/>
      <c r="I194" s="2782"/>
      <c r="J194" s="2782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981">
        <f>SUM(G195:J195)</f>
        <v>0</v>
      </c>
      <c r="E195" s="724"/>
      <c r="F195" s="732"/>
      <c r="G195" s="1942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2146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796" t="s">
        <v>230</v>
      </c>
      <c r="B200" s="2417"/>
      <c r="C200" s="2418"/>
      <c r="D200" s="2798" t="s">
        <v>231</v>
      </c>
      <c r="E200" s="2426"/>
      <c r="F200" s="2356"/>
      <c r="G200" s="2784" t="s">
        <v>5</v>
      </c>
      <c r="H200" s="2703"/>
      <c r="I200" s="2703"/>
      <c r="J200" s="2703"/>
      <c r="K200" s="2703"/>
      <c r="L200" s="2703"/>
      <c r="M200" s="2703"/>
      <c r="N200" s="2703"/>
      <c r="O200" s="2703"/>
      <c r="P200" s="2703"/>
      <c r="Q200" s="2703"/>
      <c r="R200" s="2703"/>
      <c r="S200" s="2703"/>
      <c r="T200" s="2703"/>
      <c r="U200" s="2703"/>
      <c r="V200" s="2787"/>
      <c r="W200" s="2788" t="s">
        <v>6</v>
      </c>
      <c r="X200" s="2724" t="s">
        <v>7</v>
      </c>
      <c r="Y200" s="2726" t="s">
        <v>232</v>
      </c>
      <c r="Z200" s="2791"/>
      <c r="AA200" s="2356" t="s">
        <v>233</v>
      </c>
      <c r="AB200" s="2792" t="s">
        <v>100</v>
      </c>
      <c r="AC200" s="2716" t="s">
        <v>8</v>
      </c>
      <c r="AD200" s="2716" t="s">
        <v>9</v>
      </c>
      <c r="AE200" s="2783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799"/>
      <c r="E201" s="2739"/>
      <c r="F201" s="2705"/>
      <c r="G201" s="2784" t="s">
        <v>222</v>
      </c>
      <c r="H201" s="2785"/>
      <c r="I201" s="2784" t="s">
        <v>17</v>
      </c>
      <c r="J201" s="2785"/>
      <c r="K201" s="2703" t="s">
        <v>234</v>
      </c>
      <c r="L201" s="2785"/>
      <c r="M201" s="2784" t="s">
        <v>57</v>
      </c>
      <c r="N201" s="2785"/>
      <c r="O201" s="2703" t="s">
        <v>235</v>
      </c>
      <c r="P201" s="2785"/>
      <c r="Q201" s="2703" t="s">
        <v>58</v>
      </c>
      <c r="R201" s="2785"/>
      <c r="S201" s="2720" t="s">
        <v>21</v>
      </c>
      <c r="T201" s="2786"/>
      <c r="U201" s="2720" t="s">
        <v>22</v>
      </c>
      <c r="V201" s="2794"/>
      <c r="W201" s="2397"/>
      <c r="X201" s="2560"/>
      <c r="Y201" s="2724" t="s">
        <v>236</v>
      </c>
      <c r="Z201" s="2731" t="s">
        <v>237</v>
      </c>
      <c r="AA201" s="2357"/>
      <c r="AB201" s="2405"/>
      <c r="AC201" s="2716"/>
      <c r="AD201" s="2716"/>
      <c r="AE201" s="2783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797"/>
      <c r="B202" s="2735"/>
      <c r="C202" s="2736"/>
      <c r="D202" s="2147" t="s">
        <v>23</v>
      </c>
      <c r="E202" s="2148" t="s">
        <v>24</v>
      </c>
      <c r="F202" s="1074" t="s">
        <v>25</v>
      </c>
      <c r="G202" s="2055" t="s">
        <v>24</v>
      </c>
      <c r="H202" s="2090" t="s">
        <v>25</v>
      </c>
      <c r="I202" s="2078" t="s">
        <v>24</v>
      </c>
      <c r="J202" s="2090" t="s">
        <v>25</v>
      </c>
      <c r="K202" s="2078" t="s">
        <v>24</v>
      </c>
      <c r="L202" s="2090" t="s">
        <v>25</v>
      </c>
      <c r="M202" s="2078" t="s">
        <v>24</v>
      </c>
      <c r="N202" s="2090" t="s">
        <v>25</v>
      </c>
      <c r="O202" s="2078" t="s">
        <v>24</v>
      </c>
      <c r="P202" s="2090" t="s">
        <v>25</v>
      </c>
      <c r="Q202" s="2078" t="s">
        <v>24</v>
      </c>
      <c r="R202" s="2090" t="s">
        <v>25</v>
      </c>
      <c r="S202" s="2102" t="s">
        <v>24</v>
      </c>
      <c r="T202" s="2101" t="s">
        <v>25</v>
      </c>
      <c r="U202" s="2102" t="s">
        <v>24</v>
      </c>
      <c r="V202" s="2072" t="s">
        <v>25</v>
      </c>
      <c r="W202" s="2789"/>
      <c r="X202" s="2790"/>
      <c r="Y202" s="2790"/>
      <c r="Z202" s="2795"/>
      <c r="AA202" s="2705"/>
      <c r="AB202" s="2793"/>
      <c r="AC202" s="2716"/>
      <c r="AD202" s="2716"/>
      <c r="AE202" s="2783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714" t="s">
        <v>239</v>
      </c>
      <c r="C203" s="2715"/>
      <c r="D203" s="428">
        <f t="shared" ref="D203:D245" si="121">SUM(E203+F203)</f>
        <v>23</v>
      </c>
      <c r="E203" s="429">
        <f t="shared" ref="E203:E219" si="122">SUM(G203+I203+K203+M203+O203+Q203+S203+U203)</f>
        <v>12</v>
      </c>
      <c r="F203" s="2039">
        <f t="shared" ref="F203:F219" si="123">SUM(H203+J203+L203+N203+P203+R203+T203+V203)</f>
        <v>11</v>
      </c>
      <c r="G203" s="431">
        <v>1</v>
      </c>
      <c r="H203" s="432">
        <v>0</v>
      </c>
      <c r="I203" s="1984">
        <v>0</v>
      </c>
      <c r="J203" s="432">
        <v>0</v>
      </c>
      <c r="K203" s="1984">
        <v>0</v>
      </c>
      <c r="L203" s="432">
        <v>0</v>
      </c>
      <c r="M203" s="1984">
        <v>0</v>
      </c>
      <c r="N203" s="432">
        <v>0</v>
      </c>
      <c r="O203" s="1984">
        <v>1</v>
      </c>
      <c r="P203" s="432">
        <v>0</v>
      </c>
      <c r="Q203" s="1984">
        <v>2</v>
      </c>
      <c r="R203" s="432">
        <v>1</v>
      </c>
      <c r="S203" s="1984">
        <v>7</v>
      </c>
      <c r="T203" s="432">
        <v>8</v>
      </c>
      <c r="U203" s="1984">
        <v>1</v>
      </c>
      <c r="V203" s="1985">
        <v>2</v>
      </c>
      <c r="W203" s="433">
        <v>0</v>
      </c>
      <c r="X203" s="434">
        <v>0</v>
      </c>
      <c r="Y203" s="434">
        <v>0</v>
      </c>
      <c r="Z203" s="2149">
        <v>0</v>
      </c>
      <c r="AA203" s="434">
        <v>0</v>
      </c>
      <c r="AB203" s="434">
        <v>0</v>
      </c>
      <c r="AC203" s="434">
        <v>0</v>
      </c>
      <c r="AD203" s="434">
        <v>0</v>
      </c>
      <c r="AE203" s="2150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16</v>
      </c>
      <c r="E204" s="436">
        <f t="shared" si="122"/>
        <v>4</v>
      </c>
      <c r="F204" s="437">
        <f t="shared" si="123"/>
        <v>12</v>
      </c>
      <c r="G204" s="438">
        <v>0</v>
      </c>
      <c r="H204" s="439">
        <v>0</v>
      </c>
      <c r="I204" s="440">
        <v>0</v>
      </c>
      <c r="J204" s="439">
        <v>0</v>
      </c>
      <c r="K204" s="440">
        <v>0</v>
      </c>
      <c r="L204" s="439">
        <v>1</v>
      </c>
      <c r="M204" s="440">
        <v>0</v>
      </c>
      <c r="N204" s="439">
        <v>1</v>
      </c>
      <c r="O204" s="440">
        <v>0</v>
      </c>
      <c r="P204" s="439">
        <v>1</v>
      </c>
      <c r="Q204" s="440">
        <v>0</v>
      </c>
      <c r="R204" s="439">
        <v>2</v>
      </c>
      <c r="S204" s="440">
        <v>2</v>
      </c>
      <c r="T204" s="439">
        <v>3</v>
      </c>
      <c r="U204" s="440">
        <v>2</v>
      </c>
      <c r="V204" s="441">
        <v>4</v>
      </c>
      <c r="W204" s="442">
        <v>2</v>
      </c>
      <c r="X204" s="443">
        <v>3</v>
      </c>
      <c r="Y204" s="443">
        <v>2</v>
      </c>
      <c r="Z204" s="443">
        <v>0</v>
      </c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>
        <v>0</v>
      </c>
      <c r="X205" s="453"/>
      <c r="Y205" s="453"/>
      <c r="Z205" s="453"/>
      <c r="AA205" s="450"/>
      <c r="AB205" s="453"/>
      <c r="AC205" s="453"/>
      <c r="AD205" s="453"/>
      <c r="AE205" s="449"/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>
        <v>0</v>
      </c>
      <c r="X206" s="462"/>
      <c r="Y206" s="463"/>
      <c r="Z206" s="463"/>
      <c r="AA206" s="459"/>
      <c r="AB206" s="462"/>
      <c r="AC206" s="462"/>
      <c r="AD206" s="462"/>
      <c r="AE206" s="458"/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>
        <v>0</v>
      </c>
      <c r="X207" s="462"/>
      <c r="Y207" s="463"/>
      <c r="Z207" s="463"/>
      <c r="AA207" s="459"/>
      <c r="AB207" s="462"/>
      <c r="AC207" s="462"/>
      <c r="AD207" s="462"/>
      <c r="AE207" s="458"/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>
        <v>0</v>
      </c>
      <c r="X208" s="469"/>
      <c r="Y208" s="470"/>
      <c r="Z208" s="470"/>
      <c r="AA208" s="466"/>
      <c r="AB208" s="469"/>
      <c r="AC208" s="469"/>
      <c r="AD208" s="469"/>
      <c r="AE208" s="465"/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782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/>
      <c r="Y209" s="474"/>
      <c r="Z209" s="474"/>
      <c r="AA209" s="440"/>
      <c r="AB209" s="443"/>
      <c r="AC209" s="443"/>
      <c r="AD209" s="443"/>
      <c r="AE209" s="439"/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777" t="s">
        <v>247</v>
      </c>
      <c r="B210" s="2361" t="s">
        <v>242</v>
      </c>
      <c r="C210" s="2361"/>
      <c r="D210" s="475">
        <f t="shared" si="121"/>
        <v>3</v>
      </c>
      <c r="E210" s="476">
        <f>SUM(G210+I210+K210+M210+O210+Q210+S210+U210)</f>
        <v>1</v>
      </c>
      <c r="F210" s="1988">
        <f t="shared" si="123"/>
        <v>2</v>
      </c>
      <c r="G210" s="431"/>
      <c r="H210" s="432"/>
      <c r="I210" s="1984"/>
      <c r="J210" s="432"/>
      <c r="K210" s="1984"/>
      <c r="L210" s="432"/>
      <c r="M210" s="1984"/>
      <c r="N210" s="432"/>
      <c r="O210" s="1984"/>
      <c r="P210" s="432"/>
      <c r="Q210" s="1984"/>
      <c r="R210" s="432">
        <v>1</v>
      </c>
      <c r="S210" s="1984">
        <v>1</v>
      </c>
      <c r="T210" s="432"/>
      <c r="U210" s="1984"/>
      <c r="V210" s="1985">
        <v>1</v>
      </c>
      <c r="W210" s="433">
        <v>0</v>
      </c>
      <c r="X210" s="434">
        <v>0</v>
      </c>
      <c r="Y210" s="434">
        <v>0</v>
      </c>
      <c r="Z210" s="453">
        <v>0</v>
      </c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10</v>
      </c>
      <c r="E211" s="455">
        <f t="shared" si="122"/>
        <v>8</v>
      </c>
      <c r="F211" s="456">
        <f t="shared" si="123"/>
        <v>2</v>
      </c>
      <c r="G211" s="457"/>
      <c r="H211" s="458"/>
      <c r="I211" s="459"/>
      <c r="J211" s="458"/>
      <c r="K211" s="459"/>
      <c r="L211" s="458"/>
      <c r="M211" s="459"/>
      <c r="N211" s="458"/>
      <c r="O211" s="459"/>
      <c r="P211" s="458"/>
      <c r="Q211" s="459">
        <v>2</v>
      </c>
      <c r="R211" s="458">
        <v>1</v>
      </c>
      <c r="S211" s="459">
        <v>6</v>
      </c>
      <c r="T211" s="458">
        <v>1</v>
      </c>
      <c r="U211" s="459"/>
      <c r="V211" s="460"/>
      <c r="W211" s="461">
        <v>0</v>
      </c>
      <c r="X211" s="462">
        <v>0</v>
      </c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2</v>
      </c>
      <c r="E212" s="455">
        <f t="shared" si="122"/>
        <v>1</v>
      </c>
      <c r="F212" s="456">
        <f t="shared" si="123"/>
        <v>1</v>
      </c>
      <c r="G212" s="457"/>
      <c r="H212" s="458"/>
      <c r="I212" s="459"/>
      <c r="J212" s="458"/>
      <c r="K212" s="459"/>
      <c r="L212" s="458"/>
      <c r="M212" s="459"/>
      <c r="N212" s="458"/>
      <c r="O212" s="459"/>
      <c r="P212" s="458"/>
      <c r="Q212" s="459"/>
      <c r="R212" s="458">
        <v>1</v>
      </c>
      <c r="S212" s="459">
        <v>1</v>
      </c>
      <c r="T212" s="458"/>
      <c r="U212" s="459"/>
      <c r="V212" s="460"/>
      <c r="W212" s="461">
        <v>0</v>
      </c>
      <c r="X212" s="462">
        <v>0</v>
      </c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3</v>
      </c>
      <c r="E213" s="455">
        <f t="shared" si="122"/>
        <v>1</v>
      </c>
      <c r="F213" s="456">
        <f t="shared" si="123"/>
        <v>2</v>
      </c>
      <c r="G213" s="464"/>
      <c r="H213" s="465"/>
      <c r="I213" s="466"/>
      <c r="J213" s="465"/>
      <c r="K213" s="466"/>
      <c r="L213" s="465"/>
      <c r="M213" s="466"/>
      <c r="N213" s="465"/>
      <c r="O213" s="466"/>
      <c r="P213" s="465"/>
      <c r="Q213" s="466"/>
      <c r="R213" s="465"/>
      <c r="S213" s="466">
        <v>1</v>
      </c>
      <c r="T213" s="465">
        <v>1</v>
      </c>
      <c r="U213" s="466"/>
      <c r="V213" s="467">
        <v>1</v>
      </c>
      <c r="W213" s="461">
        <v>0</v>
      </c>
      <c r="X213" s="462">
        <v>0</v>
      </c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782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2002">
        <v>0</v>
      </c>
      <c r="X214" s="2151">
        <v>0</v>
      </c>
      <c r="Y214" s="2152"/>
      <c r="Z214" s="2152"/>
      <c r="AA214" s="2000"/>
      <c r="AB214" s="2151"/>
      <c r="AC214" s="2151"/>
      <c r="AD214" s="2151"/>
      <c r="AE214" s="2153"/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777" t="s">
        <v>80</v>
      </c>
      <c r="B215" s="2361" t="s">
        <v>242</v>
      </c>
      <c r="C215" s="2361"/>
      <c r="D215" s="475">
        <f t="shared" si="121"/>
        <v>0</v>
      </c>
      <c r="E215" s="476">
        <f t="shared" si="122"/>
        <v>0</v>
      </c>
      <c r="F215" s="1988">
        <f t="shared" si="123"/>
        <v>0</v>
      </c>
      <c r="G215" s="431"/>
      <c r="H215" s="432"/>
      <c r="I215" s="1984"/>
      <c r="J215" s="432"/>
      <c r="K215" s="1984"/>
      <c r="L215" s="432"/>
      <c r="M215" s="1984"/>
      <c r="N215" s="432"/>
      <c r="O215" s="1984"/>
      <c r="P215" s="432"/>
      <c r="Q215" s="1984"/>
      <c r="R215" s="432"/>
      <c r="S215" s="1984"/>
      <c r="T215" s="432"/>
      <c r="U215" s="1984"/>
      <c r="V215" s="1985"/>
      <c r="W215" s="433">
        <v>0</v>
      </c>
      <c r="X215" s="434">
        <v>0</v>
      </c>
      <c r="Y215" s="434"/>
      <c r="Z215" s="453"/>
      <c r="AA215" s="450"/>
      <c r="AB215" s="453"/>
      <c r="AC215" s="453"/>
      <c r="AD215" s="453"/>
      <c r="AE215" s="449"/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0</v>
      </c>
      <c r="E216" s="455">
        <f t="shared" si="122"/>
        <v>0</v>
      </c>
      <c r="F216" s="456">
        <f t="shared" si="123"/>
        <v>0</v>
      </c>
      <c r="G216" s="457"/>
      <c r="H216" s="458"/>
      <c r="I216" s="459"/>
      <c r="J216" s="458"/>
      <c r="K216" s="459"/>
      <c r="L216" s="458"/>
      <c r="M216" s="459"/>
      <c r="N216" s="458"/>
      <c r="O216" s="459"/>
      <c r="P216" s="458"/>
      <c r="Q216" s="459"/>
      <c r="R216" s="458"/>
      <c r="S216" s="459"/>
      <c r="T216" s="458"/>
      <c r="U216" s="459"/>
      <c r="V216" s="460"/>
      <c r="W216" s="461">
        <v>0</v>
      </c>
      <c r="X216" s="462">
        <v>0</v>
      </c>
      <c r="Y216" s="463"/>
      <c r="Z216" s="463"/>
      <c r="AA216" s="459"/>
      <c r="AB216" s="462"/>
      <c r="AC216" s="462"/>
      <c r="AD216" s="462"/>
      <c r="AE216" s="458"/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0</v>
      </c>
      <c r="E217" s="455">
        <f t="shared" si="122"/>
        <v>0</v>
      </c>
      <c r="F217" s="456">
        <f t="shared" si="123"/>
        <v>0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/>
      <c r="R217" s="458"/>
      <c r="S217" s="459"/>
      <c r="T217" s="458"/>
      <c r="U217" s="459"/>
      <c r="V217" s="460"/>
      <c r="W217" s="461">
        <v>0</v>
      </c>
      <c r="X217" s="462">
        <v>0</v>
      </c>
      <c r="Y217" s="463"/>
      <c r="Z217" s="463"/>
      <c r="AA217" s="459"/>
      <c r="AB217" s="462"/>
      <c r="AC217" s="462"/>
      <c r="AD217" s="462"/>
      <c r="AE217" s="458"/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0</v>
      </c>
      <c r="E218" s="455">
        <f>SUM(G218+I218+K218+M218+O218+Q218+S218+U218)</f>
        <v>0</v>
      </c>
      <c r="F218" s="456">
        <f t="shared" si="123"/>
        <v>0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/>
      <c r="R218" s="465"/>
      <c r="S218" s="466"/>
      <c r="T218" s="465"/>
      <c r="U218" s="466"/>
      <c r="V218" s="467"/>
      <c r="W218" s="461">
        <v>0</v>
      </c>
      <c r="X218" s="462">
        <v>0</v>
      </c>
      <c r="Y218" s="463"/>
      <c r="Z218" s="463"/>
      <c r="AA218" s="459"/>
      <c r="AB218" s="462"/>
      <c r="AC218" s="462"/>
      <c r="AD218" s="462"/>
      <c r="AE218" s="458"/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782"/>
      <c r="B219" s="2780" t="s">
        <v>246</v>
      </c>
      <c r="C219" s="2780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2002">
        <v>0</v>
      </c>
      <c r="X219" s="2151">
        <v>0</v>
      </c>
      <c r="Y219" s="2152"/>
      <c r="Z219" s="2152"/>
      <c r="AA219" s="2000"/>
      <c r="AB219" s="2151"/>
      <c r="AC219" s="2151"/>
      <c r="AD219" s="2151"/>
      <c r="AE219" s="2153"/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777" t="s">
        <v>248</v>
      </c>
      <c r="B220" s="2361" t="s">
        <v>242</v>
      </c>
      <c r="C220" s="2361"/>
      <c r="D220" s="475">
        <f>SUM(E220+F220)</f>
        <v>0</v>
      </c>
      <c r="E220" s="476">
        <f>+G220+I220+K220+M220+O220+Q220+S220+U220</f>
        <v>0</v>
      </c>
      <c r="F220" s="1988">
        <f>+H220+J220+L220+N220+P220+R220+T220+V220</f>
        <v>0</v>
      </c>
      <c r="G220" s="431"/>
      <c r="H220" s="432"/>
      <c r="I220" s="1984"/>
      <c r="J220" s="432"/>
      <c r="K220" s="1984"/>
      <c r="L220" s="432"/>
      <c r="M220" s="1984"/>
      <c r="N220" s="432"/>
      <c r="O220" s="1984"/>
      <c r="P220" s="432"/>
      <c r="Q220" s="1984"/>
      <c r="R220" s="432"/>
      <c r="S220" s="1984"/>
      <c r="T220" s="432"/>
      <c r="U220" s="1984"/>
      <c r="V220" s="432"/>
      <c r="W220" s="433">
        <v>0</v>
      </c>
      <c r="X220" s="479"/>
      <c r="Y220" s="434"/>
      <c r="Z220" s="453"/>
      <c r="AA220" s="450"/>
      <c r="AB220" s="453"/>
      <c r="AC220" s="453"/>
      <c r="AD220" s="453"/>
      <c r="AE220" s="449"/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0</v>
      </c>
      <c r="E221" s="455">
        <f>+G221+I221+K221+M221+O221+Q221+S221+U221</f>
        <v>0</v>
      </c>
      <c r="F221" s="456">
        <f t="shared" ref="F221:F224" si="138">+H221+J221+L221+N221+P221+R221+T221+V221</f>
        <v>0</v>
      </c>
      <c r="G221" s="457"/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/>
      <c r="AB221" s="462"/>
      <c r="AC221" s="462"/>
      <c r="AD221" s="462"/>
      <c r="AE221" s="458"/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0</v>
      </c>
      <c r="E222" s="455">
        <f t="shared" ref="E222:E224" si="139">+G222+I222+K222+M222+O222+Q222+S222+U222</f>
        <v>0</v>
      </c>
      <c r="F222" s="456">
        <f>+H222+J222+L222+N222+P222+R222+T222+V222</f>
        <v>0</v>
      </c>
      <c r="G222" s="457"/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/>
      <c r="AB222" s="462"/>
      <c r="AC222" s="462"/>
      <c r="AD222" s="462"/>
      <c r="AE222" s="458"/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0</v>
      </c>
      <c r="E223" s="455">
        <f t="shared" si="139"/>
        <v>0</v>
      </c>
      <c r="F223" s="456">
        <f t="shared" si="138"/>
        <v>0</v>
      </c>
      <c r="G223" s="464"/>
      <c r="H223" s="465"/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/>
      <c r="AB223" s="462"/>
      <c r="AC223" s="462"/>
      <c r="AD223" s="462"/>
      <c r="AE223" s="458"/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782"/>
      <c r="B224" s="2780" t="s">
        <v>246</v>
      </c>
      <c r="C224" s="2780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2152"/>
      <c r="Y224" s="2152"/>
      <c r="Z224" s="2152"/>
      <c r="AA224" s="2000"/>
      <c r="AB224" s="2151"/>
      <c r="AC224" s="2151"/>
      <c r="AD224" s="2151"/>
      <c r="AE224" s="2153"/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777" t="s">
        <v>249</v>
      </c>
      <c r="B225" s="2361" t="s">
        <v>242</v>
      </c>
      <c r="C225" s="2361"/>
      <c r="D225" s="445">
        <f t="shared" si="121"/>
        <v>1</v>
      </c>
      <c r="E225" s="446">
        <f t="shared" ref="E225:F279" si="140">SUM(G225+I225+K225+M225+O225+Q225+S225+U225)</f>
        <v>0</v>
      </c>
      <c r="F225" s="447">
        <f t="shared" si="140"/>
        <v>1</v>
      </c>
      <c r="G225" s="448"/>
      <c r="H225" s="449"/>
      <c r="I225" s="450"/>
      <c r="J225" s="449"/>
      <c r="K225" s="450"/>
      <c r="L225" s="449">
        <v>1</v>
      </c>
      <c r="M225" s="450"/>
      <c r="N225" s="449"/>
      <c r="O225" s="450"/>
      <c r="P225" s="449"/>
      <c r="Q225" s="450"/>
      <c r="R225" s="449"/>
      <c r="S225" s="450"/>
      <c r="T225" s="449"/>
      <c r="U225" s="450"/>
      <c r="V225" s="451"/>
      <c r="W225" s="452">
        <v>0</v>
      </c>
      <c r="X225" s="453">
        <v>0</v>
      </c>
      <c r="Y225" s="434">
        <v>0</v>
      </c>
      <c r="Z225" s="453">
        <v>0</v>
      </c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1</v>
      </c>
      <c r="E226" s="455">
        <f t="shared" si="140"/>
        <v>1</v>
      </c>
      <c r="F226" s="456">
        <f t="shared" si="140"/>
        <v>0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>
        <v>1</v>
      </c>
      <c r="T226" s="458"/>
      <c r="U226" s="459"/>
      <c r="V226" s="460"/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2</v>
      </c>
      <c r="E227" s="455">
        <f t="shared" si="140"/>
        <v>1</v>
      </c>
      <c r="F227" s="456">
        <f t="shared" si="140"/>
        <v>1</v>
      </c>
      <c r="G227" s="457"/>
      <c r="H227" s="458"/>
      <c r="I227" s="459"/>
      <c r="J227" s="458"/>
      <c r="K227" s="459"/>
      <c r="L227" s="458">
        <v>1</v>
      </c>
      <c r="M227" s="459"/>
      <c r="N227" s="458"/>
      <c r="O227" s="459"/>
      <c r="P227" s="458"/>
      <c r="Q227" s="459"/>
      <c r="R227" s="458"/>
      <c r="S227" s="459">
        <v>1</v>
      </c>
      <c r="T227" s="458"/>
      <c r="U227" s="459"/>
      <c r="V227" s="460"/>
      <c r="W227" s="461">
        <v>0</v>
      </c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2</v>
      </c>
      <c r="E228" s="455">
        <f t="shared" si="140"/>
        <v>1</v>
      </c>
      <c r="F228" s="456">
        <f t="shared" si="140"/>
        <v>1</v>
      </c>
      <c r="G228" s="464"/>
      <c r="H228" s="465"/>
      <c r="I228" s="466"/>
      <c r="J228" s="465"/>
      <c r="K228" s="466"/>
      <c r="L228" s="465">
        <v>1</v>
      </c>
      <c r="M228" s="466"/>
      <c r="N228" s="465"/>
      <c r="O228" s="466"/>
      <c r="P228" s="465"/>
      <c r="Q228" s="466"/>
      <c r="R228" s="465"/>
      <c r="S228" s="466">
        <v>1</v>
      </c>
      <c r="T228" s="465"/>
      <c r="U228" s="466"/>
      <c r="V228" s="467"/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782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/>
      <c r="Y229" s="2152"/>
      <c r="Z229" s="2152"/>
      <c r="AA229" s="2000">
        <v>0</v>
      </c>
      <c r="AB229" s="2151">
        <v>0</v>
      </c>
      <c r="AC229" s="2151">
        <v>0</v>
      </c>
      <c r="AD229" s="2151">
        <v>0</v>
      </c>
      <c r="AE229" s="2153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777" t="s">
        <v>250</v>
      </c>
      <c r="B230" s="2361" t="s">
        <v>242</v>
      </c>
      <c r="C230" s="2361"/>
      <c r="D230" s="475">
        <f t="shared" si="121"/>
        <v>1</v>
      </c>
      <c r="E230" s="476">
        <f t="shared" si="140"/>
        <v>0</v>
      </c>
      <c r="F230" s="1988">
        <f t="shared" si="140"/>
        <v>1</v>
      </c>
      <c r="G230" s="431"/>
      <c r="H230" s="432"/>
      <c r="I230" s="1984"/>
      <c r="J230" s="432"/>
      <c r="K230" s="1984"/>
      <c r="L230" s="432"/>
      <c r="M230" s="1984"/>
      <c r="N230" s="432"/>
      <c r="O230" s="1984"/>
      <c r="P230" s="432"/>
      <c r="Q230" s="1984"/>
      <c r="R230" s="432"/>
      <c r="S230" s="1984"/>
      <c r="T230" s="432">
        <v>1</v>
      </c>
      <c r="U230" s="1984"/>
      <c r="V230" s="1985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2</v>
      </c>
      <c r="E231" s="455">
        <f t="shared" si="140"/>
        <v>2</v>
      </c>
      <c r="F231" s="456">
        <f t="shared" si="140"/>
        <v>0</v>
      </c>
      <c r="G231" s="457"/>
      <c r="H231" s="458"/>
      <c r="I231" s="459"/>
      <c r="J231" s="458"/>
      <c r="K231" s="459"/>
      <c r="L231" s="458"/>
      <c r="M231" s="459"/>
      <c r="N231" s="458"/>
      <c r="O231" s="459">
        <v>1</v>
      </c>
      <c r="P231" s="458"/>
      <c r="Q231" s="459">
        <v>1</v>
      </c>
      <c r="R231" s="458"/>
      <c r="S231" s="459"/>
      <c r="T231" s="458"/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0</v>
      </c>
      <c r="E232" s="455">
        <f t="shared" si="140"/>
        <v>0</v>
      </c>
      <c r="F232" s="456">
        <f t="shared" si="140"/>
        <v>0</v>
      </c>
      <c r="G232" s="457"/>
      <c r="H232" s="458"/>
      <c r="I232" s="459"/>
      <c r="J232" s="458"/>
      <c r="K232" s="459"/>
      <c r="L232" s="458"/>
      <c r="M232" s="459"/>
      <c r="N232" s="458"/>
      <c r="O232" s="459"/>
      <c r="P232" s="458"/>
      <c r="Q232" s="459"/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/>
      <c r="AB232" s="462"/>
      <c r="AC232" s="462"/>
      <c r="AD232" s="462"/>
      <c r="AE232" s="458"/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0</v>
      </c>
      <c r="E233" s="455">
        <f t="shared" si="140"/>
        <v>0</v>
      </c>
      <c r="F233" s="456">
        <f t="shared" si="140"/>
        <v>0</v>
      </c>
      <c r="G233" s="464"/>
      <c r="H233" s="465"/>
      <c r="I233" s="466"/>
      <c r="J233" s="465"/>
      <c r="K233" s="466"/>
      <c r="L233" s="465"/>
      <c r="M233" s="466"/>
      <c r="N233" s="465"/>
      <c r="O233" s="466"/>
      <c r="P233" s="465"/>
      <c r="Q233" s="466"/>
      <c r="R233" s="465"/>
      <c r="S233" s="466"/>
      <c r="T233" s="465"/>
      <c r="U233" s="466"/>
      <c r="V233" s="467"/>
      <c r="W233" s="485"/>
      <c r="X233" s="480"/>
      <c r="Y233" s="463"/>
      <c r="Z233" s="463"/>
      <c r="AA233" s="459"/>
      <c r="AB233" s="462"/>
      <c r="AC233" s="462"/>
      <c r="AD233" s="462"/>
      <c r="AE233" s="458"/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782"/>
      <c r="B234" s="2780" t="s">
        <v>246</v>
      </c>
      <c r="C234" s="2780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2154"/>
      <c r="X234" s="2152"/>
      <c r="Y234" s="2152"/>
      <c r="Z234" s="2152"/>
      <c r="AA234" s="2000"/>
      <c r="AB234" s="2151"/>
      <c r="AC234" s="2151"/>
      <c r="AD234" s="2151"/>
      <c r="AE234" s="2153"/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778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988">
        <f t="shared" si="140"/>
        <v>0</v>
      </c>
      <c r="G235" s="431"/>
      <c r="H235" s="432"/>
      <c r="I235" s="1984"/>
      <c r="J235" s="432"/>
      <c r="K235" s="1984"/>
      <c r="L235" s="432"/>
      <c r="M235" s="1984"/>
      <c r="N235" s="432"/>
      <c r="O235" s="1984"/>
      <c r="P235" s="432"/>
      <c r="Q235" s="1984"/>
      <c r="R235" s="432"/>
      <c r="S235" s="1984"/>
      <c r="T235" s="432"/>
      <c r="U235" s="1984"/>
      <c r="V235" s="1985"/>
      <c r="W235" s="487"/>
      <c r="X235" s="488"/>
      <c r="Y235" s="434"/>
      <c r="Z235" s="453"/>
      <c r="AA235" s="450"/>
      <c r="AB235" s="453"/>
      <c r="AC235" s="453"/>
      <c r="AD235" s="453"/>
      <c r="AE235" s="449"/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0</v>
      </c>
      <c r="E236" s="455">
        <f t="shared" si="140"/>
        <v>0</v>
      </c>
      <c r="F236" s="456">
        <f t="shared" si="140"/>
        <v>0</v>
      </c>
      <c r="G236" s="457"/>
      <c r="H236" s="458"/>
      <c r="I236" s="459"/>
      <c r="J236" s="458"/>
      <c r="K236" s="459"/>
      <c r="L236" s="458"/>
      <c r="M236" s="459"/>
      <c r="N236" s="458"/>
      <c r="O236" s="459"/>
      <c r="P236" s="458"/>
      <c r="Q236" s="459"/>
      <c r="R236" s="458"/>
      <c r="S236" s="459"/>
      <c r="T236" s="458"/>
      <c r="U236" s="459"/>
      <c r="V236" s="460"/>
      <c r="W236" s="489"/>
      <c r="X236" s="463"/>
      <c r="Y236" s="463"/>
      <c r="Z236" s="463"/>
      <c r="AA236" s="459"/>
      <c r="AB236" s="462"/>
      <c r="AC236" s="462"/>
      <c r="AD236" s="462"/>
      <c r="AE236" s="458"/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/>
      <c r="AD237" s="462"/>
      <c r="AE237" s="458"/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/>
      <c r="AD238" s="462"/>
      <c r="AE238" s="458"/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779"/>
      <c r="B239" s="2780" t="s">
        <v>246</v>
      </c>
      <c r="C239" s="2780"/>
      <c r="D239" s="1996">
        <f t="shared" si="121"/>
        <v>0</v>
      </c>
      <c r="E239" s="2155">
        <f>SUM(G239+I239+K239+M239+O239+Q239+S239+U239)</f>
        <v>0</v>
      </c>
      <c r="F239" s="1997">
        <f t="shared" si="140"/>
        <v>0</v>
      </c>
      <c r="G239" s="2156"/>
      <c r="H239" s="2153"/>
      <c r="I239" s="2000"/>
      <c r="J239" s="2153"/>
      <c r="K239" s="2000"/>
      <c r="L239" s="2153"/>
      <c r="M239" s="2000"/>
      <c r="N239" s="2153"/>
      <c r="O239" s="2000"/>
      <c r="P239" s="2153"/>
      <c r="Q239" s="2000"/>
      <c r="R239" s="2153"/>
      <c r="S239" s="2000"/>
      <c r="T239" s="2153"/>
      <c r="U239" s="2000"/>
      <c r="V239" s="2001"/>
      <c r="W239" s="2154"/>
      <c r="X239" s="2152"/>
      <c r="Y239" s="2152"/>
      <c r="Z239" s="2152"/>
      <c r="AA239" s="2000"/>
      <c r="AB239" s="2151"/>
      <c r="AC239" s="2151"/>
      <c r="AD239" s="2151"/>
      <c r="AE239" s="2153"/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777" t="s">
        <v>87</v>
      </c>
      <c r="B240" s="2361" t="s">
        <v>242</v>
      </c>
      <c r="C240" s="2361"/>
      <c r="D240" s="445">
        <f t="shared" si="121"/>
        <v>1</v>
      </c>
      <c r="E240" s="446">
        <f>SUM(G240+I240+K240+M240+O240+Q240+S240+U240)</f>
        <v>1</v>
      </c>
      <c r="F240" s="447">
        <f t="shared" si="140"/>
        <v>0</v>
      </c>
      <c r="G240" s="448"/>
      <c r="H240" s="449"/>
      <c r="I240" s="450"/>
      <c r="J240" s="449"/>
      <c r="K240" s="450"/>
      <c r="L240" s="449"/>
      <c r="M240" s="450"/>
      <c r="N240" s="449"/>
      <c r="O240" s="450"/>
      <c r="P240" s="449"/>
      <c r="Q240" s="450"/>
      <c r="R240" s="449"/>
      <c r="S240" s="450">
        <v>1</v>
      </c>
      <c r="T240" s="449"/>
      <c r="U240" s="450"/>
      <c r="V240" s="451"/>
      <c r="W240" s="452">
        <v>0</v>
      </c>
      <c r="X240" s="453"/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5</v>
      </c>
      <c r="E241" s="455">
        <f t="shared" si="140"/>
        <v>5</v>
      </c>
      <c r="F241" s="456">
        <f t="shared" si="140"/>
        <v>0</v>
      </c>
      <c r="G241" s="457"/>
      <c r="H241" s="458"/>
      <c r="I241" s="459"/>
      <c r="J241" s="458"/>
      <c r="K241" s="459"/>
      <c r="L241" s="458"/>
      <c r="M241" s="459"/>
      <c r="N241" s="458"/>
      <c r="O241" s="459"/>
      <c r="P241" s="458"/>
      <c r="Q241" s="459"/>
      <c r="R241" s="458"/>
      <c r="S241" s="459">
        <v>5</v>
      </c>
      <c r="T241" s="458"/>
      <c r="U241" s="459"/>
      <c r="V241" s="460"/>
      <c r="W241" s="461">
        <v>0</v>
      </c>
      <c r="X241" s="462"/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1</v>
      </c>
      <c r="E242" s="455">
        <f t="shared" si="140"/>
        <v>1</v>
      </c>
      <c r="F242" s="456">
        <f t="shared" si="140"/>
        <v>0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/>
      <c r="Q242" s="459"/>
      <c r="R242" s="458"/>
      <c r="S242" s="459">
        <v>1</v>
      </c>
      <c r="T242" s="458"/>
      <c r="U242" s="459"/>
      <c r="V242" s="460"/>
      <c r="W242" s="461">
        <v>0</v>
      </c>
      <c r="X242" s="462"/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1</v>
      </c>
      <c r="E243" s="455">
        <f t="shared" si="140"/>
        <v>1</v>
      </c>
      <c r="F243" s="456">
        <f t="shared" si="140"/>
        <v>0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/>
      <c r="R243" s="465"/>
      <c r="S243" s="466">
        <v>1</v>
      </c>
      <c r="T243" s="465"/>
      <c r="U243" s="466"/>
      <c r="V243" s="467"/>
      <c r="W243" s="468">
        <v>0</v>
      </c>
      <c r="X243" s="469"/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782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/>
      <c r="Y244" s="474"/>
      <c r="Z244" s="474"/>
      <c r="AA244" s="2000"/>
      <c r="AB244" s="2151"/>
      <c r="AC244" s="2151"/>
      <c r="AD244" s="2151"/>
      <c r="AE244" s="2153"/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777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988">
        <f t="shared" si="140"/>
        <v>0</v>
      </c>
      <c r="G245" s="493"/>
      <c r="H245" s="494"/>
      <c r="I245" s="1989"/>
      <c r="J245" s="494"/>
      <c r="K245" s="1989"/>
      <c r="L245" s="494"/>
      <c r="M245" s="496"/>
      <c r="N245" s="497"/>
      <c r="O245" s="496"/>
      <c r="P245" s="497"/>
      <c r="Q245" s="1984"/>
      <c r="R245" s="432"/>
      <c r="S245" s="1984"/>
      <c r="T245" s="432"/>
      <c r="U245" s="1984"/>
      <c r="V245" s="1985"/>
      <c r="W245" s="433"/>
      <c r="X245" s="434"/>
      <c r="Y245" s="434"/>
      <c r="Z245" s="453"/>
      <c r="AA245" s="450"/>
      <c r="AB245" s="453"/>
      <c r="AC245" s="453"/>
      <c r="AD245" s="453"/>
      <c r="AE245" s="449"/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990">
        <f t="shared" si="140"/>
        <v>0</v>
      </c>
      <c r="F246" s="1991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/>
      <c r="AD246" s="462"/>
      <c r="AE246" s="458"/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990">
        <f t="shared" si="140"/>
        <v>0</v>
      </c>
      <c r="F247" s="1991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/>
      <c r="AD247" s="462"/>
      <c r="AE247" s="458"/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990">
        <f t="shared" si="140"/>
        <v>0</v>
      </c>
      <c r="F248" s="1991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/>
      <c r="AD248" s="462"/>
      <c r="AE248" s="458"/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782"/>
      <c r="B249" s="2780" t="s">
        <v>246</v>
      </c>
      <c r="C249" s="2780"/>
      <c r="D249" s="471">
        <f t="shared" si="145"/>
        <v>0</v>
      </c>
      <c r="E249" s="1992">
        <f t="shared" si="140"/>
        <v>0</v>
      </c>
      <c r="F249" s="1993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2002"/>
      <c r="X249" s="2151"/>
      <c r="Y249" s="2152"/>
      <c r="Z249" s="2152"/>
      <c r="AA249" s="2000"/>
      <c r="AB249" s="2151"/>
      <c r="AC249" s="2151"/>
      <c r="AD249" s="2151"/>
      <c r="AE249" s="2153"/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781" t="s">
        <v>253</v>
      </c>
      <c r="B250" s="2361" t="s">
        <v>242</v>
      </c>
      <c r="C250" s="2361"/>
      <c r="D250" s="445">
        <f t="shared" si="145"/>
        <v>0</v>
      </c>
      <c r="E250" s="2157">
        <f t="shared" si="140"/>
        <v>0</v>
      </c>
      <c r="F250" s="2158">
        <f t="shared" si="140"/>
        <v>0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/>
      <c r="U250" s="450"/>
      <c r="V250" s="451"/>
      <c r="W250" s="452"/>
      <c r="X250" s="453"/>
      <c r="Y250" s="453"/>
      <c r="Z250" s="453"/>
      <c r="AA250" s="450"/>
      <c r="AB250" s="453"/>
      <c r="AC250" s="453"/>
      <c r="AD250" s="453"/>
      <c r="AE250" s="449"/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1</v>
      </c>
      <c r="E251" s="1990">
        <f t="shared" si="140"/>
        <v>1</v>
      </c>
      <c r="F251" s="1991">
        <f t="shared" si="140"/>
        <v>0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1</v>
      </c>
      <c r="T251" s="458"/>
      <c r="U251" s="459"/>
      <c r="V251" s="460"/>
      <c r="W251" s="461">
        <v>0</v>
      </c>
      <c r="X251" s="462"/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0</v>
      </c>
      <c r="E252" s="1990">
        <f t="shared" si="140"/>
        <v>0</v>
      </c>
      <c r="F252" s="1991">
        <f t="shared" si="140"/>
        <v>0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/>
      <c r="T252" s="458"/>
      <c r="U252" s="459"/>
      <c r="V252" s="460"/>
      <c r="W252" s="461"/>
      <c r="X252" s="462"/>
      <c r="Y252" s="463"/>
      <c r="Z252" s="463"/>
      <c r="AA252" s="459"/>
      <c r="AB252" s="462"/>
      <c r="AC252" s="462"/>
      <c r="AD252" s="462"/>
      <c r="AE252" s="458"/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0</v>
      </c>
      <c r="E253" s="1990">
        <f t="shared" si="140"/>
        <v>0</v>
      </c>
      <c r="F253" s="1991">
        <f t="shared" si="140"/>
        <v>0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/>
      <c r="U253" s="466"/>
      <c r="V253" s="467"/>
      <c r="W253" s="461"/>
      <c r="X253" s="462"/>
      <c r="Y253" s="463"/>
      <c r="Z253" s="463"/>
      <c r="AA253" s="459"/>
      <c r="AB253" s="462"/>
      <c r="AC253" s="462"/>
      <c r="AD253" s="462"/>
      <c r="AE253" s="458"/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782"/>
      <c r="B254" s="2780" t="s">
        <v>246</v>
      </c>
      <c r="C254" s="2780"/>
      <c r="D254" s="471">
        <f t="shared" si="145"/>
        <v>0</v>
      </c>
      <c r="E254" s="1992">
        <f t="shared" si="140"/>
        <v>0</v>
      </c>
      <c r="F254" s="1993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2002"/>
      <c r="X254" s="2151"/>
      <c r="Y254" s="2152"/>
      <c r="Z254" s="2152"/>
      <c r="AA254" s="2000"/>
      <c r="AB254" s="2151"/>
      <c r="AC254" s="2151"/>
      <c r="AD254" s="2151"/>
      <c r="AE254" s="2153"/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778" t="s">
        <v>254</v>
      </c>
      <c r="B255" s="2361" t="s">
        <v>242</v>
      </c>
      <c r="C255" s="2361"/>
      <c r="D255" s="445">
        <f t="shared" si="145"/>
        <v>0</v>
      </c>
      <c r="E255" s="2157">
        <f t="shared" si="140"/>
        <v>0</v>
      </c>
      <c r="F255" s="2158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990">
        <f t="shared" si="140"/>
        <v>0</v>
      </c>
      <c r="F256" s="1991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990">
        <f t="shared" si="140"/>
        <v>0</v>
      </c>
      <c r="F257" s="1991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994">
        <f t="shared" si="140"/>
        <v>0</v>
      </c>
      <c r="F258" s="1995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779"/>
      <c r="B259" s="2780" t="s">
        <v>246</v>
      </c>
      <c r="C259" s="2780"/>
      <c r="D259" s="2159">
        <f t="shared" si="145"/>
        <v>0</v>
      </c>
      <c r="E259" s="1370">
        <f t="shared" si="140"/>
        <v>0</v>
      </c>
      <c r="F259" s="2160">
        <f t="shared" si="140"/>
        <v>0</v>
      </c>
      <c r="G259" s="2161"/>
      <c r="H259" s="1373"/>
      <c r="I259" s="2162"/>
      <c r="J259" s="1373"/>
      <c r="K259" s="2162"/>
      <c r="L259" s="1373"/>
      <c r="M259" s="2162"/>
      <c r="N259" s="1373"/>
      <c r="O259" s="2162"/>
      <c r="P259" s="1373"/>
      <c r="Q259" s="2163"/>
      <c r="R259" s="1376"/>
      <c r="S259" s="2163"/>
      <c r="T259" s="1376"/>
      <c r="U259" s="2163"/>
      <c r="V259" s="2164"/>
      <c r="W259" s="2165"/>
      <c r="X259" s="1379"/>
      <c r="Y259" s="1380"/>
      <c r="Z259" s="1380"/>
      <c r="AA259" s="2163"/>
      <c r="AB259" s="1379"/>
      <c r="AC259" s="1379"/>
      <c r="AD259" s="1379"/>
      <c r="AE259" s="1376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777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685"/>
      <c r="B264" s="2710" t="s">
        <v>246</v>
      </c>
      <c r="C264" s="2710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2165"/>
      <c r="X264" s="1379"/>
      <c r="Y264" s="1380"/>
      <c r="Z264" s="1380"/>
      <c r="AA264" s="2163"/>
      <c r="AB264" s="1379"/>
      <c r="AC264" s="1379"/>
      <c r="AD264" s="1379"/>
      <c r="AE264" s="1376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777" t="s">
        <v>89</v>
      </c>
      <c r="B265" s="2708" t="s">
        <v>242</v>
      </c>
      <c r="C265" s="2709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685"/>
      <c r="B269" s="2710" t="s">
        <v>246</v>
      </c>
      <c r="C269" s="2710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2165"/>
      <c r="X269" s="1379"/>
      <c r="Y269" s="1380"/>
      <c r="Z269" s="1380"/>
      <c r="AA269" s="2163"/>
      <c r="AB269" s="1379"/>
      <c r="AC269" s="1379"/>
      <c r="AD269" s="1379"/>
      <c r="AE269" s="1376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2166">
        <f t="shared" si="145"/>
        <v>0</v>
      </c>
      <c r="E270" s="2004">
        <f t="shared" si="140"/>
        <v>0</v>
      </c>
      <c r="F270" s="2005">
        <f t="shared" si="140"/>
        <v>0</v>
      </c>
      <c r="G270" s="2006"/>
      <c r="H270" s="2007"/>
      <c r="I270" s="2008"/>
      <c r="J270" s="2007"/>
      <c r="K270" s="2008"/>
      <c r="L270" s="2007"/>
      <c r="M270" s="2008"/>
      <c r="N270" s="2007"/>
      <c r="O270" s="2008"/>
      <c r="P270" s="2007"/>
      <c r="Q270" s="2008"/>
      <c r="R270" s="2007"/>
      <c r="S270" s="2008"/>
      <c r="T270" s="2007"/>
      <c r="U270" s="2008"/>
      <c r="V270" s="2009"/>
      <c r="W270" s="2010"/>
      <c r="X270" s="2011"/>
      <c r="Y270" s="2011"/>
      <c r="Z270" s="2012"/>
      <c r="AA270" s="1984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2167">
        <f t="shared" si="140"/>
        <v>0</v>
      </c>
      <c r="F271" s="2168">
        <f t="shared" si="140"/>
        <v>0</v>
      </c>
      <c r="G271" s="2169"/>
      <c r="H271" s="2170"/>
      <c r="I271" s="2171"/>
      <c r="J271" s="2170"/>
      <c r="K271" s="2171"/>
      <c r="L271" s="2170"/>
      <c r="M271" s="2171"/>
      <c r="N271" s="2170"/>
      <c r="O271" s="2171"/>
      <c r="P271" s="2170"/>
      <c r="Q271" s="2171"/>
      <c r="R271" s="2170"/>
      <c r="S271" s="2171"/>
      <c r="T271" s="2170"/>
      <c r="U271" s="2171"/>
      <c r="V271" s="2172"/>
      <c r="W271" s="2173"/>
      <c r="X271" s="2174"/>
      <c r="Y271" s="2175"/>
      <c r="Z271" s="535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2167">
        <f t="shared" si="140"/>
        <v>0</v>
      </c>
      <c r="F272" s="2168">
        <f t="shared" si="140"/>
        <v>0</v>
      </c>
      <c r="G272" s="2169"/>
      <c r="H272" s="2170"/>
      <c r="I272" s="2171"/>
      <c r="J272" s="2170"/>
      <c r="K272" s="2171"/>
      <c r="L272" s="2170"/>
      <c r="M272" s="2171"/>
      <c r="N272" s="2170"/>
      <c r="O272" s="2171"/>
      <c r="P272" s="2170"/>
      <c r="Q272" s="2171"/>
      <c r="R272" s="2170"/>
      <c r="S272" s="2171"/>
      <c r="T272" s="2170"/>
      <c r="U272" s="2171"/>
      <c r="V272" s="2172"/>
      <c r="W272" s="2173"/>
      <c r="X272" s="2174"/>
      <c r="Y272" s="2175"/>
      <c r="Z272" s="535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2167">
        <f t="shared" si="140"/>
        <v>0</v>
      </c>
      <c r="F273" s="2168">
        <f t="shared" si="140"/>
        <v>0</v>
      </c>
      <c r="G273" s="2176"/>
      <c r="H273" s="2177"/>
      <c r="I273" s="2178"/>
      <c r="J273" s="2177"/>
      <c r="K273" s="2178"/>
      <c r="L273" s="2177"/>
      <c r="M273" s="2178"/>
      <c r="N273" s="2177"/>
      <c r="O273" s="2178"/>
      <c r="P273" s="2177"/>
      <c r="Q273" s="2178"/>
      <c r="R273" s="2177"/>
      <c r="S273" s="2178"/>
      <c r="T273" s="2177"/>
      <c r="U273" s="2178"/>
      <c r="V273" s="2179"/>
      <c r="W273" s="2180"/>
      <c r="X273" s="2181"/>
      <c r="Y273" s="2175"/>
      <c r="Z273" s="535"/>
      <c r="AA273" s="2180"/>
      <c r="AB273" s="2181"/>
      <c r="AC273" s="2181"/>
      <c r="AD273" s="2181"/>
      <c r="AE273" s="2182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2183">
        <f t="shared" si="140"/>
        <v>0</v>
      </c>
      <c r="F274" s="2184">
        <f t="shared" si="140"/>
        <v>0</v>
      </c>
      <c r="G274" s="2185"/>
      <c r="H274" s="2186"/>
      <c r="I274" s="2187"/>
      <c r="J274" s="2186"/>
      <c r="K274" s="2187"/>
      <c r="L274" s="2186"/>
      <c r="M274" s="2187"/>
      <c r="N274" s="2186"/>
      <c r="O274" s="2187"/>
      <c r="P274" s="2186"/>
      <c r="Q274" s="2187"/>
      <c r="R274" s="2186"/>
      <c r="S274" s="2187"/>
      <c r="T274" s="2186"/>
      <c r="U274" s="2185"/>
      <c r="V274" s="2188"/>
      <c r="W274" s="539"/>
      <c r="X274" s="540"/>
      <c r="Y274" s="2189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6</v>
      </c>
      <c r="E275" s="544">
        <f t="shared" si="140"/>
        <v>2</v>
      </c>
      <c r="F275" s="545">
        <f t="shared" si="140"/>
        <v>4</v>
      </c>
      <c r="G275" s="445">
        <f>+G205+G210+G215+G220+G225+G230+G235+G240+G260+G265+G270</f>
        <v>0</v>
      </c>
      <c r="H275" s="545">
        <f t="shared" ref="H275:P278" si="156">+H205+H210+H215+H220+H225+H230+H235+H240+H260+H265+H270</f>
        <v>0</v>
      </c>
      <c r="I275" s="546">
        <f t="shared" si="156"/>
        <v>0</v>
      </c>
      <c r="J275" s="545">
        <f t="shared" si="156"/>
        <v>0</v>
      </c>
      <c r="K275" s="546">
        <f t="shared" si="156"/>
        <v>0</v>
      </c>
      <c r="L275" s="545">
        <f t="shared" si="156"/>
        <v>1</v>
      </c>
      <c r="M275" s="546">
        <f t="shared" si="156"/>
        <v>0</v>
      </c>
      <c r="N275" s="545">
        <f t="shared" si="156"/>
        <v>0</v>
      </c>
      <c r="O275" s="546">
        <f t="shared" si="156"/>
        <v>0</v>
      </c>
      <c r="P275" s="545">
        <f>+P205+P210+P215+P220+P225+P230+P235+P240+P260+P265+P270</f>
        <v>0</v>
      </c>
      <c r="Q275" s="445">
        <f t="shared" ref="Q275:V278" si="157">+Q205+Q210+Q215+Q220+Q225+Q230+Q235+Q240+Q245+Q250+Q255+Q260+Q265+Q270</f>
        <v>0</v>
      </c>
      <c r="R275" s="547">
        <f t="shared" si="157"/>
        <v>1</v>
      </c>
      <c r="S275" s="445">
        <f t="shared" si="157"/>
        <v>2</v>
      </c>
      <c r="T275" s="547">
        <f t="shared" si="157"/>
        <v>1</v>
      </c>
      <c r="U275" s="445">
        <f t="shared" si="157"/>
        <v>0</v>
      </c>
      <c r="V275" s="548">
        <f t="shared" si="157"/>
        <v>1</v>
      </c>
      <c r="W275" s="546">
        <f>+W205+W210+W215+W220+W225+W240+W245+W250+W255+W260+W265+W270</f>
        <v>0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19</v>
      </c>
      <c r="E276" s="549">
        <f t="shared" si="140"/>
        <v>17</v>
      </c>
      <c r="F276" s="550">
        <f t="shared" si="140"/>
        <v>2</v>
      </c>
      <c r="G276" s="454">
        <f>+G206+G211+G216+G221+G226+G231+G236+G241+G261+G266+G271</f>
        <v>0</v>
      </c>
      <c r="H276" s="550">
        <f t="shared" si="156"/>
        <v>0</v>
      </c>
      <c r="I276" s="551">
        <f t="shared" si="156"/>
        <v>0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0</v>
      </c>
      <c r="N276" s="550">
        <f t="shared" si="156"/>
        <v>0</v>
      </c>
      <c r="O276" s="551">
        <f t="shared" si="156"/>
        <v>1</v>
      </c>
      <c r="P276" s="550">
        <f t="shared" si="156"/>
        <v>0</v>
      </c>
      <c r="Q276" s="454">
        <f t="shared" si="157"/>
        <v>3</v>
      </c>
      <c r="R276" s="552">
        <f t="shared" si="157"/>
        <v>1</v>
      </c>
      <c r="S276" s="454">
        <f t="shared" si="157"/>
        <v>13</v>
      </c>
      <c r="T276" s="552">
        <f t="shared" si="157"/>
        <v>1</v>
      </c>
      <c r="U276" s="454">
        <f t="shared" si="157"/>
        <v>0</v>
      </c>
      <c r="V276" s="553">
        <f t="shared" si="157"/>
        <v>0</v>
      </c>
      <c r="W276" s="551">
        <f>+W206+W211+W216+W221+W226+W241+W246+W251+W256+W261+W266+W271</f>
        <v>0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5</v>
      </c>
      <c r="E277" s="549">
        <f t="shared" si="140"/>
        <v>3</v>
      </c>
      <c r="F277" s="550">
        <f t="shared" si="140"/>
        <v>2</v>
      </c>
      <c r="G277" s="454">
        <f>+G207+G212+G217+G222+G227+G232+G237+G242+G262+G267+G272</f>
        <v>0</v>
      </c>
      <c r="H277" s="550">
        <f t="shared" si="156"/>
        <v>0</v>
      </c>
      <c r="I277" s="551">
        <f t="shared" si="156"/>
        <v>0</v>
      </c>
      <c r="J277" s="550">
        <f t="shared" si="156"/>
        <v>0</v>
      </c>
      <c r="K277" s="551">
        <f t="shared" si="156"/>
        <v>0</v>
      </c>
      <c r="L277" s="550">
        <f t="shared" si="156"/>
        <v>1</v>
      </c>
      <c r="M277" s="551">
        <f t="shared" si="156"/>
        <v>0</v>
      </c>
      <c r="N277" s="550">
        <f t="shared" si="156"/>
        <v>0</v>
      </c>
      <c r="O277" s="551">
        <f t="shared" si="156"/>
        <v>0</v>
      </c>
      <c r="P277" s="550">
        <f t="shared" si="156"/>
        <v>0</v>
      </c>
      <c r="Q277" s="454">
        <f t="shared" si="157"/>
        <v>0</v>
      </c>
      <c r="R277" s="552">
        <f t="shared" si="157"/>
        <v>1</v>
      </c>
      <c r="S277" s="454">
        <f t="shared" si="157"/>
        <v>3</v>
      </c>
      <c r="T277" s="552">
        <f t="shared" si="157"/>
        <v>0</v>
      </c>
      <c r="U277" s="454">
        <f t="shared" si="157"/>
        <v>0</v>
      </c>
      <c r="V277" s="553">
        <f t="shared" si="157"/>
        <v>0</v>
      </c>
      <c r="W277" s="551">
        <f>+W207+W212+W217+W222+W227+W242+W247+W252+W257+W262+W267+W272</f>
        <v>0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6</v>
      </c>
      <c r="E278" s="549">
        <f t="shared" si="140"/>
        <v>3</v>
      </c>
      <c r="F278" s="550">
        <f t="shared" si="140"/>
        <v>3</v>
      </c>
      <c r="G278" s="454">
        <f>+G208+G213+G218+G223+G228+G233+G238+G243+G263+G268+G273</f>
        <v>0</v>
      </c>
      <c r="H278" s="550">
        <f t="shared" si="156"/>
        <v>0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1</v>
      </c>
      <c r="M278" s="551">
        <f t="shared" si="156"/>
        <v>0</v>
      </c>
      <c r="N278" s="550">
        <f t="shared" si="156"/>
        <v>0</v>
      </c>
      <c r="O278" s="551">
        <f t="shared" si="156"/>
        <v>0</v>
      </c>
      <c r="P278" s="550">
        <f t="shared" si="156"/>
        <v>0</v>
      </c>
      <c r="Q278" s="454">
        <f t="shared" si="157"/>
        <v>0</v>
      </c>
      <c r="R278" s="552">
        <f t="shared" si="157"/>
        <v>0</v>
      </c>
      <c r="S278" s="454">
        <f t="shared" si="157"/>
        <v>3</v>
      </c>
      <c r="T278" s="552">
        <f t="shared" si="157"/>
        <v>1</v>
      </c>
      <c r="U278" s="454">
        <f t="shared" si="157"/>
        <v>0</v>
      </c>
      <c r="V278" s="553">
        <f t="shared" si="157"/>
        <v>1</v>
      </c>
      <c r="W278" s="551">
        <f>+W208+W213+W218+W223+W228+W243+W248+W253+W258+W263+W268+W273</f>
        <v>0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706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2190">
        <f>SUM(G209+G214+G219+G224+G229+G234+G239+G244+G264+G269+G274)</f>
        <v>0</v>
      </c>
      <c r="H279" s="1415">
        <f t="shared" ref="H279:P279" si="159">SUM(H209+H214+H219+H224+H229+H234+H239+H244+H264+H269+H274)</f>
        <v>0</v>
      </c>
      <c r="I279" s="2190">
        <f t="shared" si="159"/>
        <v>0</v>
      </c>
      <c r="J279" s="1415">
        <f t="shared" si="159"/>
        <v>0</v>
      </c>
      <c r="K279" s="2190">
        <f t="shared" si="159"/>
        <v>0</v>
      </c>
      <c r="L279" s="1415">
        <f t="shared" si="159"/>
        <v>0</v>
      </c>
      <c r="M279" s="2190">
        <f t="shared" si="159"/>
        <v>0</v>
      </c>
      <c r="N279" s="1415">
        <f>SUM(N209+N214+N219+N224+N229+N234+N239+N244+N264+N269+N274)</f>
        <v>0</v>
      </c>
      <c r="O279" s="2190">
        <f t="shared" si="159"/>
        <v>0</v>
      </c>
      <c r="P279" s="1415">
        <f t="shared" si="159"/>
        <v>0</v>
      </c>
      <c r="Q279" s="2159">
        <f t="shared" ref="Q279:V279" si="160">SUM(Q209+Q214+Q219+Q224+Q229+Q234+Q239+Q244+Q249+Q254+Q259+Q264+Q269+Q274)</f>
        <v>0</v>
      </c>
      <c r="R279" s="1237">
        <f t="shared" si="160"/>
        <v>0</v>
      </c>
      <c r="S279" s="2159">
        <f t="shared" si="160"/>
        <v>0</v>
      </c>
      <c r="T279" s="1237">
        <f t="shared" si="160"/>
        <v>0</v>
      </c>
      <c r="U279" s="2159">
        <f t="shared" si="160"/>
        <v>0</v>
      </c>
      <c r="V279" s="1416">
        <f t="shared" si="160"/>
        <v>0</v>
      </c>
      <c r="W279" s="2190">
        <f>SUM(W209+W213+W218+W228+W243+W248+W253+W263+W268+W274)</f>
        <v>0</v>
      </c>
      <c r="X279" s="1417">
        <f>SUM(X209+X213+X218+X228+X243+X248+X253+X263+X268+X274)</f>
        <v>0</v>
      </c>
      <c r="Y279" s="2191"/>
      <c r="Z279" s="1419"/>
      <c r="AA279" s="2190">
        <f t="shared" ref="AA279:AE279" si="161">SUM(AA209+AA214+AA219+AA224+AA229+AA234+AA239+AA244+AA249+AA254+AA259+AA264+AA269+AA274)</f>
        <v>0</v>
      </c>
      <c r="AB279" s="1417">
        <f t="shared" si="161"/>
        <v>0</v>
      </c>
      <c r="AC279" s="2190">
        <f t="shared" si="161"/>
        <v>0</v>
      </c>
      <c r="AD279" s="2190">
        <f t="shared" si="161"/>
        <v>0</v>
      </c>
      <c r="AE279" s="1415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695" t="s">
        <v>31</v>
      </c>
      <c r="B281" s="2340"/>
      <c r="C281" s="2341"/>
      <c r="D281" s="2699" t="s">
        <v>4</v>
      </c>
      <c r="E281" s="2349"/>
      <c r="F281" s="2350"/>
      <c r="G281" s="2718" t="s">
        <v>56</v>
      </c>
      <c r="H281" s="2703"/>
      <c r="I281" s="2703"/>
      <c r="J281" s="2703"/>
      <c r="K281" s="2703"/>
      <c r="L281" s="2703"/>
      <c r="M281" s="2703"/>
      <c r="N281" s="2704"/>
      <c r="O281" s="2356" t="s">
        <v>6</v>
      </c>
      <c r="P281" s="2684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700"/>
      <c r="E282" s="2701"/>
      <c r="F282" s="2702"/>
      <c r="G282" s="2684" t="s">
        <v>222</v>
      </c>
      <c r="H282" s="2684" t="s">
        <v>17</v>
      </c>
      <c r="I282" s="2684" t="s">
        <v>234</v>
      </c>
      <c r="J282" s="2684" t="s">
        <v>57</v>
      </c>
      <c r="K282" s="2684" t="s">
        <v>235</v>
      </c>
      <c r="L282" s="2684" t="s">
        <v>256</v>
      </c>
      <c r="M282" s="2684" t="s">
        <v>21</v>
      </c>
      <c r="N282" s="2690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696"/>
      <c r="B283" s="2697"/>
      <c r="C283" s="2698"/>
      <c r="D283" s="1242" t="s">
        <v>23</v>
      </c>
      <c r="E283" s="1242" t="s">
        <v>24</v>
      </c>
      <c r="F283" s="2192" t="s">
        <v>25</v>
      </c>
      <c r="G283" s="2685"/>
      <c r="H283" s="2685"/>
      <c r="I283" s="2685"/>
      <c r="J283" s="2685"/>
      <c r="K283" s="2685"/>
      <c r="L283" s="2685"/>
      <c r="M283" s="2685"/>
      <c r="N283" s="2691"/>
      <c r="O283" s="2705"/>
      <c r="P283" s="2685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753" t="s">
        <v>38</v>
      </c>
      <c r="B284" s="2754"/>
      <c r="C284" s="2755"/>
      <c r="D284" s="2039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2193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2041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684" t="s">
        <v>238</v>
      </c>
      <c r="B290" s="2684" t="s">
        <v>262</v>
      </c>
      <c r="C290" s="2684" t="s">
        <v>263</v>
      </c>
      <c r="D290" s="2684" t="s">
        <v>264</v>
      </c>
      <c r="E290" s="2684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685"/>
      <c r="B293" s="2685"/>
      <c r="C293" s="2685"/>
      <c r="D293" s="2685"/>
      <c r="E293" s="2685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2042" t="s">
        <v>266</v>
      </c>
      <c r="B294" s="2043"/>
      <c r="C294" s="725"/>
      <c r="D294" s="2044">
        <f>SUM(D295:D297)</f>
        <v>0</v>
      </c>
      <c r="E294" s="2044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2045"/>
      <c r="C295" s="727"/>
      <c r="D295" s="2046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718" t="s">
        <v>271</v>
      </c>
      <c r="B299" s="2687"/>
      <c r="C299" s="2047" t="s">
        <v>272</v>
      </c>
      <c r="D299" s="2047" t="s">
        <v>273</v>
      </c>
      <c r="E299" s="2047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775" t="s">
        <v>80</v>
      </c>
      <c r="B300" s="277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90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",[6]NOMBRE!B2," - ","( ",[6]NOMBRE!C2,[6]NOMBRE!D2,[6]NOMBRE!E2,[6]NOMBRE!F2,[6]NOMBRE!G2,"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",[6]NOMBRE!B3," - ","( ",[6]NOMBRE!C3,[6]NOMBRE!D3,[6]NOMBRE!E3,[6]NOMBRE!F3,[6]NOMBRE!G3,[6]NOMBRE!H3,"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",[6]NOMBRE!B6," - ","( ",[6]NOMBRE!C6,[6]NOMBRE!D6," )")</f>
        <v>MES: MAYO - ( 05 )</v>
      </c>
      <c r="BU4" s="3"/>
      <c r="BV4" s="3"/>
      <c r="BW4" s="3"/>
    </row>
    <row r="5" spans="1:98" ht="16.350000000000001" customHeight="1" x14ac:dyDescent="0.2">
      <c r="A5" s="1" t="str">
        <f>CONCATENATE("AÑO: ",[6]NOMBRE!B7)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852" t="s">
        <v>4</v>
      </c>
      <c r="E9" s="2426"/>
      <c r="F9" s="2356"/>
      <c r="G9" s="2833" t="s">
        <v>5</v>
      </c>
      <c r="H9" s="2835"/>
      <c r="I9" s="2835"/>
      <c r="J9" s="2835"/>
      <c r="K9" s="2835"/>
      <c r="L9" s="2835"/>
      <c r="M9" s="2835"/>
      <c r="N9" s="2835"/>
      <c r="O9" s="2835"/>
      <c r="P9" s="2835"/>
      <c r="Q9" s="2835"/>
      <c r="R9" s="2835"/>
      <c r="S9" s="2835"/>
      <c r="T9" s="2835"/>
      <c r="U9" s="2835"/>
      <c r="V9" s="2835"/>
      <c r="W9" s="2835"/>
      <c r="X9" s="2835"/>
      <c r="Y9" s="2835"/>
      <c r="Z9" s="2835"/>
      <c r="AA9" s="2835"/>
      <c r="AB9" s="2835"/>
      <c r="AC9" s="2835"/>
      <c r="AD9" s="2838"/>
      <c r="AE9" s="2356" t="s">
        <v>6</v>
      </c>
      <c r="AF9" s="2781" t="s">
        <v>7</v>
      </c>
      <c r="AG9" s="2781" t="s">
        <v>8</v>
      </c>
      <c r="AH9" s="2781" t="s">
        <v>9</v>
      </c>
      <c r="AI9" s="2781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2739"/>
      <c r="F10" s="2705"/>
      <c r="G10" s="2859" t="s">
        <v>11</v>
      </c>
      <c r="H10" s="2860"/>
      <c r="I10" s="2833" t="s">
        <v>12</v>
      </c>
      <c r="J10" s="2834"/>
      <c r="K10" s="2835" t="s">
        <v>13</v>
      </c>
      <c r="L10" s="2834"/>
      <c r="M10" s="2833" t="s">
        <v>14</v>
      </c>
      <c r="N10" s="2834"/>
      <c r="O10" s="2833" t="s">
        <v>15</v>
      </c>
      <c r="P10" s="2834"/>
      <c r="Q10" s="2833" t="s">
        <v>16</v>
      </c>
      <c r="R10" s="2834"/>
      <c r="S10" s="2833" t="s">
        <v>17</v>
      </c>
      <c r="T10" s="2834"/>
      <c r="U10" s="2862" t="s">
        <v>18</v>
      </c>
      <c r="V10" s="2837"/>
      <c r="W10" s="2862" t="s">
        <v>19</v>
      </c>
      <c r="X10" s="2837"/>
      <c r="Y10" s="2862" t="s">
        <v>20</v>
      </c>
      <c r="Z10" s="2837"/>
      <c r="AA10" s="2862" t="s">
        <v>21</v>
      </c>
      <c r="AB10" s="2837"/>
      <c r="AC10" s="2862" t="s">
        <v>22</v>
      </c>
      <c r="AD10" s="2847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886" t="s">
        <v>23</v>
      </c>
      <c r="E11" s="1887" t="s">
        <v>24</v>
      </c>
      <c r="F11" s="1888" t="s">
        <v>25</v>
      </c>
      <c r="G11" s="1889" t="s">
        <v>24</v>
      </c>
      <c r="H11" s="1888" t="s">
        <v>25</v>
      </c>
      <c r="I11" s="1889" t="s">
        <v>24</v>
      </c>
      <c r="J11" s="1888" t="s">
        <v>25</v>
      </c>
      <c r="K11" s="1889" t="s">
        <v>24</v>
      </c>
      <c r="L11" s="1888" t="s">
        <v>25</v>
      </c>
      <c r="M11" s="1889" t="s">
        <v>24</v>
      </c>
      <c r="N11" s="1888" t="s">
        <v>25</v>
      </c>
      <c r="O11" s="1889" t="s">
        <v>24</v>
      </c>
      <c r="P11" s="1888" t="s">
        <v>25</v>
      </c>
      <c r="Q11" s="1889" t="s">
        <v>24</v>
      </c>
      <c r="R11" s="1888" t="s">
        <v>25</v>
      </c>
      <c r="S11" s="1889" t="s">
        <v>24</v>
      </c>
      <c r="T11" s="1888" t="s">
        <v>25</v>
      </c>
      <c r="U11" s="1889" t="s">
        <v>24</v>
      </c>
      <c r="V11" s="1888" t="s">
        <v>25</v>
      </c>
      <c r="W11" s="1889" t="s">
        <v>24</v>
      </c>
      <c r="X11" s="1888" t="s">
        <v>25</v>
      </c>
      <c r="Y11" s="1889" t="s">
        <v>24</v>
      </c>
      <c r="Z11" s="1888" t="s">
        <v>25</v>
      </c>
      <c r="AA11" s="1889" t="s">
        <v>24</v>
      </c>
      <c r="AB11" s="1888" t="s">
        <v>25</v>
      </c>
      <c r="AC11" s="1889" t="s">
        <v>24</v>
      </c>
      <c r="AD11" s="1890" t="s">
        <v>25</v>
      </c>
      <c r="AE11" s="2705"/>
      <c r="AF11" s="2828"/>
      <c r="AG11" s="2828"/>
      <c r="AH11" s="2828"/>
      <c r="AI11" s="282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809">
        <f>SUM(E15+F15)</f>
        <v>0</v>
      </c>
      <c r="E15" s="1891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892"/>
      <c r="H16" s="1892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854" t="s">
        <v>31</v>
      </c>
      <c r="B17" s="2340"/>
      <c r="C17" s="2341"/>
      <c r="D17" s="2833" t="s">
        <v>32</v>
      </c>
      <c r="E17" s="2835"/>
      <c r="F17" s="2834"/>
      <c r="G17" s="2509" t="s">
        <v>11</v>
      </c>
      <c r="H17" s="2510"/>
      <c r="I17" s="2833" t="s">
        <v>12</v>
      </c>
      <c r="J17" s="2834"/>
      <c r="K17" s="2833" t="s">
        <v>13</v>
      </c>
      <c r="L17" s="2834"/>
      <c r="M17" s="2833" t="s">
        <v>14</v>
      </c>
      <c r="N17" s="2834"/>
      <c r="O17" s="2835" t="s">
        <v>15</v>
      </c>
      <c r="P17" s="2835"/>
      <c r="Q17" s="2833" t="s">
        <v>16</v>
      </c>
      <c r="R17" s="2834"/>
      <c r="S17" s="2835" t="s">
        <v>17</v>
      </c>
      <c r="T17" s="2835"/>
      <c r="U17" s="2862" t="s">
        <v>18</v>
      </c>
      <c r="V17" s="2837"/>
      <c r="W17" s="2862" t="s">
        <v>19</v>
      </c>
      <c r="X17" s="2837"/>
      <c r="Y17" s="2862" t="s">
        <v>20</v>
      </c>
      <c r="Z17" s="2837"/>
      <c r="AA17" s="2862" t="s">
        <v>21</v>
      </c>
      <c r="AB17" s="2837"/>
      <c r="AC17" s="2862" t="s">
        <v>22</v>
      </c>
      <c r="AD17" s="2847"/>
      <c r="AE17" s="2356" t="s">
        <v>6</v>
      </c>
      <c r="AF17" s="2781" t="s">
        <v>33</v>
      </c>
      <c r="AG17" s="2781" t="s">
        <v>7</v>
      </c>
      <c r="AH17" s="2781" t="s">
        <v>34</v>
      </c>
      <c r="AI17" s="2356" t="s">
        <v>8</v>
      </c>
      <c r="AJ17" s="2871" t="s">
        <v>9</v>
      </c>
      <c r="AK17" s="2871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2697"/>
      <c r="C18" s="2698"/>
      <c r="D18" s="1893" t="s">
        <v>23</v>
      </c>
      <c r="E18" s="1894" t="s">
        <v>24</v>
      </c>
      <c r="F18" s="1100" t="s">
        <v>25</v>
      </c>
      <c r="G18" s="1893" t="s">
        <v>24</v>
      </c>
      <c r="H18" s="1888" t="s">
        <v>25</v>
      </c>
      <c r="I18" s="1895" t="s">
        <v>24</v>
      </c>
      <c r="J18" s="1077" t="s">
        <v>25</v>
      </c>
      <c r="K18" s="1895" t="s">
        <v>24</v>
      </c>
      <c r="L18" s="1073" t="s">
        <v>25</v>
      </c>
      <c r="M18" s="1895" t="s">
        <v>24</v>
      </c>
      <c r="N18" s="1074" t="s">
        <v>25</v>
      </c>
      <c r="O18" s="1895" t="s">
        <v>24</v>
      </c>
      <c r="P18" s="1077" t="s">
        <v>25</v>
      </c>
      <c r="Q18" s="1895" t="s">
        <v>24</v>
      </c>
      <c r="R18" s="1074" t="s">
        <v>25</v>
      </c>
      <c r="S18" s="1895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828"/>
      <c r="AG18" s="2828"/>
      <c r="AH18" s="2828"/>
      <c r="AI18" s="2705"/>
      <c r="AJ18" s="2872"/>
      <c r="AK18" s="2872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896">
        <f>SUM(H19+J19+L19+N19+P19+R19+T19+V19+X19+Z19+AB19+AD19)</f>
        <v>0</v>
      </c>
      <c r="G19" s="25"/>
      <c r="H19" s="1897"/>
      <c r="I19" s="25"/>
      <c r="J19" s="1884"/>
      <c r="K19" s="25"/>
      <c r="L19" s="1897"/>
      <c r="M19" s="25"/>
      <c r="N19" s="1897"/>
      <c r="O19" s="25"/>
      <c r="P19" s="1884"/>
      <c r="Q19" s="25"/>
      <c r="R19" s="1897"/>
      <c r="S19" s="25"/>
      <c r="T19" s="1884"/>
      <c r="U19" s="25"/>
      <c r="V19" s="1897"/>
      <c r="W19" s="25"/>
      <c r="X19" s="1897"/>
      <c r="Y19" s="25"/>
      <c r="Z19" s="1897"/>
      <c r="AA19" s="25"/>
      <c r="AB19" s="1897"/>
      <c r="AC19" s="25"/>
      <c r="AD19" s="1898"/>
      <c r="AE19" s="1897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753" t="s">
        <v>37</v>
      </c>
      <c r="B21" s="2868"/>
      <c r="C21" s="2869"/>
      <c r="D21" s="60">
        <f t="shared" si="12"/>
        <v>0</v>
      </c>
      <c r="E21" s="61">
        <f t="shared" ref="E21:F32" si="26">SUM(G21+I21+K21+M21+O21+Q21+S21+U21+W21+Y21+AA21+AC21)</f>
        <v>0</v>
      </c>
      <c r="F21" s="1896">
        <f t="shared" ref="F21:F28" si="27">SUM(H21+J21+L21+N21+P21+R21+T21+V21+X21+Z21+AB21+AD21)</f>
        <v>0</v>
      </c>
      <c r="G21" s="25"/>
      <c r="H21" s="1897"/>
      <c r="I21" s="25"/>
      <c r="J21" s="1884"/>
      <c r="K21" s="25"/>
      <c r="L21" s="1897"/>
      <c r="M21" s="25"/>
      <c r="N21" s="1897"/>
      <c r="O21" s="25"/>
      <c r="P21" s="1884"/>
      <c r="Q21" s="25"/>
      <c r="R21" s="1897"/>
      <c r="S21" s="25"/>
      <c r="T21" s="1884"/>
      <c r="U21" s="25"/>
      <c r="V21" s="1897"/>
      <c r="W21" s="25"/>
      <c r="X21" s="1897"/>
      <c r="Y21" s="25"/>
      <c r="Z21" s="1897"/>
      <c r="AA21" s="25"/>
      <c r="AB21" s="1897"/>
      <c r="AC21" s="25"/>
      <c r="AD21" s="1898"/>
      <c r="AE21" s="1897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753" t="s">
        <v>43</v>
      </c>
      <c r="B27" s="2868"/>
      <c r="C27" s="2869"/>
      <c r="D27" s="85">
        <f t="shared" si="12"/>
        <v>0</v>
      </c>
      <c r="E27" s="86">
        <f t="shared" si="26"/>
        <v>0</v>
      </c>
      <c r="F27" s="1899">
        <f t="shared" si="27"/>
        <v>0</v>
      </c>
      <c r="G27" s="25"/>
      <c r="H27" s="1897"/>
      <c r="I27" s="25"/>
      <c r="J27" s="1884"/>
      <c r="K27" s="25"/>
      <c r="L27" s="1897"/>
      <c r="M27" s="25"/>
      <c r="N27" s="1897"/>
      <c r="O27" s="25"/>
      <c r="P27" s="1884"/>
      <c r="Q27" s="25"/>
      <c r="R27" s="1897"/>
      <c r="S27" s="25"/>
      <c r="T27" s="1884"/>
      <c r="U27" s="25"/>
      <c r="V27" s="1897"/>
      <c r="W27" s="25"/>
      <c r="X27" s="1897"/>
      <c r="Y27" s="25"/>
      <c r="Z27" s="1897"/>
      <c r="AA27" s="25"/>
      <c r="AB27" s="1897"/>
      <c r="AC27" s="25"/>
      <c r="AD27" s="1898"/>
      <c r="AE27" s="1897"/>
      <c r="AF27" s="729"/>
      <c r="AG27" s="1900"/>
      <c r="AH27" s="1900"/>
      <c r="AI27" s="1900"/>
      <c r="AJ27" s="1900"/>
      <c r="AK27" s="1900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810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870" t="s">
        <v>52</v>
      </c>
      <c r="B36" s="2870"/>
      <c r="C36" s="2870"/>
      <c r="D36" s="1901">
        <f t="shared" ref="D36:AK36" si="29">SUM(D19:D35)</f>
        <v>0</v>
      </c>
      <c r="E36" s="1902">
        <f>SUM(E19:E35)</f>
        <v>0</v>
      </c>
      <c r="F36" s="1903">
        <f>SUM(F19:F35)</f>
        <v>0</v>
      </c>
      <c r="G36" s="1901">
        <f>SUM(G19:G35)</f>
        <v>0</v>
      </c>
      <c r="H36" s="1903">
        <f t="shared" si="29"/>
        <v>0</v>
      </c>
      <c r="I36" s="1901">
        <f t="shared" si="29"/>
        <v>0</v>
      </c>
      <c r="J36" s="1903">
        <f t="shared" si="29"/>
        <v>0</v>
      </c>
      <c r="K36" s="1901">
        <f t="shared" si="29"/>
        <v>0</v>
      </c>
      <c r="L36" s="1903">
        <f t="shared" si="29"/>
        <v>0</v>
      </c>
      <c r="M36" s="1901">
        <f t="shared" si="29"/>
        <v>0</v>
      </c>
      <c r="N36" s="1903">
        <f t="shared" si="29"/>
        <v>0</v>
      </c>
      <c r="O36" s="1901">
        <f t="shared" si="29"/>
        <v>0</v>
      </c>
      <c r="P36" s="1903">
        <f t="shared" si="29"/>
        <v>0</v>
      </c>
      <c r="Q36" s="1901">
        <f t="shared" si="29"/>
        <v>0</v>
      </c>
      <c r="R36" s="1903">
        <f t="shared" si="29"/>
        <v>0</v>
      </c>
      <c r="S36" s="1901">
        <f t="shared" si="29"/>
        <v>0</v>
      </c>
      <c r="T36" s="1903">
        <f t="shared" si="29"/>
        <v>0</v>
      </c>
      <c r="U36" s="1901">
        <f t="shared" si="29"/>
        <v>0</v>
      </c>
      <c r="V36" s="1903">
        <f t="shared" si="29"/>
        <v>0</v>
      </c>
      <c r="W36" s="1901">
        <f t="shared" si="29"/>
        <v>0</v>
      </c>
      <c r="X36" s="1903">
        <f t="shared" si="29"/>
        <v>0</v>
      </c>
      <c r="Y36" s="1901">
        <f t="shared" si="29"/>
        <v>0</v>
      </c>
      <c r="Z36" s="1903">
        <f t="shared" si="29"/>
        <v>0</v>
      </c>
      <c r="AA36" s="1901">
        <f t="shared" si="29"/>
        <v>0</v>
      </c>
      <c r="AB36" s="1903">
        <f t="shared" si="29"/>
        <v>0</v>
      </c>
      <c r="AC36" s="1901">
        <f t="shared" si="29"/>
        <v>0</v>
      </c>
      <c r="AD36" s="1903">
        <f t="shared" si="29"/>
        <v>0</v>
      </c>
      <c r="AE36" s="1904">
        <f t="shared" si="29"/>
        <v>0</v>
      </c>
      <c r="AF36" s="1904">
        <f t="shared" si="29"/>
        <v>0</v>
      </c>
      <c r="AG36" s="1904">
        <f t="shared" si="29"/>
        <v>0</v>
      </c>
      <c r="AH36" s="1904">
        <f t="shared" si="29"/>
        <v>0</v>
      </c>
      <c r="AI36" s="1904">
        <f t="shared" si="29"/>
        <v>0</v>
      </c>
      <c r="AJ36" s="1904">
        <f t="shared" si="29"/>
        <v>0</v>
      </c>
      <c r="AK36" s="1904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905"/>
      <c r="S37" s="1906"/>
      <c r="T37" s="1906"/>
      <c r="U37" s="1906"/>
      <c r="V37" s="1906"/>
      <c r="W37" s="1906"/>
      <c r="X37" s="1906"/>
      <c r="Y37" s="1906"/>
      <c r="Z37" s="1906"/>
      <c r="AA37" s="1906"/>
      <c r="AB37" s="1906"/>
      <c r="AC37" s="1906"/>
      <c r="AD37" s="1906"/>
      <c r="AE37" s="1906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852" t="s">
        <v>54</v>
      </c>
      <c r="B38" s="2426"/>
      <c r="C38" s="2426"/>
      <c r="D38" s="2852" t="s">
        <v>55</v>
      </c>
      <c r="E38" s="2426"/>
      <c r="F38" s="2356"/>
      <c r="G38" s="2833" t="s">
        <v>56</v>
      </c>
      <c r="H38" s="2835"/>
      <c r="I38" s="2835"/>
      <c r="J38" s="2835"/>
      <c r="K38" s="2835"/>
      <c r="L38" s="2835"/>
      <c r="M38" s="2835"/>
      <c r="N38" s="2835"/>
      <c r="O38" s="2835"/>
      <c r="P38" s="2835"/>
      <c r="Q38" s="2835"/>
      <c r="R38" s="2835"/>
      <c r="S38" s="2835"/>
      <c r="T38" s="2835"/>
      <c r="U38" s="2835"/>
      <c r="V38" s="2835"/>
      <c r="W38" s="2835"/>
      <c r="X38" s="2835"/>
      <c r="Y38" s="2835"/>
      <c r="Z38" s="2835"/>
      <c r="AA38" s="2835"/>
      <c r="AB38" s="2835"/>
      <c r="AC38" s="2835"/>
      <c r="AD38" s="2838"/>
      <c r="AE38" s="2881" t="s">
        <v>6</v>
      </c>
      <c r="AF38" s="2356" t="s">
        <v>7</v>
      </c>
      <c r="AG38" s="2356" t="s">
        <v>8</v>
      </c>
      <c r="AH38" s="2781" t="s">
        <v>9</v>
      </c>
      <c r="AI38" s="2781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2879" t="s">
        <v>11</v>
      </c>
      <c r="H39" s="2880"/>
      <c r="I39" s="2835" t="s">
        <v>12</v>
      </c>
      <c r="J39" s="2835"/>
      <c r="K39" s="2833" t="s">
        <v>13</v>
      </c>
      <c r="L39" s="2834"/>
      <c r="M39" s="2833" t="s">
        <v>14</v>
      </c>
      <c r="N39" s="2834"/>
      <c r="O39" s="2833" t="s">
        <v>15</v>
      </c>
      <c r="P39" s="2834"/>
      <c r="Q39" s="2833" t="s">
        <v>16</v>
      </c>
      <c r="R39" s="2834"/>
      <c r="S39" s="2833" t="s">
        <v>17</v>
      </c>
      <c r="T39" s="2834"/>
      <c r="U39" s="2833" t="s">
        <v>57</v>
      </c>
      <c r="V39" s="2834"/>
      <c r="W39" s="2768" t="s">
        <v>19</v>
      </c>
      <c r="X39" s="2768"/>
      <c r="Y39" s="2833" t="s">
        <v>58</v>
      </c>
      <c r="Z39" s="2834"/>
      <c r="AA39" s="2883" t="s">
        <v>21</v>
      </c>
      <c r="AB39" s="2884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886" t="s">
        <v>23</v>
      </c>
      <c r="E40" s="1887" t="s">
        <v>24</v>
      </c>
      <c r="F40" s="1907" t="s">
        <v>25</v>
      </c>
      <c r="G40" s="1887" t="s">
        <v>24</v>
      </c>
      <c r="H40" s="1907" t="s">
        <v>25</v>
      </c>
      <c r="I40" s="1887" t="s">
        <v>24</v>
      </c>
      <c r="J40" s="1908" t="s">
        <v>25</v>
      </c>
      <c r="K40" s="1887" t="s">
        <v>24</v>
      </c>
      <c r="L40" s="1907" t="s">
        <v>25</v>
      </c>
      <c r="M40" s="1887" t="s">
        <v>24</v>
      </c>
      <c r="N40" s="1907" t="s">
        <v>25</v>
      </c>
      <c r="O40" s="1887" t="s">
        <v>24</v>
      </c>
      <c r="P40" s="1907" t="s">
        <v>25</v>
      </c>
      <c r="Q40" s="1887" t="s">
        <v>24</v>
      </c>
      <c r="R40" s="1907" t="s">
        <v>25</v>
      </c>
      <c r="S40" s="1887" t="s">
        <v>24</v>
      </c>
      <c r="T40" s="1907" t="s">
        <v>25</v>
      </c>
      <c r="U40" s="1887" t="s">
        <v>24</v>
      </c>
      <c r="V40" s="1907" t="s">
        <v>25</v>
      </c>
      <c r="W40" s="1887" t="s">
        <v>24</v>
      </c>
      <c r="X40" s="1907" t="s">
        <v>25</v>
      </c>
      <c r="Y40" s="1887" t="s">
        <v>24</v>
      </c>
      <c r="Z40" s="1907" t="s">
        <v>25</v>
      </c>
      <c r="AA40" s="1887" t="s">
        <v>24</v>
      </c>
      <c r="AB40" s="1909" t="s">
        <v>25</v>
      </c>
      <c r="AC40" s="1908" t="s">
        <v>24</v>
      </c>
      <c r="AD40" s="1910" t="s">
        <v>25</v>
      </c>
      <c r="AE40" s="2882"/>
      <c r="AF40" s="2705"/>
      <c r="AG40" s="2705"/>
      <c r="AH40" s="2828"/>
      <c r="AI40" s="282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708" t="s">
        <v>59</v>
      </c>
      <c r="B41" s="2857"/>
      <c r="C41" s="2858"/>
      <c r="D41" s="117">
        <f>SUM(E41+F41)</f>
        <v>0</v>
      </c>
      <c r="E41" s="118">
        <f>SUM(U41+W41+Y41+AA41+AC41)</f>
        <v>0</v>
      </c>
      <c r="F41" s="1911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912"/>
      <c r="AB41" s="121"/>
      <c r="AC41" s="1913"/>
      <c r="AD41" s="124"/>
      <c r="AE41" s="1914"/>
      <c r="AF41" s="1914"/>
      <c r="AG41" s="1914"/>
      <c r="AH41" s="1914"/>
      <c r="AI41" s="1914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833" t="s">
        <v>64</v>
      </c>
      <c r="B46" s="2835"/>
      <c r="C46" s="2834"/>
      <c r="D46" s="1893">
        <f t="shared" ref="D46:D53" si="42">SUM(E46+F46)</f>
        <v>0</v>
      </c>
      <c r="E46" s="1894">
        <f t="shared" si="41"/>
        <v>0</v>
      </c>
      <c r="F46" s="1888">
        <f t="shared" si="41"/>
        <v>0</v>
      </c>
      <c r="G46" s="1915"/>
      <c r="H46" s="1916"/>
      <c r="I46" s="1915"/>
      <c r="J46" s="1916"/>
      <c r="K46" s="1915"/>
      <c r="L46" s="1916"/>
      <c r="M46" s="1915"/>
      <c r="N46" s="1916"/>
      <c r="O46" s="1915"/>
      <c r="P46" s="1916"/>
      <c r="Q46" s="1915"/>
      <c r="R46" s="1916"/>
      <c r="S46" s="1915"/>
      <c r="T46" s="1916"/>
      <c r="U46" s="1893">
        <f>SUM(U44:U45)</f>
        <v>0</v>
      </c>
      <c r="V46" s="1917">
        <f t="shared" ref="V46:AE46" si="43">SUM(V44:V45)</f>
        <v>0</v>
      </c>
      <c r="W46" s="1893">
        <f t="shared" si="43"/>
        <v>0</v>
      </c>
      <c r="X46" s="1917">
        <f t="shared" si="43"/>
        <v>0</v>
      </c>
      <c r="Y46" s="1893">
        <f t="shared" si="43"/>
        <v>0</v>
      </c>
      <c r="Z46" s="1917">
        <f t="shared" si="43"/>
        <v>0</v>
      </c>
      <c r="AA46" s="1893">
        <f t="shared" si="43"/>
        <v>0</v>
      </c>
      <c r="AB46" s="1917">
        <f t="shared" si="43"/>
        <v>0</v>
      </c>
      <c r="AC46" s="1893">
        <f t="shared" si="43"/>
        <v>0</v>
      </c>
      <c r="AD46" s="1917">
        <f t="shared" si="43"/>
        <v>0</v>
      </c>
      <c r="AE46" s="1918">
        <f t="shared" si="43"/>
        <v>0</v>
      </c>
      <c r="AF46" s="1888">
        <f>SUM(AF44)</f>
        <v>0</v>
      </c>
      <c r="AG46" s="1888">
        <f>SUM(AG44:AG45)</f>
        <v>0</v>
      </c>
      <c r="AH46" s="1888">
        <f>SUM(AH44:AH45)</f>
        <v>0</v>
      </c>
      <c r="AI46" s="1888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876" t="s">
        <v>65</v>
      </c>
      <c r="B47" s="2877"/>
      <c r="C47" s="2878"/>
      <c r="D47" s="1893">
        <f t="shared" si="42"/>
        <v>0</v>
      </c>
      <c r="E47" s="1894">
        <f>SUM(U47+W47+Y47+AA47+AC47)</f>
        <v>0</v>
      </c>
      <c r="F47" s="1888">
        <f>SUM(V47+X47+Z47+AB47+AD47)</f>
        <v>0</v>
      </c>
      <c r="G47" s="1915"/>
      <c r="H47" s="1916"/>
      <c r="I47" s="1915"/>
      <c r="J47" s="1916"/>
      <c r="K47" s="1915"/>
      <c r="L47" s="1916"/>
      <c r="M47" s="1915"/>
      <c r="N47" s="1916"/>
      <c r="O47" s="1915"/>
      <c r="P47" s="1916"/>
      <c r="Q47" s="1915"/>
      <c r="R47" s="1916"/>
      <c r="S47" s="1915"/>
      <c r="T47" s="1916"/>
      <c r="U47" s="1919"/>
      <c r="V47" s="1920"/>
      <c r="W47" s="1919"/>
      <c r="X47" s="1920"/>
      <c r="Y47" s="1919"/>
      <c r="Z47" s="1920"/>
      <c r="AA47" s="1919"/>
      <c r="AB47" s="1920"/>
      <c r="AC47" s="1921"/>
      <c r="AD47" s="1922"/>
      <c r="AE47" s="1923"/>
      <c r="AF47" s="1924"/>
      <c r="AG47" s="1924"/>
      <c r="AH47" s="1924"/>
      <c r="AI47" s="1924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925" t="s">
        <v>4</v>
      </c>
      <c r="D54" s="1926">
        <f t="shared" ref="D54:AG54" si="45">SUM(D48:D53)</f>
        <v>0</v>
      </c>
      <c r="E54" s="1927">
        <f>SUM(E48:E53)</f>
        <v>0</v>
      </c>
      <c r="F54" s="1888">
        <f t="shared" si="45"/>
        <v>0</v>
      </c>
      <c r="G54" s="1893">
        <f t="shared" si="45"/>
        <v>0</v>
      </c>
      <c r="H54" s="1888">
        <f t="shared" si="45"/>
        <v>0</v>
      </c>
      <c r="I54" s="1893">
        <f t="shared" si="45"/>
        <v>0</v>
      </c>
      <c r="J54" s="1928">
        <f t="shared" si="45"/>
        <v>0</v>
      </c>
      <c r="K54" s="1889">
        <f t="shared" si="45"/>
        <v>0</v>
      </c>
      <c r="L54" s="1888">
        <f t="shared" si="45"/>
        <v>0</v>
      </c>
      <c r="M54" s="1893">
        <f t="shared" si="45"/>
        <v>0</v>
      </c>
      <c r="N54" s="1888">
        <f t="shared" si="45"/>
        <v>0</v>
      </c>
      <c r="O54" s="1893">
        <f t="shared" si="45"/>
        <v>0</v>
      </c>
      <c r="P54" s="1888">
        <f t="shared" si="45"/>
        <v>0</v>
      </c>
      <c r="Q54" s="1893">
        <f t="shared" si="45"/>
        <v>0</v>
      </c>
      <c r="R54" s="1929">
        <f t="shared" si="45"/>
        <v>0</v>
      </c>
      <c r="S54" s="1893">
        <f t="shared" si="45"/>
        <v>0</v>
      </c>
      <c r="T54" s="1929">
        <f t="shared" si="45"/>
        <v>0</v>
      </c>
      <c r="U54" s="1893">
        <f t="shared" si="45"/>
        <v>0</v>
      </c>
      <c r="V54" s="1929">
        <f t="shared" si="45"/>
        <v>0</v>
      </c>
      <c r="W54" s="1893">
        <f>SUM(W48:W53)</f>
        <v>0</v>
      </c>
      <c r="X54" s="1929">
        <f t="shared" si="45"/>
        <v>0</v>
      </c>
      <c r="Y54" s="1893">
        <f>SUM(Y48:Y53)</f>
        <v>0</v>
      </c>
      <c r="Z54" s="1929">
        <f t="shared" si="45"/>
        <v>0</v>
      </c>
      <c r="AA54" s="1893">
        <f t="shared" si="45"/>
        <v>0</v>
      </c>
      <c r="AB54" s="1929">
        <f t="shared" si="45"/>
        <v>0</v>
      </c>
      <c r="AC54" s="1917">
        <f t="shared" si="45"/>
        <v>0</v>
      </c>
      <c r="AD54" s="1930">
        <f t="shared" si="45"/>
        <v>0</v>
      </c>
      <c r="AE54" s="1931">
        <f t="shared" si="45"/>
        <v>0</v>
      </c>
      <c r="AF54" s="1888">
        <f>SUM(AF48:AF53)</f>
        <v>0</v>
      </c>
      <c r="AG54" s="1888">
        <f t="shared" si="45"/>
        <v>0</v>
      </c>
      <c r="AH54" s="1888">
        <f t="shared" ref="AH54" si="46">SUM(AH48:AH53)</f>
        <v>0</v>
      </c>
      <c r="AI54" s="1888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852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932"/>
      <c r="J55" s="190"/>
      <c r="K55" s="1932"/>
      <c r="L55" s="190"/>
      <c r="M55" s="1932"/>
      <c r="N55" s="190"/>
      <c r="O55" s="1932"/>
      <c r="P55" s="190"/>
      <c r="Q55" s="1932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933"/>
      <c r="AE55" s="155"/>
      <c r="AF55" s="155"/>
      <c r="AG55" s="1934"/>
      <c r="AH55" s="155"/>
      <c r="AI55" s="1934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918" t="s">
        <v>4</v>
      </c>
      <c r="D58" s="1926">
        <f>SUM(E58:F58)</f>
        <v>0</v>
      </c>
      <c r="E58" s="1927">
        <f>SUM(E55:E57)</f>
        <v>0</v>
      </c>
      <c r="F58" s="1888">
        <f>SUM(F55:F57)</f>
        <v>0</v>
      </c>
      <c r="G58" s="1935"/>
      <c r="H58" s="1936"/>
      <c r="I58" s="1935"/>
      <c r="J58" s="1936"/>
      <c r="K58" s="1935"/>
      <c r="L58" s="1936"/>
      <c r="M58" s="1935"/>
      <c r="N58" s="1936"/>
      <c r="O58" s="1935"/>
      <c r="P58" s="1936"/>
      <c r="Q58" s="1935"/>
      <c r="R58" s="1936"/>
      <c r="S58" s="1935"/>
      <c r="T58" s="1937"/>
      <c r="U58" s="1917">
        <f>SUM(U55:U57)</f>
        <v>0</v>
      </c>
      <c r="V58" s="1917">
        <f t="shared" ref="V58:X58" si="49">SUM(V55:V57)</f>
        <v>0</v>
      </c>
      <c r="W58" s="1917">
        <f t="shared" si="49"/>
        <v>0</v>
      </c>
      <c r="X58" s="1917">
        <f t="shared" si="49"/>
        <v>0</v>
      </c>
      <c r="Y58" s="1917">
        <f>SUM(Y55:Y57)</f>
        <v>0</v>
      </c>
      <c r="Z58" s="1888">
        <f t="shared" ref="Z58:AI58" si="50">SUM(Z55:Z57)</f>
        <v>0</v>
      </c>
      <c r="AA58" s="1893">
        <f t="shared" si="50"/>
        <v>0</v>
      </c>
      <c r="AB58" s="1888">
        <f t="shared" si="50"/>
        <v>0</v>
      </c>
      <c r="AC58" s="1893">
        <f t="shared" si="50"/>
        <v>0</v>
      </c>
      <c r="AD58" s="1930">
        <f t="shared" si="50"/>
        <v>0</v>
      </c>
      <c r="AE58" s="1888">
        <f t="shared" si="50"/>
        <v>0</v>
      </c>
      <c r="AF58" s="1888">
        <f t="shared" si="50"/>
        <v>0</v>
      </c>
      <c r="AG58" s="1918">
        <f t="shared" si="50"/>
        <v>0</v>
      </c>
      <c r="AH58" s="1888">
        <f t="shared" si="50"/>
        <v>0</v>
      </c>
      <c r="AI58" s="1918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862" t="s">
        <v>76</v>
      </c>
      <c r="B60" s="2836"/>
      <c r="C60" s="2837"/>
      <c r="D60" s="1938" t="s">
        <v>4</v>
      </c>
      <c r="E60" s="1938" t="s">
        <v>77</v>
      </c>
      <c r="F60" s="1918" t="s">
        <v>78</v>
      </c>
      <c r="G60" s="1918" t="s">
        <v>8</v>
      </c>
      <c r="H60" s="1918" t="s">
        <v>79</v>
      </c>
      <c r="I60" s="1938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876" t="s">
        <v>80</v>
      </c>
      <c r="B61" s="2877"/>
      <c r="C61" s="2878"/>
      <c r="D61" s="1939"/>
      <c r="E61" s="1939"/>
      <c r="F61" s="1939"/>
      <c r="G61" s="1939"/>
      <c r="H61" s="1939"/>
      <c r="I61" s="1939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828"/>
      <c r="B63" s="2479" t="s">
        <v>83</v>
      </c>
      <c r="C63" s="2480"/>
      <c r="D63" s="1482"/>
      <c r="E63" s="1482"/>
      <c r="F63" s="1482"/>
      <c r="G63" s="1482"/>
      <c r="H63" s="1482"/>
      <c r="I63" s="148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482"/>
      <c r="E71" s="1482"/>
      <c r="F71" s="1482"/>
      <c r="G71" s="1482"/>
      <c r="H71" s="1482"/>
      <c r="I71" s="148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854" t="s">
        <v>93</v>
      </c>
      <c r="B73" s="2340"/>
      <c r="C73" s="2341"/>
      <c r="D73" s="2862" t="s">
        <v>94</v>
      </c>
      <c r="E73" s="2836"/>
      <c r="F73" s="2837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2697"/>
      <c r="C74" s="2698"/>
      <c r="D74" s="1938" t="s">
        <v>4</v>
      </c>
      <c r="E74" s="1886" t="s">
        <v>24</v>
      </c>
      <c r="F74" s="1940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873" t="s">
        <v>95</v>
      </c>
      <c r="B75" s="2761" t="s">
        <v>96</v>
      </c>
      <c r="C75" s="287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74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854" t="s">
        <v>99</v>
      </c>
      <c r="B78" s="2340"/>
      <c r="C78" s="2341"/>
      <c r="D78" s="2862" t="s">
        <v>4</v>
      </c>
      <c r="E78" s="2836"/>
      <c r="F78" s="2837"/>
      <c r="G78" s="2833" t="s">
        <v>56</v>
      </c>
      <c r="H78" s="2835"/>
      <c r="I78" s="2835"/>
      <c r="J78" s="2835"/>
      <c r="K78" s="2835"/>
      <c r="L78" s="2835"/>
      <c r="M78" s="2835"/>
      <c r="N78" s="2838"/>
      <c r="O78" s="2341" t="s">
        <v>6</v>
      </c>
      <c r="P78" s="2781" t="s">
        <v>33</v>
      </c>
      <c r="Q78" s="2781" t="s">
        <v>7</v>
      </c>
      <c r="R78" s="2781" t="s">
        <v>100</v>
      </c>
      <c r="S78" s="2871" t="s">
        <v>101</v>
      </c>
      <c r="T78" s="2829" t="s">
        <v>79</v>
      </c>
      <c r="U78" s="2829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2697"/>
      <c r="C79" s="2698"/>
      <c r="D79" s="1076" t="s">
        <v>23</v>
      </c>
      <c r="E79" s="1893" t="s">
        <v>24</v>
      </c>
      <c r="F79" s="1888" t="s">
        <v>25</v>
      </c>
      <c r="G79" s="1886" t="s">
        <v>102</v>
      </c>
      <c r="H79" s="1887" t="s">
        <v>103</v>
      </c>
      <c r="I79" s="1887" t="s">
        <v>104</v>
      </c>
      <c r="J79" s="1887" t="s">
        <v>18</v>
      </c>
      <c r="K79" s="1887" t="s">
        <v>19</v>
      </c>
      <c r="L79" s="1887" t="s">
        <v>20</v>
      </c>
      <c r="M79" s="1941" t="s">
        <v>21</v>
      </c>
      <c r="N79" s="1910" t="s">
        <v>22</v>
      </c>
      <c r="O79" s="2698"/>
      <c r="P79" s="2828"/>
      <c r="Q79" s="2828"/>
      <c r="R79" s="2828"/>
      <c r="S79" s="2872"/>
      <c r="T79" s="2826"/>
      <c r="U79" s="282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8</v>
      </c>
      <c r="E80" s="23">
        <v>3</v>
      </c>
      <c r="F80" s="221">
        <v>5</v>
      </c>
      <c r="G80" s="25">
        <v>0</v>
      </c>
      <c r="H80" s="222">
        <v>0</v>
      </c>
      <c r="I80" s="222">
        <v>0</v>
      </c>
      <c r="J80" s="222">
        <v>0</v>
      </c>
      <c r="K80" s="222">
        <v>0</v>
      </c>
      <c r="L80" s="222">
        <v>0</v>
      </c>
      <c r="M80" s="1942">
        <v>6</v>
      </c>
      <c r="N80" s="1898">
        <v>2</v>
      </c>
      <c r="O80" s="1897">
        <v>0</v>
      </c>
      <c r="P80" s="724">
        <v>8</v>
      </c>
      <c r="Q80" s="724">
        <v>0</v>
      </c>
      <c r="R80" s="724">
        <v>0</v>
      </c>
      <c r="S80" s="1897">
        <v>0</v>
      </c>
      <c r="T80" s="1897">
        <v>0</v>
      </c>
      <c r="U80" s="1897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7</v>
      </c>
      <c r="E87" s="571">
        <v>5</v>
      </c>
      <c r="F87" s="642">
        <v>2</v>
      </c>
      <c r="G87" s="571">
        <v>1</v>
      </c>
      <c r="H87" s="643">
        <v>0</v>
      </c>
      <c r="I87" s="643">
        <v>2</v>
      </c>
      <c r="J87" s="643">
        <v>0</v>
      </c>
      <c r="K87" s="643">
        <v>0</v>
      </c>
      <c r="L87" s="643">
        <v>0</v>
      </c>
      <c r="M87" s="642">
        <v>4</v>
      </c>
      <c r="N87" s="611">
        <v>0</v>
      </c>
      <c r="O87" s="573">
        <v>0</v>
      </c>
      <c r="P87" s="570">
        <v>7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3</v>
      </c>
      <c r="E88" s="571">
        <v>2</v>
      </c>
      <c r="F88" s="642">
        <v>1</v>
      </c>
      <c r="G88" s="571">
        <v>3</v>
      </c>
      <c r="H88" s="643">
        <v>0</v>
      </c>
      <c r="I88" s="643">
        <v>0</v>
      </c>
      <c r="J88" s="643">
        <v>0</v>
      </c>
      <c r="K88" s="643">
        <v>0</v>
      </c>
      <c r="L88" s="643">
        <v>0</v>
      </c>
      <c r="M88" s="642">
        <v>0</v>
      </c>
      <c r="N88" s="611">
        <v>0</v>
      </c>
      <c r="O88" s="573">
        <v>0</v>
      </c>
      <c r="P88" s="570">
        <v>3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12</v>
      </c>
      <c r="E89" s="571">
        <v>0</v>
      </c>
      <c r="F89" s="642">
        <v>12</v>
      </c>
      <c r="G89" s="571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1">
        <v>10</v>
      </c>
      <c r="N89" s="74">
        <v>2</v>
      </c>
      <c r="O89" s="24">
        <v>0</v>
      </c>
      <c r="P89" s="29">
        <v>12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0</v>
      </c>
      <c r="E91" s="571"/>
      <c r="F91" s="642"/>
      <c r="G91" s="571"/>
      <c r="H91" s="643"/>
      <c r="I91" s="643"/>
      <c r="J91" s="643"/>
      <c r="K91" s="643"/>
      <c r="L91" s="643"/>
      <c r="M91" s="647"/>
      <c r="N91" s="648"/>
      <c r="O91" s="570"/>
      <c r="P91" s="570"/>
      <c r="Q91" s="649"/>
      <c r="R91" s="570"/>
      <c r="S91" s="573"/>
      <c r="T91" s="573"/>
      <c r="U91" s="573"/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1</v>
      </c>
      <c r="E92" s="571">
        <v>0</v>
      </c>
      <c r="F92" s="642">
        <v>1</v>
      </c>
      <c r="G92" s="571">
        <v>0</v>
      </c>
      <c r="H92" s="643">
        <v>0</v>
      </c>
      <c r="I92" s="643">
        <v>0</v>
      </c>
      <c r="J92" s="643">
        <v>1</v>
      </c>
      <c r="K92" s="643">
        <v>0</v>
      </c>
      <c r="L92" s="643">
        <v>0</v>
      </c>
      <c r="M92" s="221">
        <v>0</v>
      </c>
      <c r="N92" s="74">
        <v>0</v>
      </c>
      <c r="O92" s="570">
        <v>0</v>
      </c>
      <c r="P92" s="570">
        <v>1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1</v>
      </c>
      <c r="E97" s="571">
        <v>1</v>
      </c>
      <c r="F97" s="642">
        <v>0</v>
      </c>
      <c r="G97" s="617"/>
      <c r="H97" s="643"/>
      <c r="I97" s="643"/>
      <c r="J97" s="643">
        <v>0</v>
      </c>
      <c r="K97" s="643">
        <v>0</v>
      </c>
      <c r="L97" s="643">
        <v>0</v>
      </c>
      <c r="M97" s="642">
        <v>0</v>
      </c>
      <c r="N97" s="611">
        <v>1</v>
      </c>
      <c r="O97" s="573">
        <v>0</v>
      </c>
      <c r="P97" s="570">
        <v>1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0</v>
      </c>
      <c r="E98" s="571"/>
      <c r="F98" s="642"/>
      <c r="G98" s="617"/>
      <c r="H98" s="643"/>
      <c r="I98" s="643"/>
      <c r="J98" s="643"/>
      <c r="K98" s="643"/>
      <c r="L98" s="643"/>
      <c r="M98" s="642"/>
      <c r="N98" s="611"/>
      <c r="O98" s="573"/>
      <c r="P98" s="570"/>
      <c r="Q98" s="570"/>
      <c r="R98" s="570"/>
      <c r="S98" s="573"/>
      <c r="T98" s="573"/>
      <c r="U98" s="573"/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0</v>
      </c>
      <c r="E99" s="571"/>
      <c r="F99" s="642"/>
      <c r="G99" s="617"/>
      <c r="H99" s="643"/>
      <c r="I99" s="643"/>
      <c r="J99" s="643"/>
      <c r="K99" s="643"/>
      <c r="L99" s="643"/>
      <c r="M99" s="642"/>
      <c r="N99" s="611"/>
      <c r="O99" s="573"/>
      <c r="P99" s="570"/>
      <c r="Q99" s="570"/>
      <c r="R99" s="570"/>
      <c r="S99" s="573"/>
      <c r="T99" s="573"/>
      <c r="U99" s="573"/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</v>
      </c>
      <c r="E109" s="571">
        <v>1</v>
      </c>
      <c r="F109" s="642">
        <v>0</v>
      </c>
      <c r="G109" s="654"/>
      <c r="H109" s="657"/>
      <c r="I109" s="657"/>
      <c r="J109" s="643"/>
      <c r="K109" s="643"/>
      <c r="L109" s="643">
        <v>1</v>
      </c>
      <c r="M109" s="642">
        <v>0</v>
      </c>
      <c r="N109" s="611">
        <v>0</v>
      </c>
      <c r="O109" s="573">
        <v>0</v>
      </c>
      <c r="P109" s="570">
        <v>1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0</v>
      </c>
      <c r="E112" s="571"/>
      <c r="F112" s="642"/>
      <c r="G112" s="644"/>
      <c r="H112" s="653"/>
      <c r="I112" s="653"/>
      <c r="J112" s="653"/>
      <c r="K112" s="653"/>
      <c r="L112" s="643"/>
      <c r="M112" s="642"/>
      <c r="N112" s="611"/>
      <c r="O112" s="573"/>
      <c r="P112" s="570"/>
      <c r="Q112" s="658"/>
      <c r="R112" s="570"/>
      <c r="S112" s="573"/>
      <c r="T112" s="573"/>
      <c r="U112" s="573"/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0</v>
      </c>
      <c r="E117" s="571"/>
      <c r="F117" s="642"/>
      <c r="G117" s="644"/>
      <c r="H117" s="653"/>
      <c r="I117" s="653"/>
      <c r="J117" s="653"/>
      <c r="K117" s="653"/>
      <c r="L117" s="643"/>
      <c r="M117" s="642"/>
      <c r="N117" s="611"/>
      <c r="O117" s="573"/>
      <c r="P117" s="570"/>
      <c r="Q117" s="658"/>
      <c r="R117" s="570"/>
      <c r="S117" s="573"/>
      <c r="T117" s="573"/>
      <c r="U117" s="573"/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833" t="s">
        <v>4</v>
      </c>
      <c r="B132" s="2835"/>
      <c r="C132" s="2834"/>
      <c r="D132" s="1943">
        <f>SUM(D80:D131)</f>
        <v>33</v>
      </c>
      <c r="E132" s="1944">
        <f>SUM(E80:E131)</f>
        <v>12</v>
      </c>
      <c r="F132" s="1945">
        <f>SUM(F80:F131)</f>
        <v>21</v>
      </c>
      <c r="G132" s="1946">
        <f>SUM(G80:G131)</f>
        <v>4</v>
      </c>
      <c r="H132" s="1947">
        <f t="shared" ref="H132:U132" si="82">SUM(H80:H131)</f>
        <v>0</v>
      </c>
      <c r="I132" s="1947">
        <f t="shared" si="82"/>
        <v>2</v>
      </c>
      <c r="J132" s="1947">
        <f t="shared" si="82"/>
        <v>1</v>
      </c>
      <c r="K132" s="1947">
        <f t="shared" si="82"/>
        <v>0</v>
      </c>
      <c r="L132" s="1947">
        <f t="shared" si="82"/>
        <v>1</v>
      </c>
      <c r="M132" s="1948">
        <f t="shared" si="82"/>
        <v>20</v>
      </c>
      <c r="N132" s="1949">
        <f t="shared" si="82"/>
        <v>5</v>
      </c>
      <c r="O132" s="1950">
        <f t="shared" si="82"/>
        <v>0</v>
      </c>
      <c r="P132" s="1947">
        <f t="shared" si="82"/>
        <v>33</v>
      </c>
      <c r="Q132" s="1945">
        <f t="shared" si="82"/>
        <v>0</v>
      </c>
      <c r="R132" s="1951">
        <f t="shared" si="82"/>
        <v>0</v>
      </c>
      <c r="S132" s="1952">
        <f t="shared" si="82"/>
        <v>0</v>
      </c>
      <c r="T132" s="1952">
        <f t="shared" si="82"/>
        <v>0</v>
      </c>
      <c r="U132" s="1952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850" t="s">
        <v>158</v>
      </c>
      <c r="B134" s="2417"/>
      <c r="C134" s="2418"/>
      <c r="D134" s="2870" t="s">
        <v>4</v>
      </c>
      <c r="E134" s="2870"/>
      <c r="F134" s="2870"/>
      <c r="G134" s="2833" t="s">
        <v>56</v>
      </c>
      <c r="H134" s="2835"/>
      <c r="I134" s="2835"/>
      <c r="J134" s="2835"/>
      <c r="K134" s="2835"/>
      <c r="L134" s="2835"/>
      <c r="M134" s="2835"/>
      <c r="N134" s="2838"/>
      <c r="O134" s="2356" t="s">
        <v>6</v>
      </c>
      <c r="P134" s="2781" t="s">
        <v>33</v>
      </c>
      <c r="Q134" s="2781" t="s">
        <v>7</v>
      </c>
      <c r="R134" s="2781" t="s">
        <v>100</v>
      </c>
      <c r="S134" s="2865" t="s">
        <v>101</v>
      </c>
      <c r="T134" s="2865" t="s">
        <v>79</v>
      </c>
      <c r="U134" s="2865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918" t="s">
        <v>159</v>
      </c>
      <c r="E135" s="1918" t="s">
        <v>24</v>
      </c>
      <c r="F135" s="1918" t="s">
        <v>25</v>
      </c>
      <c r="G135" s="1953" t="s">
        <v>102</v>
      </c>
      <c r="H135" s="1953" t="s">
        <v>103</v>
      </c>
      <c r="I135" s="1953" t="s">
        <v>104</v>
      </c>
      <c r="J135" s="1953" t="s">
        <v>18</v>
      </c>
      <c r="K135" s="1953" t="s">
        <v>19</v>
      </c>
      <c r="L135" s="1953" t="s">
        <v>20</v>
      </c>
      <c r="M135" s="1953" t="s">
        <v>21</v>
      </c>
      <c r="N135" s="1954" t="s">
        <v>22</v>
      </c>
      <c r="O135" s="2357"/>
      <c r="P135" s="2317"/>
      <c r="Q135" s="2317"/>
      <c r="R135" s="2317"/>
      <c r="S135" s="2865"/>
      <c r="T135" s="2865"/>
      <c r="U135" s="2865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750" t="s">
        <v>160</v>
      </c>
      <c r="B136" s="2866"/>
      <c r="C136" s="2867"/>
      <c r="D136" s="1955">
        <f>SUM(G136:N136)</f>
        <v>14</v>
      </c>
      <c r="E136" s="724">
        <v>11</v>
      </c>
      <c r="F136" s="221">
        <v>3</v>
      </c>
      <c r="G136" s="25">
        <v>3</v>
      </c>
      <c r="H136" s="25">
        <v>1</v>
      </c>
      <c r="I136" s="25"/>
      <c r="J136" s="25"/>
      <c r="K136" s="25"/>
      <c r="L136" s="25"/>
      <c r="M136" s="25">
        <v>6</v>
      </c>
      <c r="N136" s="732">
        <v>4</v>
      </c>
      <c r="O136" s="1897">
        <v>0</v>
      </c>
      <c r="P136" s="1897">
        <v>14</v>
      </c>
      <c r="Q136" s="724">
        <v>0</v>
      </c>
      <c r="R136" s="724"/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753" t="s">
        <v>161</v>
      </c>
      <c r="B137" s="2868"/>
      <c r="C137" s="2869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833" t="s">
        <v>4</v>
      </c>
      <c r="B144" s="2835"/>
      <c r="C144" s="2834"/>
      <c r="D144" s="1943">
        <f>SUM(D136:D143)</f>
        <v>14</v>
      </c>
      <c r="E144" s="1956">
        <f t="shared" ref="E144:U144" si="93">SUM(E136:E143)</f>
        <v>11</v>
      </c>
      <c r="F144" s="1945">
        <f t="shared" si="93"/>
        <v>3</v>
      </c>
      <c r="G144" s="1946">
        <f t="shared" si="93"/>
        <v>3</v>
      </c>
      <c r="H144" s="1946">
        <f t="shared" si="93"/>
        <v>1</v>
      </c>
      <c r="I144" s="1946">
        <f t="shared" si="93"/>
        <v>0</v>
      </c>
      <c r="J144" s="1946">
        <f t="shared" si="93"/>
        <v>0</v>
      </c>
      <c r="K144" s="1946">
        <f t="shared" si="93"/>
        <v>0</v>
      </c>
      <c r="L144" s="1946">
        <f t="shared" si="93"/>
        <v>0</v>
      </c>
      <c r="M144" s="1946">
        <f t="shared" si="93"/>
        <v>6</v>
      </c>
      <c r="N144" s="1957">
        <f t="shared" si="93"/>
        <v>4</v>
      </c>
      <c r="O144" s="1950">
        <f t="shared" si="93"/>
        <v>0</v>
      </c>
      <c r="P144" s="1952">
        <f t="shared" si="93"/>
        <v>14</v>
      </c>
      <c r="Q144" s="1945">
        <f t="shared" si="93"/>
        <v>0</v>
      </c>
      <c r="R144" s="1958">
        <f t="shared" si="93"/>
        <v>0</v>
      </c>
      <c r="S144" s="1958">
        <f>SUM(S136:S143)</f>
        <v>0</v>
      </c>
      <c r="T144" s="1958">
        <f t="shared" si="93"/>
        <v>0</v>
      </c>
      <c r="U144" s="1958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854" t="s">
        <v>169</v>
      </c>
      <c r="B146" s="2340"/>
      <c r="C146" s="2341"/>
      <c r="D146" s="2852" t="s">
        <v>4</v>
      </c>
      <c r="E146" s="2426"/>
      <c r="F146" s="2356"/>
      <c r="G146" s="2833" t="s">
        <v>56</v>
      </c>
      <c r="H146" s="2835"/>
      <c r="I146" s="2835"/>
      <c r="J146" s="2835"/>
      <c r="K146" s="2835"/>
      <c r="L146" s="2835"/>
      <c r="M146" s="2835"/>
      <c r="N146" s="2838"/>
      <c r="O146" s="2356" t="s">
        <v>34</v>
      </c>
      <c r="P146" s="2418" t="s">
        <v>8</v>
      </c>
      <c r="Q146" s="2865" t="s">
        <v>79</v>
      </c>
      <c r="R146" s="2865" t="s">
        <v>10</v>
      </c>
      <c r="S146" s="2829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862" t="s">
        <v>172</v>
      </c>
      <c r="H147" s="2837"/>
      <c r="I147" s="2862" t="s">
        <v>20</v>
      </c>
      <c r="J147" s="2837"/>
      <c r="K147" s="2862" t="s">
        <v>21</v>
      </c>
      <c r="L147" s="2837"/>
      <c r="M147" s="2862" t="s">
        <v>22</v>
      </c>
      <c r="N147" s="2847"/>
      <c r="O147" s="2357"/>
      <c r="P147" s="2421"/>
      <c r="Q147" s="2865"/>
      <c r="R147" s="2865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2697"/>
      <c r="C148" s="2698"/>
      <c r="D148" s="1938" t="s">
        <v>23</v>
      </c>
      <c r="E148" s="1907" t="s">
        <v>24</v>
      </c>
      <c r="F148" s="1918" t="s">
        <v>25</v>
      </c>
      <c r="G148" s="1893" t="s">
        <v>24</v>
      </c>
      <c r="H148" s="1888" t="s">
        <v>25</v>
      </c>
      <c r="I148" s="1893" t="s">
        <v>24</v>
      </c>
      <c r="J148" s="1888" t="s">
        <v>25</v>
      </c>
      <c r="K148" s="1889" t="s">
        <v>24</v>
      </c>
      <c r="L148" s="1888" t="s">
        <v>25</v>
      </c>
      <c r="M148" s="1889" t="s">
        <v>24</v>
      </c>
      <c r="N148" s="1890" t="s">
        <v>25</v>
      </c>
      <c r="O148" s="2705"/>
      <c r="P148" s="2736"/>
      <c r="Q148" s="2865"/>
      <c r="R148" s="2865"/>
      <c r="S148" s="2826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781" t="s">
        <v>173</v>
      </c>
      <c r="B149" s="2747" t="s">
        <v>174</v>
      </c>
      <c r="C149" s="2864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897"/>
      <c r="M149" s="275"/>
      <c r="N149" s="1898"/>
      <c r="O149" s="1897"/>
      <c r="P149" s="276"/>
      <c r="Q149" s="1897"/>
      <c r="R149" s="276"/>
      <c r="S149" s="736"/>
      <c r="T149" s="1959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824"/>
      <c r="L151" s="1147"/>
      <c r="M151" s="1824"/>
      <c r="N151" s="1148"/>
      <c r="O151" s="1147"/>
      <c r="P151" s="1960"/>
      <c r="Q151" s="1147"/>
      <c r="R151" s="1960"/>
      <c r="S151" s="1502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781" t="s">
        <v>175</v>
      </c>
      <c r="C152" s="1961" t="s">
        <v>4</v>
      </c>
      <c r="D152" s="287">
        <f t="shared" si="94"/>
        <v>0</v>
      </c>
      <c r="E152" s="288"/>
      <c r="F152" s="289">
        <f>SUM(F153:F158)</f>
        <v>0</v>
      </c>
      <c r="G152" s="1962"/>
      <c r="H152" s="1963"/>
      <c r="I152" s="1962"/>
      <c r="J152" s="1963"/>
      <c r="K152" s="1964"/>
      <c r="L152" s="1903">
        <f>SUM(L153:L158)</f>
        <v>0</v>
      </c>
      <c r="M152" s="1964"/>
      <c r="N152" s="1965">
        <f t="shared" ref="N152:T152" si="102">SUM(N153:N158)</f>
        <v>0</v>
      </c>
      <c r="O152" s="1903">
        <f t="shared" si="102"/>
        <v>0</v>
      </c>
      <c r="P152" s="1966">
        <f t="shared" si="102"/>
        <v>0</v>
      </c>
      <c r="Q152" s="1903">
        <f t="shared" si="102"/>
        <v>0</v>
      </c>
      <c r="R152" s="1966">
        <f t="shared" si="102"/>
        <v>0</v>
      </c>
      <c r="S152" s="1904">
        <f t="shared" si="102"/>
        <v>0</v>
      </c>
      <c r="T152" s="1903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828"/>
      <c r="B158" s="282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824"/>
      <c r="L158" s="99"/>
      <c r="M158" s="1824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781" t="s">
        <v>182</v>
      </c>
      <c r="B159" s="2781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959"/>
      <c r="M159" s="25"/>
      <c r="N159" s="1967"/>
      <c r="O159" s="1897"/>
      <c r="P159" s="1897"/>
      <c r="Q159" s="1897"/>
      <c r="R159" s="1897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82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810"/>
      <c r="L162" s="1150"/>
      <c r="M162" s="1810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863" t="s">
        <v>187</v>
      </c>
      <c r="B163" s="2829" t="s">
        <v>188</v>
      </c>
      <c r="C163" s="738" t="s">
        <v>189</v>
      </c>
      <c r="D163" s="1509">
        <f>SUM(E163:F163)</f>
        <v>0</v>
      </c>
      <c r="E163" s="1509">
        <f>+G163+I163+K163+M163</f>
        <v>0</v>
      </c>
      <c r="F163" s="1510">
        <f>+H163+J163+L163+N163</f>
        <v>0</v>
      </c>
      <c r="G163" s="1826">
        <f>SUM(G164:G165)</f>
        <v>0</v>
      </c>
      <c r="H163" s="1159">
        <f t="shared" ref="H163:R163" si="105">SUM(H164:H165)</f>
        <v>0</v>
      </c>
      <c r="I163" s="1826">
        <f t="shared" si="105"/>
        <v>0</v>
      </c>
      <c r="J163" s="1159">
        <f t="shared" si="105"/>
        <v>0</v>
      </c>
      <c r="K163" s="1826">
        <f>SUM(K164:K165)</f>
        <v>0</v>
      </c>
      <c r="L163" s="1337">
        <f t="shared" si="105"/>
        <v>0</v>
      </c>
      <c r="M163" s="1826">
        <f t="shared" si="105"/>
        <v>0</v>
      </c>
      <c r="N163" s="1968">
        <f t="shared" si="105"/>
        <v>0</v>
      </c>
      <c r="O163" s="1827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513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942"/>
      <c r="H164" s="276"/>
      <c r="I164" s="25"/>
      <c r="J164" s="1897"/>
      <c r="K164" s="25"/>
      <c r="L164" s="1884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61"/>
      <c r="B165" s="282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863" t="s">
        <v>192</v>
      </c>
      <c r="B166" s="2781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960"/>
      <c r="M167" s="1810"/>
      <c r="N167" s="1969"/>
      <c r="O167" s="1147"/>
      <c r="P167" s="1960"/>
      <c r="Q167" s="1147"/>
      <c r="R167" s="1960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829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826"/>
      <c r="C169" s="342" t="s">
        <v>197</v>
      </c>
      <c r="D169" s="1509">
        <f t="shared" si="109"/>
        <v>0</v>
      </c>
      <c r="E169" s="1509">
        <f t="shared" si="110"/>
        <v>0</v>
      </c>
      <c r="F169" s="1510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781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897"/>
      <c r="P170" s="276"/>
      <c r="Q170" s="1897"/>
      <c r="R170" s="276"/>
      <c r="S170" s="724"/>
      <c r="T170" s="1897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61"/>
      <c r="B171" s="282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810"/>
      <c r="L171" s="1960"/>
      <c r="M171" s="1810"/>
      <c r="N171" s="607"/>
      <c r="O171" s="1147"/>
      <c r="P171" s="1960"/>
      <c r="Q171" s="1147"/>
      <c r="R171" s="1960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781" t="s">
        <v>199</v>
      </c>
      <c r="B172" s="2862" t="s">
        <v>175</v>
      </c>
      <c r="C172" s="2837"/>
      <c r="D172" s="1970">
        <f>SUM(E172+F172)</f>
        <v>0</v>
      </c>
      <c r="E172" s="1970">
        <f>+K172</f>
        <v>0</v>
      </c>
      <c r="F172" s="1958">
        <f>+L172</f>
        <v>0</v>
      </c>
      <c r="G172" s="1962"/>
      <c r="H172" s="1971"/>
      <c r="I172" s="1962"/>
      <c r="J172" s="1971"/>
      <c r="K172" s="1972"/>
      <c r="L172" s="1973"/>
      <c r="M172" s="1964"/>
      <c r="N172" s="1974"/>
      <c r="O172" s="1975"/>
      <c r="P172" s="1973"/>
      <c r="Q172" s="1975"/>
      <c r="R172" s="1973"/>
      <c r="S172" s="1976"/>
      <c r="T172" s="1976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781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977"/>
      <c r="I175" s="273"/>
      <c r="J175" s="1977"/>
      <c r="K175" s="25"/>
      <c r="L175" s="276"/>
      <c r="M175" s="284"/>
      <c r="N175" s="356"/>
      <c r="O175" s="1897"/>
      <c r="P175" s="276"/>
      <c r="Q175" s="1897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828"/>
      <c r="B176" s="282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810"/>
      <c r="L176" s="1960"/>
      <c r="M176" s="672"/>
      <c r="N176" s="674"/>
      <c r="O176" s="1147"/>
      <c r="P176" s="1960"/>
      <c r="Q176" s="1147"/>
      <c r="R176" s="1960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863" t="s">
        <v>200</v>
      </c>
      <c r="B177" s="2781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61"/>
      <c r="B179" s="282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781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977"/>
      <c r="I180" s="273"/>
      <c r="J180" s="1977"/>
      <c r="K180" s="25"/>
      <c r="L180" s="276"/>
      <c r="M180" s="1978"/>
      <c r="N180" s="330"/>
      <c r="O180" s="1977"/>
      <c r="P180" s="1897"/>
      <c r="Q180" s="1897"/>
      <c r="R180" s="1897"/>
      <c r="S180" s="742"/>
      <c r="T180" s="1897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61"/>
      <c r="B181" s="282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854" t="s">
        <v>210</v>
      </c>
      <c r="B183" s="2340"/>
      <c r="C183" s="2341"/>
      <c r="D183" s="2852" t="s">
        <v>4</v>
      </c>
      <c r="E183" s="2426"/>
      <c r="F183" s="2356"/>
      <c r="G183" s="2833" t="s">
        <v>5</v>
      </c>
      <c r="H183" s="2835"/>
      <c r="I183" s="2835"/>
      <c r="J183" s="2835"/>
      <c r="K183" s="2835"/>
      <c r="L183" s="2835"/>
      <c r="M183" s="2835"/>
      <c r="N183" s="2835"/>
      <c r="O183" s="2835"/>
      <c r="P183" s="2835"/>
      <c r="Q183" s="2835"/>
      <c r="R183" s="2835"/>
      <c r="S183" s="2835"/>
      <c r="T183" s="2835"/>
      <c r="U183" s="2835"/>
      <c r="V183" s="2835"/>
      <c r="W183" s="2835"/>
      <c r="X183" s="2835"/>
      <c r="Y183" s="2835"/>
      <c r="Z183" s="2835"/>
      <c r="AA183" s="2835"/>
      <c r="AB183" s="2838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859" t="s">
        <v>11</v>
      </c>
      <c r="H184" s="2860"/>
      <c r="I184" s="2859" t="s">
        <v>12</v>
      </c>
      <c r="J184" s="2860"/>
      <c r="K184" s="2833" t="s">
        <v>13</v>
      </c>
      <c r="L184" s="2834"/>
      <c r="M184" s="2833" t="s">
        <v>14</v>
      </c>
      <c r="N184" s="2834"/>
      <c r="O184" s="2833" t="s">
        <v>15</v>
      </c>
      <c r="P184" s="2834"/>
      <c r="Q184" s="2833" t="s">
        <v>16</v>
      </c>
      <c r="R184" s="2834"/>
      <c r="S184" s="2833" t="s">
        <v>17</v>
      </c>
      <c r="T184" s="2834"/>
      <c r="U184" s="2833" t="s">
        <v>215</v>
      </c>
      <c r="V184" s="2834"/>
      <c r="W184" s="2862" t="s">
        <v>20</v>
      </c>
      <c r="X184" s="2837"/>
      <c r="Y184" s="2862" t="s">
        <v>21</v>
      </c>
      <c r="Z184" s="2837"/>
      <c r="AA184" s="2862" t="s">
        <v>22</v>
      </c>
      <c r="AB184" s="2847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886" t="s">
        <v>23</v>
      </c>
      <c r="E185" s="1887" t="s">
        <v>24</v>
      </c>
      <c r="F185" s="1888" t="s">
        <v>25</v>
      </c>
      <c r="G185" s="1889" t="s">
        <v>24</v>
      </c>
      <c r="H185" s="1888" t="s">
        <v>25</v>
      </c>
      <c r="I185" s="1928" t="s">
        <v>24</v>
      </c>
      <c r="J185" s="1928" t="s">
        <v>25</v>
      </c>
      <c r="K185" s="1889" t="s">
        <v>24</v>
      </c>
      <c r="L185" s="1888" t="s">
        <v>25</v>
      </c>
      <c r="M185" s="1889" t="s">
        <v>24</v>
      </c>
      <c r="N185" s="1888" t="s">
        <v>25</v>
      </c>
      <c r="O185" s="1889" t="s">
        <v>24</v>
      </c>
      <c r="P185" s="1888" t="s">
        <v>25</v>
      </c>
      <c r="Q185" s="1889" t="s">
        <v>24</v>
      </c>
      <c r="R185" s="1888" t="s">
        <v>25</v>
      </c>
      <c r="S185" s="1889" t="s">
        <v>24</v>
      </c>
      <c r="T185" s="1888" t="s">
        <v>25</v>
      </c>
      <c r="U185" s="1889" t="s">
        <v>24</v>
      </c>
      <c r="V185" s="1888" t="s">
        <v>25</v>
      </c>
      <c r="W185" s="1889" t="s">
        <v>24</v>
      </c>
      <c r="X185" s="1888" t="s">
        <v>25</v>
      </c>
      <c r="Y185" s="1889" t="s">
        <v>24</v>
      </c>
      <c r="Z185" s="1888" t="s">
        <v>25</v>
      </c>
      <c r="AA185" s="1889" t="s">
        <v>24</v>
      </c>
      <c r="AB185" s="1890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708" t="s">
        <v>216</v>
      </c>
      <c r="B186" s="2857"/>
      <c r="C186" s="2858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979"/>
      <c r="I186" s="381"/>
      <c r="J186" s="1979"/>
      <c r="K186" s="25"/>
      <c r="L186" s="1897"/>
      <c r="M186" s="25"/>
      <c r="N186" s="1897"/>
      <c r="O186" s="25"/>
      <c r="P186" s="1897"/>
      <c r="Q186" s="25"/>
      <c r="R186" s="1897"/>
      <c r="S186" s="25"/>
      <c r="T186" s="1897"/>
      <c r="U186" s="381"/>
      <c r="V186" s="1979"/>
      <c r="W186" s="381"/>
      <c r="X186" s="1979"/>
      <c r="Y186" s="381"/>
      <c r="Z186" s="1979"/>
      <c r="AA186" s="381"/>
      <c r="AB186" s="383"/>
      <c r="AC186" s="1897"/>
      <c r="AD186" s="743">
        <f>SUM(AE186:AG186)</f>
        <v>0</v>
      </c>
      <c r="AE186" s="1897"/>
      <c r="AF186" s="1897"/>
      <c r="AG186" s="1897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830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854" t="s">
        <v>210</v>
      </c>
      <c r="B192" s="2340"/>
      <c r="C192" s="2341"/>
      <c r="D192" s="2852" t="s">
        <v>4</v>
      </c>
      <c r="E192" s="2426"/>
      <c r="F192" s="2430"/>
      <c r="G192" s="2835" t="s">
        <v>5</v>
      </c>
      <c r="H192" s="2835"/>
      <c r="I192" s="2835"/>
      <c r="J192" s="2834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2781" t="s">
        <v>223</v>
      </c>
      <c r="I193" s="2781" t="s">
        <v>58</v>
      </c>
      <c r="J193" s="2781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980" t="s">
        <v>23</v>
      </c>
      <c r="E194" s="1938" t="s">
        <v>24</v>
      </c>
      <c r="F194" s="406" t="s">
        <v>25</v>
      </c>
      <c r="G194" s="2705"/>
      <c r="H194" s="2828"/>
      <c r="I194" s="2828"/>
      <c r="J194" s="282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981">
        <f>SUM(G195:J195)</f>
        <v>0</v>
      </c>
      <c r="E195" s="724"/>
      <c r="F195" s="732"/>
      <c r="G195" s="1942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52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850" t="s">
        <v>230</v>
      </c>
      <c r="B200" s="2417"/>
      <c r="C200" s="2418"/>
      <c r="D200" s="2852" t="s">
        <v>231</v>
      </c>
      <c r="E200" s="2426"/>
      <c r="F200" s="2356"/>
      <c r="G200" s="2833" t="s">
        <v>5</v>
      </c>
      <c r="H200" s="2835"/>
      <c r="I200" s="2835"/>
      <c r="J200" s="2835"/>
      <c r="K200" s="2835"/>
      <c r="L200" s="2835"/>
      <c r="M200" s="2835"/>
      <c r="N200" s="2835"/>
      <c r="O200" s="2835"/>
      <c r="P200" s="2835"/>
      <c r="Q200" s="2835"/>
      <c r="R200" s="2835"/>
      <c r="S200" s="2835"/>
      <c r="T200" s="2835"/>
      <c r="U200" s="2835"/>
      <c r="V200" s="2838"/>
      <c r="W200" s="2839" t="s">
        <v>6</v>
      </c>
      <c r="X200" s="2841" t="s">
        <v>7</v>
      </c>
      <c r="Y200" s="2843" t="s">
        <v>232</v>
      </c>
      <c r="Z200" s="2844"/>
      <c r="AA200" s="2356" t="s">
        <v>233</v>
      </c>
      <c r="AB200" s="2845" t="s">
        <v>100</v>
      </c>
      <c r="AC200" s="2831" t="s">
        <v>8</v>
      </c>
      <c r="AD200" s="2831" t="s">
        <v>9</v>
      </c>
      <c r="AE200" s="2832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2833" t="s">
        <v>222</v>
      </c>
      <c r="H201" s="2834"/>
      <c r="I201" s="2833" t="s">
        <v>17</v>
      </c>
      <c r="J201" s="2834"/>
      <c r="K201" s="2835" t="s">
        <v>234</v>
      </c>
      <c r="L201" s="2834"/>
      <c r="M201" s="2833" t="s">
        <v>57</v>
      </c>
      <c r="N201" s="2834"/>
      <c r="O201" s="2835" t="s">
        <v>235</v>
      </c>
      <c r="P201" s="2834"/>
      <c r="Q201" s="2835" t="s">
        <v>58</v>
      </c>
      <c r="R201" s="2834"/>
      <c r="S201" s="2836" t="s">
        <v>21</v>
      </c>
      <c r="T201" s="2837"/>
      <c r="U201" s="2836" t="s">
        <v>22</v>
      </c>
      <c r="V201" s="2847"/>
      <c r="W201" s="2397"/>
      <c r="X201" s="2560"/>
      <c r="Y201" s="2841" t="s">
        <v>236</v>
      </c>
      <c r="Z201" s="2848" t="s">
        <v>237</v>
      </c>
      <c r="AA201" s="2357"/>
      <c r="AB201" s="2405"/>
      <c r="AC201" s="2831"/>
      <c r="AD201" s="2831"/>
      <c r="AE201" s="2832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982" t="s">
        <v>23</v>
      </c>
      <c r="E202" s="1983" t="s">
        <v>24</v>
      </c>
      <c r="F202" s="1074" t="s">
        <v>25</v>
      </c>
      <c r="G202" s="1893" t="s">
        <v>24</v>
      </c>
      <c r="H202" s="1929" t="s">
        <v>25</v>
      </c>
      <c r="I202" s="1917" t="s">
        <v>24</v>
      </c>
      <c r="J202" s="1929" t="s">
        <v>25</v>
      </c>
      <c r="K202" s="1917" t="s">
        <v>24</v>
      </c>
      <c r="L202" s="1929" t="s">
        <v>25</v>
      </c>
      <c r="M202" s="1917" t="s">
        <v>24</v>
      </c>
      <c r="N202" s="1929" t="s">
        <v>25</v>
      </c>
      <c r="O202" s="1917" t="s">
        <v>24</v>
      </c>
      <c r="P202" s="1929" t="s">
        <v>25</v>
      </c>
      <c r="Q202" s="1917" t="s">
        <v>24</v>
      </c>
      <c r="R202" s="1929" t="s">
        <v>25</v>
      </c>
      <c r="S202" s="1941" t="s">
        <v>24</v>
      </c>
      <c r="T202" s="1940" t="s">
        <v>25</v>
      </c>
      <c r="U202" s="1941" t="s">
        <v>24</v>
      </c>
      <c r="V202" s="1910" t="s">
        <v>25</v>
      </c>
      <c r="W202" s="2840"/>
      <c r="X202" s="2842"/>
      <c r="Y202" s="2842"/>
      <c r="Z202" s="2849"/>
      <c r="AA202" s="2705"/>
      <c r="AB202" s="2846"/>
      <c r="AC202" s="2831"/>
      <c r="AD202" s="2831"/>
      <c r="AE202" s="2832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714" t="s">
        <v>239</v>
      </c>
      <c r="C203" s="2830"/>
      <c r="D203" s="428">
        <f t="shared" ref="D203:D245" si="121">SUM(E203+F203)</f>
        <v>39</v>
      </c>
      <c r="E203" s="429">
        <f t="shared" ref="E203:E219" si="122">SUM(G203+I203+K203+M203+O203+Q203+S203+U203)</f>
        <v>13</v>
      </c>
      <c r="F203" s="1877">
        <f t="shared" ref="F203:F219" si="123">SUM(H203+J203+L203+N203+P203+R203+T203+V203)</f>
        <v>26</v>
      </c>
      <c r="G203" s="431">
        <v>2</v>
      </c>
      <c r="H203" s="432">
        <v>1</v>
      </c>
      <c r="I203" s="1984">
        <v>0</v>
      </c>
      <c r="J203" s="432">
        <v>1</v>
      </c>
      <c r="K203" s="1984">
        <v>0</v>
      </c>
      <c r="L203" s="432">
        <v>1</v>
      </c>
      <c r="M203" s="1984">
        <v>1</v>
      </c>
      <c r="N203" s="432">
        <v>1</v>
      </c>
      <c r="O203" s="1984">
        <v>0</v>
      </c>
      <c r="P203" s="432">
        <v>5</v>
      </c>
      <c r="Q203" s="1984">
        <v>5</v>
      </c>
      <c r="R203" s="432">
        <v>6</v>
      </c>
      <c r="S203" s="1984">
        <v>4</v>
      </c>
      <c r="T203" s="432">
        <v>8</v>
      </c>
      <c r="U203" s="1984">
        <v>1</v>
      </c>
      <c r="V203" s="1985">
        <v>3</v>
      </c>
      <c r="W203" s="433">
        <v>0</v>
      </c>
      <c r="X203" s="434">
        <v>0</v>
      </c>
      <c r="Y203" s="434"/>
      <c r="Z203" s="1986"/>
      <c r="AA203" s="434"/>
      <c r="AB203" s="434"/>
      <c r="AC203" s="434">
        <v>0</v>
      </c>
      <c r="AD203" s="434">
        <v>0</v>
      </c>
      <c r="AE203" s="1987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91</v>
      </c>
      <c r="E204" s="436">
        <f t="shared" si="122"/>
        <v>44</v>
      </c>
      <c r="F204" s="437">
        <f t="shared" si="123"/>
        <v>47</v>
      </c>
      <c r="G204" s="438">
        <v>2</v>
      </c>
      <c r="H204" s="439">
        <v>2</v>
      </c>
      <c r="I204" s="440">
        <v>1</v>
      </c>
      <c r="J204" s="439">
        <v>3</v>
      </c>
      <c r="K204" s="440">
        <v>1</v>
      </c>
      <c r="L204" s="439">
        <v>5</v>
      </c>
      <c r="M204" s="440">
        <v>2</v>
      </c>
      <c r="N204" s="439">
        <v>5</v>
      </c>
      <c r="O204" s="440">
        <v>4</v>
      </c>
      <c r="P204" s="439">
        <v>5</v>
      </c>
      <c r="Q204" s="440">
        <v>5</v>
      </c>
      <c r="R204" s="439">
        <v>5</v>
      </c>
      <c r="S204" s="440">
        <v>14</v>
      </c>
      <c r="T204" s="439">
        <v>11</v>
      </c>
      <c r="U204" s="440">
        <v>15</v>
      </c>
      <c r="V204" s="441">
        <v>11</v>
      </c>
      <c r="W204" s="442">
        <v>15</v>
      </c>
      <c r="X204" s="443">
        <v>9</v>
      </c>
      <c r="Y204" s="443">
        <v>14</v>
      </c>
      <c r="Z204" s="443"/>
      <c r="AA204" s="443"/>
      <c r="AB204" s="443"/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/>
      <c r="AB205" s="453"/>
      <c r="AC205" s="453">
        <v>0</v>
      </c>
      <c r="AD205" s="453">
        <v>0</v>
      </c>
      <c r="AE205" s="449"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/>
      <c r="AB206" s="462"/>
      <c r="AC206" s="462">
        <v>0</v>
      </c>
      <c r="AD206" s="462">
        <v>0</v>
      </c>
      <c r="AE206" s="458"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/>
      <c r="AB207" s="462"/>
      <c r="AC207" s="462">
        <v>0</v>
      </c>
      <c r="AD207" s="462">
        <v>0</v>
      </c>
      <c r="AE207" s="458"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/>
      <c r="AB208" s="469"/>
      <c r="AC208" s="469">
        <v>0</v>
      </c>
      <c r="AD208" s="469">
        <v>0</v>
      </c>
      <c r="AE208" s="465"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82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/>
      <c r="AB209" s="443"/>
      <c r="AC209" s="443">
        <v>0</v>
      </c>
      <c r="AD209" s="443">
        <v>0</v>
      </c>
      <c r="AE209" s="439"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781" t="s">
        <v>247</v>
      </c>
      <c r="B210" s="2361" t="s">
        <v>242</v>
      </c>
      <c r="C210" s="2361"/>
      <c r="D210" s="475">
        <f t="shared" si="121"/>
        <v>17</v>
      </c>
      <c r="E210" s="476">
        <f>SUM(G210+I210+K210+M210+O210+Q210+S210+U210)</f>
        <v>9</v>
      </c>
      <c r="F210" s="1988">
        <f t="shared" si="123"/>
        <v>8</v>
      </c>
      <c r="G210" s="431">
        <v>1</v>
      </c>
      <c r="H210" s="432">
        <v>2</v>
      </c>
      <c r="I210" s="1984"/>
      <c r="J210" s="432"/>
      <c r="K210" s="1984"/>
      <c r="L210" s="432">
        <v>2</v>
      </c>
      <c r="M210" s="1984">
        <v>1</v>
      </c>
      <c r="N210" s="432"/>
      <c r="O210" s="1984">
        <v>1</v>
      </c>
      <c r="P210" s="432"/>
      <c r="Q210" s="1984">
        <v>1</v>
      </c>
      <c r="R210" s="432">
        <v>1</v>
      </c>
      <c r="S210" s="1984">
        <v>5</v>
      </c>
      <c r="T210" s="432">
        <v>3</v>
      </c>
      <c r="U210" s="1984"/>
      <c r="V210" s="1985"/>
      <c r="W210" s="433">
        <v>0</v>
      </c>
      <c r="X210" s="434"/>
      <c r="Y210" s="434"/>
      <c r="Z210" s="453"/>
      <c r="AA210" s="450"/>
      <c r="AB210" s="453"/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23</v>
      </c>
      <c r="E211" s="455">
        <f t="shared" si="122"/>
        <v>20</v>
      </c>
      <c r="F211" s="456">
        <f t="shared" si="123"/>
        <v>3</v>
      </c>
      <c r="G211" s="457"/>
      <c r="H211" s="458"/>
      <c r="I211" s="459"/>
      <c r="J211" s="458"/>
      <c r="K211" s="459"/>
      <c r="L211" s="458"/>
      <c r="M211" s="459">
        <v>2</v>
      </c>
      <c r="N211" s="458"/>
      <c r="O211" s="459"/>
      <c r="P211" s="458"/>
      <c r="Q211" s="459"/>
      <c r="R211" s="458">
        <v>2</v>
      </c>
      <c r="S211" s="459">
        <v>18</v>
      </c>
      <c r="T211" s="458">
        <v>1</v>
      </c>
      <c r="U211" s="459"/>
      <c r="V211" s="460"/>
      <c r="W211" s="461">
        <v>0</v>
      </c>
      <c r="X211" s="462"/>
      <c r="Y211" s="463"/>
      <c r="Z211" s="463"/>
      <c r="AA211" s="459"/>
      <c r="AB211" s="462"/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14</v>
      </c>
      <c r="E212" s="455">
        <f t="shared" si="122"/>
        <v>8</v>
      </c>
      <c r="F212" s="456">
        <f t="shared" si="123"/>
        <v>6</v>
      </c>
      <c r="G212" s="457">
        <v>1</v>
      </c>
      <c r="H212" s="458">
        <v>1</v>
      </c>
      <c r="I212" s="459"/>
      <c r="J212" s="458"/>
      <c r="K212" s="459"/>
      <c r="L212" s="458">
        <v>1</v>
      </c>
      <c r="M212" s="459">
        <v>1</v>
      </c>
      <c r="N212" s="458"/>
      <c r="O212" s="459">
        <v>1</v>
      </c>
      <c r="P212" s="458"/>
      <c r="Q212" s="459"/>
      <c r="R212" s="458">
        <v>1</v>
      </c>
      <c r="S212" s="459">
        <v>5</v>
      </c>
      <c r="T212" s="458">
        <v>3</v>
      </c>
      <c r="U212" s="459"/>
      <c r="V212" s="460"/>
      <c r="W212" s="461">
        <v>0</v>
      </c>
      <c r="X212" s="462"/>
      <c r="Y212" s="463"/>
      <c r="Z212" s="463"/>
      <c r="AA212" s="459"/>
      <c r="AB212" s="462"/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8</v>
      </c>
      <c r="E213" s="455">
        <f t="shared" si="122"/>
        <v>5</v>
      </c>
      <c r="F213" s="456">
        <f t="shared" si="123"/>
        <v>3</v>
      </c>
      <c r="G213" s="464">
        <v>1</v>
      </c>
      <c r="H213" s="465">
        <v>1</v>
      </c>
      <c r="I213" s="466"/>
      <c r="J213" s="465"/>
      <c r="K213" s="466"/>
      <c r="L213" s="465"/>
      <c r="M213" s="466"/>
      <c r="N213" s="465"/>
      <c r="O213" s="466"/>
      <c r="P213" s="465"/>
      <c r="Q213" s="466"/>
      <c r="R213" s="465">
        <v>2</v>
      </c>
      <c r="S213" s="466">
        <v>4</v>
      </c>
      <c r="T213" s="465"/>
      <c r="U213" s="466"/>
      <c r="V213" s="467"/>
      <c r="W213" s="461">
        <v>0</v>
      </c>
      <c r="X213" s="462"/>
      <c r="Y213" s="463"/>
      <c r="Z213" s="463"/>
      <c r="AA213" s="459"/>
      <c r="AB213" s="462"/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82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805"/>
      <c r="X214" s="1832"/>
      <c r="Y214" s="1833"/>
      <c r="Z214" s="1833"/>
      <c r="AA214" s="1184"/>
      <c r="AB214" s="1832"/>
      <c r="AC214" s="1832">
        <v>0</v>
      </c>
      <c r="AD214" s="1832">
        <v>0</v>
      </c>
      <c r="AE214" s="1834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781" t="s">
        <v>80</v>
      </c>
      <c r="B215" s="2361" t="s">
        <v>242</v>
      </c>
      <c r="C215" s="2361"/>
      <c r="D215" s="475">
        <f t="shared" si="121"/>
        <v>2</v>
      </c>
      <c r="E215" s="476">
        <f t="shared" si="122"/>
        <v>2</v>
      </c>
      <c r="F215" s="1988">
        <f t="shared" si="123"/>
        <v>0</v>
      </c>
      <c r="G215" s="431"/>
      <c r="H215" s="432"/>
      <c r="I215" s="1984"/>
      <c r="J215" s="432"/>
      <c r="K215" s="1984"/>
      <c r="L215" s="432"/>
      <c r="M215" s="1984"/>
      <c r="N215" s="432"/>
      <c r="O215" s="1984"/>
      <c r="P215" s="432"/>
      <c r="Q215" s="1984"/>
      <c r="R215" s="432"/>
      <c r="S215" s="1984">
        <v>1</v>
      </c>
      <c r="T215" s="432"/>
      <c r="U215" s="1984">
        <v>1</v>
      </c>
      <c r="V215" s="1985"/>
      <c r="W215" s="433">
        <v>0</v>
      </c>
      <c r="X215" s="434"/>
      <c r="Y215" s="434"/>
      <c r="Z215" s="453"/>
      <c r="AA215" s="450"/>
      <c r="AB215" s="453"/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2</v>
      </c>
      <c r="E216" s="455">
        <f t="shared" si="122"/>
        <v>2</v>
      </c>
      <c r="F216" s="456">
        <f t="shared" si="123"/>
        <v>0</v>
      </c>
      <c r="G216" s="457"/>
      <c r="H216" s="458"/>
      <c r="I216" s="459"/>
      <c r="J216" s="458"/>
      <c r="K216" s="459"/>
      <c r="L216" s="458"/>
      <c r="M216" s="459"/>
      <c r="N216" s="458"/>
      <c r="O216" s="459"/>
      <c r="P216" s="458"/>
      <c r="Q216" s="459"/>
      <c r="R216" s="458"/>
      <c r="S216" s="459"/>
      <c r="T216" s="458"/>
      <c r="U216" s="459">
        <v>2</v>
      </c>
      <c r="V216" s="460"/>
      <c r="W216" s="461">
        <v>0</v>
      </c>
      <c r="X216" s="462"/>
      <c r="Y216" s="463"/>
      <c r="Z216" s="463"/>
      <c r="AA216" s="459"/>
      <c r="AB216" s="462"/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2</v>
      </c>
      <c r="E217" s="455">
        <f t="shared" si="122"/>
        <v>2</v>
      </c>
      <c r="F217" s="456">
        <f t="shared" si="123"/>
        <v>0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/>
      <c r="R217" s="458"/>
      <c r="S217" s="459">
        <v>1</v>
      </c>
      <c r="T217" s="458"/>
      <c r="U217" s="459">
        <v>1</v>
      </c>
      <c r="V217" s="460"/>
      <c r="W217" s="461">
        <v>0</v>
      </c>
      <c r="X217" s="462"/>
      <c r="Y217" s="463"/>
      <c r="Z217" s="463"/>
      <c r="AA217" s="459"/>
      <c r="AB217" s="462"/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1</v>
      </c>
      <c r="E218" s="455">
        <f>SUM(G218+I218+K218+M218+O218+Q218+S218+U218)</f>
        <v>1</v>
      </c>
      <c r="F218" s="456">
        <f t="shared" si="123"/>
        <v>0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/>
      <c r="R218" s="465"/>
      <c r="S218" s="466"/>
      <c r="T218" s="465"/>
      <c r="U218" s="466">
        <v>1</v>
      </c>
      <c r="V218" s="467"/>
      <c r="W218" s="461">
        <v>0</v>
      </c>
      <c r="X218" s="462"/>
      <c r="Y218" s="463"/>
      <c r="Z218" s="463"/>
      <c r="AA218" s="459"/>
      <c r="AB218" s="462"/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828"/>
      <c r="B219" s="2827" t="s">
        <v>246</v>
      </c>
      <c r="C219" s="2827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805"/>
      <c r="X219" s="1832"/>
      <c r="Y219" s="1833"/>
      <c r="Z219" s="1833"/>
      <c r="AA219" s="1184"/>
      <c r="AB219" s="1832"/>
      <c r="AC219" s="1832">
        <v>0</v>
      </c>
      <c r="AD219" s="1832">
        <v>0</v>
      </c>
      <c r="AE219" s="1834"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781" t="s">
        <v>248</v>
      </c>
      <c r="B220" s="2361" t="s">
        <v>242</v>
      </c>
      <c r="C220" s="2361"/>
      <c r="D220" s="475">
        <f>SUM(E220+F220)</f>
        <v>0</v>
      </c>
      <c r="E220" s="476">
        <f>+G220+I220+K220+M220+O220+Q220+S220+U220</f>
        <v>0</v>
      </c>
      <c r="F220" s="1988">
        <f>+H220+J220+L220+N220+P220+R220+T220+V220</f>
        <v>0</v>
      </c>
      <c r="G220" s="431"/>
      <c r="H220" s="432"/>
      <c r="I220" s="1984"/>
      <c r="J220" s="432"/>
      <c r="K220" s="1984"/>
      <c r="L220" s="432"/>
      <c r="M220" s="1984"/>
      <c r="N220" s="432"/>
      <c r="O220" s="1984"/>
      <c r="P220" s="432"/>
      <c r="Q220" s="1984"/>
      <c r="R220" s="432"/>
      <c r="S220" s="1984"/>
      <c r="T220" s="432"/>
      <c r="U220" s="1984"/>
      <c r="V220" s="432"/>
      <c r="W220" s="433"/>
      <c r="X220" s="479"/>
      <c r="Y220" s="434"/>
      <c r="Z220" s="453"/>
      <c r="AA220" s="450"/>
      <c r="AB220" s="453"/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0</v>
      </c>
      <c r="E221" s="455">
        <f>+G221+I221+K221+M221+O221+Q221+S221+U221</f>
        <v>0</v>
      </c>
      <c r="F221" s="456">
        <f t="shared" ref="F221:F224" si="138">+H221+J221+L221+N221+P221+R221+T221+V221</f>
        <v>0</v>
      </c>
      <c r="G221" s="457"/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/>
      <c r="X221" s="480"/>
      <c r="Y221" s="463"/>
      <c r="Z221" s="463"/>
      <c r="AA221" s="459"/>
      <c r="AB221" s="462"/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0</v>
      </c>
      <c r="E222" s="455">
        <f t="shared" ref="E222:E224" si="139">+G222+I222+K222+M222+O222+Q222+S222+U222</f>
        <v>0</v>
      </c>
      <c r="F222" s="456">
        <f>+H222+J222+L222+N222+P222+R222+T222+V222</f>
        <v>0</v>
      </c>
      <c r="G222" s="457"/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/>
      <c r="X222" s="480"/>
      <c r="Y222" s="463"/>
      <c r="Z222" s="463"/>
      <c r="AA222" s="459"/>
      <c r="AB222" s="462"/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0</v>
      </c>
      <c r="E223" s="455">
        <f t="shared" si="139"/>
        <v>0</v>
      </c>
      <c r="F223" s="456">
        <f t="shared" si="138"/>
        <v>0</v>
      </c>
      <c r="G223" s="464"/>
      <c r="H223" s="465"/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/>
      <c r="X223" s="480"/>
      <c r="Y223" s="463"/>
      <c r="Z223" s="463"/>
      <c r="AA223" s="459"/>
      <c r="AB223" s="462"/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828"/>
      <c r="B224" s="2827" t="s">
        <v>246</v>
      </c>
      <c r="C224" s="2827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/>
      <c r="X224" s="1833"/>
      <c r="Y224" s="1833"/>
      <c r="Z224" s="1833"/>
      <c r="AA224" s="1184"/>
      <c r="AB224" s="1832"/>
      <c r="AC224" s="1832">
        <v>0</v>
      </c>
      <c r="AD224" s="1832">
        <v>0</v>
      </c>
      <c r="AE224" s="1834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781" t="s">
        <v>249</v>
      </c>
      <c r="B225" s="2361" t="s">
        <v>242</v>
      </c>
      <c r="C225" s="2361"/>
      <c r="D225" s="445">
        <f t="shared" si="121"/>
        <v>8</v>
      </c>
      <c r="E225" s="446">
        <f t="shared" ref="E225:F279" si="140">SUM(G225+I225+K225+M225+O225+Q225+S225+U225)</f>
        <v>3</v>
      </c>
      <c r="F225" s="447">
        <f t="shared" si="140"/>
        <v>5</v>
      </c>
      <c r="G225" s="448">
        <v>1</v>
      </c>
      <c r="H225" s="449"/>
      <c r="I225" s="450"/>
      <c r="J225" s="449">
        <v>2</v>
      </c>
      <c r="K225" s="450"/>
      <c r="L225" s="449"/>
      <c r="M225" s="450"/>
      <c r="N225" s="449"/>
      <c r="O225" s="450"/>
      <c r="P225" s="449"/>
      <c r="Q225" s="450"/>
      <c r="R225" s="449"/>
      <c r="S225" s="450">
        <v>2</v>
      </c>
      <c r="T225" s="449">
        <v>2</v>
      </c>
      <c r="U225" s="450"/>
      <c r="V225" s="451">
        <v>1</v>
      </c>
      <c r="W225" s="452">
        <v>0</v>
      </c>
      <c r="X225" s="453"/>
      <c r="Y225" s="434"/>
      <c r="Z225" s="453"/>
      <c r="AA225" s="450"/>
      <c r="AB225" s="453"/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0</v>
      </c>
      <c r="E226" s="455">
        <f t="shared" si="140"/>
        <v>0</v>
      </c>
      <c r="F226" s="456">
        <f t="shared" si="140"/>
        <v>0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/>
      <c r="T226" s="458"/>
      <c r="U226" s="459"/>
      <c r="V226" s="460"/>
      <c r="W226" s="461"/>
      <c r="X226" s="462"/>
      <c r="Y226" s="463"/>
      <c r="Z226" s="463"/>
      <c r="AA226" s="459"/>
      <c r="AB226" s="462"/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2</v>
      </c>
      <c r="E227" s="455">
        <f t="shared" si="140"/>
        <v>1</v>
      </c>
      <c r="F227" s="456">
        <f t="shared" si="140"/>
        <v>1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/>
      <c r="S227" s="459">
        <v>1</v>
      </c>
      <c r="T227" s="458"/>
      <c r="U227" s="459"/>
      <c r="V227" s="460">
        <v>1</v>
      </c>
      <c r="W227" s="461">
        <v>0</v>
      </c>
      <c r="X227" s="462"/>
      <c r="Y227" s="463"/>
      <c r="Z227" s="463"/>
      <c r="AA227" s="459"/>
      <c r="AB227" s="462"/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2</v>
      </c>
      <c r="E228" s="455">
        <f t="shared" si="140"/>
        <v>1</v>
      </c>
      <c r="F228" s="456">
        <f t="shared" si="140"/>
        <v>1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/>
      <c r="S228" s="466">
        <v>1</v>
      </c>
      <c r="T228" s="465"/>
      <c r="U228" s="466"/>
      <c r="V228" s="467">
        <v>1</v>
      </c>
      <c r="W228" s="468">
        <v>0</v>
      </c>
      <c r="X228" s="469"/>
      <c r="Y228" s="463"/>
      <c r="Z228" s="463"/>
      <c r="AA228" s="459"/>
      <c r="AB228" s="462"/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82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1833"/>
      <c r="Z229" s="1833"/>
      <c r="AA229" s="1184"/>
      <c r="AB229" s="1832"/>
      <c r="AC229" s="1832">
        <v>0</v>
      </c>
      <c r="AD229" s="1832">
        <v>0</v>
      </c>
      <c r="AE229" s="1834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781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988">
        <f t="shared" si="140"/>
        <v>0</v>
      </c>
      <c r="G230" s="431"/>
      <c r="H230" s="432"/>
      <c r="I230" s="1984"/>
      <c r="J230" s="432"/>
      <c r="K230" s="1984"/>
      <c r="L230" s="432"/>
      <c r="M230" s="1984"/>
      <c r="N230" s="432"/>
      <c r="O230" s="1984"/>
      <c r="P230" s="432"/>
      <c r="Q230" s="1984"/>
      <c r="R230" s="432"/>
      <c r="S230" s="1984"/>
      <c r="T230" s="432"/>
      <c r="U230" s="1984"/>
      <c r="V230" s="1985"/>
      <c r="W230" s="484"/>
      <c r="X230" s="479"/>
      <c r="Y230" s="434"/>
      <c r="Z230" s="453"/>
      <c r="AA230" s="450"/>
      <c r="AB230" s="453"/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10</v>
      </c>
      <c r="E231" s="455">
        <f t="shared" si="140"/>
        <v>3</v>
      </c>
      <c r="F231" s="456">
        <f t="shared" si="140"/>
        <v>7</v>
      </c>
      <c r="G231" s="457"/>
      <c r="H231" s="458"/>
      <c r="I231" s="459"/>
      <c r="J231" s="458"/>
      <c r="K231" s="459"/>
      <c r="L231" s="458"/>
      <c r="M231" s="459"/>
      <c r="N231" s="458">
        <v>1</v>
      </c>
      <c r="O231" s="459"/>
      <c r="P231" s="458">
        <v>3</v>
      </c>
      <c r="Q231" s="459">
        <v>2</v>
      </c>
      <c r="R231" s="458">
        <v>3</v>
      </c>
      <c r="S231" s="459">
        <v>1</v>
      </c>
      <c r="T231" s="458"/>
      <c r="U231" s="459"/>
      <c r="V231" s="460"/>
      <c r="W231" s="485"/>
      <c r="X231" s="480"/>
      <c r="Y231" s="463"/>
      <c r="Z231" s="463"/>
      <c r="AA231" s="459"/>
      <c r="AB231" s="462"/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2</v>
      </c>
      <c r="E232" s="455">
        <f t="shared" si="140"/>
        <v>1</v>
      </c>
      <c r="F232" s="456">
        <f t="shared" si="140"/>
        <v>1</v>
      </c>
      <c r="G232" s="457"/>
      <c r="H232" s="458"/>
      <c r="I232" s="459"/>
      <c r="J232" s="458"/>
      <c r="K232" s="459"/>
      <c r="L232" s="458"/>
      <c r="M232" s="459"/>
      <c r="N232" s="458">
        <v>1</v>
      </c>
      <c r="O232" s="459"/>
      <c r="P232" s="458"/>
      <c r="Q232" s="459"/>
      <c r="R232" s="458"/>
      <c r="S232" s="459">
        <v>1</v>
      </c>
      <c r="T232" s="458"/>
      <c r="U232" s="459"/>
      <c r="V232" s="460"/>
      <c r="W232" s="485"/>
      <c r="X232" s="480"/>
      <c r="Y232" s="463"/>
      <c r="Z232" s="463"/>
      <c r="AA232" s="459"/>
      <c r="AB232" s="462"/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2</v>
      </c>
      <c r="E233" s="455">
        <f t="shared" si="140"/>
        <v>1</v>
      </c>
      <c r="F233" s="456">
        <f t="shared" si="140"/>
        <v>1</v>
      </c>
      <c r="G233" s="464"/>
      <c r="H233" s="465"/>
      <c r="I233" s="466"/>
      <c r="J233" s="465"/>
      <c r="K233" s="466"/>
      <c r="L233" s="465"/>
      <c r="M233" s="466"/>
      <c r="N233" s="465"/>
      <c r="O233" s="466"/>
      <c r="P233" s="465">
        <v>1</v>
      </c>
      <c r="Q233" s="466"/>
      <c r="R233" s="465"/>
      <c r="S233" s="466">
        <v>1</v>
      </c>
      <c r="T233" s="465"/>
      <c r="U233" s="466"/>
      <c r="V233" s="467"/>
      <c r="W233" s="485"/>
      <c r="X233" s="480"/>
      <c r="Y233" s="463"/>
      <c r="Z233" s="463"/>
      <c r="AA233" s="459"/>
      <c r="AB233" s="462"/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828"/>
      <c r="B234" s="2827" t="s">
        <v>246</v>
      </c>
      <c r="C234" s="2827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835"/>
      <c r="X234" s="1833"/>
      <c r="Y234" s="1833"/>
      <c r="Z234" s="1833"/>
      <c r="AA234" s="1184"/>
      <c r="AB234" s="1832"/>
      <c r="AC234" s="1832">
        <v>0</v>
      </c>
      <c r="AD234" s="1832">
        <v>0</v>
      </c>
      <c r="AE234" s="1834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829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988">
        <f t="shared" si="140"/>
        <v>0</v>
      </c>
      <c r="G235" s="431"/>
      <c r="H235" s="432"/>
      <c r="I235" s="1984"/>
      <c r="J235" s="432"/>
      <c r="K235" s="1984"/>
      <c r="L235" s="432"/>
      <c r="M235" s="1984"/>
      <c r="N235" s="432"/>
      <c r="O235" s="1984"/>
      <c r="P235" s="432"/>
      <c r="Q235" s="1984"/>
      <c r="R235" s="432"/>
      <c r="S235" s="1984"/>
      <c r="T235" s="432"/>
      <c r="U235" s="1984"/>
      <c r="V235" s="1985"/>
      <c r="W235" s="487"/>
      <c r="X235" s="488"/>
      <c r="Y235" s="434"/>
      <c r="Z235" s="453"/>
      <c r="AA235" s="450"/>
      <c r="AB235" s="453"/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2</v>
      </c>
      <c r="E236" s="455">
        <f t="shared" si="140"/>
        <v>0</v>
      </c>
      <c r="F236" s="456">
        <f t="shared" si="140"/>
        <v>2</v>
      </c>
      <c r="G236" s="457"/>
      <c r="H236" s="458"/>
      <c r="I236" s="459"/>
      <c r="J236" s="458"/>
      <c r="K236" s="459"/>
      <c r="L236" s="458"/>
      <c r="M236" s="459"/>
      <c r="N236" s="458"/>
      <c r="O236" s="459"/>
      <c r="P236" s="458">
        <v>1</v>
      </c>
      <c r="Q236" s="459"/>
      <c r="R236" s="458">
        <v>1</v>
      </c>
      <c r="S236" s="459"/>
      <c r="T236" s="458"/>
      <c r="U236" s="459"/>
      <c r="V236" s="460"/>
      <c r="W236" s="489"/>
      <c r="X236" s="463"/>
      <c r="Y236" s="463"/>
      <c r="Z236" s="463"/>
      <c r="AA236" s="459"/>
      <c r="AB236" s="462"/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>
        <v>0</v>
      </c>
      <c r="AD237" s="462">
        <v>0</v>
      </c>
      <c r="AE237" s="458"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>
        <v>0</v>
      </c>
      <c r="AD238" s="462">
        <v>0</v>
      </c>
      <c r="AE238" s="458"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826"/>
      <c r="B239" s="2827" t="s">
        <v>246</v>
      </c>
      <c r="C239" s="2827"/>
      <c r="D239" s="1799">
        <f t="shared" si="121"/>
        <v>0</v>
      </c>
      <c r="E239" s="1836">
        <f>SUM(G239+I239+K239+M239+O239+Q239+S239+U239)</f>
        <v>0</v>
      </c>
      <c r="F239" s="1189">
        <f t="shared" si="140"/>
        <v>0</v>
      </c>
      <c r="G239" s="1837"/>
      <c r="H239" s="1834"/>
      <c r="I239" s="1184"/>
      <c r="J239" s="1834"/>
      <c r="K239" s="1184"/>
      <c r="L239" s="1834"/>
      <c r="M239" s="1184"/>
      <c r="N239" s="1834"/>
      <c r="O239" s="1184"/>
      <c r="P239" s="1834"/>
      <c r="Q239" s="1184"/>
      <c r="R239" s="1834"/>
      <c r="S239" s="1184"/>
      <c r="T239" s="1834"/>
      <c r="U239" s="1184"/>
      <c r="V239" s="1191"/>
      <c r="W239" s="1835"/>
      <c r="X239" s="1833"/>
      <c r="Y239" s="1833"/>
      <c r="Z239" s="1833"/>
      <c r="AA239" s="1184"/>
      <c r="AB239" s="1832"/>
      <c r="AC239" s="1832">
        <v>0</v>
      </c>
      <c r="AD239" s="1832">
        <v>0</v>
      </c>
      <c r="AE239" s="1834"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781" t="s">
        <v>87</v>
      </c>
      <c r="B240" s="2361" t="s">
        <v>242</v>
      </c>
      <c r="C240" s="2361"/>
      <c r="D240" s="445">
        <f t="shared" si="121"/>
        <v>5</v>
      </c>
      <c r="E240" s="446">
        <f>SUM(G240+I240+K240+M240+O240+Q240+S240+U240)</f>
        <v>3</v>
      </c>
      <c r="F240" s="447">
        <f t="shared" si="140"/>
        <v>2</v>
      </c>
      <c r="G240" s="448"/>
      <c r="H240" s="449"/>
      <c r="I240" s="450"/>
      <c r="J240" s="449"/>
      <c r="K240" s="450"/>
      <c r="L240" s="449"/>
      <c r="M240" s="450"/>
      <c r="N240" s="449"/>
      <c r="O240" s="450">
        <v>1</v>
      </c>
      <c r="P240" s="449"/>
      <c r="Q240" s="450">
        <v>1</v>
      </c>
      <c r="R240" s="449">
        <v>1</v>
      </c>
      <c r="S240" s="450">
        <v>1</v>
      </c>
      <c r="T240" s="449"/>
      <c r="U240" s="450"/>
      <c r="V240" s="451">
        <v>1</v>
      </c>
      <c r="W240" s="452">
        <v>0</v>
      </c>
      <c r="X240" s="453"/>
      <c r="Y240" s="453"/>
      <c r="Z240" s="453"/>
      <c r="AA240" s="450"/>
      <c r="AB240" s="453"/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4</v>
      </c>
      <c r="E241" s="455">
        <f t="shared" si="140"/>
        <v>3</v>
      </c>
      <c r="F241" s="456">
        <f t="shared" si="140"/>
        <v>1</v>
      </c>
      <c r="G241" s="457"/>
      <c r="H241" s="458"/>
      <c r="I241" s="459"/>
      <c r="J241" s="458"/>
      <c r="K241" s="459"/>
      <c r="L241" s="458"/>
      <c r="M241" s="459"/>
      <c r="N241" s="458"/>
      <c r="O241" s="459"/>
      <c r="P241" s="458"/>
      <c r="Q241" s="459">
        <v>1</v>
      </c>
      <c r="R241" s="458"/>
      <c r="S241" s="459">
        <v>2</v>
      </c>
      <c r="T241" s="458">
        <v>1</v>
      </c>
      <c r="U241" s="459"/>
      <c r="V241" s="460"/>
      <c r="W241" s="461">
        <v>0</v>
      </c>
      <c r="X241" s="462"/>
      <c r="Y241" s="463"/>
      <c r="Z241" s="463"/>
      <c r="AA241" s="459"/>
      <c r="AB241" s="462"/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4</v>
      </c>
      <c r="E242" s="455">
        <f t="shared" si="140"/>
        <v>2</v>
      </c>
      <c r="F242" s="456">
        <f t="shared" si="140"/>
        <v>2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/>
      <c r="Q242" s="459">
        <v>1</v>
      </c>
      <c r="R242" s="458"/>
      <c r="S242" s="459">
        <v>1</v>
      </c>
      <c r="T242" s="458">
        <v>1</v>
      </c>
      <c r="U242" s="459"/>
      <c r="V242" s="460">
        <v>1</v>
      </c>
      <c r="W242" s="461">
        <v>0</v>
      </c>
      <c r="X242" s="462"/>
      <c r="Y242" s="463"/>
      <c r="Z242" s="463"/>
      <c r="AA242" s="459"/>
      <c r="AB242" s="462"/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5</v>
      </c>
      <c r="E243" s="455">
        <f t="shared" si="140"/>
        <v>4</v>
      </c>
      <c r="F243" s="456">
        <f t="shared" si="140"/>
        <v>1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>
        <v>2</v>
      </c>
      <c r="R243" s="465"/>
      <c r="S243" s="466">
        <v>2</v>
      </c>
      <c r="T243" s="465">
        <v>1</v>
      </c>
      <c r="U243" s="466"/>
      <c r="V243" s="467"/>
      <c r="W243" s="468">
        <v>0</v>
      </c>
      <c r="X243" s="469"/>
      <c r="Y243" s="470"/>
      <c r="Z243" s="470"/>
      <c r="AA243" s="459"/>
      <c r="AB243" s="462"/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82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/>
      <c r="X244" s="443"/>
      <c r="Y244" s="474"/>
      <c r="Z244" s="474"/>
      <c r="AA244" s="1184"/>
      <c r="AB244" s="1832"/>
      <c r="AC244" s="1832"/>
      <c r="AD244" s="1832"/>
      <c r="AE244" s="1834"/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781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988">
        <f t="shared" si="140"/>
        <v>0</v>
      </c>
      <c r="G245" s="493"/>
      <c r="H245" s="494"/>
      <c r="I245" s="1989"/>
      <c r="J245" s="494"/>
      <c r="K245" s="1989"/>
      <c r="L245" s="494"/>
      <c r="M245" s="496"/>
      <c r="N245" s="497"/>
      <c r="O245" s="496"/>
      <c r="P245" s="497"/>
      <c r="Q245" s="1984"/>
      <c r="R245" s="432"/>
      <c r="S245" s="1984"/>
      <c r="T245" s="432"/>
      <c r="U245" s="1984"/>
      <c r="V245" s="1985"/>
      <c r="W245" s="433"/>
      <c r="X245" s="434"/>
      <c r="Y245" s="434"/>
      <c r="Z245" s="453"/>
      <c r="AA245" s="450"/>
      <c r="AB245" s="453"/>
      <c r="AC245" s="453"/>
      <c r="AD245" s="453"/>
      <c r="AE245" s="449"/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990">
        <f t="shared" si="140"/>
        <v>0</v>
      </c>
      <c r="F246" s="1991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/>
      <c r="AD246" s="462"/>
      <c r="AE246" s="458"/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990">
        <f t="shared" si="140"/>
        <v>0</v>
      </c>
      <c r="F247" s="1991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/>
      <c r="AD247" s="462"/>
      <c r="AE247" s="458"/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990">
        <f t="shared" si="140"/>
        <v>0</v>
      </c>
      <c r="F248" s="1991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/>
      <c r="AD248" s="462"/>
      <c r="AE248" s="458"/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828"/>
      <c r="B249" s="2827" t="s">
        <v>246</v>
      </c>
      <c r="C249" s="2827"/>
      <c r="D249" s="471">
        <f t="shared" si="145"/>
        <v>0</v>
      </c>
      <c r="E249" s="1992">
        <f t="shared" si="140"/>
        <v>0</v>
      </c>
      <c r="F249" s="1993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805"/>
      <c r="X249" s="1832"/>
      <c r="Y249" s="1833"/>
      <c r="Z249" s="1833"/>
      <c r="AA249" s="1184"/>
      <c r="AB249" s="1832"/>
      <c r="AC249" s="1832"/>
      <c r="AD249" s="1832"/>
      <c r="AE249" s="1834"/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781" t="s">
        <v>253</v>
      </c>
      <c r="B250" s="2361" t="s">
        <v>242</v>
      </c>
      <c r="C250" s="2361"/>
      <c r="D250" s="445">
        <f t="shared" si="145"/>
        <v>0</v>
      </c>
      <c r="E250" s="1838">
        <f t="shared" si="140"/>
        <v>0</v>
      </c>
      <c r="F250" s="1839">
        <f t="shared" si="140"/>
        <v>0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/>
      <c r="U250" s="450"/>
      <c r="V250" s="451"/>
      <c r="W250" s="452"/>
      <c r="X250" s="453"/>
      <c r="Y250" s="453"/>
      <c r="Z250" s="453"/>
      <c r="AA250" s="450"/>
      <c r="AB250" s="453"/>
      <c r="AC250" s="453"/>
      <c r="AD250" s="453"/>
      <c r="AE250" s="449"/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0</v>
      </c>
      <c r="E251" s="1990">
        <f t="shared" si="140"/>
        <v>0</v>
      </c>
      <c r="F251" s="1991">
        <f t="shared" si="140"/>
        <v>0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/>
      <c r="T251" s="458"/>
      <c r="U251" s="459"/>
      <c r="V251" s="460"/>
      <c r="W251" s="461"/>
      <c r="X251" s="462"/>
      <c r="Y251" s="463"/>
      <c r="Z251" s="463"/>
      <c r="AA251" s="459"/>
      <c r="AB251" s="462"/>
      <c r="AC251" s="462"/>
      <c r="AD251" s="462"/>
      <c r="AE251" s="458"/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0</v>
      </c>
      <c r="E252" s="1990">
        <f t="shared" si="140"/>
        <v>0</v>
      </c>
      <c r="F252" s="1991">
        <f t="shared" si="140"/>
        <v>0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/>
      <c r="T252" s="458"/>
      <c r="U252" s="459"/>
      <c r="V252" s="460"/>
      <c r="W252" s="461"/>
      <c r="X252" s="462"/>
      <c r="Y252" s="463"/>
      <c r="Z252" s="463"/>
      <c r="AA252" s="459"/>
      <c r="AB252" s="462"/>
      <c r="AC252" s="462"/>
      <c r="AD252" s="462"/>
      <c r="AE252" s="458"/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0</v>
      </c>
      <c r="E253" s="1990">
        <f t="shared" si="140"/>
        <v>0</v>
      </c>
      <c r="F253" s="1991">
        <f t="shared" si="140"/>
        <v>0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/>
      <c r="U253" s="466"/>
      <c r="V253" s="467"/>
      <c r="W253" s="461"/>
      <c r="X253" s="462"/>
      <c r="Y253" s="463"/>
      <c r="Z253" s="463"/>
      <c r="AA253" s="459"/>
      <c r="AB253" s="462"/>
      <c r="AC253" s="462"/>
      <c r="AD253" s="462"/>
      <c r="AE253" s="458"/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828"/>
      <c r="B254" s="2827" t="s">
        <v>246</v>
      </c>
      <c r="C254" s="2827"/>
      <c r="D254" s="471">
        <f t="shared" si="145"/>
        <v>0</v>
      </c>
      <c r="E254" s="1992">
        <f t="shared" si="140"/>
        <v>0</v>
      </c>
      <c r="F254" s="1993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805"/>
      <c r="X254" s="1832"/>
      <c r="Y254" s="1833"/>
      <c r="Z254" s="1833"/>
      <c r="AA254" s="1184"/>
      <c r="AB254" s="1832"/>
      <c r="AC254" s="1832"/>
      <c r="AD254" s="1832"/>
      <c r="AE254" s="1834"/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778" t="s">
        <v>254</v>
      </c>
      <c r="B255" s="2361" t="s">
        <v>242</v>
      </c>
      <c r="C255" s="2361"/>
      <c r="D255" s="445">
        <f t="shared" si="145"/>
        <v>0</v>
      </c>
      <c r="E255" s="1838">
        <f t="shared" si="140"/>
        <v>0</v>
      </c>
      <c r="F255" s="1839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990">
        <f t="shared" si="140"/>
        <v>0</v>
      </c>
      <c r="F256" s="1991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990">
        <f t="shared" si="140"/>
        <v>0</v>
      </c>
      <c r="F257" s="1991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994">
        <f t="shared" si="140"/>
        <v>0</v>
      </c>
      <c r="F258" s="1995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826"/>
      <c r="B259" s="2827" t="s">
        <v>246</v>
      </c>
      <c r="C259" s="2827"/>
      <c r="D259" s="1996">
        <f t="shared" si="145"/>
        <v>0</v>
      </c>
      <c r="E259" s="1370">
        <f t="shared" si="140"/>
        <v>0</v>
      </c>
      <c r="F259" s="1997">
        <f t="shared" si="140"/>
        <v>0</v>
      </c>
      <c r="G259" s="1998"/>
      <c r="H259" s="1373"/>
      <c r="I259" s="1999"/>
      <c r="J259" s="1373"/>
      <c r="K259" s="1999"/>
      <c r="L259" s="1373"/>
      <c r="M259" s="1999"/>
      <c r="N259" s="1373"/>
      <c r="O259" s="1999"/>
      <c r="P259" s="1373"/>
      <c r="Q259" s="2000"/>
      <c r="R259" s="1376"/>
      <c r="S259" s="2000"/>
      <c r="T259" s="1376"/>
      <c r="U259" s="2000"/>
      <c r="V259" s="2001"/>
      <c r="W259" s="2002"/>
      <c r="X259" s="1379"/>
      <c r="Y259" s="1380"/>
      <c r="Z259" s="1380"/>
      <c r="AA259" s="2000"/>
      <c r="AB259" s="1379"/>
      <c r="AC259" s="1379"/>
      <c r="AD259" s="1379"/>
      <c r="AE259" s="1376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777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782"/>
      <c r="B264" s="2780" t="s">
        <v>246</v>
      </c>
      <c r="C264" s="2780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2002"/>
      <c r="X264" s="1379"/>
      <c r="Y264" s="1380"/>
      <c r="Z264" s="1380"/>
      <c r="AA264" s="2000"/>
      <c r="AB264" s="1379"/>
      <c r="AC264" s="1379"/>
      <c r="AD264" s="1379"/>
      <c r="AE264" s="1376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777" t="s">
        <v>89</v>
      </c>
      <c r="B265" s="2708" t="s">
        <v>242</v>
      </c>
      <c r="C265" s="2709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782"/>
      <c r="B269" s="2780" t="s">
        <v>246</v>
      </c>
      <c r="C269" s="2780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2002"/>
      <c r="X269" s="1379"/>
      <c r="Y269" s="1380"/>
      <c r="Z269" s="1380"/>
      <c r="AA269" s="2000"/>
      <c r="AB269" s="1379"/>
      <c r="AC269" s="1379"/>
      <c r="AD269" s="1379"/>
      <c r="AE269" s="1376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2003">
        <f t="shared" si="145"/>
        <v>0</v>
      </c>
      <c r="E270" s="2004">
        <f t="shared" si="140"/>
        <v>0</v>
      </c>
      <c r="F270" s="2005">
        <f t="shared" si="140"/>
        <v>0</v>
      </c>
      <c r="G270" s="2006"/>
      <c r="H270" s="2007"/>
      <c r="I270" s="2008"/>
      <c r="J270" s="2007"/>
      <c r="K270" s="2008"/>
      <c r="L270" s="2007"/>
      <c r="M270" s="2008"/>
      <c r="N270" s="2007"/>
      <c r="O270" s="2008"/>
      <c r="P270" s="2007"/>
      <c r="Q270" s="2008"/>
      <c r="R270" s="2007"/>
      <c r="S270" s="2008"/>
      <c r="T270" s="2007"/>
      <c r="U270" s="2008"/>
      <c r="V270" s="2009"/>
      <c r="W270" s="2010"/>
      <c r="X270" s="2011"/>
      <c r="Y270" s="2011"/>
      <c r="Z270" s="2012"/>
      <c r="AA270" s="1984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2013">
        <f t="shared" si="140"/>
        <v>0</v>
      </c>
      <c r="F271" s="2014">
        <f t="shared" si="140"/>
        <v>0</v>
      </c>
      <c r="G271" s="2015"/>
      <c r="H271" s="2016"/>
      <c r="I271" s="2017"/>
      <c r="J271" s="2016"/>
      <c r="K271" s="2017"/>
      <c r="L271" s="2016"/>
      <c r="M271" s="2017"/>
      <c r="N271" s="2016"/>
      <c r="O271" s="2017"/>
      <c r="P271" s="2016"/>
      <c r="Q271" s="2017"/>
      <c r="R271" s="2016"/>
      <c r="S271" s="2017"/>
      <c r="T271" s="2016"/>
      <c r="U271" s="2017"/>
      <c r="V271" s="2018"/>
      <c r="W271" s="2019"/>
      <c r="X271" s="2020"/>
      <c r="Y271" s="2021"/>
      <c r="Z271" s="723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2013">
        <f t="shared" si="140"/>
        <v>0</v>
      </c>
      <c r="F272" s="2014">
        <f t="shared" si="140"/>
        <v>0</v>
      </c>
      <c r="G272" s="2015"/>
      <c r="H272" s="2016"/>
      <c r="I272" s="2017"/>
      <c r="J272" s="2016"/>
      <c r="K272" s="2017"/>
      <c r="L272" s="2016"/>
      <c r="M272" s="2017"/>
      <c r="N272" s="2016"/>
      <c r="O272" s="2017"/>
      <c r="P272" s="2016"/>
      <c r="Q272" s="2017"/>
      <c r="R272" s="2016"/>
      <c r="S272" s="2017"/>
      <c r="T272" s="2016"/>
      <c r="U272" s="2017"/>
      <c r="V272" s="2018"/>
      <c r="W272" s="2019"/>
      <c r="X272" s="2020"/>
      <c r="Y272" s="2021"/>
      <c r="Z272" s="723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2013">
        <f t="shared" si="140"/>
        <v>0</v>
      </c>
      <c r="F273" s="2014">
        <f t="shared" si="140"/>
        <v>0</v>
      </c>
      <c r="G273" s="2022"/>
      <c r="H273" s="2023"/>
      <c r="I273" s="2024"/>
      <c r="J273" s="2023"/>
      <c r="K273" s="2024"/>
      <c r="L273" s="2023"/>
      <c r="M273" s="2024"/>
      <c r="N273" s="2023"/>
      <c r="O273" s="2024"/>
      <c r="P273" s="2023"/>
      <c r="Q273" s="2024"/>
      <c r="R273" s="2023"/>
      <c r="S273" s="2024"/>
      <c r="T273" s="2023"/>
      <c r="U273" s="2024"/>
      <c r="V273" s="2025"/>
      <c r="W273" s="2026"/>
      <c r="X273" s="2027"/>
      <c r="Y273" s="2021"/>
      <c r="Z273" s="723"/>
      <c r="AA273" s="2026"/>
      <c r="AB273" s="2027"/>
      <c r="AC273" s="2027"/>
      <c r="AD273" s="2027"/>
      <c r="AE273" s="2028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2029">
        <f t="shared" si="140"/>
        <v>0</v>
      </c>
      <c r="F274" s="2030">
        <f t="shared" si="140"/>
        <v>0</v>
      </c>
      <c r="G274" s="2031"/>
      <c r="H274" s="2032"/>
      <c r="I274" s="2033"/>
      <c r="J274" s="2032"/>
      <c r="K274" s="2033"/>
      <c r="L274" s="2032"/>
      <c r="M274" s="2033"/>
      <c r="N274" s="2032"/>
      <c r="O274" s="2033"/>
      <c r="P274" s="2032"/>
      <c r="Q274" s="2033"/>
      <c r="R274" s="2032"/>
      <c r="S274" s="2033"/>
      <c r="T274" s="2032"/>
      <c r="U274" s="2031"/>
      <c r="V274" s="2034"/>
      <c r="W274" s="539"/>
      <c r="X274" s="540"/>
      <c r="Y274" s="2035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32</v>
      </c>
      <c r="E275" s="544">
        <f t="shared" si="140"/>
        <v>17</v>
      </c>
      <c r="F275" s="545">
        <f t="shared" si="140"/>
        <v>15</v>
      </c>
      <c r="G275" s="445">
        <f>+G205+G210+G215+G220+G225+G230+G235+G240+G260+G265+G270</f>
        <v>2</v>
      </c>
      <c r="H275" s="545">
        <f t="shared" ref="H275:P278" si="156">+H205+H210+H215+H220+H225+H230+H235+H240+H260+H265+H270</f>
        <v>2</v>
      </c>
      <c r="I275" s="546">
        <f t="shared" si="156"/>
        <v>0</v>
      </c>
      <c r="J275" s="545">
        <f t="shared" si="156"/>
        <v>2</v>
      </c>
      <c r="K275" s="546">
        <f t="shared" si="156"/>
        <v>0</v>
      </c>
      <c r="L275" s="545">
        <f t="shared" si="156"/>
        <v>2</v>
      </c>
      <c r="M275" s="546">
        <f t="shared" si="156"/>
        <v>1</v>
      </c>
      <c r="N275" s="545">
        <f t="shared" si="156"/>
        <v>0</v>
      </c>
      <c r="O275" s="546">
        <f t="shared" si="156"/>
        <v>2</v>
      </c>
      <c r="P275" s="545">
        <f>+P205+P210+P215+P220+P225+P230+P235+P240+P260+P265+P270</f>
        <v>0</v>
      </c>
      <c r="Q275" s="445">
        <f t="shared" ref="Q275:V278" si="157">+Q205+Q210+Q215+Q220+Q225+Q230+Q235+Q240+Q245+Q250+Q255+Q260+Q265+Q270</f>
        <v>2</v>
      </c>
      <c r="R275" s="547">
        <f t="shared" si="157"/>
        <v>2</v>
      </c>
      <c r="S275" s="445">
        <f t="shared" si="157"/>
        <v>9</v>
      </c>
      <c r="T275" s="547">
        <f t="shared" si="157"/>
        <v>5</v>
      </c>
      <c r="U275" s="445">
        <f t="shared" si="157"/>
        <v>1</v>
      </c>
      <c r="V275" s="548">
        <f t="shared" si="157"/>
        <v>2</v>
      </c>
      <c r="W275" s="546">
        <f>+W205+W210+W215+W220+W225+W240+W245+W250+W255+W260+W265+W270</f>
        <v>0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41</v>
      </c>
      <c r="E276" s="549">
        <f t="shared" si="140"/>
        <v>28</v>
      </c>
      <c r="F276" s="550">
        <f t="shared" si="140"/>
        <v>13</v>
      </c>
      <c r="G276" s="454">
        <f>+G206+G211+G216+G221+G226+G231+G236+G241+G261+G266+G271</f>
        <v>0</v>
      </c>
      <c r="H276" s="550">
        <f t="shared" si="156"/>
        <v>0</v>
      </c>
      <c r="I276" s="551">
        <f t="shared" si="156"/>
        <v>0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2</v>
      </c>
      <c r="N276" s="550">
        <f t="shared" si="156"/>
        <v>1</v>
      </c>
      <c r="O276" s="551">
        <f t="shared" si="156"/>
        <v>0</v>
      </c>
      <c r="P276" s="550">
        <f t="shared" si="156"/>
        <v>4</v>
      </c>
      <c r="Q276" s="454">
        <f t="shared" si="157"/>
        <v>3</v>
      </c>
      <c r="R276" s="552">
        <f t="shared" si="157"/>
        <v>6</v>
      </c>
      <c r="S276" s="454">
        <f t="shared" si="157"/>
        <v>21</v>
      </c>
      <c r="T276" s="552">
        <f t="shared" si="157"/>
        <v>2</v>
      </c>
      <c r="U276" s="454">
        <f t="shared" si="157"/>
        <v>2</v>
      </c>
      <c r="V276" s="553">
        <f t="shared" si="157"/>
        <v>0</v>
      </c>
      <c r="W276" s="551">
        <f>+W206+W211+W216+W221+W226+W241+W246+W251+W256+W261+W266+W271</f>
        <v>0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24</v>
      </c>
      <c r="E277" s="549">
        <f t="shared" si="140"/>
        <v>14</v>
      </c>
      <c r="F277" s="550">
        <f t="shared" si="140"/>
        <v>10</v>
      </c>
      <c r="G277" s="454">
        <f>+G207+G212+G217+G222+G227+G232+G237+G242+G262+G267+G272</f>
        <v>1</v>
      </c>
      <c r="H277" s="550">
        <f t="shared" si="156"/>
        <v>1</v>
      </c>
      <c r="I277" s="551">
        <f t="shared" si="156"/>
        <v>0</v>
      </c>
      <c r="J277" s="550">
        <f t="shared" si="156"/>
        <v>0</v>
      </c>
      <c r="K277" s="551">
        <f t="shared" si="156"/>
        <v>0</v>
      </c>
      <c r="L277" s="550">
        <f t="shared" si="156"/>
        <v>1</v>
      </c>
      <c r="M277" s="551">
        <f t="shared" si="156"/>
        <v>1</v>
      </c>
      <c r="N277" s="550">
        <f t="shared" si="156"/>
        <v>1</v>
      </c>
      <c r="O277" s="551">
        <f t="shared" si="156"/>
        <v>1</v>
      </c>
      <c r="P277" s="550">
        <f t="shared" si="156"/>
        <v>0</v>
      </c>
      <c r="Q277" s="454">
        <f t="shared" si="157"/>
        <v>1</v>
      </c>
      <c r="R277" s="552">
        <f t="shared" si="157"/>
        <v>1</v>
      </c>
      <c r="S277" s="454">
        <f t="shared" si="157"/>
        <v>9</v>
      </c>
      <c r="T277" s="552">
        <f t="shared" si="157"/>
        <v>4</v>
      </c>
      <c r="U277" s="454">
        <f t="shared" si="157"/>
        <v>1</v>
      </c>
      <c r="V277" s="553">
        <f t="shared" si="157"/>
        <v>2</v>
      </c>
      <c r="W277" s="551">
        <f>+W207+W212+W217+W222+W227+W242+W247+W252+W257+W262+W267+W272</f>
        <v>0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18</v>
      </c>
      <c r="E278" s="549">
        <f t="shared" si="140"/>
        <v>12</v>
      </c>
      <c r="F278" s="550">
        <f t="shared" si="140"/>
        <v>6</v>
      </c>
      <c r="G278" s="454">
        <f>+G208+G213+G218+G223+G228+G233+G238+G243+G263+G268+G273</f>
        <v>1</v>
      </c>
      <c r="H278" s="550">
        <f t="shared" si="156"/>
        <v>1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0</v>
      </c>
      <c r="P278" s="550">
        <f t="shared" si="156"/>
        <v>1</v>
      </c>
      <c r="Q278" s="454">
        <f t="shared" si="157"/>
        <v>2</v>
      </c>
      <c r="R278" s="552">
        <f t="shared" si="157"/>
        <v>2</v>
      </c>
      <c r="S278" s="454">
        <f t="shared" si="157"/>
        <v>8</v>
      </c>
      <c r="T278" s="552">
        <f t="shared" si="157"/>
        <v>1</v>
      </c>
      <c r="U278" s="454">
        <f t="shared" si="157"/>
        <v>1</v>
      </c>
      <c r="V278" s="553">
        <f t="shared" si="157"/>
        <v>1</v>
      </c>
      <c r="W278" s="551">
        <f>+W208+W213+W218+W223+W228+W243+W248+W253+W258+W263+W268+W273</f>
        <v>0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25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2036">
        <f>SUM(G209+G214+G219+G224+G229+G234+G239+G244+G264+G269+G274)</f>
        <v>0</v>
      </c>
      <c r="H279" s="1415">
        <f t="shared" ref="H279:P279" si="159">SUM(H209+H214+H219+H224+H229+H234+H239+H244+H264+H269+H274)</f>
        <v>0</v>
      </c>
      <c r="I279" s="2036">
        <f t="shared" si="159"/>
        <v>0</v>
      </c>
      <c r="J279" s="1415">
        <f t="shared" si="159"/>
        <v>0</v>
      </c>
      <c r="K279" s="2036">
        <f t="shared" si="159"/>
        <v>0</v>
      </c>
      <c r="L279" s="1415">
        <f t="shared" si="159"/>
        <v>0</v>
      </c>
      <c r="M279" s="2036">
        <f t="shared" si="159"/>
        <v>0</v>
      </c>
      <c r="N279" s="1415">
        <f>SUM(N209+N214+N219+N224+N229+N234+N239+N244+N264+N269+N274)</f>
        <v>0</v>
      </c>
      <c r="O279" s="2036">
        <f t="shared" si="159"/>
        <v>0</v>
      </c>
      <c r="P279" s="1415">
        <f t="shared" si="159"/>
        <v>0</v>
      </c>
      <c r="Q279" s="1996">
        <f t="shared" ref="Q279:V279" si="160">SUM(Q209+Q214+Q219+Q224+Q229+Q234+Q239+Q244+Q249+Q254+Q259+Q264+Q269+Q274)</f>
        <v>0</v>
      </c>
      <c r="R279" s="1237">
        <f t="shared" si="160"/>
        <v>0</v>
      </c>
      <c r="S279" s="1996">
        <f t="shared" si="160"/>
        <v>0</v>
      </c>
      <c r="T279" s="1237">
        <f t="shared" si="160"/>
        <v>0</v>
      </c>
      <c r="U279" s="1996">
        <f t="shared" si="160"/>
        <v>0</v>
      </c>
      <c r="V279" s="1416">
        <f t="shared" si="160"/>
        <v>0</v>
      </c>
      <c r="W279" s="2036">
        <f>SUM(W209+W213+W218+W228+W243+W248+W253+W263+W268+W274)</f>
        <v>0</v>
      </c>
      <c r="X279" s="1417">
        <f>SUM(X209+X213+X218+X228+X243+X248+X253+X263+X268+X274)</f>
        <v>0</v>
      </c>
      <c r="Y279" s="2037"/>
      <c r="Z279" s="1419"/>
      <c r="AA279" s="2036">
        <f t="shared" ref="AA279:AE279" si="161">SUM(AA209+AA214+AA219+AA224+AA229+AA234+AA239+AA244+AA249+AA254+AA259+AA264+AA269+AA274)</f>
        <v>0</v>
      </c>
      <c r="AB279" s="1417">
        <f t="shared" si="161"/>
        <v>0</v>
      </c>
      <c r="AC279" s="2036">
        <f t="shared" si="161"/>
        <v>0</v>
      </c>
      <c r="AD279" s="2036">
        <f t="shared" si="161"/>
        <v>0</v>
      </c>
      <c r="AE279" s="1415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800" t="s">
        <v>31</v>
      </c>
      <c r="B281" s="2340"/>
      <c r="C281" s="2341"/>
      <c r="D281" s="2823" t="s">
        <v>4</v>
      </c>
      <c r="E281" s="2349"/>
      <c r="F281" s="2350"/>
      <c r="G281" s="2718" t="s">
        <v>56</v>
      </c>
      <c r="H281" s="2703"/>
      <c r="I281" s="2703"/>
      <c r="J281" s="2703"/>
      <c r="K281" s="2703"/>
      <c r="L281" s="2703"/>
      <c r="M281" s="2703"/>
      <c r="N281" s="2704"/>
      <c r="O281" s="2356" t="s">
        <v>6</v>
      </c>
      <c r="P281" s="2777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24"/>
      <c r="E282" s="2701"/>
      <c r="F282" s="2702"/>
      <c r="G282" s="2777" t="s">
        <v>222</v>
      </c>
      <c r="H282" s="2777" t="s">
        <v>17</v>
      </c>
      <c r="I282" s="2777" t="s">
        <v>234</v>
      </c>
      <c r="J282" s="2777" t="s">
        <v>57</v>
      </c>
      <c r="K282" s="2777" t="s">
        <v>235</v>
      </c>
      <c r="L282" s="2777" t="s">
        <v>256</v>
      </c>
      <c r="M282" s="2777" t="s">
        <v>21</v>
      </c>
      <c r="N282" s="2821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01"/>
      <c r="B283" s="2697"/>
      <c r="C283" s="2698"/>
      <c r="D283" s="1242" t="s">
        <v>23</v>
      </c>
      <c r="E283" s="1242" t="s">
        <v>24</v>
      </c>
      <c r="F283" s="2038" t="s">
        <v>25</v>
      </c>
      <c r="G283" s="2782"/>
      <c r="H283" s="2782"/>
      <c r="I283" s="2782"/>
      <c r="J283" s="2782"/>
      <c r="K283" s="2782"/>
      <c r="L283" s="2782"/>
      <c r="M283" s="2782"/>
      <c r="N283" s="2822"/>
      <c r="O283" s="2705"/>
      <c r="P283" s="2782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753" t="s">
        <v>38</v>
      </c>
      <c r="B284" s="2754"/>
      <c r="C284" s="2755"/>
      <c r="D284" s="2039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2040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2041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777" t="s">
        <v>238</v>
      </c>
      <c r="B290" s="2777" t="s">
        <v>262</v>
      </c>
      <c r="C290" s="2777" t="s">
        <v>263</v>
      </c>
      <c r="D290" s="2777" t="s">
        <v>264</v>
      </c>
      <c r="E290" s="2777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782"/>
      <c r="B293" s="2782"/>
      <c r="C293" s="2782"/>
      <c r="D293" s="2782"/>
      <c r="E293" s="2782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2042" t="s">
        <v>266</v>
      </c>
      <c r="B294" s="2043"/>
      <c r="C294" s="725"/>
      <c r="D294" s="2044">
        <f>SUM(D295:D297)</f>
        <v>0</v>
      </c>
      <c r="E294" s="2044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2045"/>
      <c r="C295" s="727"/>
      <c r="D295" s="2046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718" t="s">
        <v>271</v>
      </c>
      <c r="B299" s="2687"/>
      <c r="C299" s="2047" t="s">
        <v>272</v>
      </c>
      <c r="D299" s="2047" t="s">
        <v>273</v>
      </c>
      <c r="E299" s="2047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775" t="s">
        <v>80</v>
      </c>
      <c r="B300" s="277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162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",[7]NOMBRE!B2," - ","( ",[7]NOMBRE!C2,[7]NOMBRE!D2,[7]NOMBRE!E2,[7]NOMBRE!F2,[7]NOMBRE!G2,"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",[7]NOMBRE!B3," - ","( ",[7]NOMBRE!C3,[7]NOMBRE!D3,[7]NOMBRE!E3,[7]NOMBRE!F3,[7]NOMBRE!G3,[7]NOMBRE!H3,"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",[7]NOMBRE!B6," - ","( ",[7]NOMBRE!C6,[7]NOMBRE!D6," )")</f>
        <v>MES: JUNIO - ( 06 )</v>
      </c>
      <c r="BU4" s="3"/>
      <c r="BV4" s="3"/>
      <c r="BW4" s="3"/>
    </row>
    <row r="5" spans="1:98" ht="16.350000000000001" customHeight="1" x14ac:dyDescent="0.2">
      <c r="A5" s="1" t="str">
        <f>CONCATENATE("AÑO: ",[7]NOMBRE!B7)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915" t="s">
        <v>4</v>
      </c>
      <c r="E9" s="2426"/>
      <c r="F9" s="2356"/>
      <c r="G9" s="2901" t="s">
        <v>5</v>
      </c>
      <c r="H9" s="2903"/>
      <c r="I9" s="2903"/>
      <c r="J9" s="2903"/>
      <c r="K9" s="2903"/>
      <c r="L9" s="2903"/>
      <c r="M9" s="2903"/>
      <c r="N9" s="2903"/>
      <c r="O9" s="2903"/>
      <c r="P9" s="2903"/>
      <c r="Q9" s="2903"/>
      <c r="R9" s="2903"/>
      <c r="S9" s="2903"/>
      <c r="T9" s="2903"/>
      <c r="U9" s="2903"/>
      <c r="V9" s="2903"/>
      <c r="W9" s="2903"/>
      <c r="X9" s="2903"/>
      <c r="Y9" s="2903"/>
      <c r="Z9" s="2903"/>
      <c r="AA9" s="2903"/>
      <c r="AB9" s="2903"/>
      <c r="AC9" s="2903"/>
      <c r="AD9" s="2906"/>
      <c r="AE9" s="2356" t="s">
        <v>6</v>
      </c>
      <c r="AF9" s="2893" t="s">
        <v>7</v>
      </c>
      <c r="AG9" s="2893" t="s">
        <v>8</v>
      </c>
      <c r="AH9" s="2893" t="s">
        <v>9</v>
      </c>
      <c r="AI9" s="2893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2739"/>
      <c r="F10" s="2705"/>
      <c r="G10" s="2918" t="s">
        <v>11</v>
      </c>
      <c r="H10" s="2919"/>
      <c r="I10" s="2901" t="s">
        <v>12</v>
      </c>
      <c r="J10" s="2902"/>
      <c r="K10" s="2903" t="s">
        <v>13</v>
      </c>
      <c r="L10" s="2902"/>
      <c r="M10" s="2901" t="s">
        <v>14</v>
      </c>
      <c r="N10" s="2902"/>
      <c r="O10" s="2901" t="s">
        <v>15</v>
      </c>
      <c r="P10" s="2902"/>
      <c r="Q10" s="2901" t="s">
        <v>16</v>
      </c>
      <c r="R10" s="2902"/>
      <c r="S10" s="2901" t="s">
        <v>17</v>
      </c>
      <c r="T10" s="2902"/>
      <c r="U10" s="2920" t="s">
        <v>18</v>
      </c>
      <c r="V10" s="2905"/>
      <c r="W10" s="2920" t="s">
        <v>19</v>
      </c>
      <c r="X10" s="2905"/>
      <c r="Y10" s="2920" t="s">
        <v>20</v>
      </c>
      <c r="Z10" s="2905"/>
      <c r="AA10" s="2920" t="s">
        <v>21</v>
      </c>
      <c r="AB10" s="2905"/>
      <c r="AC10" s="2920" t="s">
        <v>22</v>
      </c>
      <c r="AD10" s="2912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721" t="s">
        <v>23</v>
      </c>
      <c r="E11" s="1722" t="s">
        <v>24</v>
      </c>
      <c r="F11" s="1806" t="s">
        <v>25</v>
      </c>
      <c r="G11" s="1807" t="s">
        <v>24</v>
      </c>
      <c r="H11" s="1806" t="s">
        <v>25</v>
      </c>
      <c r="I11" s="1807" t="s">
        <v>24</v>
      </c>
      <c r="J11" s="1806" t="s">
        <v>25</v>
      </c>
      <c r="K11" s="1807" t="s">
        <v>24</v>
      </c>
      <c r="L11" s="1806" t="s">
        <v>25</v>
      </c>
      <c r="M11" s="1807" t="s">
        <v>24</v>
      </c>
      <c r="N11" s="1806" t="s">
        <v>25</v>
      </c>
      <c r="O11" s="1807" t="s">
        <v>24</v>
      </c>
      <c r="P11" s="1806" t="s">
        <v>25</v>
      </c>
      <c r="Q11" s="1807" t="s">
        <v>24</v>
      </c>
      <c r="R11" s="1806" t="s">
        <v>25</v>
      </c>
      <c r="S11" s="1807" t="s">
        <v>24</v>
      </c>
      <c r="T11" s="1806" t="s">
        <v>25</v>
      </c>
      <c r="U11" s="1807" t="s">
        <v>24</v>
      </c>
      <c r="V11" s="1806" t="s">
        <v>25</v>
      </c>
      <c r="W11" s="1807" t="s">
        <v>24</v>
      </c>
      <c r="X11" s="1806" t="s">
        <v>25</v>
      </c>
      <c r="Y11" s="1807" t="s">
        <v>24</v>
      </c>
      <c r="Z11" s="1806" t="s">
        <v>25</v>
      </c>
      <c r="AA11" s="1807" t="s">
        <v>24</v>
      </c>
      <c r="AB11" s="1806" t="s">
        <v>25</v>
      </c>
      <c r="AC11" s="1807" t="s">
        <v>24</v>
      </c>
      <c r="AD11" s="1808" t="s">
        <v>25</v>
      </c>
      <c r="AE11" s="2705"/>
      <c r="AF11" s="2828"/>
      <c r="AG11" s="2828"/>
      <c r="AH11" s="2828"/>
      <c r="AI11" s="282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728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728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728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809">
        <f>SUM(E15+F15)</f>
        <v>0</v>
      </c>
      <c r="E15" s="1056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726"/>
      <c r="H16" s="1726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916" t="s">
        <v>31</v>
      </c>
      <c r="B17" s="2340"/>
      <c r="C17" s="2341"/>
      <c r="D17" s="2901" t="s">
        <v>32</v>
      </c>
      <c r="E17" s="2903"/>
      <c r="F17" s="2902"/>
      <c r="G17" s="2509" t="s">
        <v>11</v>
      </c>
      <c r="H17" s="2510"/>
      <c r="I17" s="2901" t="s">
        <v>12</v>
      </c>
      <c r="J17" s="2902"/>
      <c r="K17" s="2901" t="s">
        <v>13</v>
      </c>
      <c r="L17" s="2902"/>
      <c r="M17" s="2901" t="s">
        <v>14</v>
      </c>
      <c r="N17" s="2902"/>
      <c r="O17" s="2903" t="s">
        <v>15</v>
      </c>
      <c r="P17" s="2903"/>
      <c r="Q17" s="2901" t="s">
        <v>16</v>
      </c>
      <c r="R17" s="2902"/>
      <c r="S17" s="2903" t="s">
        <v>17</v>
      </c>
      <c r="T17" s="2903"/>
      <c r="U17" s="2920" t="s">
        <v>18</v>
      </c>
      <c r="V17" s="2905"/>
      <c r="W17" s="2920" t="s">
        <v>19</v>
      </c>
      <c r="X17" s="2905"/>
      <c r="Y17" s="2920" t="s">
        <v>20</v>
      </c>
      <c r="Z17" s="2905"/>
      <c r="AA17" s="2920" t="s">
        <v>21</v>
      </c>
      <c r="AB17" s="2905"/>
      <c r="AC17" s="2920" t="s">
        <v>22</v>
      </c>
      <c r="AD17" s="2912"/>
      <c r="AE17" s="2356" t="s">
        <v>6</v>
      </c>
      <c r="AF17" s="2893" t="s">
        <v>33</v>
      </c>
      <c r="AG17" s="2893" t="s">
        <v>7</v>
      </c>
      <c r="AH17" s="2893" t="s">
        <v>34</v>
      </c>
      <c r="AI17" s="2356" t="s">
        <v>8</v>
      </c>
      <c r="AJ17" s="2932" t="s">
        <v>9</v>
      </c>
      <c r="AK17" s="2932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2697"/>
      <c r="C18" s="2698"/>
      <c r="D18" s="1727" t="s">
        <v>23</v>
      </c>
      <c r="E18" s="1728" t="s">
        <v>24</v>
      </c>
      <c r="F18" s="1100" t="s">
        <v>25</v>
      </c>
      <c r="G18" s="1727" t="s">
        <v>24</v>
      </c>
      <c r="H18" s="1806" t="s">
        <v>25</v>
      </c>
      <c r="I18" s="1729" t="s">
        <v>24</v>
      </c>
      <c r="J18" s="1077" t="s">
        <v>25</v>
      </c>
      <c r="K18" s="1729" t="s">
        <v>24</v>
      </c>
      <c r="L18" s="1073" t="s">
        <v>25</v>
      </c>
      <c r="M18" s="1729" t="s">
        <v>24</v>
      </c>
      <c r="N18" s="1074" t="s">
        <v>25</v>
      </c>
      <c r="O18" s="1729" t="s">
        <v>24</v>
      </c>
      <c r="P18" s="1077" t="s">
        <v>25</v>
      </c>
      <c r="Q18" s="1729" t="s">
        <v>24</v>
      </c>
      <c r="R18" s="1074" t="s">
        <v>25</v>
      </c>
      <c r="S18" s="1729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828"/>
      <c r="AG18" s="2828"/>
      <c r="AH18" s="2828"/>
      <c r="AI18" s="2705"/>
      <c r="AJ18" s="2872"/>
      <c r="AK18" s="2872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440">
        <f>SUM(H19+J19+L19+N19+P19+R19+T19+V19+X19+Z19+AB19+AD19)</f>
        <v>0</v>
      </c>
      <c r="G19" s="25"/>
      <c r="H19" s="1441"/>
      <c r="I19" s="25"/>
      <c r="J19" s="1719"/>
      <c r="K19" s="25"/>
      <c r="L19" s="1441"/>
      <c r="M19" s="25"/>
      <c r="N19" s="1441"/>
      <c r="O19" s="25"/>
      <c r="P19" s="1719"/>
      <c r="Q19" s="25"/>
      <c r="R19" s="1441"/>
      <c r="S19" s="25"/>
      <c r="T19" s="1719"/>
      <c r="U19" s="25"/>
      <c r="V19" s="1441"/>
      <c r="W19" s="25"/>
      <c r="X19" s="1441"/>
      <c r="Y19" s="25"/>
      <c r="Z19" s="1441"/>
      <c r="AA19" s="25"/>
      <c r="AB19" s="1441"/>
      <c r="AC19" s="25"/>
      <c r="AD19" s="1267"/>
      <c r="AE19" s="1441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928" t="s">
        <v>37</v>
      </c>
      <c r="B21" s="2929"/>
      <c r="C21" s="2930"/>
      <c r="D21" s="60">
        <f t="shared" si="12"/>
        <v>0</v>
      </c>
      <c r="E21" s="61">
        <f t="shared" ref="E21:F32" si="26">SUM(G21+I21+K21+M21+O21+Q21+S21+U21+W21+Y21+AA21+AC21)</f>
        <v>0</v>
      </c>
      <c r="F21" s="1440">
        <f t="shared" ref="F21:F28" si="27">SUM(H21+J21+L21+N21+P21+R21+T21+V21+X21+Z21+AB21+AD21)</f>
        <v>0</v>
      </c>
      <c r="G21" s="25"/>
      <c r="H21" s="1441"/>
      <c r="I21" s="25"/>
      <c r="J21" s="1719"/>
      <c r="K21" s="25"/>
      <c r="L21" s="1441"/>
      <c r="M21" s="25"/>
      <c r="N21" s="1441"/>
      <c r="O21" s="25"/>
      <c r="P21" s="1719"/>
      <c r="Q21" s="25"/>
      <c r="R21" s="1441"/>
      <c r="S21" s="25"/>
      <c r="T21" s="1719"/>
      <c r="U21" s="25"/>
      <c r="V21" s="1441"/>
      <c r="W21" s="25"/>
      <c r="X21" s="1441"/>
      <c r="Y21" s="25"/>
      <c r="Z21" s="1441"/>
      <c r="AA21" s="25"/>
      <c r="AB21" s="1441"/>
      <c r="AC21" s="25"/>
      <c r="AD21" s="1267"/>
      <c r="AE21" s="1441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928" t="s">
        <v>43</v>
      </c>
      <c r="B27" s="2929"/>
      <c r="C27" s="2930"/>
      <c r="D27" s="85">
        <f t="shared" si="12"/>
        <v>0</v>
      </c>
      <c r="E27" s="86">
        <f t="shared" si="26"/>
        <v>0</v>
      </c>
      <c r="F27" s="1442">
        <f t="shared" si="27"/>
        <v>0</v>
      </c>
      <c r="G27" s="25"/>
      <c r="H27" s="1441"/>
      <c r="I27" s="25"/>
      <c r="J27" s="1719"/>
      <c r="K27" s="25"/>
      <c r="L27" s="1441"/>
      <c r="M27" s="25"/>
      <c r="N27" s="1441"/>
      <c r="O27" s="25"/>
      <c r="P27" s="1719"/>
      <c r="Q27" s="25"/>
      <c r="R27" s="1441"/>
      <c r="S27" s="25"/>
      <c r="T27" s="1719"/>
      <c r="U27" s="25"/>
      <c r="V27" s="1441"/>
      <c r="W27" s="25"/>
      <c r="X27" s="1441"/>
      <c r="Y27" s="25"/>
      <c r="Z27" s="1441"/>
      <c r="AA27" s="25"/>
      <c r="AB27" s="1441"/>
      <c r="AC27" s="25"/>
      <c r="AD27" s="1267"/>
      <c r="AE27" s="1441"/>
      <c r="AF27" s="729"/>
      <c r="AG27" s="1443"/>
      <c r="AH27" s="1443"/>
      <c r="AI27" s="1443"/>
      <c r="AJ27" s="1443"/>
      <c r="AK27" s="1443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728">
        <f t="shared" si="28"/>
        <v>0</v>
      </c>
      <c r="F35" s="97">
        <f t="shared" si="28"/>
        <v>0</v>
      </c>
      <c r="G35" s="98"/>
      <c r="H35" s="99"/>
      <c r="I35" s="1810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931" t="s">
        <v>52</v>
      </c>
      <c r="B36" s="2931"/>
      <c r="C36" s="2931"/>
      <c r="D36" s="1730">
        <f t="shared" ref="D36:AK36" si="29">SUM(D19:D35)</f>
        <v>0</v>
      </c>
      <c r="E36" s="1731">
        <f>SUM(E19:E35)</f>
        <v>0</v>
      </c>
      <c r="F36" s="1811">
        <f>SUM(F19:F35)</f>
        <v>0</v>
      </c>
      <c r="G36" s="1730">
        <f>SUM(G19:G35)</f>
        <v>0</v>
      </c>
      <c r="H36" s="1811">
        <f t="shared" si="29"/>
        <v>0</v>
      </c>
      <c r="I36" s="1730">
        <f t="shared" si="29"/>
        <v>0</v>
      </c>
      <c r="J36" s="1811">
        <f t="shared" si="29"/>
        <v>0</v>
      </c>
      <c r="K36" s="1730">
        <f t="shared" si="29"/>
        <v>0</v>
      </c>
      <c r="L36" s="1811">
        <f t="shared" si="29"/>
        <v>0</v>
      </c>
      <c r="M36" s="1730">
        <f t="shared" si="29"/>
        <v>0</v>
      </c>
      <c r="N36" s="1811">
        <f t="shared" si="29"/>
        <v>0</v>
      </c>
      <c r="O36" s="1730">
        <f t="shared" si="29"/>
        <v>0</v>
      </c>
      <c r="P36" s="1811">
        <f t="shared" si="29"/>
        <v>0</v>
      </c>
      <c r="Q36" s="1730">
        <f t="shared" si="29"/>
        <v>0</v>
      </c>
      <c r="R36" s="1811">
        <f t="shared" si="29"/>
        <v>0</v>
      </c>
      <c r="S36" s="1730">
        <f t="shared" si="29"/>
        <v>0</v>
      </c>
      <c r="T36" s="1811">
        <f t="shared" si="29"/>
        <v>0</v>
      </c>
      <c r="U36" s="1730">
        <f t="shared" si="29"/>
        <v>0</v>
      </c>
      <c r="V36" s="1811">
        <f t="shared" si="29"/>
        <v>0</v>
      </c>
      <c r="W36" s="1730">
        <f t="shared" si="29"/>
        <v>0</v>
      </c>
      <c r="X36" s="1811">
        <f t="shared" si="29"/>
        <v>0</v>
      </c>
      <c r="Y36" s="1730">
        <f t="shared" si="29"/>
        <v>0</v>
      </c>
      <c r="Z36" s="1811">
        <f t="shared" si="29"/>
        <v>0</v>
      </c>
      <c r="AA36" s="1730">
        <f t="shared" si="29"/>
        <v>0</v>
      </c>
      <c r="AB36" s="1811">
        <f t="shared" si="29"/>
        <v>0</v>
      </c>
      <c r="AC36" s="1730">
        <f t="shared" si="29"/>
        <v>0</v>
      </c>
      <c r="AD36" s="1811">
        <f t="shared" si="29"/>
        <v>0</v>
      </c>
      <c r="AE36" s="1733">
        <f t="shared" si="29"/>
        <v>0</v>
      </c>
      <c r="AF36" s="1733">
        <f t="shared" si="29"/>
        <v>0</v>
      </c>
      <c r="AG36" s="1733">
        <f t="shared" si="29"/>
        <v>0</v>
      </c>
      <c r="AH36" s="1733">
        <f t="shared" si="29"/>
        <v>0</v>
      </c>
      <c r="AI36" s="1733">
        <f t="shared" si="29"/>
        <v>0</v>
      </c>
      <c r="AJ36" s="1733">
        <f t="shared" si="29"/>
        <v>0</v>
      </c>
      <c r="AK36" s="1733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734"/>
      <c r="S37" s="1735"/>
      <c r="T37" s="1735"/>
      <c r="U37" s="1735"/>
      <c r="V37" s="1735"/>
      <c r="W37" s="1735"/>
      <c r="X37" s="1735"/>
      <c r="Y37" s="1735"/>
      <c r="Z37" s="1735"/>
      <c r="AA37" s="1735"/>
      <c r="AB37" s="1735"/>
      <c r="AC37" s="1735"/>
      <c r="AD37" s="1735"/>
      <c r="AE37" s="1735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915" t="s">
        <v>54</v>
      </c>
      <c r="B38" s="2426"/>
      <c r="C38" s="2426"/>
      <c r="D38" s="2915" t="s">
        <v>55</v>
      </c>
      <c r="E38" s="2426"/>
      <c r="F38" s="2356"/>
      <c r="G38" s="2901" t="s">
        <v>56</v>
      </c>
      <c r="H38" s="2903"/>
      <c r="I38" s="2903"/>
      <c r="J38" s="2903"/>
      <c r="K38" s="2903"/>
      <c r="L38" s="2903"/>
      <c r="M38" s="2903"/>
      <c r="N38" s="2903"/>
      <c r="O38" s="2903"/>
      <c r="P38" s="2903"/>
      <c r="Q38" s="2903"/>
      <c r="R38" s="2903"/>
      <c r="S38" s="2903"/>
      <c r="T38" s="2903"/>
      <c r="U38" s="2903"/>
      <c r="V38" s="2903"/>
      <c r="W38" s="2903"/>
      <c r="X38" s="2903"/>
      <c r="Y38" s="2903"/>
      <c r="Z38" s="2903"/>
      <c r="AA38" s="2903"/>
      <c r="AB38" s="2903"/>
      <c r="AC38" s="2903"/>
      <c r="AD38" s="2906"/>
      <c r="AE38" s="2941" t="s">
        <v>6</v>
      </c>
      <c r="AF38" s="2356" t="s">
        <v>7</v>
      </c>
      <c r="AG38" s="2356" t="s">
        <v>8</v>
      </c>
      <c r="AH38" s="2893" t="s">
        <v>9</v>
      </c>
      <c r="AI38" s="2893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2939" t="s">
        <v>11</v>
      </c>
      <c r="H39" s="2940"/>
      <c r="I39" s="2903" t="s">
        <v>12</v>
      </c>
      <c r="J39" s="2903"/>
      <c r="K39" s="2901" t="s">
        <v>13</v>
      </c>
      <c r="L39" s="2902"/>
      <c r="M39" s="2901" t="s">
        <v>14</v>
      </c>
      <c r="N39" s="2902"/>
      <c r="O39" s="2901" t="s">
        <v>15</v>
      </c>
      <c r="P39" s="2902"/>
      <c r="Q39" s="2901" t="s">
        <v>16</v>
      </c>
      <c r="R39" s="2902"/>
      <c r="S39" s="2901" t="s">
        <v>17</v>
      </c>
      <c r="T39" s="2902"/>
      <c r="U39" s="2901" t="s">
        <v>57</v>
      </c>
      <c r="V39" s="2902"/>
      <c r="W39" s="2768" t="s">
        <v>19</v>
      </c>
      <c r="X39" s="2768"/>
      <c r="Y39" s="2901" t="s">
        <v>58</v>
      </c>
      <c r="Z39" s="2902"/>
      <c r="AA39" s="2942" t="s">
        <v>21</v>
      </c>
      <c r="AB39" s="2943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721" t="s">
        <v>23</v>
      </c>
      <c r="E40" s="1722" t="s">
        <v>24</v>
      </c>
      <c r="F40" s="1812" t="s">
        <v>25</v>
      </c>
      <c r="G40" s="1722" t="s">
        <v>24</v>
      </c>
      <c r="H40" s="1812" t="s">
        <v>25</v>
      </c>
      <c r="I40" s="1722" t="s">
        <v>24</v>
      </c>
      <c r="J40" s="1737" t="s">
        <v>25</v>
      </c>
      <c r="K40" s="1722" t="s">
        <v>24</v>
      </c>
      <c r="L40" s="1812" t="s">
        <v>25</v>
      </c>
      <c r="M40" s="1722" t="s">
        <v>24</v>
      </c>
      <c r="N40" s="1812" t="s">
        <v>25</v>
      </c>
      <c r="O40" s="1722" t="s">
        <v>24</v>
      </c>
      <c r="P40" s="1812" t="s">
        <v>25</v>
      </c>
      <c r="Q40" s="1722" t="s">
        <v>24</v>
      </c>
      <c r="R40" s="1812" t="s">
        <v>25</v>
      </c>
      <c r="S40" s="1722" t="s">
        <v>24</v>
      </c>
      <c r="T40" s="1812" t="s">
        <v>25</v>
      </c>
      <c r="U40" s="1722" t="s">
        <v>24</v>
      </c>
      <c r="V40" s="1812" t="s">
        <v>25</v>
      </c>
      <c r="W40" s="1722" t="s">
        <v>24</v>
      </c>
      <c r="X40" s="1812" t="s">
        <v>25</v>
      </c>
      <c r="Y40" s="1722" t="s">
        <v>24</v>
      </c>
      <c r="Z40" s="1812" t="s">
        <v>25</v>
      </c>
      <c r="AA40" s="1722" t="s">
        <v>24</v>
      </c>
      <c r="AB40" s="1813" t="s">
        <v>25</v>
      </c>
      <c r="AC40" s="1737" t="s">
        <v>24</v>
      </c>
      <c r="AD40" s="1814" t="s">
        <v>25</v>
      </c>
      <c r="AE40" s="2882"/>
      <c r="AF40" s="2705"/>
      <c r="AG40" s="2705"/>
      <c r="AH40" s="2828"/>
      <c r="AI40" s="282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894" t="s">
        <v>59</v>
      </c>
      <c r="B41" s="2917"/>
      <c r="C41" s="2895"/>
      <c r="D41" s="117">
        <f>SUM(E41+F41)</f>
        <v>0</v>
      </c>
      <c r="E41" s="118">
        <f>SUM(U41+W41+Y41+AA41+AC41)</f>
        <v>0</v>
      </c>
      <c r="F41" s="1455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281"/>
      <c r="AB41" s="121"/>
      <c r="AC41" s="1740"/>
      <c r="AD41" s="124"/>
      <c r="AE41" s="1457"/>
      <c r="AF41" s="1457"/>
      <c r="AG41" s="1457"/>
      <c r="AH41" s="1457"/>
      <c r="AI41" s="1457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901" t="s">
        <v>64</v>
      </c>
      <c r="B46" s="2903"/>
      <c r="C46" s="2902"/>
      <c r="D46" s="1727">
        <f t="shared" ref="D46:D53" si="42">SUM(E46+F46)</f>
        <v>0</v>
      </c>
      <c r="E46" s="1728">
        <f t="shared" si="41"/>
        <v>0</v>
      </c>
      <c r="F46" s="1806">
        <f t="shared" si="41"/>
        <v>0</v>
      </c>
      <c r="G46" s="1741"/>
      <c r="H46" s="1815"/>
      <c r="I46" s="1741"/>
      <c r="J46" s="1815"/>
      <c r="K46" s="1741"/>
      <c r="L46" s="1815"/>
      <c r="M46" s="1741"/>
      <c r="N46" s="1815"/>
      <c r="O46" s="1741"/>
      <c r="P46" s="1815"/>
      <c r="Q46" s="1741"/>
      <c r="R46" s="1815"/>
      <c r="S46" s="1741"/>
      <c r="T46" s="1815"/>
      <c r="U46" s="1727">
        <f>SUM(U44:U45)</f>
        <v>0</v>
      </c>
      <c r="V46" s="1816">
        <f t="shared" ref="V46:AE46" si="43">SUM(V44:V45)</f>
        <v>0</v>
      </c>
      <c r="W46" s="1727">
        <f t="shared" si="43"/>
        <v>0</v>
      </c>
      <c r="X46" s="1816">
        <f t="shared" si="43"/>
        <v>0</v>
      </c>
      <c r="Y46" s="1727">
        <f t="shared" si="43"/>
        <v>0</v>
      </c>
      <c r="Z46" s="1816">
        <f t="shared" si="43"/>
        <v>0</v>
      </c>
      <c r="AA46" s="1727">
        <f t="shared" si="43"/>
        <v>0</v>
      </c>
      <c r="AB46" s="1816">
        <f t="shared" si="43"/>
        <v>0</v>
      </c>
      <c r="AC46" s="1727">
        <f t="shared" si="43"/>
        <v>0</v>
      </c>
      <c r="AD46" s="1816">
        <f t="shared" si="43"/>
        <v>0</v>
      </c>
      <c r="AE46" s="1744">
        <f t="shared" si="43"/>
        <v>0</v>
      </c>
      <c r="AF46" s="1806">
        <f>SUM(AF44)</f>
        <v>0</v>
      </c>
      <c r="AG46" s="1806">
        <f>SUM(AG44:AG45)</f>
        <v>0</v>
      </c>
      <c r="AH46" s="1806">
        <f>SUM(AH44:AH45)</f>
        <v>0</v>
      </c>
      <c r="AI46" s="1806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936" t="s">
        <v>65</v>
      </c>
      <c r="B47" s="2937"/>
      <c r="C47" s="2938"/>
      <c r="D47" s="1727">
        <f t="shared" si="42"/>
        <v>0</v>
      </c>
      <c r="E47" s="1728">
        <f>SUM(U47+W47+Y47+AA47+AC47)</f>
        <v>0</v>
      </c>
      <c r="F47" s="1806">
        <f>SUM(V47+X47+Z47+AB47+AD47)</f>
        <v>0</v>
      </c>
      <c r="G47" s="1741"/>
      <c r="H47" s="1815"/>
      <c r="I47" s="1741"/>
      <c r="J47" s="1815"/>
      <c r="K47" s="1741"/>
      <c r="L47" s="1815"/>
      <c r="M47" s="1741"/>
      <c r="N47" s="1815"/>
      <c r="O47" s="1741"/>
      <c r="P47" s="1815"/>
      <c r="Q47" s="1741"/>
      <c r="R47" s="1815"/>
      <c r="S47" s="1741"/>
      <c r="T47" s="1815"/>
      <c r="U47" s="1745"/>
      <c r="V47" s="1746"/>
      <c r="W47" s="1745"/>
      <c r="X47" s="1746"/>
      <c r="Y47" s="1745"/>
      <c r="Z47" s="1746"/>
      <c r="AA47" s="1745"/>
      <c r="AB47" s="1746"/>
      <c r="AC47" s="1747"/>
      <c r="AD47" s="1748"/>
      <c r="AE47" s="1749"/>
      <c r="AF47" s="1817"/>
      <c r="AG47" s="1817"/>
      <c r="AH47" s="1817"/>
      <c r="AI47" s="1817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751" t="s">
        <v>4</v>
      </c>
      <c r="D54" s="1752">
        <f t="shared" ref="D54:AG54" si="45">SUM(D48:D53)</f>
        <v>0</v>
      </c>
      <c r="E54" s="1753">
        <f>SUM(E48:E53)</f>
        <v>0</v>
      </c>
      <c r="F54" s="1806">
        <f t="shared" si="45"/>
        <v>0</v>
      </c>
      <c r="G54" s="1727">
        <f t="shared" si="45"/>
        <v>0</v>
      </c>
      <c r="H54" s="1806">
        <f t="shared" si="45"/>
        <v>0</v>
      </c>
      <c r="I54" s="1727">
        <f t="shared" si="45"/>
        <v>0</v>
      </c>
      <c r="J54" s="1754">
        <f t="shared" si="45"/>
        <v>0</v>
      </c>
      <c r="K54" s="1807">
        <f t="shared" si="45"/>
        <v>0</v>
      </c>
      <c r="L54" s="1806">
        <f t="shared" si="45"/>
        <v>0</v>
      </c>
      <c r="M54" s="1727">
        <f t="shared" si="45"/>
        <v>0</v>
      </c>
      <c r="N54" s="1806">
        <f t="shared" si="45"/>
        <v>0</v>
      </c>
      <c r="O54" s="1727">
        <f t="shared" si="45"/>
        <v>0</v>
      </c>
      <c r="P54" s="1806">
        <f t="shared" si="45"/>
        <v>0</v>
      </c>
      <c r="Q54" s="1727">
        <f t="shared" si="45"/>
        <v>0</v>
      </c>
      <c r="R54" s="1755">
        <f t="shared" si="45"/>
        <v>0</v>
      </c>
      <c r="S54" s="1727">
        <f t="shared" si="45"/>
        <v>0</v>
      </c>
      <c r="T54" s="1755">
        <f t="shared" si="45"/>
        <v>0</v>
      </c>
      <c r="U54" s="1727">
        <f t="shared" si="45"/>
        <v>0</v>
      </c>
      <c r="V54" s="1755">
        <f t="shared" si="45"/>
        <v>0</v>
      </c>
      <c r="W54" s="1727">
        <f>SUM(W48:W53)</f>
        <v>0</v>
      </c>
      <c r="X54" s="1755">
        <f t="shared" si="45"/>
        <v>0</v>
      </c>
      <c r="Y54" s="1727">
        <f>SUM(Y48:Y53)</f>
        <v>0</v>
      </c>
      <c r="Z54" s="1755">
        <f t="shared" si="45"/>
        <v>0</v>
      </c>
      <c r="AA54" s="1727">
        <f t="shared" si="45"/>
        <v>0</v>
      </c>
      <c r="AB54" s="1755">
        <f t="shared" si="45"/>
        <v>0</v>
      </c>
      <c r="AC54" s="1816">
        <f t="shared" si="45"/>
        <v>0</v>
      </c>
      <c r="AD54" s="1756">
        <f t="shared" si="45"/>
        <v>0</v>
      </c>
      <c r="AE54" s="1757">
        <f t="shared" si="45"/>
        <v>0</v>
      </c>
      <c r="AF54" s="1806">
        <f>SUM(AF48:AF53)</f>
        <v>0</v>
      </c>
      <c r="AG54" s="1806">
        <f t="shared" si="45"/>
        <v>0</v>
      </c>
      <c r="AH54" s="1806">
        <f t="shared" ref="AH54" si="46">SUM(AH48:AH53)</f>
        <v>0</v>
      </c>
      <c r="AI54" s="1806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915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301"/>
      <c r="J55" s="190"/>
      <c r="K55" s="1301"/>
      <c r="L55" s="190"/>
      <c r="M55" s="1301"/>
      <c r="N55" s="190"/>
      <c r="O55" s="1301"/>
      <c r="P55" s="190"/>
      <c r="Q55" s="1301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758"/>
      <c r="AE55" s="155"/>
      <c r="AF55" s="155"/>
      <c r="AG55" s="1759"/>
      <c r="AH55" s="155"/>
      <c r="AI55" s="1759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744" t="s">
        <v>4</v>
      </c>
      <c r="D58" s="1752">
        <f>SUM(E58:F58)</f>
        <v>0</v>
      </c>
      <c r="E58" s="1753">
        <f>SUM(E55:E57)</f>
        <v>0</v>
      </c>
      <c r="F58" s="1806">
        <f>SUM(F55:F57)</f>
        <v>0</v>
      </c>
      <c r="G58" s="1760"/>
      <c r="H58" s="1818"/>
      <c r="I58" s="1760"/>
      <c r="J58" s="1818"/>
      <c r="K58" s="1760"/>
      <c r="L58" s="1818"/>
      <c r="M58" s="1760"/>
      <c r="N58" s="1818"/>
      <c r="O58" s="1760"/>
      <c r="P58" s="1818"/>
      <c r="Q58" s="1760"/>
      <c r="R58" s="1818"/>
      <c r="S58" s="1760"/>
      <c r="T58" s="1762"/>
      <c r="U58" s="1816">
        <f>SUM(U55:U57)</f>
        <v>0</v>
      </c>
      <c r="V58" s="1816">
        <f t="shared" ref="V58:X58" si="49">SUM(V55:V57)</f>
        <v>0</v>
      </c>
      <c r="W58" s="1816">
        <f t="shared" si="49"/>
        <v>0</v>
      </c>
      <c r="X58" s="1816">
        <f t="shared" si="49"/>
        <v>0</v>
      </c>
      <c r="Y58" s="1816">
        <f>SUM(Y55:Y57)</f>
        <v>0</v>
      </c>
      <c r="Z58" s="1806">
        <f t="shared" ref="Z58:AI58" si="50">SUM(Z55:Z57)</f>
        <v>0</v>
      </c>
      <c r="AA58" s="1727">
        <f t="shared" si="50"/>
        <v>0</v>
      </c>
      <c r="AB58" s="1806">
        <f t="shared" si="50"/>
        <v>0</v>
      </c>
      <c r="AC58" s="1727">
        <f t="shared" si="50"/>
        <v>0</v>
      </c>
      <c r="AD58" s="1756">
        <f t="shared" si="50"/>
        <v>0</v>
      </c>
      <c r="AE58" s="1806">
        <f t="shared" si="50"/>
        <v>0</v>
      </c>
      <c r="AF58" s="1806">
        <f t="shared" si="50"/>
        <v>0</v>
      </c>
      <c r="AG58" s="1744">
        <f t="shared" si="50"/>
        <v>0</v>
      </c>
      <c r="AH58" s="1806">
        <f t="shared" si="50"/>
        <v>0</v>
      </c>
      <c r="AI58" s="1744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920" t="s">
        <v>76</v>
      </c>
      <c r="B60" s="2904"/>
      <c r="C60" s="2905"/>
      <c r="D60" s="1763" t="s">
        <v>4</v>
      </c>
      <c r="E60" s="1763" t="s">
        <v>77</v>
      </c>
      <c r="F60" s="1744" t="s">
        <v>78</v>
      </c>
      <c r="G60" s="1744" t="s">
        <v>8</v>
      </c>
      <c r="H60" s="1744" t="s">
        <v>79</v>
      </c>
      <c r="I60" s="1763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936" t="s">
        <v>80</v>
      </c>
      <c r="B61" s="2937"/>
      <c r="C61" s="2938"/>
      <c r="D61" s="1764"/>
      <c r="E61" s="1764"/>
      <c r="F61" s="1764"/>
      <c r="G61" s="1764"/>
      <c r="H61" s="1764"/>
      <c r="I61" s="1764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828"/>
      <c r="B63" s="2479" t="s">
        <v>83</v>
      </c>
      <c r="C63" s="2480"/>
      <c r="D63" s="1482"/>
      <c r="E63" s="1482"/>
      <c r="F63" s="1482"/>
      <c r="G63" s="1482"/>
      <c r="H63" s="1482"/>
      <c r="I63" s="148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482"/>
      <c r="E71" s="1482"/>
      <c r="F71" s="1482"/>
      <c r="G71" s="1482"/>
      <c r="H71" s="1482"/>
      <c r="I71" s="148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916" t="s">
        <v>93</v>
      </c>
      <c r="B73" s="2340"/>
      <c r="C73" s="2341"/>
      <c r="D73" s="2920" t="s">
        <v>94</v>
      </c>
      <c r="E73" s="2904"/>
      <c r="F73" s="2905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2697"/>
      <c r="C74" s="2698"/>
      <c r="D74" s="1763" t="s">
        <v>4</v>
      </c>
      <c r="E74" s="1721" t="s">
        <v>24</v>
      </c>
      <c r="F74" s="1765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933" t="s">
        <v>95</v>
      </c>
      <c r="B75" s="2934" t="s">
        <v>96</v>
      </c>
      <c r="C75" s="293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74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916" t="s">
        <v>99</v>
      </c>
      <c r="B78" s="2340"/>
      <c r="C78" s="2341"/>
      <c r="D78" s="2920" t="s">
        <v>4</v>
      </c>
      <c r="E78" s="2904"/>
      <c r="F78" s="2905"/>
      <c r="G78" s="2901" t="s">
        <v>56</v>
      </c>
      <c r="H78" s="2903"/>
      <c r="I78" s="2903"/>
      <c r="J78" s="2903"/>
      <c r="K78" s="2903"/>
      <c r="L78" s="2903"/>
      <c r="M78" s="2903"/>
      <c r="N78" s="2906"/>
      <c r="O78" s="2341" t="s">
        <v>6</v>
      </c>
      <c r="P78" s="2893" t="s">
        <v>33</v>
      </c>
      <c r="Q78" s="2893" t="s">
        <v>7</v>
      </c>
      <c r="R78" s="2893" t="s">
        <v>100</v>
      </c>
      <c r="S78" s="2932" t="s">
        <v>101</v>
      </c>
      <c r="T78" s="2896" t="s">
        <v>79</v>
      </c>
      <c r="U78" s="2896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2697"/>
      <c r="C79" s="2698"/>
      <c r="D79" s="1076" t="s">
        <v>23</v>
      </c>
      <c r="E79" s="1727" t="s">
        <v>24</v>
      </c>
      <c r="F79" s="1806" t="s">
        <v>25</v>
      </c>
      <c r="G79" s="1721" t="s">
        <v>102</v>
      </c>
      <c r="H79" s="1722" t="s">
        <v>103</v>
      </c>
      <c r="I79" s="1722" t="s">
        <v>104</v>
      </c>
      <c r="J79" s="1722" t="s">
        <v>18</v>
      </c>
      <c r="K79" s="1722" t="s">
        <v>19</v>
      </c>
      <c r="L79" s="1722" t="s">
        <v>20</v>
      </c>
      <c r="M79" s="1819" t="s">
        <v>21</v>
      </c>
      <c r="N79" s="1814" t="s">
        <v>22</v>
      </c>
      <c r="O79" s="2698"/>
      <c r="P79" s="2828"/>
      <c r="Q79" s="2828"/>
      <c r="R79" s="2828"/>
      <c r="S79" s="2872"/>
      <c r="T79" s="2826"/>
      <c r="U79" s="282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11</v>
      </c>
      <c r="E80" s="23">
        <v>4</v>
      </c>
      <c r="F80" s="221">
        <v>7</v>
      </c>
      <c r="G80" s="25">
        <v>0</v>
      </c>
      <c r="H80" s="222">
        <v>0</v>
      </c>
      <c r="I80" s="222">
        <v>0</v>
      </c>
      <c r="J80" s="222">
        <v>1</v>
      </c>
      <c r="K80" s="222">
        <v>0</v>
      </c>
      <c r="L80" s="222">
        <v>0</v>
      </c>
      <c r="M80" s="1311">
        <v>10</v>
      </c>
      <c r="N80" s="1267">
        <v>0</v>
      </c>
      <c r="O80" s="1441">
        <v>0</v>
      </c>
      <c r="P80" s="724">
        <v>11</v>
      </c>
      <c r="Q80" s="724">
        <v>0</v>
      </c>
      <c r="R80" s="724">
        <v>0</v>
      </c>
      <c r="S80" s="1441">
        <v>0</v>
      </c>
      <c r="T80" s="1441">
        <v>0</v>
      </c>
      <c r="U80" s="1441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3</v>
      </c>
      <c r="E87" s="571">
        <v>2</v>
      </c>
      <c r="F87" s="642">
        <v>1</v>
      </c>
      <c r="G87" s="571">
        <v>0</v>
      </c>
      <c r="H87" s="643">
        <v>0</v>
      </c>
      <c r="I87" s="643">
        <v>0</v>
      </c>
      <c r="J87" s="643">
        <v>0</v>
      </c>
      <c r="K87" s="643">
        <v>2</v>
      </c>
      <c r="L87" s="643">
        <v>0</v>
      </c>
      <c r="M87" s="642">
        <v>1</v>
      </c>
      <c r="N87" s="611">
        <v>0</v>
      </c>
      <c r="O87" s="573">
        <v>0</v>
      </c>
      <c r="P87" s="570">
        <v>3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1</v>
      </c>
      <c r="E88" s="571">
        <v>1</v>
      </c>
      <c r="F88" s="642">
        <v>0</v>
      </c>
      <c r="G88" s="571">
        <v>1</v>
      </c>
      <c r="H88" s="643">
        <v>0</v>
      </c>
      <c r="I88" s="643">
        <v>0</v>
      </c>
      <c r="J88" s="643">
        <v>0</v>
      </c>
      <c r="K88" s="643">
        <v>0</v>
      </c>
      <c r="L88" s="643">
        <v>0</v>
      </c>
      <c r="M88" s="642">
        <v>0</v>
      </c>
      <c r="N88" s="611">
        <v>0</v>
      </c>
      <c r="O88" s="573">
        <v>0</v>
      </c>
      <c r="P88" s="570">
        <v>1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9</v>
      </c>
      <c r="E89" s="571">
        <v>1</v>
      </c>
      <c r="F89" s="642">
        <v>8</v>
      </c>
      <c r="G89" s="571">
        <v>1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1">
        <v>8</v>
      </c>
      <c r="N89" s="74">
        <v>0</v>
      </c>
      <c r="O89" s="24">
        <v>1</v>
      </c>
      <c r="P89" s="29">
        <v>9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0</v>
      </c>
      <c r="E91" s="571"/>
      <c r="F91" s="642"/>
      <c r="G91" s="571"/>
      <c r="H91" s="643"/>
      <c r="I91" s="643"/>
      <c r="J91" s="643"/>
      <c r="K91" s="643"/>
      <c r="L91" s="643"/>
      <c r="M91" s="647"/>
      <c r="N91" s="648"/>
      <c r="O91" s="570"/>
      <c r="P91" s="570"/>
      <c r="Q91" s="649"/>
      <c r="R91" s="570"/>
      <c r="S91" s="573"/>
      <c r="T91" s="573"/>
      <c r="U91" s="573"/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1</v>
      </c>
      <c r="E92" s="571">
        <v>0</v>
      </c>
      <c r="F92" s="642">
        <v>1</v>
      </c>
      <c r="G92" s="571">
        <v>0</v>
      </c>
      <c r="H92" s="643">
        <v>0</v>
      </c>
      <c r="I92" s="643">
        <v>0</v>
      </c>
      <c r="J92" s="643">
        <v>1</v>
      </c>
      <c r="K92" s="643">
        <v>0</v>
      </c>
      <c r="L92" s="643">
        <v>0</v>
      </c>
      <c r="M92" s="221">
        <v>0</v>
      </c>
      <c r="N92" s="74">
        <v>0</v>
      </c>
      <c r="O92" s="570">
        <v>0</v>
      </c>
      <c r="P92" s="570">
        <v>1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2</v>
      </c>
      <c r="E97" s="571">
        <v>2</v>
      </c>
      <c r="F97" s="642">
        <v>0</v>
      </c>
      <c r="G97" s="617"/>
      <c r="H97" s="643"/>
      <c r="I97" s="643"/>
      <c r="J97" s="643">
        <v>0</v>
      </c>
      <c r="K97" s="643">
        <v>2</v>
      </c>
      <c r="L97" s="643">
        <v>0</v>
      </c>
      <c r="M97" s="642">
        <v>0</v>
      </c>
      <c r="N97" s="611">
        <v>0</v>
      </c>
      <c r="O97" s="573">
        <v>0</v>
      </c>
      <c r="P97" s="570">
        <v>2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0</v>
      </c>
      <c r="E98" s="571"/>
      <c r="F98" s="642"/>
      <c r="G98" s="617"/>
      <c r="H98" s="643"/>
      <c r="I98" s="643"/>
      <c r="J98" s="643"/>
      <c r="K98" s="643"/>
      <c r="L98" s="643"/>
      <c r="M98" s="642"/>
      <c r="N98" s="611"/>
      <c r="O98" s="573"/>
      <c r="P98" s="570"/>
      <c r="Q98" s="570"/>
      <c r="R98" s="570"/>
      <c r="S98" s="573"/>
      <c r="T98" s="573"/>
      <c r="U98" s="573"/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0</v>
      </c>
      <c r="E99" s="571"/>
      <c r="F99" s="642"/>
      <c r="G99" s="617"/>
      <c r="H99" s="643"/>
      <c r="I99" s="643"/>
      <c r="J99" s="643"/>
      <c r="K99" s="643"/>
      <c r="L99" s="643"/>
      <c r="M99" s="642"/>
      <c r="N99" s="611"/>
      <c r="O99" s="573"/>
      <c r="P99" s="570"/>
      <c r="Q99" s="570"/>
      <c r="R99" s="570"/>
      <c r="S99" s="573"/>
      <c r="T99" s="573"/>
      <c r="U99" s="573"/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</v>
      </c>
      <c r="E109" s="571">
        <v>0</v>
      </c>
      <c r="F109" s="642">
        <v>1</v>
      </c>
      <c r="G109" s="654"/>
      <c r="H109" s="657"/>
      <c r="I109" s="657"/>
      <c r="J109" s="643">
        <v>0</v>
      </c>
      <c r="K109" s="643">
        <v>0</v>
      </c>
      <c r="L109" s="643">
        <v>0</v>
      </c>
      <c r="M109" s="642">
        <v>0</v>
      </c>
      <c r="N109" s="611">
        <v>1</v>
      </c>
      <c r="O109" s="573">
        <v>0</v>
      </c>
      <c r="P109" s="570">
        <v>1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5</v>
      </c>
      <c r="E112" s="571">
        <v>2</v>
      </c>
      <c r="F112" s="642">
        <v>3</v>
      </c>
      <c r="G112" s="644"/>
      <c r="H112" s="653"/>
      <c r="I112" s="653"/>
      <c r="J112" s="653"/>
      <c r="K112" s="653"/>
      <c r="L112" s="643">
        <v>0</v>
      </c>
      <c r="M112" s="642">
        <v>2</v>
      </c>
      <c r="N112" s="611">
        <v>3</v>
      </c>
      <c r="O112" s="573">
        <v>0</v>
      </c>
      <c r="P112" s="570">
        <v>5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0</v>
      </c>
      <c r="E117" s="571"/>
      <c r="F117" s="642"/>
      <c r="G117" s="644"/>
      <c r="H117" s="653"/>
      <c r="I117" s="653"/>
      <c r="J117" s="653"/>
      <c r="K117" s="653"/>
      <c r="L117" s="643"/>
      <c r="M117" s="642"/>
      <c r="N117" s="611"/>
      <c r="O117" s="573"/>
      <c r="P117" s="570"/>
      <c r="Q117" s="658"/>
      <c r="R117" s="570"/>
      <c r="S117" s="573"/>
      <c r="T117" s="573"/>
      <c r="U117" s="573"/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901" t="s">
        <v>4</v>
      </c>
      <c r="B132" s="2903"/>
      <c r="C132" s="2902"/>
      <c r="D132" s="1820">
        <f>SUM(D80:D131)</f>
        <v>33</v>
      </c>
      <c r="E132" s="1768">
        <f>SUM(E80:E131)</f>
        <v>12</v>
      </c>
      <c r="F132" s="1821">
        <f>SUM(F80:F131)</f>
        <v>21</v>
      </c>
      <c r="G132" s="1770">
        <f>SUM(G80:G131)</f>
        <v>2</v>
      </c>
      <c r="H132" s="1771">
        <f t="shared" ref="H132:U132" si="82">SUM(H80:H131)</f>
        <v>0</v>
      </c>
      <c r="I132" s="1771">
        <f t="shared" si="82"/>
        <v>0</v>
      </c>
      <c r="J132" s="1771">
        <f t="shared" si="82"/>
        <v>2</v>
      </c>
      <c r="K132" s="1771">
        <f t="shared" si="82"/>
        <v>4</v>
      </c>
      <c r="L132" s="1771">
        <f t="shared" si="82"/>
        <v>0</v>
      </c>
      <c r="M132" s="1822">
        <f t="shared" si="82"/>
        <v>21</v>
      </c>
      <c r="N132" s="1823">
        <f t="shared" si="82"/>
        <v>4</v>
      </c>
      <c r="O132" s="1774">
        <f t="shared" si="82"/>
        <v>1</v>
      </c>
      <c r="P132" s="1771">
        <f t="shared" si="82"/>
        <v>33</v>
      </c>
      <c r="Q132" s="1821">
        <f t="shared" si="82"/>
        <v>0</v>
      </c>
      <c r="R132" s="1775">
        <f t="shared" si="82"/>
        <v>0</v>
      </c>
      <c r="S132" s="1776">
        <f t="shared" si="82"/>
        <v>0</v>
      </c>
      <c r="T132" s="1776">
        <f t="shared" si="82"/>
        <v>0</v>
      </c>
      <c r="U132" s="1776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914" t="s">
        <v>158</v>
      </c>
      <c r="B134" s="2417"/>
      <c r="C134" s="2418"/>
      <c r="D134" s="2931" t="s">
        <v>4</v>
      </c>
      <c r="E134" s="2931"/>
      <c r="F134" s="2931"/>
      <c r="G134" s="2901" t="s">
        <v>56</v>
      </c>
      <c r="H134" s="2903"/>
      <c r="I134" s="2903"/>
      <c r="J134" s="2903"/>
      <c r="K134" s="2903"/>
      <c r="L134" s="2903"/>
      <c r="M134" s="2903"/>
      <c r="N134" s="2906"/>
      <c r="O134" s="2356" t="s">
        <v>6</v>
      </c>
      <c r="P134" s="2893" t="s">
        <v>33</v>
      </c>
      <c r="Q134" s="2893" t="s">
        <v>7</v>
      </c>
      <c r="R134" s="2893" t="s">
        <v>100</v>
      </c>
      <c r="S134" s="2924" t="s">
        <v>101</v>
      </c>
      <c r="T134" s="2924" t="s">
        <v>79</v>
      </c>
      <c r="U134" s="2924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744" t="s">
        <v>159</v>
      </c>
      <c r="E135" s="1744" t="s">
        <v>24</v>
      </c>
      <c r="F135" s="1744" t="s">
        <v>25</v>
      </c>
      <c r="G135" s="1777" t="s">
        <v>102</v>
      </c>
      <c r="H135" s="1777" t="s">
        <v>103</v>
      </c>
      <c r="I135" s="1777" t="s">
        <v>104</v>
      </c>
      <c r="J135" s="1777" t="s">
        <v>18</v>
      </c>
      <c r="K135" s="1777" t="s">
        <v>19</v>
      </c>
      <c r="L135" s="1777" t="s">
        <v>20</v>
      </c>
      <c r="M135" s="1777" t="s">
        <v>21</v>
      </c>
      <c r="N135" s="1778" t="s">
        <v>22</v>
      </c>
      <c r="O135" s="2357"/>
      <c r="P135" s="2317"/>
      <c r="Q135" s="2317"/>
      <c r="R135" s="2317"/>
      <c r="S135" s="2924"/>
      <c r="T135" s="2924"/>
      <c r="U135" s="2924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925" t="s">
        <v>160</v>
      </c>
      <c r="B136" s="2926"/>
      <c r="C136" s="2927"/>
      <c r="D136" s="1497">
        <f>SUM(G136:N136)</f>
        <v>10</v>
      </c>
      <c r="E136" s="724">
        <v>4</v>
      </c>
      <c r="F136" s="221">
        <v>6</v>
      </c>
      <c r="G136" s="25">
        <v>1</v>
      </c>
      <c r="H136" s="25"/>
      <c r="I136" s="25"/>
      <c r="J136" s="25"/>
      <c r="K136" s="25">
        <v>1</v>
      </c>
      <c r="L136" s="25"/>
      <c r="M136" s="25">
        <v>5</v>
      </c>
      <c r="N136" s="732">
        <v>3</v>
      </c>
      <c r="O136" s="1441">
        <v>9</v>
      </c>
      <c r="P136" s="1441">
        <v>10</v>
      </c>
      <c r="Q136" s="724">
        <v>0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928" t="s">
        <v>161</v>
      </c>
      <c r="B137" s="2929"/>
      <c r="C137" s="2930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901" t="s">
        <v>4</v>
      </c>
      <c r="B144" s="2903"/>
      <c r="C144" s="2902"/>
      <c r="D144" s="1820">
        <f>SUM(D136:D143)</f>
        <v>10</v>
      </c>
      <c r="E144" s="1779">
        <f t="shared" ref="E144:U144" si="93">SUM(E136:E143)</f>
        <v>4</v>
      </c>
      <c r="F144" s="1821">
        <f t="shared" si="93"/>
        <v>6</v>
      </c>
      <c r="G144" s="1770">
        <f t="shared" si="93"/>
        <v>1</v>
      </c>
      <c r="H144" s="1770">
        <f t="shared" si="93"/>
        <v>0</v>
      </c>
      <c r="I144" s="1770">
        <f t="shared" si="93"/>
        <v>0</v>
      </c>
      <c r="J144" s="1770">
        <f t="shared" si="93"/>
        <v>0</v>
      </c>
      <c r="K144" s="1770">
        <f t="shared" si="93"/>
        <v>1</v>
      </c>
      <c r="L144" s="1770">
        <f t="shared" si="93"/>
        <v>0</v>
      </c>
      <c r="M144" s="1770">
        <f t="shared" si="93"/>
        <v>5</v>
      </c>
      <c r="N144" s="1780">
        <f t="shared" si="93"/>
        <v>3</v>
      </c>
      <c r="O144" s="1774">
        <f t="shared" si="93"/>
        <v>9</v>
      </c>
      <c r="P144" s="1776">
        <f t="shared" si="93"/>
        <v>10</v>
      </c>
      <c r="Q144" s="1821">
        <f t="shared" si="93"/>
        <v>0</v>
      </c>
      <c r="R144" s="1781">
        <f t="shared" si="93"/>
        <v>0</v>
      </c>
      <c r="S144" s="1781">
        <f>SUM(S136:S143)</f>
        <v>0</v>
      </c>
      <c r="T144" s="1781">
        <f t="shared" si="93"/>
        <v>0</v>
      </c>
      <c r="U144" s="1781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916" t="s">
        <v>169</v>
      </c>
      <c r="B146" s="2340"/>
      <c r="C146" s="2341"/>
      <c r="D146" s="2915" t="s">
        <v>4</v>
      </c>
      <c r="E146" s="2426"/>
      <c r="F146" s="2356"/>
      <c r="G146" s="2901" t="s">
        <v>56</v>
      </c>
      <c r="H146" s="2903"/>
      <c r="I146" s="2903"/>
      <c r="J146" s="2903"/>
      <c r="K146" s="2903"/>
      <c r="L146" s="2903"/>
      <c r="M146" s="2903"/>
      <c r="N146" s="2906"/>
      <c r="O146" s="2356" t="s">
        <v>34</v>
      </c>
      <c r="P146" s="2418" t="s">
        <v>8</v>
      </c>
      <c r="Q146" s="2924" t="s">
        <v>79</v>
      </c>
      <c r="R146" s="2924" t="s">
        <v>10</v>
      </c>
      <c r="S146" s="2896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920" t="s">
        <v>172</v>
      </c>
      <c r="H147" s="2905"/>
      <c r="I147" s="2920" t="s">
        <v>20</v>
      </c>
      <c r="J147" s="2905"/>
      <c r="K147" s="2920" t="s">
        <v>21</v>
      </c>
      <c r="L147" s="2905"/>
      <c r="M147" s="2920" t="s">
        <v>22</v>
      </c>
      <c r="N147" s="2912"/>
      <c r="O147" s="2357"/>
      <c r="P147" s="2421"/>
      <c r="Q147" s="2924"/>
      <c r="R147" s="2924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2697"/>
      <c r="C148" s="2698"/>
      <c r="D148" s="1763" t="s">
        <v>23</v>
      </c>
      <c r="E148" s="1812" t="s">
        <v>24</v>
      </c>
      <c r="F148" s="1744" t="s">
        <v>25</v>
      </c>
      <c r="G148" s="1727" t="s">
        <v>24</v>
      </c>
      <c r="H148" s="1806" t="s">
        <v>25</v>
      </c>
      <c r="I148" s="1727" t="s">
        <v>24</v>
      </c>
      <c r="J148" s="1806" t="s">
        <v>25</v>
      </c>
      <c r="K148" s="1807" t="s">
        <v>24</v>
      </c>
      <c r="L148" s="1806" t="s">
        <v>25</v>
      </c>
      <c r="M148" s="1807" t="s">
        <v>24</v>
      </c>
      <c r="N148" s="1808" t="s">
        <v>25</v>
      </c>
      <c r="O148" s="2705"/>
      <c r="P148" s="2736"/>
      <c r="Q148" s="2924"/>
      <c r="R148" s="2924"/>
      <c r="S148" s="2826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893" t="s">
        <v>173</v>
      </c>
      <c r="B149" s="2922" t="s">
        <v>174</v>
      </c>
      <c r="C149" s="2923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441"/>
      <c r="M149" s="275"/>
      <c r="N149" s="1267"/>
      <c r="O149" s="1441"/>
      <c r="P149" s="276"/>
      <c r="Q149" s="1441"/>
      <c r="R149" s="276"/>
      <c r="S149" s="736"/>
      <c r="T149" s="132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824"/>
      <c r="L151" s="1147"/>
      <c r="M151" s="1824"/>
      <c r="N151" s="1148"/>
      <c r="O151" s="1147"/>
      <c r="P151" s="1064"/>
      <c r="Q151" s="1147"/>
      <c r="R151" s="1064"/>
      <c r="S151" s="1502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893" t="s">
        <v>175</v>
      </c>
      <c r="C152" s="1782" t="s">
        <v>4</v>
      </c>
      <c r="D152" s="287">
        <f t="shared" si="94"/>
        <v>0</v>
      </c>
      <c r="E152" s="288"/>
      <c r="F152" s="289">
        <f>SUM(F153:F158)</f>
        <v>0</v>
      </c>
      <c r="G152" s="1783"/>
      <c r="H152" s="1784"/>
      <c r="I152" s="1783"/>
      <c r="J152" s="1784"/>
      <c r="K152" s="1785"/>
      <c r="L152" s="1811">
        <f>SUM(L153:L158)</f>
        <v>0</v>
      </c>
      <c r="M152" s="1785"/>
      <c r="N152" s="1825">
        <f t="shared" ref="N152:T152" si="102">SUM(N153:N158)</f>
        <v>0</v>
      </c>
      <c r="O152" s="1811">
        <f t="shared" si="102"/>
        <v>0</v>
      </c>
      <c r="P152" s="1787">
        <f t="shared" si="102"/>
        <v>0</v>
      </c>
      <c r="Q152" s="1811">
        <f t="shared" si="102"/>
        <v>0</v>
      </c>
      <c r="R152" s="1787">
        <f t="shared" si="102"/>
        <v>0</v>
      </c>
      <c r="S152" s="1733">
        <f t="shared" si="102"/>
        <v>0</v>
      </c>
      <c r="T152" s="1811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828"/>
      <c r="B158" s="282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824"/>
      <c r="L158" s="99"/>
      <c r="M158" s="1824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893" t="s">
        <v>182</v>
      </c>
      <c r="B159" s="2893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328"/>
      <c r="M159" s="25"/>
      <c r="N159" s="1336"/>
      <c r="O159" s="1441"/>
      <c r="P159" s="1441"/>
      <c r="Q159" s="1441"/>
      <c r="R159" s="1441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82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810"/>
      <c r="L162" s="1150"/>
      <c r="M162" s="1810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921" t="s">
        <v>187</v>
      </c>
      <c r="B163" s="2896" t="s">
        <v>188</v>
      </c>
      <c r="C163" s="738" t="s">
        <v>189</v>
      </c>
      <c r="D163" s="1509">
        <f>SUM(E163:F163)</f>
        <v>0</v>
      </c>
      <c r="E163" s="1509">
        <f>+G163+I163+K163+M163</f>
        <v>0</v>
      </c>
      <c r="F163" s="1510">
        <f>+H163+J163+L163+N163</f>
        <v>0</v>
      </c>
      <c r="G163" s="1826">
        <f>SUM(G164:G165)</f>
        <v>0</v>
      </c>
      <c r="H163" s="1159">
        <f t="shared" ref="H163:R163" si="105">SUM(H164:H165)</f>
        <v>0</v>
      </c>
      <c r="I163" s="1826">
        <f t="shared" si="105"/>
        <v>0</v>
      </c>
      <c r="J163" s="1159">
        <f t="shared" si="105"/>
        <v>0</v>
      </c>
      <c r="K163" s="1826">
        <f>SUM(K164:K165)</f>
        <v>0</v>
      </c>
      <c r="L163" s="1337">
        <f t="shared" si="105"/>
        <v>0</v>
      </c>
      <c r="M163" s="1826">
        <f t="shared" si="105"/>
        <v>0</v>
      </c>
      <c r="N163" s="1065">
        <f t="shared" si="105"/>
        <v>0</v>
      </c>
      <c r="O163" s="1827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513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311"/>
      <c r="H164" s="276"/>
      <c r="I164" s="25"/>
      <c r="J164" s="1441"/>
      <c r="K164" s="25"/>
      <c r="L164" s="1719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61"/>
      <c r="B165" s="282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921" t="s">
        <v>192</v>
      </c>
      <c r="B166" s="2893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064"/>
      <c r="M167" s="1810"/>
      <c r="N167" s="1066"/>
      <c r="O167" s="1147"/>
      <c r="P167" s="1064"/>
      <c r="Q167" s="1147"/>
      <c r="R167" s="106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896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826"/>
      <c r="C169" s="342" t="s">
        <v>197</v>
      </c>
      <c r="D169" s="1509">
        <f t="shared" si="109"/>
        <v>0</v>
      </c>
      <c r="E169" s="1509">
        <f t="shared" si="110"/>
        <v>0</v>
      </c>
      <c r="F169" s="1510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893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441"/>
      <c r="P170" s="276"/>
      <c r="Q170" s="1441"/>
      <c r="R170" s="276"/>
      <c r="S170" s="724"/>
      <c r="T170" s="1441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61"/>
      <c r="B171" s="282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810"/>
      <c r="L171" s="1064"/>
      <c r="M171" s="1810"/>
      <c r="N171" s="607"/>
      <c r="O171" s="1147"/>
      <c r="P171" s="1064"/>
      <c r="Q171" s="1147"/>
      <c r="R171" s="106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893" t="s">
        <v>199</v>
      </c>
      <c r="B172" s="2920" t="s">
        <v>175</v>
      </c>
      <c r="C172" s="2905"/>
      <c r="D172" s="1788">
        <f>SUM(E172+F172)</f>
        <v>0</v>
      </c>
      <c r="E172" s="1788">
        <f>+K172</f>
        <v>0</v>
      </c>
      <c r="F172" s="1781">
        <f>+L172</f>
        <v>0</v>
      </c>
      <c r="G172" s="1783"/>
      <c r="H172" s="1828"/>
      <c r="I172" s="1783"/>
      <c r="J172" s="1828"/>
      <c r="K172" s="1790"/>
      <c r="L172" s="1791"/>
      <c r="M172" s="1785"/>
      <c r="N172" s="1792"/>
      <c r="O172" s="1829"/>
      <c r="P172" s="1791"/>
      <c r="Q172" s="1829"/>
      <c r="R172" s="1791"/>
      <c r="S172" s="1794"/>
      <c r="T172" s="1794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893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521"/>
      <c r="I175" s="273"/>
      <c r="J175" s="1521"/>
      <c r="K175" s="25"/>
      <c r="L175" s="276"/>
      <c r="M175" s="284"/>
      <c r="N175" s="356"/>
      <c r="O175" s="1441"/>
      <c r="P175" s="276"/>
      <c r="Q175" s="1441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828"/>
      <c r="B176" s="282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810"/>
      <c r="L176" s="1064"/>
      <c r="M176" s="672"/>
      <c r="N176" s="674"/>
      <c r="O176" s="1147"/>
      <c r="P176" s="1064"/>
      <c r="Q176" s="1147"/>
      <c r="R176" s="106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921" t="s">
        <v>200</v>
      </c>
      <c r="B177" s="2893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61"/>
      <c r="B179" s="282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893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521"/>
      <c r="I180" s="273"/>
      <c r="J180" s="1521"/>
      <c r="K180" s="25"/>
      <c r="L180" s="276"/>
      <c r="M180" s="1348"/>
      <c r="N180" s="330"/>
      <c r="O180" s="1521"/>
      <c r="P180" s="1441"/>
      <c r="Q180" s="1441"/>
      <c r="R180" s="1441"/>
      <c r="S180" s="742"/>
      <c r="T180" s="1441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61"/>
      <c r="B181" s="282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916" t="s">
        <v>210</v>
      </c>
      <c r="B183" s="2340"/>
      <c r="C183" s="2341"/>
      <c r="D183" s="2915" t="s">
        <v>4</v>
      </c>
      <c r="E183" s="2426"/>
      <c r="F183" s="2356"/>
      <c r="G183" s="2901" t="s">
        <v>5</v>
      </c>
      <c r="H183" s="2903"/>
      <c r="I183" s="2903"/>
      <c r="J183" s="2903"/>
      <c r="K183" s="2903"/>
      <c r="L183" s="2903"/>
      <c r="M183" s="2903"/>
      <c r="N183" s="2903"/>
      <c r="O183" s="2903"/>
      <c r="P183" s="2903"/>
      <c r="Q183" s="2903"/>
      <c r="R183" s="2903"/>
      <c r="S183" s="2903"/>
      <c r="T183" s="2903"/>
      <c r="U183" s="2903"/>
      <c r="V183" s="2903"/>
      <c r="W183" s="2903"/>
      <c r="X183" s="2903"/>
      <c r="Y183" s="2903"/>
      <c r="Z183" s="2903"/>
      <c r="AA183" s="2903"/>
      <c r="AB183" s="2906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918" t="s">
        <v>11</v>
      </c>
      <c r="H184" s="2919"/>
      <c r="I184" s="2918" t="s">
        <v>12</v>
      </c>
      <c r="J184" s="2919"/>
      <c r="K184" s="2901" t="s">
        <v>13</v>
      </c>
      <c r="L184" s="2902"/>
      <c r="M184" s="2901" t="s">
        <v>14</v>
      </c>
      <c r="N184" s="2902"/>
      <c r="O184" s="2901" t="s">
        <v>15</v>
      </c>
      <c r="P184" s="2902"/>
      <c r="Q184" s="2901" t="s">
        <v>16</v>
      </c>
      <c r="R184" s="2902"/>
      <c r="S184" s="2901" t="s">
        <v>17</v>
      </c>
      <c r="T184" s="2902"/>
      <c r="U184" s="2901" t="s">
        <v>215</v>
      </c>
      <c r="V184" s="2902"/>
      <c r="W184" s="2920" t="s">
        <v>20</v>
      </c>
      <c r="X184" s="2905"/>
      <c r="Y184" s="2920" t="s">
        <v>21</v>
      </c>
      <c r="Z184" s="2905"/>
      <c r="AA184" s="2920" t="s">
        <v>22</v>
      </c>
      <c r="AB184" s="2912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721" t="s">
        <v>23</v>
      </c>
      <c r="E185" s="1722" t="s">
        <v>24</v>
      </c>
      <c r="F185" s="1806" t="s">
        <v>25</v>
      </c>
      <c r="G185" s="1807" t="s">
        <v>24</v>
      </c>
      <c r="H185" s="1806" t="s">
        <v>25</v>
      </c>
      <c r="I185" s="1754" t="s">
        <v>24</v>
      </c>
      <c r="J185" s="1754" t="s">
        <v>25</v>
      </c>
      <c r="K185" s="1807" t="s">
        <v>24</v>
      </c>
      <c r="L185" s="1806" t="s">
        <v>25</v>
      </c>
      <c r="M185" s="1807" t="s">
        <v>24</v>
      </c>
      <c r="N185" s="1806" t="s">
        <v>25</v>
      </c>
      <c r="O185" s="1807" t="s">
        <v>24</v>
      </c>
      <c r="P185" s="1806" t="s">
        <v>25</v>
      </c>
      <c r="Q185" s="1807" t="s">
        <v>24</v>
      </c>
      <c r="R185" s="1806" t="s">
        <v>25</v>
      </c>
      <c r="S185" s="1807" t="s">
        <v>24</v>
      </c>
      <c r="T185" s="1806" t="s">
        <v>25</v>
      </c>
      <c r="U185" s="1807" t="s">
        <v>24</v>
      </c>
      <c r="V185" s="1806" t="s">
        <v>25</v>
      </c>
      <c r="W185" s="1807" t="s">
        <v>24</v>
      </c>
      <c r="X185" s="1806" t="s">
        <v>25</v>
      </c>
      <c r="Y185" s="1807" t="s">
        <v>24</v>
      </c>
      <c r="Z185" s="1806" t="s">
        <v>25</v>
      </c>
      <c r="AA185" s="1807" t="s">
        <v>24</v>
      </c>
      <c r="AB185" s="1808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894" t="s">
        <v>216</v>
      </c>
      <c r="B186" s="2917"/>
      <c r="C186" s="2895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522"/>
      <c r="I186" s="381"/>
      <c r="J186" s="1522"/>
      <c r="K186" s="25"/>
      <c r="L186" s="1441"/>
      <c r="M186" s="25"/>
      <c r="N186" s="1441"/>
      <c r="O186" s="25"/>
      <c r="P186" s="1441"/>
      <c r="Q186" s="25"/>
      <c r="R186" s="1441"/>
      <c r="S186" s="25"/>
      <c r="T186" s="1441"/>
      <c r="U186" s="381"/>
      <c r="V186" s="1522"/>
      <c r="W186" s="381"/>
      <c r="X186" s="1522"/>
      <c r="Y186" s="381"/>
      <c r="Z186" s="1522"/>
      <c r="AA186" s="381"/>
      <c r="AB186" s="383"/>
      <c r="AC186" s="1441"/>
      <c r="AD186" s="743">
        <f>SUM(AE186:AG186)</f>
        <v>0</v>
      </c>
      <c r="AE186" s="1441"/>
      <c r="AF186" s="1441"/>
      <c r="AG186" s="1441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830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916" t="s">
        <v>210</v>
      </c>
      <c r="B192" s="2340"/>
      <c r="C192" s="2341"/>
      <c r="D192" s="2915" t="s">
        <v>4</v>
      </c>
      <c r="E192" s="2426"/>
      <c r="F192" s="2430"/>
      <c r="G192" s="2903" t="s">
        <v>5</v>
      </c>
      <c r="H192" s="2903"/>
      <c r="I192" s="2903"/>
      <c r="J192" s="2902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2893" t="s">
        <v>223</v>
      </c>
      <c r="I193" s="2893" t="s">
        <v>58</v>
      </c>
      <c r="J193" s="2893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831" t="s">
        <v>23</v>
      </c>
      <c r="E194" s="1763" t="s">
        <v>24</v>
      </c>
      <c r="F194" s="406" t="s">
        <v>25</v>
      </c>
      <c r="G194" s="2705"/>
      <c r="H194" s="2828"/>
      <c r="I194" s="2828"/>
      <c r="J194" s="282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352">
        <f>SUM(G195:J195)</f>
        <v>0</v>
      </c>
      <c r="E195" s="724"/>
      <c r="F195" s="732"/>
      <c r="G195" s="1311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52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914" t="s">
        <v>230</v>
      </c>
      <c r="B200" s="2417"/>
      <c r="C200" s="2418"/>
      <c r="D200" s="2915" t="s">
        <v>231</v>
      </c>
      <c r="E200" s="2426"/>
      <c r="F200" s="2356"/>
      <c r="G200" s="2901" t="s">
        <v>5</v>
      </c>
      <c r="H200" s="2903"/>
      <c r="I200" s="2903"/>
      <c r="J200" s="2903"/>
      <c r="K200" s="2903"/>
      <c r="L200" s="2903"/>
      <c r="M200" s="2903"/>
      <c r="N200" s="2903"/>
      <c r="O200" s="2903"/>
      <c r="P200" s="2903"/>
      <c r="Q200" s="2903"/>
      <c r="R200" s="2903"/>
      <c r="S200" s="2903"/>
      <c r="T200" s="2903"/>
      <c r="U200" s="2903"/>
      <c r="V200" s="2906"/>
      <c r="W200" s="2907" t="s">
        <v>6</v>
      </c>
      <c r="X200" s="2908" t="s">
        <v>7</v>
      </c>
      <c r="Y200" s="2909" t="s">
        <v>232</v>
      </c>
      <c r="Z200" s="2910"/>
      <c r="AA200" s="2356" t="s">
        <v>233</v>
      </c>
      <c r="AB200" s="2911" t="s">
        <v>100</v>
      </c>
      <c r="AC200" s="2899" t="s">
        <v>8</v>
      </c>
      <c r="AD200" s="2899" t="s">
        <v>9</v>
      </c>
      <c r="AE200" s="2900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2901" t="s">
        <v>222</v>
      </c>
      <c r="H201" s="2902"/>
      <c r="I201" s="2901" t="s">
        <v>17</v>
      </c>
      <c r="J201" s="2902"/>
      <c r="K201" s="2903" t="s">
        <v>234</v>
      </c>
      <c r="L201" s="2902"/>
      <c r="M201" s="2901" t="s">
        <v>57</v>
      </c>
      <c r="N201" s="2902"/>
      <c r="O201" s="2903" t="s">
        <v>235</v>
      </c>
      <c r="P201" s="2902"/>
      <c r="Q201" s="2903" t="s">
        <v>58</v>
      </c>
      <c r="R201" s="2902"/>
      <c r="S201" s="2904" t="s">
        <v>21</v>
      </c>
      <c r="T201" s="2905"/>
      <c r="U201" s="2904" t="s">
        <v>22</v>
      </c>
      <c r="V201" s="2912"/>
      <c r="W201" s="2397"/>
      <c r="X201" s="2560"/>
      <c r="Y201" s="2908" t="s">
        <v>236</v>
      </c>
      <c r="Z201" s="2913" t="s">
        <v>237</v>
      </c>
      <c r="AA201" s="2357"/>
      <c r="AB201" s="2405"/>
      <c r="AC201" s="2899"/>
      <c r="AD201" s="2899"/>
      <c r="AE201" s="2900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796" t="s">
        <v>23</v>
      </c>
      <c r="E202" s="1797" t="s">
        <v>24</v>
      </c>
      <c r="F202" s="1074" t="s">
        <v>25</v>
      </c>
      <c r="G202" s="1727" t="s">
        <v>24</v>
      </c>
      <c r="H202" s="1755" t="s">
        <v>25</v>
      </c>
      <c r="I202" s="1816" t="s">
        <v>24</v>
      </c>
      <c r="J202" s="1755" t="s">
        <v>25</v>
      </c>
      <c r="K202" s="1816" t="s">
        <v>24</v>
      </c>
      <c r="L202" s="1755" t="s">
        <v>25</v>
      </c>
      <c r="M202" s="1816" t="s">
        <v>24</v>
      </c>
      <c r="N202" s="1755" t="s">
        <v>25</v>
      </c>
      <c r="O202" s="1816" t="s">
        <v>24</v>
      </c>
      <c r="P202" s="1755" t="s">
        <v>25</v>
      </c>
      <c r="Q202" s="1816" t="s">
        <v>24</v>
      </c>
      <c r="R202" s="1755" t="s">
        <v>25</v>
      </c>
      <c r="S202" s="1819" t="s">
        <v>24</v>
      </c>
      <c r="T202" s="1765" t="s">
        <v>25</v>
      </c>
      <c r="U202" s="1819" t="s">
        <v>24</v>
      </c>
      <c r="V202" s="1814" t="s">
        <v>25</v>
      </c>
      <c r="W202" s="2840"/>
      <c r="X202" s="2842"/>
      <c r="Y202" s="2842"/>
      <c r="Z202" s="2849"/>
      <c r="AA202" s="2705"/>
      <c r="AB202" s="2846"/>
      <c r="AC202" s="2899"/>
      <c r="AD202" s="2899"/>
      <c r="AE202" s="2900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897" t="s">
        <v>239</v>
      </c>
      <c r="C203" s="2898"/>
      <c r="D203" s="428">
        <f t="shared" ref="D203:D245" si="121">SUM(E203+F203)</f>
        <v>29</v>
      </c>
      <c r="E203" s="429">
        <f t="shared" ref="E203:E219" si="122">SUM(G203+I203+K203+M203+O203+Q203+S203+U203)</f>
        <v>10</v>
      </c>
      <c r="F203" s="1421">
        <f t="shared" ref="F203:F219" si="123">SUM(H203+J203+L203+N203+P203+R203+T203+V203)</f>
        <v>19</v>
      </c>
      <c r="G203" s="431">
        <v>1</v>
      </c>
      <c r="H203" s="432">
        <v>0</v>
      </c>
      <c r="I203" s="1357">
        <v>0</v>
      </c>
      <c r="J203" s="432">
        <v>0</v>
      </c>
      <c r="K203" s="1357">
        <v>0</v>
      </c>
      <c r="L203" s="432">
        <v>0</v>
      </c>
      <c r="M203" s="1357">
        <v>0</v>
      </c>
      <c r="N203" s="432">
        <v>1</v>
      </c>
      <c r="O203" s="1357">
        <v>3</v>
      </c>
      <c r="P203" s="432">
        <v>1</v>
      </c>
      <c r="Q203" s="1357">
        <v>1</v>
      </c>
      <c r="R203" s="432">
        <v>7</v>
      </c>
      <c r="S203" s="1357">
        <v>3</v>
      </c>
      <c r="T203" s="432">
        <v>9</v>
      </c>
      <c r="U203" s="1357">
        <v>2</v>
      </c>
      <c r="V203" s="1358">
        <v>1</v>
      </c>
      <c r="W203" s="433">
        <v>0</v>
      </c>
      <c r="X203" s="434">
        <v>0</v>
      </c>
      <c r="Y203" s="434">
        <v>0</v>
      </c>
      <c r="Z203" s="1798"/>
      <c r="AA203" s="434">
        <v>0</v>
      </c>
      <c r="AB203" s="434">
        <v>0</v>
      </c>
      <c r="AC203" s="434">
        <v>0</v>
      </c>
      <c r="AD203" s="434">
        <v>0</v>
      </c>
      <c r="AE203" s="1529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46</v>
      </c>
      <c r="E204" s="436">
        <f t="shared" si="122"/>
        <v>33</v>
      </c>
      <c r="F204" s="437">
        <f t="shared" si="123"/>
        <v>13</v>
      </c>
      <c r="G204" s="438">
        <v>1</v>
      </c>
      <c r="H204" s="439">
        <v>0</v>
      </c>
      <c r="I204" s="440">
        <v>1</v>
      </c>
      <c r="J204" s="439">
        <v>0</v>
      </c>
      <c r="K204" s="440">
        <v>1</v>
      </c>
      <c r="L204" s="439">
        <v>0</v>
      </c>
      <c r="M204" s="440">
        <v>2</v>
      </c>
      <c r="N204" s="439">
        <v>0</v>
      </c>
      <c r="O204" s="440">
        <v>2</v>
      </c>
      <c r="P204" s="439">
        <v>1</v>
      </c>
      <c r="Q204" s="440">
        <v>4</v>
      </c>
      <c r="R204" s="439">
        <v>2</v>
      </c>
      <c r="S204" s="440">
        <v>11</v>
      </c>
      <c r="T204" s="439">
        <v>5</v>
      </c>
      <c r="U204" s="440">
        <v>11</v>
      </c>
      <c r="V204" s="441">
        <v>5</v>
      </c>
      <c r="W204" s="442">
        <v>11</v>
      </c>
      <c r="X204" s="443">
        <v>5</v>
      </c>
      <c r="Y204" s="443">
        <v>9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>
        <v>0</v>
      </c>
      <c r="X205" s="453"/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>
        <v>0</v>
      </c>
      <c r="X206" s="462"/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>
        <v>0</v>
      </c>
      <c r="X207" s="462"/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>
        <v>0</v>
      </c>
      <c r="X208" s="469"/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82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/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893" t="s">
        <v>247</v>
      </c>
      <c r="B210" s="2361" t="s">
        <v>242</v>
      </c>
      <c r="C210" s="2361"/>
      <c r="D210" s="475">
        <f t="shared" si="121"/>
        <v>10</v>
      </c>
      <c r="E210" s="476">
        <f>SUM(G210+I210+K210+M210+O210+Q210+S210+U210)</f>
        <v>8</v>
      </c>
      <c r="F210" s="1361">
        <f t="shared" si="123"/>
        <v>2</v>
      </c>
      <c r="G210" s="431"/>
      <c r="H210" s="432"/>
      <c r="I210" s="1357"/>
      <c r="J210" s="432"/>
      <c r="K210" s="1357"/>
      <c r="L210" s="432"/>
      <c r="M210" s="1357">
        <v>1</v>
      </c>
      <c r="N210" s="432"/>
      <c r="O210" s="1357"/>
      <c r="P210" s="432">
        <v>1</v>
      </c>
      <c r="Q210" s="1357">
        <v>2</v>
      </c>
      <c r="R210" s="432">
        <v>1</v>
      </c>
      <c r="S210" s="1357">
        <v>5</v>
      </c>
      <c r="T210" s="432"/>
      <c r="U210" s="1357"/>
      <c r="V210" s="1358"/>
      <c r="W210" s="433">
        <v>0</v>
      </c>
      <c r="X210" s="434"/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36</v>
      </c>
      <c r="E211" s="455">
        <f t="shared" si="122"/>
        <v>30</v>
      </c>
      <c r="F211" s="456">
        <f t="shared" si="123"/>
        <v>6</v>
      </c>
      <c r="G211" s="457"/>
      <c r="H211" s="458"/>
      <c r="I211" s="459"/>
      <c r="J211" s="458"/>
      <c r="K211" s="459"/>
      <c r="L211" s="458"/>
      <c r="M211" s="459">
        <v>5</v>
      </c>
      <c r="N211" s="458"/>
      <c r="O211" s="459">
        <v>2</v>
      </c>
      <c r="P211" s="458"/>
      <c r="Q211" s="459">
        <v>8</v>
      </c>
      <c r="R211" s="458">
        <v>3</v>
      </c>
      <c r="S211" s="459">
        <v>15</v>
      </c>
      <c r="T211" s="458">
        <v>3</v>
      </c>
      <c r="U211" s="459"/>
      <c r="V211" s="460"/>
      <c r="W211" s="461">
        <v>0</v>
      </c>
      <c r="X211" s="462"/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9</v>
      </c>
      <c r="E212" s="455">
        <f t="shared" si="122"/>
        <v>7</v>
      </c>
      <c r="F212" s="456">
        <f t="shared" si="123"/>
        <v>2</v>
      </c>
      <c r="G212" s="457"/>
      <c r="H212" s="458"/>
      <c r="I212" s="459"/>
      <c r="J212" s="458"/>
      <c r="K212" s="459"/>
      <c r="L212" s="458"/>
      <c r="M212" s="459">
        <v>1</v>
      </c>
      <c r="N212" s="458"/>
      <c r="O212" s="459"/>
      <c r="P212" s="458">
        <v>1</v>
      </c>
      <c r="Q212" s="459">
        <v>2</v>
      </c>
      <c r="R212" s="458">
        <v>1</v>
      </c>
      <c r="S212" s="459">
        <v>4</v>
      </c>
      <c r="T212" s="458"/>
      <c r="U212" s="459"/>
      <c r="V212" s="460"/>
      <c r="W212" s="461">
        <v>0</v>
      </c>
      <c r="X212" s="462"/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7</v>
      </c>
      <c r="E213" s="455">
        <f t="shared" si="122"/>
        <v>6</v>
      </c>
      <c r="F213" s="456">
        <f t="shared" si="123"/>
        <v>1</v>
      </c>
      <c r="G213" s="464"/>
      <c r="H213" s="465"/>
      <c r="I213" s="466"/>
      <c r="J213" s="465"/>
      <c r="K213" s="466"/>
      <c r="L213" s="465"/>
      <c r="M213" s="466"/>
      <c r="N213" s="465"/>
      <c r="O213" s="466"/>
      <c r="P213" s="465"/>
      <c r="Q213" s="466">
        <v>1</v>
      </c>
      <c r="R213" s="465"/>
      <c r="S213" s="466">
        <v>5</v>
      </c>
      <c r="T213" s="465">
        <v>1</v>
      </c>
      <c r="U213" s="466"/>
      <c r="V213" s="467"/>
      <c r="W213" s="461">
        <v>0</v>
      </c>
      <c r="X213" s="462"/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82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805">
        <v>0</v>
      </c>
      <c r="X214" s="1832"/>
      <c r="Y214" s="1833"/>
      <c r="Z214" s="1833"/>
      <c r="AA214" s="1184">
        <v>0</v>
      </c>
      <c r="AB214" s="1832">
        <v>0</v>
      </c>
      <c r="AC214" s="1832">
        <v>0</v>
      </c>
      <c r="AD214" s="1832">
        <v>0</v>
      </c>
      <c r="AE214" s="1834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893" t="s">
        <v>80</v>
      </c>
      <c r="B215" s="2361" t="s">
        <v>242</v>
      </c>
      <c r="C215" s="2361"/>
      <c r="D215" s="475">
        <f t="shared" si="121"/>
        <v>3</v>
      </c>
      <c r="E215" s="476">
        <f t="shared" si="122"/>
        <v>1</v>
      </c>
      <c r="F215" s="1361">
        <f t="shared" si="123"/>
        <v>2</v>
      </c>
      <c r="G215" s="431"/>
      <c r="H215" s="432"/>
      <c r="I215" s="1357"/>
      <c r="J215" s="432"/>
      <c r="K215" s="1357"/>
      <c r="L215" s="432"/>
      <c r="M215" s="1357"/>
      <c r="N215" s="432"/>
      <c r="O215" s="1357"/>
      <c r="P215" s="432"/>
      <c r="Q215" s="1357"/>
      <c r="R215" s="432"/>
      <c r="S215" s="1357">
        <v>1</v>
      </c>
      <c r="T215" s="432">
        <v>2</v>
      </c>
      <c r="U215" s="1357"/>
      <c r="V215" s="1358"/>
      <c r="W215" s="433">
        <v>0</v>
      </c>
      <c r="X215" s="434"/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1</v>
      </c>
      <c r="E216" s="455">
        <f t="shared" si="122"/>
        <v>1</v>
      </c>
      <c r="F216" s="456">
        <f t="shared" si="123"/>
        <v>0</v>
      </c>
      <c r="G216" s="457"/>
      <c r="H216" s="458"/>
      <c r="I216" s="459"/>
      <c r="J216" s="458"/>
      <c r="K216" s="459"/>
      <c r="L216" s="458"/>
      <c r="M216" s="459"/>
      <c r="N216" s="458"/>
      <c r="O216" s="459"/>
      <c r="P216" s="458"/>
      <c r="Q216" s="459"/>
      <c r="R216" s="458"/>
      <c r="S216" s="459">
        <v>1</v>
      </c>
      <c r="T216" s="458"/>
      <c r="U216" s="459"/>
      <c r="V216" s="460"/>
      <c r="W216" s="461">
        <v>0</v>
      </c>
      <c r="X216" s="462"/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3</v>
      </c>
      <c r="E217" s="455">
        <f t="shared" si="122"/>
        <v>1</v>
      </c>
      <c r="F217" s="456">
        <f t="shared" si="123"/>
        <v>2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/>
      <c r="R217" s="458"/>
      <c r="S217" s="459">
        <v>1</v>
      </c>
      <c r="T217" s="458">
        <v>2</v>
      </c>
      <c r="U217" s="459"/>
      <c r="V217" s="460"/>
      <c r="W217" s="461">
        <v>0</v>
      </c>
      <c r="X217" s="462"/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0</v>
      </c>
      <c r="E218" s="455">
        <f>SUM(G218+I218+K218+M218+O218+Q218+S218+U218)</f>
        <v>0</v>
      </c>
      <c r="F218" s="456">
        <f t="shared" si="123"/>
        <v>0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/>
      <c r="R218" s="465"/>
      <c r="S218" s="466"/>
      <c r="T218" s="465"/>
      <c r="U218" s="466"/>
      <c r="V218" s="467"/>
      <c r="W218" s="461">
        <v>0</v>
      </c>
      <c r="X218" s="462"/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828"/>
      <c r="B219" s="2827" t="s">
        <v>246</v>
      </c>
      <c r="C219" s="2827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805">
        <v>0</v>
      </c>
      <c r="X219" s="1832"/>
      <c r="Y219" s="1833"/>
      <c r="Z219" s="1833"/>
      <c r="AA219" s="1184">
        <v>0</v>
      </c>
      <c r="AB219" s="1832">
        <v>0</v>
      </c>
      <c r="AC219" s="1832">
        <v>0</v>
      </c>
      <c r="AD219" s="1832">
        <v>0</v>
      </c>
      <c r="AE219" s="1834"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893" t="s">
        <v>248</v>
      </c>
      <c r="B220" s="2361" t="s">
        <v>242</v>
      </c>
      <c r="C220" s="2361"/>
      <c r="D220" s="475">
        <f>SUM(E220+F220)</f>
        <v>1</v>
      </c>
      <c r="E220" s="476">
        <f>+G220+I220+K220+M220+O220+Q220+S220+U220</f>
        <v>1</v>
      </c>
      <c r="F220" s="1361">
        <f>+H220+J220+L220+N220+P220+R220+T220+V220</f>
        <v>0</v>
      </c>
      <c r="G220" s="431">
        <v>1</v>
      </c>
      <c r="H220" s="432"/>
      <c r="I220" s="1357"/>
      <c r="J220" s="432"/>
      <c r="K220" s="1357"/>
      <c r="L220" s="432"/>
      <c r="M220" s="1357"/>
      <c r="N220" s="432"/>
      <c r="O220" s="1357"/>
      <c r="P220" s="432"/>
      <c r="Q220" s="1357"/>
      <c r="R220" s="432"/>
      <c r="S220" s="1357"/>
      <c r="T220" s="432"/>
      <c r="U220" s="1357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3</v>
      </c>
      <c r="E221" s="455">
        <f>+G221+I221+K221+M221+O221+Q221+S221+U221</f>
        <v>3</v>
      </c>
      <c r="F221" s="456">
        <f t="shared" ref="F221:F224" si="138">+H221+J221+L221+N221+P221+R221+T221+V221</f>
        <v>0</v>
      </c>
      <c r="G221" s="457">
        <v>3</v>
      </c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1</v>
      </c>
      <c r="E222" s="455">
        <f t="shared" ref="E222:E224" si="139">+G222+I222+K222+M222+O222+Q222+S222+U222</f>
        <v>1</v>
      </c>
      <c r="F222" s="456">
        <f>+H222+J222+L222+N222+P222+R222+T222+V222</f>
        <v>0</v>
      </c>
      <c r="G222" s="457">
        <v>1</v>
      </c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1</v>
      </c>
      <c r="E223" s="455">
        <f t="shared" si="139"/>
        <v>1</v>
      </c>
      <c r="F223" s="456">
        <f t="shared" si="138"/>
        <v>0</v>
      </c>
      <c r="G223" s="464">
        <v>1</v>
      </c>
      <c r="H223" s="465"/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828"/>
      <c r="B224" s="2827" t="s">
        <v>246</v>
      </c>
      <c r="C224" s="2827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/>
      <c r="X224" s="1833"/>
      <c r="Y224" s="1833"/>
      <c r="Z224" s="1833"/>
      <c r="AA224" s="1184">
        <v>0</v>
      </c>
      <c r="AB224" s="1832">
        <v>0</v>
      </c>
      <c r="AC224" s="1832">
        <v>0</v>
      </c>
      <c r="AD224" s="1832">
        <v>0</v>
      </c>
      <c r="AE224" s="1834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893" t="s">
        <v>249</v>
      </c>
      <c r="B225" s="2361" t="s">
        <v>242</v>
      </c>
      <c r="C225" s="2361"/>
      <c r="D225" s="445">
        <f t="shared" si="121"/>
        <v>2</v>
      </c>
      <c r="E225" s="446">
        <f t="shared" ref="E225:F279" si="140">SUM(G225+I225+K225+M225+O225+Q225+S225+U225)</f>
        <v>1</v>
      </c>
      <c r="F225" s="447">
        <f t="shared" si="140"/>
        <v>1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/>
      <c r="Q225" s="450"/>
      <c r="R225" s="449"/>
      <c r="S225" s="450">
        <v>1</v>
      </c>
      <c r="T225" s="449">
        <v>1</v>
      </c>
      <c r="U225" s="450"/>
      <c r="V225" s="451"/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3</v>
      </c>
      <c r="E226" s="455">
        <f t="shared" si="140"/>
        <v>1</v>
      </c>
      <c r="F226" s="456">
        <f t="shared" si="140"/>
        <v>2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>
        <v>1</v>
      </c>
      <c r="T226" s="458">
        <v>2</v>
      </c>
      <c r="U226" s="459"/>
      <c r="V226" s="460"/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0</v>
      </c>
      <c r="E227" s="455">
        <f t="shared" si="140"/>
        <v>0</v>
      </c>
      <c r="F227" s="456">
        <f t="shared" si="140"/>
        <v>0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/>
      <c r="S227" s="459"/>
      <c r="T227" s="458"/>
      <c r="U227" s="459"/>
      <c r="V227" s="460"/>
      <c r="W227" s="461"/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0</v>
      </c>
      <c r="E228" s="455">
        <f t="shared" si="140"/>
        <v>0</v>
      </c>
      <c r="F228" s="456">
        <f t="shared" si="140"/>
        <v>0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/>
      <c r="S228" s="466"/>
      <c r="T228" s="465"/>
      <c r="U228" s="466"/>
      <c r="V228" s="467"/>
      <c r="W228" s="468"/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82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/>
      <c r="X229" s="443"/>
      <c r="Y229" s="1833"/>
      <c r="Z229" s="1833"/>
      <c r="AA229" s="1184">
        <v>0</v>
      </c>
      <c r="AB229" s="1832">
        <v>0</v>
      </c>
      <c r="AC229" s="1832">
        <v>0</v>
      </c>
      <c r="AD229" s="1832">
        <v>0</v>
      </c>
      <c r="AE229" s="1834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893" t="s">
        <v>250</v>
      </c>
      <c r="B230" s="2361" t="s">
        <v>242</v>
      </c>
      <c r="C230" s="2361"/>
      <c r="D230" s="475">
        <f t="shared" si="121"/>
        <v>1</v>
      </c>
      <c r="E230" s="476">
        <f t="shared" si="140"/>
        <v>1</v>
      </c>
      <c r="F230" s="1361">
        <f t="shared" si="140"/>
        <v>0</v>
      </c>
      <c r="G230" s="431">
        <v>0</v>
      </c>
      <c r="H230" s="432">
        <v>0</v>
      </c>
      <c r="I230" s="1357">
        <v>0</v>
      </c>
      <c r="J230" s="432">
        <v>0</v>
      </c>
      <c r="K230" s="1357">
        <v>0</v>
      </c>
      <c r="L230" s="432">
        <v>0</v>
      </c>
      <c r="M230" s="1357">
        <v>1</v>
      </c>
      <c r="N230" s="432">
        <v>0</v>
      </c>
      <c r="O230" s="1357">
        <v>0</v>
      </c>
      <c r="P230" s="432">
        <v>0</v>
      </c>
      <c r="Q230" s="1357">
        <v>0</v>
      </c>
      <c r="R230" s="432">
        <v>0</v>
      </c>
      <c r="S230" s="1357">
        <v>0</v>
      </c>
      <c r="T230" s="432">
        <v>0</v>
      </c>
      <c r="U230" s="1357">
        <v>0</v>
      </c>
      <c r="V230" s="1358">
        <v>0</v>
      </c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12</v>
      </c>
      <c r="E231" s="455">
        <f t="shared" si="140"/>
        <v>3</v>
      </c>
      <c r="F231" s="456">
        <f t="shared" si="140"/>
        <v>9</v>
      </c>
      <c r="G231" s="457">
        <v>0</v>
      </c>
      <c r="H231" s="458">
        <v>0</v>
      </c>
      <c r="I231" s="459">
        <v>0</v>
      </c>
      <c r="J231" s="458">
        <v>0</v>
      </c>
      <c r="K231" s="459">
        <v>0</v>
      </c>
      <c r="L231" s="458">
        <v>0</v>
      </c>
      <c r="M231" s="459">
        <v>0</v>
      </c>
      <c r="N231" s="458">
        <v>2</v>
      </c>
      <c r="O231" s="459">
        <v>2</v>
      </c>
      <c r="P231" s="458">
        <v>2</v>
      </c>
      <c r="Q231" s="459">
        <v>0</v>
      </c>
      <c r="R231" s="458">
        <v>3</v>
      </c>
      <c r="S231" s="459">
        <v>1</v>
      </c>
      <c r="T231" s="458">
        <v>2</v>
      </c>
      <c r="U231" s="459">
        <v>0</v>
      </c>
      <c r="V231" s="460">
        <v>0</v>
      </c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1</v>
      </c>
      <c r="E232" s="455">
        <f t="shared" si="140"/>
        <v>1</v>
      </c>
      <c r="F232" s="456">
        <f t="shared" si="140"/>
        <v>0</v>
      </c>
      <c r="G232" s="457">
        <v>0</v>
      </c>
      <c r="H232" s="458">
        <v>0</v>
      </c>
      <c r="I232" s="459">
        <v>0</v>
      </c>
      <c r="J232" s="458">
        <v>0</v>
      </c>
      <c r="K232" s="459">
        <v>0</v>
      </c>
      <c r="L232" s="458">
        <v>0</v>
      </c>
      <c r="M232" s="459">
        <v>1</v>
      </c>
      <c r="N232" s="458">
        <v>0</v>
      </c>
      <c r="O232" s="459">
        <v>0</v>
      </c>
      <c r="P232" s="458">
        <v>0</v>
      </c>
      <c r="Q232" s="459">
        <v>0</v>
      </c>
      <c r="R232" s="458">
        <v>0</v>
      </c>
      <c r="S232" s="459">
        <v>0</v>
      </c>
      <c r="T232" s="458">
        <v>0</v>
      </c>
      <c r="U232" s="459">
        <v>0</v>
      </c>
      <c r="V232" s="460">
        <v>0</v>
      </c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0</v>
      </c>
      <c r="E233" s="455">
        <f t="shared" si="140"/>
        <v>0</v>
      </c>
      <c r="F233" s="456">
        <f t="shared" si="140"/>
        <v>0</v>
      </c>
      <c r="G233" s="464">
        <v>0</v>
      </c>
      <c r="H233" s="465">
        <v>0</v>
      </c>
      <c r="I233" s="466">
        <v>0</v>
      </c>
      <c r="J233" s="465">
        <v>0</v>
      </c>
      <c r="K233" s="466">
        <v>0</v>
      </c>
      <c r="L233" s="465">
        <v>0</v>
      </c>
      <c r="M233" s="466">
        <v>0</v>
      </c>
      <c r="N233" s="465">
        <v>0</v>
      </c>
      <c r="O233" s="466">
        <v>0</v>
      </c>
      <c r="P233" s="465">
        <v>0</v>
      </c>
      <c r="Q233" s="466">
        <v>0</v>
      </c>
      <c r="R233" s="465">
        <v>0</v>
      </c>
      <c r="S233" s="466">
        <v>0</v>
      </c>
      <c r="T233" s="465">
        <v>0</v>
      </c>
      <c r="U233" s="466">
        <v>0</v>
      </c>
      <c r="V233" s="467">
        <v>0</v>
      </c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828"/>
      <c r="B234" s="2827" t="s">
        <v>246</v>
      </c>
      <c r="C234" s="2827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835"/>
      <c r="X234" s="1833"/>
      <c r="Y234" s="1833"/>
      <c r="Z234" s="1833"/>
      <c r="AA234" s="1184">
        <v>0</v>
      </c>
      <c r="AB234" s="1832">
        <v>0</v>
      </c>
      <c r="AC234" s="1832">
        <v>0</v>
      </c>
      <c r="AD234" s="1832">
        <v>0</v>
      </c>
      <c r="AE234" s="1834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896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361">
        <f t="shared" si="140"/>
        <v>0</v>
      </c>
      <c r="G235" s="431">
        <v>0</v>
      </c>
      <c r="H235" s="432">
        <v>0</v>
      </c>
      <c r="I235" s="1357">
        <v>0</v>
      </c>
      <c r="J235" s="432">
        <v>0</v>
      </c>
      <c r="K235" s="1357">
        <v>0</v>
      </c>
      <c r="L235" s="432">
        <v>0</v>
      </c>
      <c r="M235" s="1357">
        <v>0</v>
      </c>
      <c r="N235" s="432">
        <v>0</v>
      </c>
      <c r="O235" s="1357">
        <v>0</v>
      </c>
      <c r="P235" s="432">
        <v>0</v>
      </c>
      <c r="Q235" s="1357">
        <v>0</v>
      </c>
      <c r="R235" s="432">
        <v>0</v>
      </c>
      <c r="S235" s="1357">
        <v>0</v>
      </c>
      <c r="T235" s="432">
        <v>0</v>
      </c>
      <c r="U235" s="1357">
        <v>0</v>
      </c>
      <c r="V235" s="1358">
        <v>0</v>
      </c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1</v>
      </c>
      <c r="E236" s="455">
        <f t="shared" si="140"/>
        <v>0</v>
      </c>
      <c r="F236" s="456">
        <f t="shared" si="140"/>
        <v>1</v>
      </c>
      <c r="G236" s="457">
        <v>0</v>
      </c>
      <c r="H236" s="458">
        <v>0</v>
      </c>
      <c r="I236" s="459">
        <v>0</v>
      </c>
      <c r="J236" s="458">
        <v>0</v>
      </c>
      <c r="K236" s="459">
        <v>0</v>
      </c>
      <c r="L236" s="458">
        <v>0</v>
      </c>
      <c r="M236" s="459">
        <v>0</v>
      </c>
      <c r="N236" s="458">
        <v>0</v>
      </c>
      <c r="O236" s="459">
        <v>0</v>
      </c>
      <c r="P236" s="458">
        <v>0</v>
      </c>
      <c r="Q236" s="459">
        <v>0</v>
      </c>
      <c r="R236" s="458">
        <v>1</v>
      </c>
      <c r="S236" s="459">
        <v>0</v>
      </c>
      <c r="T236" s="458">
        <v>0</v>
      </c>
      <c r="U236" s="459">
        <v>0</v>
      </c>
      <c r="V236" s="460">
        <v>0</v>
      </c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>
        <v>0</v>
      </c>
      <c r="H237" s="458">
        <v>0</v>
      </c>
      <c r="I237" s="459">
        <v>0</v>
      </c>
      <c r="J237" s="458">
        <v>0</v>
      </c>
      <c r="K237" s="459">
        <v>0</v>
      </c>
      <c r="L237" s="458">
        <v>0</v>
      </c>
      <c r="M237" s="459">
        <v>0</v>
      </c>
      <c r="N237" s="458">
        <v>0</v>
      </c>
      <c r="O237" s="459">
        <v>0</v>
      </c>
      <c r="P237" s="458">
        <v>0</v>
      </c>
      <c r="Q237" s="459">
        <v>0</v>
      </c>
      <c r="R237" s="458">
        <v>0</v>
      </c>
      <c r="S237" s="459">
        <v>0</v>
      </c>
      <c r="T237" s="458">
        <v>0</v>
      </c>
      <c r="U237" s="459">
        <v>0</v>
      </c>
      <c r="V237" s="460">
        <v>0</v>
      </c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>
        <v>0</v>
      </c>
      <c r="H238" s="458">
        <v>0</v>
      </c>
      <c r="I238" s="459">
        <v>0</v>
      </c>
      <c r="J238" s="458">
        <v>0</v>
      </c>
      <c r="K238" s="459">
        <v>0</v>
      </c>
      <c r="L238" s="458">
        <v>0</v>
      </c>
      <c r="M238" s="459">
        <v>0</v>
      </c>
      <c r="N238" s="458">
        <v>0</v>
      </c>
      <c r="O238" s="459">
        <v>0</v>
      </c>
      <c r="P238" s="458">
        <v>0</v>
      </c>
      <c r="Q238" s="459">
        <v>0</v>
      </c>
      <c r="R238" s="458">
        <v>0</v>
      </c>
      <c r="S238" s="459">
        <v>0</v>
      </c>
      <c r="T238" s="458">
        <v>0</v>
      </c>
      <c r="U238" s="459">
        <v>0</v>
      </c>
      <c r="V238" s="460">
        <v>0</v>
      </c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826"/>
      <c r="B239" s="2827" t="s">
        <v>246</v>
      </c>
      <c r="C239" s="2827"/>
      <c r="D239" s="1799">
        <f t="shared" si="121"/>
        <v>0</v>
      </c>
      <c r="E239" s="1836">
        <f>SUM(G239+I239+K239+M239+O239+Q239+S239+U239)</f>
        <v>0</v>
      </c>
      <c r="F239" s="1189">
        <f t="shared" si="140"/>
        <v>0</v>
      </c>
      <c r="G239" s="1837"/>
      <c r="H239" s="1834"/>
      <c r="I239" s="1184"/>
      <c r="J239" s="1834"/>
      <c r="K239" s="1184"/>
      <c r="L239" s="1834"/>
      <c r="M239" s="1184"/>
      <c r="N239" s="1834"/>
      <c r="O239" s="1184"/>
      <c r="P239" s="1834"/>
      <c r="Q239" s="1184"/>
      <c r="R239" s="1834"/>
      <c r="S239" s="1184"/>
      <c r="T239" s="1834"/>
      <c r="U239" s="1184"/>
      <c r="V239" s="1191"/>
      <c r="W239" s="1835"/>
      <c r="X239" s="1833"/>
      <c r="Y239" s="1833"/>
      <c r="Z239" s="1833"/>
      <c r="AA239" s="1184">
        <v>0</v>
      </c>
      <c r="AB239" s="1832">
        <v>0</v>
      </c>
      <c r="AC239" s="1832">
        <v>0</v>
      </c>
      <c r="AD239" s="1832">
        <v>0</v>
      </c>
      <c r="AE239" s="1834"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893" t="s">
        <v>87</v>
      </c>
      <c r="B240" s="2361" t="s">
        <v>242</v>
      </c>
      <c r="C240" s="2361"/>
      <c r="D240" s="445">
        <f t="shared" si="121"/>
        <v>0</v>
      </c>
      <c r="E240" s="446">
        <f>SUM(G240+I240+K240+M240+O240+Q240+S240+U240)</f>
        <v>0</v>
      </c>
      <c r="F240" s="447">
        <f t="shared" si="140"/>
        <v>0</v>
      </c>
      <c r="G240" s="448"/>
      <c r="H240" s="449"/>
      <c r="I240" s="450"/>
      <c r="J240" s="449"/>
      <c r="K240" s="450"/>
      <c r="L240" s="449"/>
      <c r="M240" s="450"/>
      <c r="N240" s="449"/>
      <c r="O240" s="450"/>
      <c r="P240" s="449"/>
      <c r="Q240" s="450"/>
      <c r="R240" s="449"/>
      <c r="S240" s="450"/>
      <c r="T240" s="449"/>
      <c r="U240" s="450"/>
      <c r="V240" s="451"/>
      <c r="W240" s="452"/>
      <c r="X240" s="453"/>
      <c r="Y240" s="453"/>
      <c r="Z240" s="453"/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5</v>
      </c>
      <c r="E241" s="455">
        <f t="shared" si="140"/>
        <v>0</v>
      </c>
      <c r="F241" s="456">
        <f t="shared" si="140"/>
        <v>5</v>
      </c>
      <c r="G241" s="457"/>
      <c r="H241" s="458"/>
      <c r="I241" s="459"/>
      <c r="J241" s="458"/>
      <c r="K241" s="459"/>
      <c r="L241" s="458"/>
      <c r="M241" s="459"/>
      <c r="N241" s="458"/>
      <c r="O241" s="459"/>
      <c r="P241" s="458"/>
      <c r="Q241" s="459"/>
      <c r="R241" s="458"/>
      <c r="S241" s="459"/>
      <c r="T241" s="458">
        <v>2</v>
      </c>
      <c r="U241" s="459"/>
      <c r="V241" s="460">
        <v>3</v>
      </c>
      <c r="W241" s="461">
        <v>0</v>
      </c>
      <c r="X241" s="462"/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0</v>
      </c>
      <c r="E242" s="455">
        <f t="shared" si="140"/>
        <v>0</v>
      </c>
      <c r="F242" s="456">
        <f t="shared" si="140"/>
        <v>0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/>
      <c r="Q242" s="459"/>
      <c r="R242" s="458"/>
      <c r="S242" s="459"/>
      <c r="T242" s="458"/>
      <c r="U242" s="459"/>
      <c r="V242" s="460"/>
      <c r="W242" s="461"/>
      <c r="X242" s="462"/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2</v>
      </c>
      <c r="E243" s="455">
        <f t="shared" si="140"/>
        <v>0</v>
      </c>
      <c r="F243" s="456">
        <f t="shared" si="140"/>
        <v>2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/>
      <c r="R243" s="465"/>
      <c r="S243" s="466"/>
      <c r="T243" s="465"/>
      <c r="U243" s="466"/>
      <c r="V243" s="467">
        <v>2</v>
      </c>
      <c r="W243" s="468">
        <v>0</v>
      </c>
      <c r="X243" s="469"/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82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/>
      <c r="X244" s="443"/>
      <c r="Y244" s="474"/>
      <c r="Z244" s="474"/>
      <c r="AA244" s="1184">
        <v>0</v>
      </c>
      <c r="AB244" s="1832">
        <v>0</v>
      </c>
      <c r="AC244" s="1832">
        <v>0</v>
      </c>
      <c r="AD244" s="1832">
        <v>0</v>
      </c>
      <c r="AE244" s="1834"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893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361">
        <f t="shared" si="140"/>
        <v>0</v>
      </c>
      <c r="G245" s="493"/>
      <c r="H245" s="494"/>
      <c r="I245" s="1362"/>
      <c r="J245" s="494"/>
      <c r="K245" s="1362"/>
      <c r="L245" s="494"/>
      <c r="M245" s="496"/>
      <c r="N245" s="497"/>
      <c r="O245" s="496"/>
      <c r="P245" s="497"/>
      <c r="Q245" s="1357"/>
      <c r="R245" s="432"/>
      <c r="S245" s="1357"/>
      <c r="T245" s="432"/>
      <c r="U245" s="1357"/>
      <c r="V245" s="1358"/>
      <c r="W245" s="433"/>
      <c r="X245" s="434"/>
      <c r="Y245" s="434"/>
      <c r="Z245" s="453"/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674">
        <f t="shared" si="140"/>
        <v>0</v>
      </c>
      <c r="F246" s="1675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674">
        <f t="shared" si="140"/>
        <v>0</v>
      </c>
      <c r="F247" s="1675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674">
        <f t="shared" si="140"/>
        <v>0</v>
      </c>
      <c r="F248" s="1675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828"/>
      <c r="B249" s="2827" t="s">
        <v>246</v>
      </c>
      <c r="C249" s="2827"/>
      <c r="D249" s="471">
        <f t="shared" si="145"/>
        <v>0</v>
      </c>
      <c r="E249" s="1676">
        <f t="shared" si="140"/>
        <v>0</v>
      </c>
      <c r="F249" s="1677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805"/>
      <c r="X249" s="1832"/>
      <c r="Y249" s="1833"/>
      <c r="Z249" s="1833"/>
      <c r="AA249" s="1184">
        <v>0</v>
      </c>
      <c r="AB249" s="1832">
        <v>0</v>
      </c>
      <c r="AC249" s="1832">
        <v>0</v>
      </c>
      <c r="AD249" s="1832">
        <v>0</v>
      </c>
      <c r="AE249" s="1834"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893" t="s">
        <v>253</v>
      </c>
      <c r="B250" s="2361" t="s">
        <v>242</v>
      </c>
      <c r="C250" s="2361"/>
      <c r="D250" s="445">
        <f t="shared" si="145"/>
        <v>0</v>
      </c>
      <c r="E250" s="1838">
        <f t="shared" si="140"/>
        <v>0</v>
      </c>
      <c r="F250" s="1839">
        <f t="shared" si="140"/>
        <v>0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/>
      <c r="U250" s="450"/>
      <c r="V250" s="451"/>
      <c r="W250" s="452"/>
      <c r="X250" s="453"/>
      <c r="Y250" s="453"/>
      <c r="Z250" s="453"/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3</v>
      </c>
      <c r="E251" s="1674">
        <f t="shared" si="140"/>
        <v>1</v>
      </c>
      <c r="F251" s="1675">
        <f t="shared" si="140"/>
        <v>2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/>
      <c r="T251" s="458">
        <v>1</v>
      </c>
      <c r="U251" s="459">
        <v>1</v>
      </c>
      <c r="V251" s="460">
        <v>1</v>
      </c>
      <c r="W251" s="461">
        <v>0</v>
      </c>
      <c r="X251" s="462"/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0</v>
      </c>
      <c r="E252" s="1674">
        <f t="shared" si="140"/>
        <v>0</v>
      </c>
      <c r="F252" s="1675">
        <f t="shared" si="140"/>
        <v>0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/>
      <c r="T252" s="458"/>
      <c r="U252" s="459"/>
      <c r="V252" s="460"/>
      <c r="W252" s="461"/>
      <c r="X252" s="462"/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3</v>
      </c>
      <c r="E253" s="1674">
        <f t="shared" si="140"/>
        <v>1</v>
      </c>
      <c r="F253" s="1675">
        <f t="shared" si="140"/>
        <v>2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>
        <v>1</v>
      </c>
      <c r="U253" s="466">
        <v>1</v>
      </c>
      <c r="V253" s="467">
        <v>1</v>
      </c>
      <c r="W253" s="461">
        <v>0</v>
      </c>
      <c r="X253" s="462">
        <v>0</v>
      </c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828"/>
      <c r="B254" s="2827" t="s">
        <v>246</v>
      </c>
      <c r="C254" s="2827"/>
      <c r="D254" s="471">
        <f t="shared" si="145"/>
        <v>0</v>
      </c>
      <c r="E254" s="1676">
        <f t="shared" si="140"/>
        <v>0</v>
      </c>
      <c r="F254" s="1677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805"/>
      <c r="X254" s="1379"/>
      <c r="Y254" s="1380"/>
      <c r="Z254" s="1380"/>
      <c r="AA254" s="1184">
        <v>0</v>
      </c>
      <c r="AB254" s="1379">
        <v>0</v>
      </c>
      <c r="AC254" s="1379">
        <v>0</v>
      </c>
      <c r="AD254" s="1379">
        <v>0</v>
      </c>
      <c r="AE254" s="1376">
        <v>0</v>
      </c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896" t="s">
        <v>254</v>
      </c>
      <c r="B255" s="2361" t="s">
        <v>242</v>
      </c>
      <c r="C255" s="2361"/>
      <c r="D255" s="445">
        <f t="shared" si="145"/>
        <v>0</v>
      </c>
      <c r="E255" s="1838">
        <f t="shared" si="140"/>
        <v>0</v>
      </c>
      <c r="F255" s="1839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>
        <v>0</v>
      </c>
      <c r="AB255" s="453">
        <v>0</v>
      </c>
      <c r="AC255" s="453">
        <v>0</v>
      </c>
      <c r="AD255" s="453">
        <v>0</v>
      </c>
      <c r="AE255" s="449">
        <v>0</v>
      </c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674">
        <f t="shared" si="140"/>
        <v>0</v>
      </c>
      <c r="F256" s="1675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>
        <v>0</v>
      </c>
      <c r="AB256" s="462">
        <v>0</v>
      </c>
      <c r="AC256" s="462">
        <v>0</v>
      </c>
      <c r="AD256" s="462">
        <v>0</v>
      </c>
      <c r="AE256" s="458">
        <v>0</v>
      </c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674">
        <f t="shared" si="140"/>
        <v>0</v>
      </c>
      <c r="F257" s="1675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>
        <v>0</v>
      </c>
      <c r="AB257" s="462">
        <v>0</v>
      </c>
      <c r="AC257" s="462">
        <v>0</v>
      </c>
      <c r="AD257" s="462">
        <v>0</v>
      </c>
      <c r="AE257" s="458">
        <v>0</v>
      </c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678">
        <f t="shared" si="140"/>
        <v>0</v>
      </c>
      <c r="F258" s="1679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>
        <v>0</v>
      </c>
      <c r="AB258" s="462">
        <v>0</v>
      </c>
      <c r="AC258" s="462">
        <v>0</v>
      </c>
      <c r="AD258" s="462">
        <v>0</v>
      </c>
      <c r="AE258" s="458">
        <v>0</v>
      </c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826"/>
      <c r="B259" s="2827" t="s">
        <v>246</v>
      </c>
      <c r="C259" s="2827"/>
      <c r="D259" s="1799">
        <f t="shared" si="145"/>
        <v>0</v>
      </c>
      <c r="E259" s="1836">
        <f t="shared" si="140"/>
        <v>0</v>
      </c>
      <c r="F259" s="1189">
        <f t="shared" si="140"/>
        <v>0</v>
      </c>
      <c r="G259" s="1801"/>
      <c r="H259" s="1840"/>
      <c r="I259" s="1202"/>
      <c r="J259" s="1840"/>
      <c r="K259" s="1202"/>
      <c r="L259" s="1840"/>
      <c r="M259" s="1202"/>
      <c r="N259" s="1840"/>
      <c r="O259" s="1202"/>
      <c r="P259" s="1840"/>
      <c r="Q259" s="1184"/>
      <c r="R259" s="1834"/>
      <c r="S259" s="1184"/>
      <c r="T259" s="1834"/>
      <c r="U259" s="1184"/>
      <c r="V259" s="1191"/>
      <c r="W259" s="1805"/>
      <c r="X259" s="1832"/>
      <c r="Y259" s="1833"/>
      <c r="Z259" s="1833"/>
      <c r="AA259" s="1184">
        <v>0</v>
      </c>
      <c r="AB259" s="1832">
        <v>0</v>
      </c>
      <c r="AC259" s="1832">
        <v>0</v>
      </c>
      <c r="AD259" s="1832">
        <v>0</v>
      </c>
      <c r="AE259" s="1834">
        <v>0</v>
      </c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893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>
        <v>0</v>
      </c>
      <c r="AB260" s="453">
        <v>0</v>
      </c>
      <c r="AC260" s="453">
        <v>0</v>
      </c>
      <c r="AD260" s="453">
        <v>0</v>
      </c>
      <c r="AE260" s="449">
        <v>0</v>
      </c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>
        <v>0</v>
      </c>
      <c r="AB261" s="462">
        <v>0</v>
      </c>
      <c r="AC261" s="462">
        <v>0</v>
      </c>
      <c r="AD261" s="462">
        <v>0</v>
      </c>
      <c r="AE261" s="458">
        <v>0</v>
      </c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>
        <v>0</v>
      </c>
      <c r="AB262" s="462">
        <v>0</v>
      </c>
      <c r="AC262" s="462">
        <v>0</v>
      </c>
      <c r="AD262" s="462">
        <v>0</v>
      </c>
      <c r="AE262" s="458">
        <v>0</v>
      </c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>
        <v>0</v>
      </c>
      <c r="AB263" s="462">
        <v>0</v>
      </c>
      <c r="AC263" s="462">
        <v>0</v>
      </c>
      <c r="AD263" s="462">
        <v>0</v>
      </c>
      <c r="AE263" s="458">
        <v>0</v>
      </c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828"/>
      <c r="B264" s="2827" t="s">
        <v>246</v>
      </c>
      <c r="C264" s="2827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805"/>
      <c r="X264" s="1832"/>
      <c r="Y264" s="1833"/>
      <c r="Z264" s="1833"/>
      <c r="AA264" s="1184">
        <v>0</v>
      </c>
      <c r="AB264" s="1832">
        <v>0</v>
      </c>
      <c r="AC264" s="1832">
        <v>0</v>
      </c>
      <c r="AD264" s="1832">
        <v>0</v>
      </c>
      <c r="AE264" s="1834">
        <v>0</v>
      </c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893" t="s">
        <v>89</v>
      </c>
      <c r="B265" s="2894" t="s">
        <v>242</v>
      </c>
      <c r="C265" s="2895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>
        <v>0</v>
      </c>
      <c r="AB265" s="453">
        <v>0</v>
      </c>
      <c r="AC265" s="453">
        <v>0</v>
      </c>
      <c r="AD265" s="453">
        <v>0</v>
      </c>
      <c r="AE265" s="449">
        <v>0</v>
      </c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>
        <v>0</v>
      </c>
      <c r="AB266" s="462">
        <v>0</v>
      </c>
      <c r="AC266" s="462">
        <v>0</v>
      </c>
      <c r="AD266" s="462">
        <v>0</v>
      </c>
      <c r="AE266" s="458">
        <v>0</v>
      </c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>
        <v>0</v>
      </c>
      <c r="AB267" s="462">
        <v>0</v>
      </c>
      <c r="AC267" s="462">
        <v>0</v>
      </c>
      <c r="AD267" s="462">
        <v>0</v>
      </c>
      <c r="AE267" s="458">
        <v>0</v>
      </c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>
        <v>0</v>
      </c>
      <c r="AB268" s="462">
        <v>0</v>
      </c>
      <c r="AC268" s="462">
        <v>0</v>
      </c>
      <c r="AD268" s="462">
        <v>0</v>
      </c>
      <c r="AE268" s="458">
        <v>0</v>
      </c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828"/>
      <c r="B269" s="2827" t="s">
        <v>246</v>
      </c>
      <c r="C269" s="2827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805"/>
      <c r="X269" s="1832"/>
      <c r="Y269" s="1833"/>
      <c r="Z269" s="1833"/>
      <c r="AA269" s="1184">
        <v>0</v>
      </c>
      <c r="AB269" s="1832">
        <v>0</v>
      </c>
      <c r="AC269" s="1832">
        <v>0</v>
      </c>
      <c r="AD269" s="1832">
        <v>0</v>
      </c>
      <c r="AE269" s="1834">
        <v>0</v>
      </c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841">
        <f t="shared" si="145"/>
        <v>0</v>
      </c>
      <c r="E270" s="1842">
        <f t="shared" si="140"/>
        <v>0</v>
      </c>
      <c r="F270" s="1843">
        <f t="shared" si="140"/>
        <v>0</v>
      </c>
      <c r="G270" s="1844"/>
      <c r="H270" s="1845"/>
      <c r="I270" s="1846"/>
      <c r="J270" s="1845"/>
      <c r="K270" s="1846"/>
      <c r="L270" s="1845"/>
      <c r="M270" s="1846"/>
      <c r="N270" s="1845"/>
      <c r="O270" s="1846"/>
      <c r="P270" s="1845"/>
      <c r="Q270" s="1846"/>
      <c r="R270" s="1845"/>
      <c r="S270" s="1846"/>
      <c r="T270" s="1845"/>
      <c r="U270" s="1846"/>
      <c r="V270" s="1847"/>
      <c r="W270" s="1848"/>
      <c r="X270" s="1849"/>
      <c r="Y270" s="1849"/>
      <c r="Z270" s="1689"/>
      <c r="AA270" s="1357">
        <v>0</v>
      </c>
      <c r="AB270" s="434">
        <v>0</v>
      </c>
      <c r="AC270" s="434">
        <v>0</v>
      </c>
      <c r="AD270" s="434">
        <v>0</v>
      </c>
      <c r="AE270" s="432">
        <v>0</v>
      </c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1850">
        <f t="shared" si="140"/>
        <v>0</v>
      </c>
      <c r="F271" s="1851">
        <f t="shared" si="140"/>
        <v>0</v>
      </c>
      <c r="G271" s="1852"/>
      <c r="H271" s="1853"/>
      <c r="I271" s="1854"/>
      <c r="J271" s="1853"/>
      <c r="K271" s="1854"/>
      <c r="L271" s="1853"/>
      <c r="M271" s="1854"/>
      <c r="N271" s="1853"/>
      <c r="O271" s="1854"/>
      <c r="P271" s="1853"/>
      <c r="Q271" s="1854"/>
      <c r="R271" s="1853"/>
      <c r="S271" s="1854"/>
      <c r="T271" s="1853"/>
      <c r="U271" s="1854"/>
      <c r="V271" s="1855"/>
      <c r="W271" s="1856"/>
      <c r="X271" s="1857"/>
      <c r="Y271" s="1858"/>
      <c r="Z271" s="535"/>
      <c r="AA271" s="459">
        <v>0</v>
      </c>
      <c r="AB271" s="462">
        <v>0</v>
      </c>
      <c r="AC271" s="462">
        <v>0</v>
      </c>
      <c r="AD271" s="462">
        <v>0</v>
      </c>
      <c r="AE271" s="458">
        <v>0</v>
      </c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1850">
        <f t="shared" si="140"/>
        <v>0</v>
      </c>
      <c r="F272" s="1851">
        <f t="shared" si="140"/>
        <v>0</v>
      </c>
      <c r="G272" s="1852"/>
      <c r="H272" s="1853"/>
      <c r="I272" s="1854"/>
      <c r="J272" s="1853"/>
      <c r="K272" s="1854"/>
      <c r="L272" s="1853"/>
      <c r="M272" s="1854"/>
      <c r="N272" s="1853"/>
      <c r="O272" s="1854"/>
      <c r="P272" s="1853"/>
      <c r="Q272" s="1854"/>
      <c r="R272" s="1853"/>
      <c r="S272" s="1854"/>
      <c r="T272" s="1853"/>
      <c r="U272" s="1854"/>
      <c r="V272" s="1855"/>
      <c r="W272" s="1856"/>
      <c r="X272" s="1857"/>
      <c r="Y272" s="1858"/>
      <c r="Z272" s="535"/>
      <c r="AA272" s="459">
        <v>0</v>
      </c>
      <c r="AB272" s="462">
        <v>0</v>
      </c>
      <c r="AC272" s="462">
        <v>0</v>
      </c>
      <c r="AD272" s="462">
        <v>0</v>
      </c>
      <c r="AE272" s="458">
        <v>0</v>
      </c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1850">
        <f t="shared" si="140"/>
        <v>0</v>
      </c>
      <c r="F273" s="1851">
        <f t="shared" si="140"/>
        <v>0</v>
      </c>
      <c r="G273" s="1859"/>
      <c r="H273" s="1860"/>
      <c r="I273" s="1861"/>
      <c r="J273" s="1860"/>
      <c r="K273" s="1861"/>
      <c r="L273" s="1860"/>
      <c r="M273" s="1861"/>
      <c r="N273" s="1860"/>
      <c r="O273" s="1861"/>
      <c r="P273" s="1860"/>
      <c r="Q273" s="1861"/>
      <c r="R273" s="1860"/>
      <c r="S273" s="1861"/>
      <c r="T273" s="1860"/>
      <c r="U273" s="1861"/>
      <c r="V273" s="1862"/>
      <c r="W273" s="1863"/>
      <c r="X273" s="1864"/>
      <c r="Y273" s="1858"/>
      <c r="Z273" s="535"/>
      <c r="AA273" s="1863">
        <v>0</v>
      </c>
      <c r="AB273" s="1864">
        <v>0</v>
      </c>
      <c r="AC273" s="1864">
        <v>0</v>
      </c>
      <c r="AD273" s="1864">
        <v>0</v>
      </c>
      <c r="AE273" s="1865">
        <v>0</v>
      </c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1866">
        <f t="shared" si="140"/>
        <v>0</v>
      </c>
      <c r="F274" s="1867">
        <f t="shared" si="140"/>
        <v>0</v>
      </c>
      <c r="G274" s="1868"/>
      <c r="H274" s="1869"/>
      <c r="I274" s="1870"/>
      <c r="J274" s="1869"/>
      <c r="K274" s="1870"/>
      <c r="L274" s="1869"/>
      <c r="M274" s="1870"/>
      <c r="N274" s="1869"/>
      <c r="O274" s="1870"/>
      <c r="P274" s="1869"/>
      <c r="Q274" s="1870"/>
      <c r="R274" s="1869"/>
      <c r="S274" s="1870"/>
      <c r="T274" s="1869"/>
      <c r="U274" s="1868"/>
      <c r="V274" s="1871"/>
      <c r="W274" s="539"/>
      <c r="X274" s="540"/>
      <c r="Y274" s="1872"/>
      <c r="Z274" s="542"/>
      <c r="AA274" s="539">
        <v>0</v>
      </c>
      <c r="AB274" s="540">
        <v>0</v>
      </c>
      <c r="AC274" s="540">
        <v>0</v>
      </c>
      <c r="AD274" s="540">
        <v>0</v>
      </c>
      <c r="AE274" s="543">
        <v>0</v>
      </c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17</v>
      </c>
      <c r="E275" s="544">
        <f t="shared" si="140"/>
        <v>12</v>
      </c>
      <c r="F275" s="545">
        <f t="shared" si="140"/>
        <v>5</v>
      </c>
      <c r="G275" s="445">
        <f>+G205+G210+G215+G220+G225+G230+G235+G240+G260+G265+G270</f>
        <v>1</v>
      </c>
      <c r="H275" s="545">
        <f t="shared" ref="H275:P278" si="156">+H205+H210+H215+H220+H225+H230+H235+H240+H260+H265+H270</f>
        <v>0</v>
      </c>
      <c r="I275" s="546">
        <f t="shared" si="156"/>
        <v>0</v>
      </c>
      <c r="J275" s="545">
        <f t="shared" si="156"/>
        <v>0</v>
      </c>
      <c r="K275" s="546">
        <f t="shared" si="156"/>
        <v>0</v>
      </c>
      <c r="L275" s="545">
        <f t="shared" si="156"/>
        <v>0</v>
      </c>
      <c r="M275" s="546">
        <f t="shared" si="156"/>
        <v>2</v>
      </c>
      <c r="N275" s="545">
        <f t="shared" si="156"/>
        <v>0</v>
      </c>
      <c r="O275" s="546">
        <f t="shared" si="156"/>
        <v>0</v>
      </c>
      <c r="P275" s="545">
        <f>+P205+P210+P215+P220+P225+P230+P235+P240+P260+P265+P270</f>
        <v>1</v>
      </c>
      <c r="Q275" s="445">
        <f t="shared" ref="Q275:V278" si="157">+Q205+Q210+Q215+Q220+Q225+Q230+Q235+Q240+Q245+Q250+Q255+Q260+Q265+Q270</f>
        <v>2</v>
      </c>
      <c r="R275" s="547">
        <f t="shared" si="157"/>
        <v>1</v>
      </c>
      <c r="S275" s="445">
        <f t="shared" si="157"/>
        <v>7</v>
      </c>
      <c r="T275" s="547">
        <f t="shared" si="157"/>
        <v>3</v>
      </c>
      <c r="U275" s="445">
        <f t="shared" si="157"/>
        <v>0</v>
      </c>
      <c r="V275" s="548">
        <f t="shared" si="157"/>
        <v>0</v>
      </c>
      <c r="W275" s="546">
        <f>+W205+W210+W215+W220+W225+W240+W245+W250+W255+W260+W265+W270</f>
        <v>0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64</v>
      </c>
      <c r="E276" s="549">
        <f t="shared" si="140"/>
        <v>39</v>
      </c>
      <c r="F276" s="550">
        <f t="shared" si="140"/>
        <v>25</v>
      </c>
      <c r="G276" s="454">
        <f>+G206+G211+G216+G221+G226+G231+G236+G241+G261+G266+G271</f>
        <v>3</v>
      </c>
      <c r="H276" s="550">
        <f t="shared" si="156"/>
        <v>0</v>
      </c>
      <c r="I276" s="551">
        <f t="shared" si="156"/>
        <v>0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5</v>
      </c>
      <c r="N276" s="550">
        <f t="shared" si="156"/>
        <v>2</v>
      </c>
      <c r="O276" s="551">
        <f t="shared" si="156"/>
        <v>4</v>
      </c>
      <c r="P276" s="550">
        <f t="shared" si="156"/>
        <v>2</v>
      </c>
      <c r="Q276" s="454">
        <f t="shared" si="157"/>
        <v>8</v>
      </c>
      <c r="R276" s="552">
        <f t="shared" si="157"/>
        <v>7</v>
      </c>
      <c r="S276" s="454">
        <f t="shared" si="157"/>
        <v>18</v>
      </c>
      <c r="T276" s="552">
        <f t="shared" si="157"/>
        <v>10</v>
      </c>
      <c r="U276" s="454">
        <f t="shared" si="157"/>
        <v>1</v>
      </c>
      <c r="V276" s="553">
        <f t="shared" si="157"/>
        <v>4</v>
      </c>
      <c r="W276" s="551">
        <f>+W206+W211+W216+W221+W226+W241+W246+W251+W256+W261+W266+W271</f>
        <v>0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14</v>
      </c>
      <c r="E277" s="549">
        <f t="shared" si="140"/>
        <v>10</v>
      </c>
      <c r="F277" s="550">
        <f t="shared" si="140"/>
        <v>4</v>
      </c>
      <c r="G277" s="454">
        <f>+G207+G212+G217+G222+G227+G232+G237+G242+G262+G267+G272</f>
        <v>1</v>
      </c>
      <c r="H277" s="550">
        <f t="shared" si="156"/>
        <v>0</v>
      </c>
      <c r="I277" s="551">
        <f t="shared" si="156"/>
        <v>0</v>
      </c>
      <c r="J277" s="550">
        <f t="shared" si="156"/>
        <v>0</v>
      </c>
      <c r="K277" s="551">
        <f t="shared" si="156"/>
        <v>0</v>
      </c>
      <c r="L277" s="550">
        <f t="shared" si="156"/>
        <v>0</v>
      </c>
      <c r="M277" s="551">
        <f t="shared" si="156"/>
        <v>2</v>
      </c>
      <c r="N277" s="550">
        <f t="shared" si="156"/>
        <v>0</v>
      </c>
      <c r="O277" s="551">
        <f t="shared" si="156"/>
        <v>0</v>
      </c>
      <c r="P277" s="550">
        <f t="shared" si="156"/>
        <v>1</v>
      </c>
      <c r="Q277" s="454">
        <f t="shared" si="157"/>
        <v>2</v>
      </c>
      <c r="R277" s="552">
        <f t="shared" si="157"/>
        <v>1</v>
      </c>
      <c r="S277" s="454">
        <f t="shared" si="157"/>
        <v>5</v>
      </c>
      <c r="T277" s="552">
        <f t="shared" si="157"/>
        <v>2</v>
      </c>
      <c r="U277" s="454">
        <f t="shared" si="157"/>
        <v>0</v>
      </c>
      <c r="V277" s="553">
        <f t="shared" si="157"/>
        <v>0</v>
      </c>
      <c r="W277" s="551">
        <f>+W207+W212+W217+W222+W227+W242+W247+W252+W257+W262+W267+W272</f>
        <v>0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13</v>
      </c>
      <c r="E278" s="549">
        <f t="shared" si="140"/>
        <v>8</v>
      </c>
      <c r="F278" s="550">
        <f t="shared" si="140"/>
        <v>5</v>
      </c>
      <c r="G278" s="454">
        <f>+G208+G213+G218+G223+G228+G233+G238+G243+G263+G268+G273</f>
        <v>1</v>
      </c>
      <c r="H278" s="550">
        <f t="shared" si="156"/>
        <v>0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0</v>
      </c>
      <c r="P278" s="550">
        <f t="shared" si="156"/>
        <v>0</v>
      </c>
      <c r="Q278" s="454">
        <f t="shared" si="157"/>
        <v>1</v>
      </c>
      <c r="R278" s="552">
        <f t="shared" si="157"/>
        <v>0</v>
      </c>
      <c r="S278" s="454">
        <f t="shared" si="157"/>
        <v>5</v>
      </c>
      <c r="T278" s="552">
        <f t="shared" si="157"/>
        <v>2</v>
      </c>
      <c r="U278" s="454">
        <f t="shared" si="157"/>
        <v>1</v>
      </c>
      <c r="V278" s="553">
        <f t="shared" si="157"/>
        <v>3</v>
      </c>
      <c r="W278" s="551">
        <f>+W208+W213+W218+W223+W228+W243+W248+W253+W258+W263+W268+W273</f>
        <v>0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9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1235">
        <f>SUM(G209+G214+G219+G224+G229+G234+G239+G244+G264+G269+G274)</f>
        <v>0</v>
      </c>
      <c r="H279" s="1873">
        <f t="shared" ref="H279:P279" si="159">SUM(H209+H214+H219+H224+H229+H234+H239+H244+H264+H269+H274)</f>
        <v>0</v>
      </c>
      <c r="I279" s="1235">
        <f t="shared" si="159"/>
        <v>0</v>
      </c>
      <c r="J279" s="1873">
        <f t="shared" si="159"/>
        <v>0</v>
      </c>
      <c r="K279" s="1235">
        <f t="shared" si="159"/>
        <v>0</v>
      </c>
      <c r="L279" s="1873">
        <f t="shared" si="159"/>
        <v>0</v>
      </c>
      <c r="M279" s="1235">
        <f t="shared" si="159"/>
        <v>0</v>
      </c>
      <c r="N279" s="1873">
        <f>SUM(N209+N214+N219+N224+N229+N234+N239+N244+N264+N269+N274)</f>
        <v>0</v>
      </c>
      <c r="O279" s="1235">
        <f t="shared" si="159"/>
        <v>0</v>
      </c>
      <c r="P279" s="1873">
        <f t="shared" si="159"/>
        <v>0</v>
      </c>
      <c r="Q279" s="1799">
        <f t="shared" ref="Q279:V279" si="160">SUM(Q209+Q214+Q219+Q224+Q229+Q234+Q239+Q244+Q249+Q254+Q259+Q264+Q269+Q274)</f>
        <v>0</v>
      </c>
      <c r="R279" s="1237">
        <f t="shared" si="160"/>
        <v>0</v>
      </c>
      <c r="S279" s="1799">
        <f t="shared" si="160"/>
        <v>0</v>
      </c>
      <c r="T279" s="1237">
        <f t="shared" si="160"/>
        <v>0</v>
      </c>
      <c r="U279" s="1799">
        <f t="shared" si="160"/>
        <v>0</v>
      </c>
      <c r="V279" s="1874">
        <f t="shared" si="160"/>
        <v>0</v>
      </c>
      <c r="W279" s="1235">
        <f>SUM(W209+W213+W218+W228+W243+W248+W253+W263+W268+W274)</f>
        <v>0</v>
      </c>
      <c r="X279" s="1875">
        <f>SUM(X209+X213+X218+X228+X243+X248+X253+X263+X268+X274)</f>
        <v>0</v>
      </c>
      <c r="Y279" s="1240"/>
      <c r="Z279" s="1876"/>
      <c r="AA279" s="1235">
        <f t="shared" ref="AA279:AE279" si="161">SUM(AA209+AA214+AA219+AA224+AA229+AA234+AA239+AA244+AA249+AA254+AA259+AA264+AA269+AA274)</f>
        <v>0</v>
      </c>
      <c r="AB279" s="1875">
        <f t="shared" si="161"/>
        <v>0</v>
      </c>
      <c r="AC279" s="1235">
        <f t="shared" si="161"/>
        <v>0</v>
      </c>
      <c r="AD279" s="1235">
        <f t="shared" si="161"/>
        <v>0</v>
      </c>
      <c r="AE279" s="1873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854" t="s">
        <v>31</v>
      </c>
      <c r="B281" s="2340"/>
      <c r="C281" s="2341"/>
      <c r="D281" s="2890" t="s">
        <v>4</v>
      </c>
      <c r="E281" s="2349"/>
      <c r="F281" s="2350"/>
      <c r="G281" s="2833" t="s">
        <v>56</v>
      </c>
      <c r="H281" s="2835"/>
      <c r="I281" s="2835"/>
      <c r="J281" s="2835"/>
      <c r="K281" s="2835"/>
      <c r="L281" s="2835"/>
      <c r="M281" s="2835"/>
      <c r="N281" s="2838"/>
      <c r="O281" s="2356" t="s">
        <v>6</v>
      </c>
      <c r="P281" s="2781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91"/>
      <c r="E282" s="2701"/>
      <c r="F282" s="2702"/>
      <c r="G282" s="2781" t="s">
        <v>222</v>
      </c>
      <c r="H282" s="2781" t="s">
        <v>17</v>
      </c>
      <c r="I282" s="2781" t="s">
        <v>234</v>
      </c>
      <c r="J282" s="2781" t="s">
        <v>57</v>
      </c>
      <c r="K282" s="2781" t="s">
        <v>235</v>
      </c>
      <c r="L282" s="2781" t="s">
        <v>256</v>
      </c>
      <c r="M282" s="2781" t="s">
        <v>21</v>
      </c>
      <c r="N282" s="2888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55"/>
      <c r="B283" s="2697"/>
      <c r="C283" s="2698"/>
      <c r="D283" s="1242" t="s">
        <v>23</v>
      </c>
      <c r="E283" s="1242" t="s">
        <v>24</v>
      </c>
      <c r="F283" s="1420" t="s">
        <v>25</v>
      </c>
      <c r="G283" s="2828"/>
      <c r="H283" s="2828"/>
      <c r="I283" s="2828"/>
      <c r="J283" s="2828"/>
      <c r="K283" s="2828"/>
      <c r="L283" s="2828"/>
      <c r="M283" s="2828"/>
      <c r="N283" s="2889"/>
      <c r="O283" s="2705"/>
      <c r="P283" s="282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753" t="s">
        <v>38</v>
      </c>
      <c r="B284" s="2868"/>
      <c r="C284" s="2869"/>
      <c r="D284" s="1877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878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879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781" t="s">
        <v>238</v>
      </c>
      <c r="B290" s="2781" t="s">
        <v>262</v>
      </c>
      <c r="C290" s="2781" t="s">
        <v>263</v>
      </c>
      <c r="D290" s="2781" t="s">
        <v>264</v>
      </c>
      <c r="E290" s="2781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828"/>
      <c r="B293" s="2828"/>
      <c r="C293" s="2828"/>
      <c r="D293" s="2828"/>
      <c r="E293" s="2828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880" t="s">
        <v>266</v>
      </c>
      <c r="B294" s="1881"/>
      <c r="C294" s="725"/>
      <c r="D294" s="1882">
        <f>SUM(D295:D297)</f>
        <v>0</v>
      </c>
      <c r="E294" s="1882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883"/>
      <c r="C295" s="727"/>
      <c r="D295" s="1884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833" t="s">
        <v>271</v>
      </c>
      <c r="B299" s="2886"/>
      <c r="C299" s="1885" t="s">
        <v>272</v>
      </c>
      <c r="D299" s="1885" t="s">
        <v>273</v>
      </c>
      <c r="E299" s="1885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775" t="s">
        <v>80</v>
      </c>
      <c r="B300" s="2887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151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",[8]NOMBRE!B2," - ","( ",[8]NOMBRE!C2,[8]NOMBRE!D2,[8]NOMBRE!E2,[8]NOMBRE!F2,[8]NOMBRE!G2,"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",[8]NOMBRE!B3," - ","( ",[8]NOMBRE!C3,[8]NOMBRE!D3,[8]NOMBRE!E3,[8]NOMBRE!F3,[8]NOMBRE!G3,[8]NOMBRE!H3,"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",[8]NOMBRE!B6," - ","( ",[8]NOMBRE!C6,[8]NOMBRE!D6," )")</f>
        <v>MES: JULIO - ( 07 )</v>
      </c>
      <c r="BU4" s="3"/>
      <c r="BV4" s="3"/>
      <c r="BW4" s="3"/>
    </row>
    <row r="5" spans="1:98" ht="16.350000000000001" customHeight="1" x14ac:dyDescent="0.2">
      <c r="A5" s="1" t="str">
        <f>CONCATENATE("AÑO: ",[8]NOMBRE!B7)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915" t="s">
        <v>4</v>
      </c>
      <c r="E9" s="2426"/>
      <c r="F9" s="2356"/>
      <c r="G9" s="2901" t="s">
        <v>5</v>
      </c>
      <c r="H9" s="2903"/>
      <c r="I9" s="2903"/>
      <c r="J9" s="2903"/>
      <c r="K9" s="2903"/>
      <c r="L9" s="2903"/>
      <c r="M9" s="2903"/>
      <c r="N9" s="2903"/>
      <c r="O9" s="2903"/>
      <c r="P9" s="2903"/>
      <c r="Q9" s="2903"/>
      <c r="R9" s="2903"/>
      <c r="S9" s="2903"/>
      <c r="T9" s="2903"/>
      <c r="U9" s="2903"/>
      <c r="V9" s="2903"/>
      <c r="W9" s="2903"/>
      <c r="X9" s="2903"/>
      <c r="Y9" s="2903"/>
      <c r="Z9" s="2903"/>
      <c r="AA9" s="2903"/>
      <c r="AB9" s="2903"/>
      <c r="AC9" s="2903"/>
      <c r="AD9" s="2906"/>
      <c r="AE9" s="2356" t="s">
        <v>6</v>
      </c>
      <c r="AF9" s="2893" t="s">
        <v>7</v>
      </c>
      <c r="AG9" s="2893" t="s">
        <v>8</v>
      </c>
      <c r="AH9" s="2893" t="s">
        <v>9</v>
      </c>
      <c r="AI9" s="2893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2739"/>
      <c r="F10" s="2705"/>
      <c r="G10" s="2918" t="s">
        <v>11</v>
      </c>
      <c r="H10" s="2919"/>
      <c r="I10" s="2901" t="s">
        <v>12</v>
      </c>
      <c r="J10" s="2902"/>
      <c r="K10" s="2903" t="s">
        <v>13</v>
      </c>
      <c r="L10" s="2902"/>
      <c r="M10" s="2901" t="s">
        <v>14</v>
      </c>
      <c r="N10" s="2902"/>
      <c r="O10" s="2901" t="s">
        <v>15</v>
      </c>
      <c r="P10" s="2902"/>
      <c r="Q10" s="2901" t="s">
        <v>16</v>
      </c>
      <c r="R10" s="2902"/>
      <c r="S10" s="2901" t="s">
        <v>17</v>
      </c>
      <c r="T10" s="2902"/>
      <c r="U10" s="2920" t="s">
        <v>18</v>
      </c>
      <c r="V10" s="2905"/>
      <c r="W10" s="2920" t="s">
        <v>19</v>
      </c>
      <c r="X10" s="2905"/>
      <c r="Y10" s="2920" t="s">
        <v>20</v>
      </c>
      <c r="Z10" s="2905"/>
      <c r="AA10" s="2920" t="s">
        <v>21</v>
      </c>
      <c r="AB10" s="2905"/>
      <c r="AC10" s="2920" t="s">
        <v>22</v>
      </c>
      <c r="AD10" s="2912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721" t="s">
        <v>23</v>
      </c>
      <c r="E11" s="1722" t="s">
        <v>24</v>
      </c>
      <c r="F11" s="1723" t="s">
        <v>25</v>
      </c>
      <c r="G11" s="1724" t="s">
        <v>24</v>
      </c>
      <c r="H11" s="1723" t="s">
        <v>25</v>
      </c>
      <c r="I11" s="1724" t="s">
        <v>24</v>
      </c>
      <c r="J11" s="1723" t="s">
        <v>25</v>
      </c>
      <c r="K11" s="1724" t="s">
        <v>24</v>
      </c>
      <c r="L11" s="1723" t="s">
        <v>25</v>
      </c>
      <c r="M11" s="1724" t="s">
        <v>24</v>
      </c>
      <c r="N11" s="1723" t="s">
        <v>25</v>
      </c>
      <c r="O11" s="1724" t="s">
        <v>24</v>
      </c>
      <c r="P11" s="1723" t="s">
        <v>25</v>
      </c>
      <c r="Q11" s="1724" t="s">
        <v>24</v>
      </c>
      <c r="R11" s="1723" t="s">
        <v>25</v>
      </c>
      <c r="S11" s="1724" t="s">
        <v>24</v>
      </c>
      <c r="T11" s="1723" t="s">
        <v>25</v>
      </c>
      <c r="U11" s="1724" t="s">
        <v>24</v>
      </c>
      <c r="V11" s="1723" t="s">
        <v>25</v>
      </c>
      <c r="W11" s="1724" t="s">
        <v>24</v>
      </c>
      <c r="X11" s="1723" t="s">
        <v>25</v>
      </c>
      <c r="Y11" s="1724" t="s">
        <v>24</v>
      </c>
      <c r="Z11" s="1723" t="s">
        <v>25</v>
      </c>
      <c r="AA11" s="1724" t="s">
        <v>24</v>
      </c>
      <c r="AB11" s="1723" t="s">
        <v>25</v>
      </c>
      <c r="AC11" s="1724" t="s">
        <v>24</v>
      </c>
      <c r="AD11" s="1725" t="s">
        <v>25</v>
      </c>
      <c r="AE11" s="2705"/>
      <c r="AF11" s="2828"/>
      <c r="AG11" s="2828"/>
      <c r="AH11" s="2828"/>
      <c r="AI11" s="282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435">
        <f>SUM(E15+F15)</f>
        <v>0</v>
      </c>
      <c r="E15" s="1595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726"/>
      <c r="H16" s="1726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916" t="s">
        <v>31</v>
      </c>
      <c r="B17" s="2340"/>
      <c r="C17" s="2341"/>
      <c r="D17" s="2952" t="s">
        <v>32</v>
      </c>
      <c r="E17" s="2903"/>
      <c r="F17" s="2953"/>
      <c r="G17" s="2509" t="s">
        <v>11</v>
      </c>
      <c r="H17" s="2510"/>
      <c r="I17" s="2952" t="s">
        <v>12</v>
      </c>
      <c r="J17" s="2953"/>
      <c r="K17" s="2952" t="s">
        <v>13</v>
      </c>
      <c r="L17" s="2953"/>
      <c r="M17" s="2952" t="s">
        <v>14</v>
      </c>
      <c r="N17" s="2953"/>
      <c r="O17" s="2903" t="s">
        <v>15</v>
      </c>
      <c r="P17" s="2903"/>
      <c r="Q17" s="2952" t="s">
        <v>16</v>
      </c>
      <c r="R17" s="2953"/>
      <c r="S17" s="2903" t="s">
        <v>17</v>
      </c>
      <c r="T17" s="2903"/>
      <c r="U17" s="2964" t="s">
        <v>18</v>
      </c>
      <c r="V17" s="2954"/>
      <c r="W17" s="2964" t="s">
        <v>19</v>
      </c>
      <c r="X17" s="2954"/>
      <c r="Y17" s="2964" t="s">
        <v>20</v>
      </c>
      <c r="Z17" s="2954"/>
      <c r="AA17" s="2964" t="s">
        <v>21</v>
      </c>
      <c r="AB17" s="2954"/>
      <c r="AC17" s="2964" t="s">
        <v>22</v>
      </c>
      <c r="AD17" s="2960"/>
      <c r="AE17" s="2356" t="s">
        <v>6</v>
      </c>
      <c r="AF17" s="2893" t="s">
        <v>33</v>
      </c>
      <c r="AG17" s="2893" t="s">
        <v>7</v>
      </c>
      <c r="AH17" s="2893" t="s">
        <v>34</v>
      </c>
      <c r="AI17" s="2356" t="s">
        <v>8</v>
      </c>
      <c r="AJ17" s="2932" t="s">
        <v>9</v>
      </c>
      <c r="AK17" s="2932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2697"/>
      <c r="C18" s="2698"/>
      <c r="D18" s="1727" t="s">
        <v>23</v>
      </c>
      <c r="E18" s="1728" t="s">
        <v>24</v>
      </c>
      <c r="F18" s="1100" t="s">
        <v>25</v>
      </c>
      <c r="G18" s="1727" t="s">
        <v>24</v>
      </c>
      <c r="H18" s="1723" t="s">
        <v>25</v>
      </c>
      <c r="I18" s="1729" t="s">
        <v>24</v>
      </c>
      <c r="J18" s="1077" t="s">
        <v>25</v>
      </c>
      <c r="K18" s="1729" t="s">
        <v>24</v>
      </c>
      <c r="L18" s="1073" t="s">
        <v>25</v>
      </c>
      <c r="M18" s="1729" t="s">
        <v>24</v>
      </c>
      <c r="N18" s="1074" t="s">
        <v>25</v>
      </c>
      <c r="O18" s="1729" t="s">
        <v>24</v>
      </c>
      <c r="P18" s="1077" t="s">
        <v>25</v>
      </c>
      <c r="Q18" s="1729" t="s">
        <v>24</v>
      </c>
      <c r="R18" s="1074" t="s">
        <v>25</v>
      </c>
      <c r="S18" s="1729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828"/>
      <c r="AG18" s="2828"/>
      <c r="AH18" s="2828"/>
      <c r="AI18" s="2705"/>
      <c r="AJ18" s="2872"/>
      <c r="AK18" s="2872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440">
        <f>SUM(H19+J19+L19+N19+P19+R19+T19+V19+X19+Z19+AB19+AD19)</f>
        <v>0</v>
      </c>
      <c r="G19" s="25"/>
      <c r="H19" s="1441"/>
      <c r="I19" s="25"/>
      <c r="J19" s="1719"/>
      <c r="K19" s="25"/>
      <c r="L19" s="1441"/>
      <c r="M19" s="25"/>
      <c r="N19" s="1441"/>
      <c r="O19" s="25"/>
      <c r="P19" s="1719"/>
      <c r="Q19" s="25"/>
      <c r="R19" s="1441"/>
      <c r="S19" s="25"/>
      <c r="T19" s="1719"/>
      <c r="U19" s="25"/>
      <c r="V19" s="1441"/>
      <c r="W19" s="25"/>
      <c r="X19" s="1441"/>
      <c r="Y19" s="25"/>
      <c r="Z19" s="1441"/>
      <c r="AA19" s="25"/>
      <c r="AB19" s="1441"/>
      <c r="AC19" s="25"/>
      <c r="AD19" s="1267"/>
      <c r="AE19" s="1441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928" t="s">
        <v>37</v>
      </c>
      <c r="B21" s="2929"/>
      <c r="C21" s="2930"/>
      <c r="D21" s="60">
        <f t="shared" si="12"/>
        <v>0</v>
      </c>
      <c r="E21" s="61">
        <f t="shared" ref="E21:F32" si="26">SUM(G21+I21+K21+M21+O21+Q21+S21+U21+W21+Y21+AA21+AC21)</f>
        <v>0</v>
      </c>
      <c r="F21" s="1440">
        <f t="shared" ref="F21:F28" si="27">SUM(H21+J21+L21+N21+P21+R21+T21+V21+X21+Z21+AB21+AD21)</f>
        <v>0</v>
      </c>
      <c r="G21" s="25"/>
      <c r="H21" s="1441"/>
      <c r="I21" s="25"/>
      <c r="J21" s="1719"/>
      <c r="K21" s="25"/>
      <c r="L21" s="1441"/>
      <c r="M21" s="25"/>
      <c r="N21" s="1441"/>
      <c r="O21" s="25"/>
      <c r="P21" s="1719"/>
      <c r="Q21" s="25"/>
      <c r="R21" s="1441"/>
      <c r="S21" s="25"/>
      <c r="T21" s="1719"/>
      <c r="U21" s="25"/>
      <c r="V21" s="1441"/>
      <c r="W21" s="25"/>
      <c r="X21" s="1441"/>
      <c r="Y21" s="25"/>
      <c r="Z21" s="1441"/>
      <c r="AA21" s="25"/>
      <c r="AB21" s="1441"/>
      <c r="AC21" s="25"/>
      <c r="AD21" s="1267"/>
      <c r="AE21" s="1441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928" t="s">
        <v>43</v>
      </c>
      <c r="B27" s="2929"/>
      <c r="C27" s="2930"/>
      <c r="D27" s="85">
        <f t="shared" si="12"/>
        <v>0</v>
      </c>
      <c r="E27" s="86">
        <f t="shared" si="26"/>
        <v>0</v>
      </c>
      <c r="F27" s="1442">
        <f t="shared" si="27"/>
        <v>0</v>
      </c>
      <c r="G27" s="25"/>
      <c r="H27" s="1441"/>
      <c r="I27" s="25"/>
      <c r="J27" s="1719"/>
      <c r="K27" s="25"/>
      <c r="L27" s="1441"/>
      <c r="M27" s="25"/>
      <c r="N27" s="1441"/>
      <c r="O27" s="25"/>
      <c r="P27" s="1719"/>
      <c r="Q27" s="25"/>
      <c r="R27" s="1441"/>
      <c r="S27" s="25"/>
      <c r="T27" s="1719"/>
      <c r="U27" s="25"/>
      <c r="V27" s="1441"/>
      <c r="W27" s="25"/>
      <c r="X27" s="1441"/>
      <c r="Y27" s="25"/>
      <c r="Z27" s="1441"/>
      <c r="AA27" s="25"/>
      <c r="AB27" s="1441"/>
      <c r="AC27" s="25"/>
      <c r="AD27" s="1267"/>
      <c r="AE27" s="1441"/>
      <c r="AF27" s="729"/>
      <c r="AG27" s="1443"/>
      <c r="AH27" s="1443"/>
      <c r="AI27" s="1443"/>
      <c r="AJ27" s="1443"/>
      <c r="AK27" s="1443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444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2931" t="s">
        <v>52</v>
      </c>
      <c r="B36" s="2931"/>
      <c r="C36" s="2931"/>
      <c r="D36" s="1730">
        <f t="shared" ref="D36:AK36" si="29">SUM(D19:D35)</f>
        <v>0</v>
      </c>
      <c r="E36" s="1731">
        <f>SUM(E19:E35)</f>
        <v>0</v>
      </c>
      <c r="F36" s="1732">
        <f>SUM(F19:F35)</f>
        <v>0</v>
      </c>
      <c r="G36" s="1730">
        <f>SUM(G19:G35)</f>
        <v>0</v>
      </c>
      <c r="H36" s="1732">
        <f t="shared" si="29"/>
        <v>0</v>
      </c>
      <c r="I36" s="1730">
        <f t="shared" si="29"/>
        <v>0</v>
      </c>
      <c r="J36" s="1732">
        <f t="shared" si="29"/>
        <v>0</v>
      </c>
      <c r="K36" s="1730">
        <f t="shared" si="29"/>
        <v>0</v>
      </c>
      <c r="L36" s="1732">
        <f t="shared" si="29"/>
        <v>0</v>
      </c>
      <c r="M36" s="1730">
        <f t="shared" si="29"/>
        <v>0</v>
      </c>
      <c r="N36" s="1732">
        <f t="shared" si="29"/>
        <v>0</v>
      </c>
      <c r="O36" s="1730">
        <f t="shared" si="29"/>
        <v>0</v>
      </c>
      <c r="P36" s="1732">
        <f t="shared" si="29"/>
        <v>0</v>
      </c>
      <c r="Q36" s="1730">
        <f t="shared" si="29"/>
        <v>0</v>
      </c>
      <c r="R36" s="1732">
        <f t="shared" si="29"/>
        <v>0</v>
      </c>
      <c r="S36" s="1730">
        <f t="shared" si="29"/>
        <v>0</v>
      </c>
      <c r="T36" s="1732">
        <f t="shared" si="29"/>
        <v>0</v>
      </c>
      <c r="U36" s="1730">
        <f t="shared" si="29"/>
        <v>0</v>
      </c>
      <c r="V36" s="1732">
        <f t="shared" si="29"/>
        <v>0</v>
      </c>
      <c r="W36" s="1730">
        <f t="shared" si="29"/>
        <v>0</v>
      </c>
      <c r="X36" s="1732">
        <f t="shared" si="29"/>
        <v>0</v>
      </c>
      <c r="Y36" s="1730">
        <f t="shared" si="29"/>
        <v>0</v>
      </c>
      <c r="Z36" s="1732">
        <f t="shared" si="29"/>
        <v>0</v>
      </c>
      <c r="AA36" s="1730">
        <f t="shared" si="29"/>
        <v>0</v>
      </c>
      <c r="AB36" s="1732">
        <f t="shared" si="29"/>
        <v>0</v>
      </c>
      <c r="AC36" s="1730">
        <f t="shared" si="29"/>
        <v>0</v>
      </c>
      <c r="AD36" s="1732">
        <f t="shared" si="29"/>
        <v>0</v>
      </c>
      <c r="AE36" s="1733">
        <f t="shared" si="29"/>
        <v>0</v>
      </c>
      <c r="AF36" s="1733">
        <f t="shared" si="29"/>
        <v>0</v>
      </c>
      <c r="AG36" s="1733">
        <f t="shared" si="29"/>
        <v>0</v>
      </c>
      <c r="AH36" s="1733">
        <f t="shared" si="29"/>
        <v>0</v>
      </c>
      <c r="AI36" s="1733">
        <f t="shared" si="29"/>
        <v>0</v>
      </c>
      <c r="AJ36" s="1733">
        <f t="shared" si="29"/>
        <v>0</v>
      </c>
      <c r="AK36" s="1733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734"/>
      <c r="S37" s="1735"/>
      <c r="T37" s="1735"/>
      <c r="U37" s="1735"/>
      <c r="V37" s="1735"/>
      <c r="W37" s="1735"/>
      <c r="X37" s="1735"/>
      <c r="Y37" s="1735"/>
      <c r="Z37" s="1735"/>
      <c r="AA37" s="1735"/>
      <c r="AB37" s="1735"/>
      <c r="AC37" s="1735"/>
      <c r="AD37" s="1735"/>
      <c r="AE37" s="1735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915" t="s">
        <v>54</v>
      </c>
      <c r="B38" s="2426"/>
      <c r="C38" s="2426"/>
      <c r="D38" s="2915" t="s">
        <v>55</v>
      </c>
      <c r="E38" s="2426"/>
      <c r="F38" s="2356"/>
      <c r="G38" s="2952" t="s">
        <v>56</v>
      </c>
      <c r="H38" s="2903"/>
      <c r="I38" s="2903"/>
      <c r="J38" s="2903"/>
      <c r="K38" s="2903"/>
      <c r="L38" s="2903"/>
      <c r="M38" s="2903"/>
      <c r="N38" s="2903"/>
      <c r="O38" s="2903"/>
      <c r="P38" s="2903"/>
      <c r="Q38" s="2903"/>
      <c r="R38" s="2903"/>
      <c r="S38" s="2903"/>
      <c r="T38" s="2903"/>
      <c r="U38" s="2903"/>
      <c r="V38" s="2903"/>
      <c r="W38" s="2903"/>
      <c r="X38" s="2903"/>
      <c r="Y38" s="2903"/>
      <c r="Z38" s="2903"/>
      <c r="AA38" s="2903"/>
      <c r="AB38" s="2903"/>
      <c r="AC38" s="2903"/>
      <c r="AD38" s="2955"/>
      <c r="AE38" s="2941" t="s">
        <v>6</v>
      </c>
      <c r="AF38" s="2356" t="s">
        <v>7</v>
      </c>
      <c r="AG38" s="2356" t="s">
        <v>8</v>
      </c>
      <c r="AH38" s="2893" t="s">
        <v>9</v>
      </c>
      <c r="AI38" s="2893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2967" t="s">
        <v>11</v>
      </c>
      <c r="H39" s="2968"/>
      <c r="I39" s="2903" t="s">
        <v>12</v>
      </c>
      <c r="J39" s="2903"/>
      <c r="K39" s="2952" t="s">
        <v>13</v>
      </c>
      <c r="L39" s="2953"/>
      <c r="M39" s="2952" t="s">
        <v>14</v>
      </c>
      <c r="N39" s="2953"/>
      <c r="O39" s="2952" t="s">
        <v>15</v>
      </c>
      <c r="P39" s="2953"/>
      <c r="Q39" s="2952" t="s">
        <v>16</v>
      </c>
      <c r="R39" s="2953"/>
      <c r="S39" s="2952" t="s">
        <v>17</v>
      </c>
      <c r="T39" s="2953"/>
      <c r="U39" s="2952" t="s">
        <v>57</v>
      </c>
      <c r="V39" s="2953"/>
      <c r="W39" s="2768" t="s">
        <v>19</v>
      </c>
      <c r="X39" s="2768"/>
      <c r="Y39" s="2952" t="s">
        <v>58</v>
      </c>
      <c r="Z39" s="2953"/>
      <c r="AA39" s="2970" t="s">
        <v>21</v>
      </c>
      <c r="AB39" s="2971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721" t="s">
        <v>23</v>
      </c>
      <c r="E40" s="1722" t="s">
        <v>24</v>
      </c>
      <c r="F40" s="1736" t="s">
        <v>25</v>
      </c>
      <c r="G40" s="1722" t="s">
        <v>24</v>
      </c>
      <c r="H40" s="1736" t="s">
        <v>25</v>
      </c>
      <c r="I40" s="1722" t="s">
        <v>24</v>
      </c>
      <c r="J40" s="1737" t="s">
        <v>25</v>
      </c>
      <c r="K40" s="1722" t="s">
        <v>24</v>
      </c>
      <c r="L40" s="1736" t="s">
        <v>25</v>
      </c>
      <c r="M40" s="1722" t="s">
        <v>24</v>
      </c>
      <c r="N40" s="1736" t="s">
        <v>25</v>
      </c>
      <c r="O40" s="1722" t="s">
        <v>24</v>
      </c>
      <c r="P40" s="1736" t="s">
        <v>25</v>
      </c>
      <c r="Q40" s="1722" t="s">
        <v>24</v>
      </c>
      <c r="R40" s="1736" t="s">
        <v>25</v>
      </c>
      <c r="S40" s="1722" t="s">
        <v>24</v>
      </c>
      <c r="T40" s="1736" t="s">
        <v>25</v>
      </c>
      <c r="U40" s="1722" t="s">
        <v>24</v>
      </c>
      <c r="V40" s="1736" t="s">
        <v>25</v>
      </c>
      <c r="W40" s="1722" t="s">
        <v>24</v>
      </c>
      <c r="X40" s="1736" t="s">
        <v>25</v>
      </c>
      <c r="Y40" s="1722" t="s">
        <v>24</v>
      </c>
      <c r="Z40" s="1736" t="s">
        <v>25</v>
      </c>
      <c r="AA40" s="1722" t="s">
        <v>24</v>
      </c>
      <c r="AB40" s="1738" t="s">
        <v>25</v>
      </c>
      <c r="AC40" s="1737" t="s">
        <v>24</v>
      </c>
      <c r="AD40" s="1739" t="s">
        <v>25</v>
      </c>
      <c r="AE40" s="2969"/>
      <c r="AF40" s="2705"/>
      <c r="AG40" s="2705"/>
      <c r="AH40" s="2828"/>
      <c r="AI40" s="282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894" t="s">
        <v>59</v>
      </c>
      <c r="B41" s="2917"/>
      <c r="C41" s="2895"/>
      <c r="D41" s="117">
        <f>SUM(E41+F41)</f>
        <v>0</v>
      </c>
      <c r="E41" s="118">
        <f>SUM(U41+W41+Y41+AA41+AC41)</f>
        <v>0</v>
      </c>
      <c r="F41" s="1455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281"/>
      <c r="AB41" s="121"/>
      <c r="AC41" s="1740"/>
      <c r="AD41" s="124"/>
      <c r="AE41" s="1457"/>
      <c r="AF41" s="1457"/>
      <c r="AG41" s="1457"/>
      <c r="AH41" s="1457"/>
      <c r="AI41" s="1457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952" t="s">
        <v>64</v>
      </c>
      <c r="B46" s="2903"/>
      <c r="C46" s="2953"/>
      <c r="D46" s="1727">
        <f t="shared" ref="D46:D53" si="42">SUM(E46+F46)</f>
        <v>0</v>
      </c>
      <c r="E46" s="1728">
        <f t="shared" si="41"/>
        <v>0</v>
      </c>
      <c r="F46" s="1723">
        <f t="shared" si="41"/>
        <v>0</v>
      </c>
      <c r="G46" s="1741"/>
      <c r="H46" s="1742"/>
      <c r="I46" s="1741"/>
      <c r="J46" s="1742"/>
      <c r="K46" s="1741"/>
      <c r="L46" s="1742"/>
      <c r="M46" s="1741"/>
      <c r="N46" s="1742"/>
      <c r="O46" s="1741"/>
      <c r="P46" s="1742"/>
      <c r="Q46" s="1741"/>
      <c r="R46" s="1742"/>
      <c r="S46" s="1741"/>
      <c r="T46" s="1742"/>
      <c r="U46" s="1727">
        <f>SUM(U44:U45)</f>
        <v>0</v>
      </c>
      <c r="V46" s="1743">
        <f t="shared" ref="V46:AE46" si="43">SUM(V44:V45)</f>
        <v>0</v>
      </c>
      <c r="W46" s="1727">
        <f t="shared" si="43"/>
        <v>0</v>
      </c>
      <c r="X46" s="1743">
        <f t="shared" si="43"/>
        <v>0</v>
      </c>
      <c r="Y46" s="1727">
        <f t="shared" si="43"/>
        <v>0</v>
      </c>
      <c r="Z46" s="1743">
        <f t="shared" si="43"/>
        <v>0</v>
      </c>
      <c r="AA46" s="1727">
        <f t="shared" si="43"/>
        <v>0</v>
      </c>
      <c r="AB46" s="1743">
        <f t="shared" si="43"/>
        <v>0</v>
      </c>
      <c r="AC46" s="1727">
        <f t="shared" si="43"/>
        <v>0</v>
      </c>
      <c r="AD46" s="1743">
        <f t="shared" si="43"/>
        <v>0</v>
      </c>
      <c r="AE46" s="1744">
        <f t="shared" si="43"/>
        <v>0</v>
      </c>
      <c r="AF46" s="1723">
        <f>SUM(AF44)</f>
        <v>0</v>
      </c>
      <c r="AG46" s="1723">
        <f>SUM(AG44:AG45)</f>
        <v>0</v>
      </c>
      <c r="AH46" s="1723">
        <f>SUM(AH44:AH45)</f>
        <v>0</v>
      </c>
      <c r="AI46" s="1723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2965" t="s">
        <v>65</v>
      </c>
      <c r="B47" s="2937"/>
      <c r="C47" s="2966"/>
      <c r="D47" s="1727">
        <f t="shared" si="42"/>
        <v>0</v>
      </c>
      <c r="E47" s="1728">
        <f>SUM(U47+W47+Y47+AA47+AC47)</f>
        <v>0</v>
      </c>
      <c r="F47" s="1723">
        <f>SUM(V47+X47+Z47+AB47+AD47)</f>
        <v>0</v>
      </c>
      <c r="G47" s="1741"/>
      <c r="H47" s="1742"/>
      <c r="I47" s="1741"/>
      <c r="J47" s="1742"/>
      <c r="K47" s="1741"/>
      <c r="L47" s="1742"/>
      <c r="M47" s="1741"/>
      <c r="N47" s="1742"/>
      <c r="O47" s="1741"/>
      <c r="P47" s="1742"/>
      <c r="Q47" s="1741"/>
      <c r="R47" s="1742"/>
      <c r="S47" s="1741"/>
      <c r="T47" s="1742"/>
      <c r="U47" s="1745"/>
      <c r="V47" s="1746"/>
      <c r="W47" s="1745"/>
      <c r="X47" s="1746"/>
      <c r="Y47" s="1745"/>
      <c r="Z47" s="1746"/>
      <c r="AA47" s="1745"/>
      <c r="AB47" s="1746"/>
      <c r="AC47" s="1747"/>
      <c r="AD47" s="1748"/>
      <c r="AE47" s="1749"/>
      <c r="AF47" s="1750"/>
      <c r="AG47" s="1750"/>
      <c r="AH47" s="1750"/>
      <c r="AI47" s="1750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751" t="s">
        <v>4</v>
      </c>
      <c r="D54" s="1752">
        <f t="shared" ref="D54:AG54" si="45">SUM(D48:D53)</f>
        <v>0</v>
      </c>
      <c r="E54" s="1753">
        <f>SUM(E48:E53)</f>
        <v>0</v>
      </c>
      <c r="F54" s="1723">
        <f t="shared" si="45"/>
        <v>0</v>
      </c>
      <c r="G54" s="1727">
        <f t="shared" si="45"/>
        <v>0</v>
      </c>
      <c r="H54" s="1723">
        <f t="shared" si="45"/>
        <v>0</v>
      </c>
      <c r="I54" s="1727">
        <f t="shared" si="45"/>
        <v>0</v>
      </c>
      <c r="J54" s="1754">
        <f t="shared" si="45"/>
        <v>0</v>
      </c>
      <c r="K54" s="1724">
        <f t="shared" si="45"/>
        <v>0</v>
      </c>
      <c r="L54" s="1723">
        <f t="shared" si="45"/>
        <v>0</v>
      </c>
      <c r="M54" s="1727">
        <f t="shared" si="45"/>
        <v>0</v>
      </c>
      <c r="N54" s="1723">
        <f t="shared" si="45"/>
        <v>0</v>
      </c>
      <c r="O54" s="1727">
        <f t="shared" si="45"/>
        <v>0</v>
      </c>
      <c r="P54" s="1723">
        <f t="shared" si="45"/>
        <v>0</v>
      </c>
      <c r="Q54" s="1727">
        <f t="shared" si="45"/>
        <v>0</v>
      </c>
      <c r="R54" s="1755">
        <f t="shared" si="45"/>
        <v>0</v>
      </c>
      <c r="S54" s="1727">
        <f t="shared" si="45"/>
        <v>0</v>
      </c>
      <c r="T54" s="1755">
        <f t="shared" si="45"/>
        <v>0</v>
      </c>
      <c r="U54" s="1727">
        <f t="shared" si="45"/>
        <v>0</v>
      </c>
      <c r="V54" s="1755">
        <f t="shared" si="45"/>
        <v>0</v>
      </c>
      <c r="W54" s="1727">
        <f>SUM(W48:W53)</f>
        <v>0</v>
      </c>
      <c r="X54" s="1755">
        <f t="shared" si="45"/>
        <v>0</v>
      </c>
      <c r="Y54" s="1727">
        <f>SUM(Y48:Y53)</f>
        <v>0</v>
      </c>
      <c r="Z54" s="1755">
        <f t="shared" si="45"/>
        <v>0</v>
      </c>
      <c r="AA54" s="1727">
        <f t="shared" si="45"/>
        <v>0</v>
      </c>
      <c r="AB54" s="1755">
        <f t="shared" si="45"/>
        <v>0</v>
      </c>
      <c r="AC54" s="1743">
        <f t="shared" si="45"/>
        <v>0</v>
      </c>
      <c r="AD54" s="1756">
        <f t="shared" si="45"/>
        <v>0</v>
      </c>
      <c r="AE54" s="1757">
        <f t="shared" si="45"/>
        <v>0</v>
      </c>
      <c r="AF54" s="1723">
        <f>SUM(AF48:AF53)</f>
        <v>0</v>
      </c>
      <c r="AG54" s="1723">
        <f t="shared" si="45"/>
        <v>0</v>
      </c>
      <c r="AH54" s="1723">
        <f t="shared" ref="AH54" si="46">SUM(AH48:AH53)</f>
        <v>0</v>
      </c>
      <c r="AI54" s="1723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915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301"/>
      <c r="J55" s="190"/>
      <c r="K55" s="1301"/>
      <c r="L55" s="190"/>
      <c r="M55" s="1301"/>
      <c r="N55" s="190"/>
      <c r="O55" s="1301"/>
      <c r="P55" s="190"/>
      <c r="Q55" s="1301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758"/>
      <c r="AE55" s="155"/>
      <c r="AF55" s="155"/>
      <c r="AG55" s="1759"/>
      <c r="AH55" s="155"/>
      <c r="AI55" s="1759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744" t="s">
        <v>4</v>
      </c>
      <c r="D58" s="1752">
        <f>SUM(E58:F58)</f>
        <v>0</v>
      </c>
      <c r="E58" s="1753">
        <f>SUM(E55:E57)</f>
        <v>0</v>
      </c>
      <c r="F58" s="1723">
        <f>SUM(F55:F57)</f>
        <v>0</v>
      </c>
      <c r="G58" s="1760"/>
      <c r="H58" s="1761"/>
      <c r="I58" s="1760"/>
      <c r="J58" s="1761"/>
      <c r="K58" s="1760"/>
      <c r="L58" s="1761"/>
      <c r="M58" s="1760"/>
      <c r="N58" s="1761"/>
      <c r="O58" s="1760"/>
      <c r="P58" s="1761"/>
      <c r="Q58" s="1760"/>
      <c r="R58" s="1761"/>
      <c r="S58" s="1760"/>
      <c r="T58" s="1762"/>
      <c r="U58" s="1743">
        <f>SUM(U55:U57)</f>
        <v>0</v>
      </c>
      <c r="V58" s="1743">
        <f t="shared" ref="V58:X58" si="49">SUM(V55:V57)</f>
        <v>0</v>
      </c>
      <c r="W58" s="1743">
        <f t="shared" si="49"/>
        <v>0</v>
      </c>
      <c r="X58" s="1743">
        <f t="shared" si="49"/>
        <v>0</v>
      </c>
      <c r="Y58" s="1743">
        <f>SUM(Y55:Y57)</f>
        <v>0</v>
      </c>
      <c r="Z58" s="1723">
        <f t="shared" ref="Z58:AI58" si="50">SUM(Z55:Z57)</f>
        <v>0</v>
      </c>
      <c r="AA58" s="1727">
        <f t="shared" si="50"/>
        <v>0</v>
      </c>
      <c r="AB58" s="1723">
        <f t="shared" si="50"/>
        <v>0</v>
      </c>
      <c r="AC58" s="1727">
        <f t="shared" si="50"/>
        <v>0</v>
      </c>
      <c r="AD58" s="1756">
        <f t="shared" si="50"/>
        <v>0</v>
      </c>
      <c r="AE58" s="1723">
        <f t="shared" si="50"/>
        <v>0</v>
      </c>
      <c r="AF58" s="1723">
        <f t="shared" si="50"/>
        <v>0</v>
      </c>
      <c r="AG58" s="1744">
        <f t="shared" si="50"/>
        <v>0</v>
      </c>
      <c r="AH58" s="1723">
        <f t="shared" si="50"/>
        <v>0</v>
      </c>
      <c r="AI58" s="1744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964" t="s">
        <v>76</v>
      </c>
      <c r="B60" s="2904"/>
      <c r="C60" s="2954"/>
      <c r="D60" s="1763" t="s">
        <v>4</v>
      </c>
      <c r="E60" s="1763" t="s">
        <v>77</v>
      </c>
      <c r="F60" s="1744" t="s">
        <v>78</v>
      </c>
      <c r="G60" s="1744" t="s">
        <v>8</v>
      </c>
      <c r="H60" s="1744" t="s">
        <v>79</v>
      </c>
      <c r="I60" s="1763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2965" t="s">
        <v>80</v>
      </c>
      <c r="B61" s="2937"/>
      <c r="C61" s="2966"/>
      <c r="D61" s="1764"/>
      <c r="E61" s="1764"/>
      <c r="F61" s="1764"/>
      <c r="G61" s="1764"/>
      <c r="H61" s="1764"/>
      <c r="I61" s="1764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828"/>
      <c r="B63" s="2479" t="s">
        <v>83</v>
      </c>
      <c r="C63" s="2480"/>
      <c r="D63" s="1482"/>
      <c r="E63" s="1482"/>
      <c r="F63" s="1482"/>
      <c r="G63" s="1482"/>
      <c r="H63" s="1482"/>
      <c r="I63" s="148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482"/>
      <c r="E71" s="1482"/>
      <c r="F71" s="1482"/>
      <c r="G71" s="1482"/>
      <c r="H71" s="1482"/>
      <c r="I71" s="148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916" t="s">
        <v>93</v>
      </c>
      <c r="B73" s="2340"/>
      <c r="C73" s="2341"/>
      <c r="D73" s="2964" t="s">
        <v>94</v>
      </c>
      <c r="E73" s="2904"/>
      <c r="F73" s="2954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2697"/>
      <c r="C74" s="2698"/>
      <c r="D74" s="1763" t="s">
        <v>4</v>
      </c>
      <c r="E74" s="1721" t="s">
        <v>24</v>
      </c>
      <c r="F74" s="1765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2933" t="s">
        <v>95</v>
      </c>
      <c r="B75" s="2934" t="s">
        <v>96</v>
      </c>
      <c r="C75" s="293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74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916" t="s">
        <v>99</v>
      </c>
      <c r="B78" s="2340"/>
      <c r="C78" s="2341"/>
      <c r="D78" s="2964" t="s">
        <v>4</v>
      </c>
      <c r="E78" s="2904"/>
      <c r="F78" s="2954"/>
      <c r="G78" s="2952" t="s">
        <v>56</v>
      </c>
      <c r="H78" s="2903"/>
      <c r="I78" s="2903"/>
      <c r="J78" s="2903"/>
      <c r="K78" s="2903"/>
      <c r="L78" s="2903"/>
      <c r="M78" s="2903"/>
      <c r="N78" s="2955"/>
      <c r="O78" s="2341" t="s">
        <v>6</v>
      </c>
      <c r="P78" s="2893" t="s">
        <v>33</v>
      </c>
      <c r="Q78" s="2893" t="s">
        <v>7</v>
      </c>
      <c r="R78" s="2893" t="s">
        <v>100</v>
      </c>
      <c r="S78" s="2932" t="s">
        <v>101</v>
      </c>
      <c r="T78" s="2896" t="s">
        <v>79</v>
      </c>
      <c r="U78" s="2896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2697"/>
      <c r="C79" s="2698"/>
      <c r="D79" s="1076" t="s">
        <v>23</v>
      </c>
      <c r="E79" s="1727" t="s">
        <v>24</v>
      </c>
      <c r="F79" s="1723" t="s">
        <v>25</v>
      </c>
      <c r="G79" s="1721" t="s">
        <v>102</v>
      </c>
      <c r="H79" s="1722" t="s">
        <v>103</v>
      </c>
      <c r="I79" s="1722" t="s">
        <v>104</v>
      </c>
      <c r="J79" s="1722" t="s">
        <v>18</v>
      </c>
      <c r="K79" s="1722" t="s">
        <v>19</v>
      </c>
      <c r="L79" s="1722" t="s">
        <v>20</v>
      </c>
      <c r="M79" s="1766" t="s">
        <v>21</v>
      </c>
      <c r="N79" s="1739" t="s">
        <v>22</v>
      </c>
      <c r="O79" s="2698"/>
      <c r="P79" s="2828"/>
      <c r="Q79" s="2828"/>
      <c r="R79" s="2828"/>
      <c r="S79" s="2872"/>
      <c r="T79" s="2826"/>
      <c r="U79" s="282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15</v>
      </c>
      <c r="E80" s="23">
        <v>7</v>
      </c>
      <c r="F80" s="221">
        <v>8</v>
      </c>
      <c r="G80" s="25">
        <v>1</v>
      </c>
      <c r="H80" s="222">
        <v>0</v>
      </c>
      <c r="I80" s="222">
        <v>0</v>
      </c>
      <c r="J80" s="222">
        <v>0</v>
      </c>
      <c r="K80" s="222">
        <v>2</v>
      </c>
      <c r="L80" s="222">
        <v>0</v>
      </c>
      <c r="M80" s="1311">
        <v>10</v>
      </c>
      <c r="N80" s="1267">
        <v>2</v>
      </c>
      <c r="O80" s="1441">
        <v>0</v>
      </c>
      <c r="P80" s="724">
        <v>15</v>
      </c>
      <c r="Q80" s="724">
        <v>0</v>
      </c>
      <c r="R80" s="724">
        <v>0</v>
      </c>
      <c r="S80" s="1441">
        <v>0</v>
      </c>
      <c r="T80" s="1441">
        <v>0</v>
      </c>
      <c r="U80" s="1441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>
        <v>0</v>
      </c>
      <c r="S81" s="573">
        <v>0</v>
      </c>
      <c r="T81" s="573">
        <v>0</v>
      </c>
      <c r="U81" s="573">
        <v>0</v>
      </c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>
        <v>0</v>
      </c>
      <c r="S82" s="24">
        <v>0</v>
      </c>
      <c r="T82" s="24">
        <v>0</v>
      </c>
      <c r="U82" s="24">
        <v>0</v>
      </c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>
        <v>0</v>
      </c>
      <c r="S83" s="24">
        <v>0</v>
      </c>
      <c r="T83" s="24">
        <v>0</v>
      </c>
      <c r="U83" s="24">
        <v>0</v>
      </c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>
        <v>0</v>
      </c>
      <c r="S84" s="24">
        <v>0</v>
      </c>
      <c r="T84" s="24">
        <v>0</v>
      </c>
      <c r="U84" s="24">
        <v>0</v>
      </c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>
        <v>0</v>
      </c>
      <c r="S85" s="24">
        <v>0</v>
      </c>
      <c r="T85" s="24">
        <v>0</v>
      </c>
      <c r="U85" s="24">
        <v>0</v>
      </c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>
        <v>0</v>
      </c>
      <c r="S86" s="573">
        <v>0</v>
      </c>
      <c r="T86" s="573">
        <v>0</v>
      </c>
      <c r="U86" s="573">
        <v>0</v>
      </c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7</v>
      </c>
      <c r="E87" s="571">
        <v>5</v>
      </c>
      <c r="F87" s="642">
        <v>2</v>
      </c>
      <c r="G87" s="571">
        <v>0</v>
      </c>
      <c r="H87" s="643">
        <v>0</v>
      </c>
      <c r="I87" s="643">
        <v>0</v>
      </c>
      <c r="J87" s="643">
        <v>0</v>
      </c>
      <c r="K87" s="643">
        <v>0</v>
      </c>
      <c r="L87" s="643">
        <v>3</v>
      </c>
      <c r="M87" s="642">
        <v>4</v>
      </c>
      <c r="N87" s="611">
        <v>0</v>
      </c>
      <c r="O87" s="573">
        <v>0</v>
      </c>
      <c r="P87" s="570">
        <v>7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1</v>
      </c>
      <c r="E88" s="571">
        <v>1</v>
      </c>
      <c r="F88" s="642">
        <v>0</v>
      </c>
      <c r="G88" s="571">
        <v>1</v>
      </c>
      <c r="H88" s="643">
        <v>0</v>
      </c>
      <c r="I88" s="643">
        <v>0</v>
      </c>
      <c r="J88" s="643">
        <v>0</v>
      </c>
      <c r="K88" s="643">
        <v>0</v>
      </c>
      <c r="L88" s="643">
        <v>0</v>
      </c>
      <c r="M88" s="642">
        <v>0</v>
      </c>
      <c r="N88" s="611">
        <v>0</v>
      </c>
      <c r="O88" s="573">
        <v>0</v>
      </c>
      <c r="P88" s="570">
        <v>1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20</v>
      </c>
      <c r="E89" s="571">
        <v>9</v>
      </c>
      <c r="F89" s="642">
        <v>11</v>
      </c>
      <c r="G89" s="571">
        <v>0</v>
      </c>
      <c r="H89" s="227">
        <v>0</v>
      </c>
      <c r="I89" s="227">
        <v>0</v>
      </c>
      <c r="J89" s="227">
        <v>0</v>
      </c>
      <c r="K89" s="227">
        <v>2</v>
      </c>
      <c r="L89" s="227">
        <v>1</v>
      </c>
      <c r="M89" s="221">
        <v>17</v>
      </c>
      <c r="N89" s="74">
        <v>0</v>
      </c>
      <c r="O89" s="24">
        <v>0</v>
      </c>
      <c r="P89" s="29">
        <v>20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>
        <v>0</v>
      </c>
      <c r="S90" s="24">
        <v>0</v>
      </c>
      <c r="T90" s="24">
        <v>0</v>
      </c>
      <c r="U90" s="24">
        <v>0</v>
      </c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0</v>
      </c>
      <c r="E91" s="571"/>
      <c r="F91" s="642"/>
      <c r="G91" s="571"/>
      <c r="H91" s="643"/>
      <c r="I91" s="643"/>
      <c r="J91" s="643"/>
      <c r="K91" s="643"/>
      <c r="L91" s="643"/>
      <c r="M91" s="647"/>
      <c r="N91" s="648"/>
      <c r="O91" s="570"/>
      <c r="P91" s="570"/>
      <c r="Q91" s="649"/>
      <c r="R91" s="570">
        <v>0</v>
      </c>
      <c r="S91" s="573">
        <v>0</v>
      </c>
      <c r="T91" s="573">
        <v>0</v>
      </c>
      <c r="U91" s="573">
        <v>0</v>
      </c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2</v>
      </c>
      <c r="E92" s="571">
        <v>1</v>
      </c>
      <c r="F92" s="642">
        <v>1</v>
      </c>
      <c r="G92" s="571">
        <v>0</v>
      </c>
      <c r="H92" s="643">
        <v>0</v>
      </c>
      <c r="I92" s="643">
        <v>0</v>
      </c>
      <c r="J92" s="643">
        <v>0</v>
      </c>
      <c r="K92" s="643">
        <v>2</v>
      </c>
      <c r="L92" s="643">
        <v>0</v>
      </c>
      <c r="M92" s="221">
        <v>0</v>
      </c>
      <c r="N92" s="74">
        <v>0</v>
      </c>
      <c r="O92" s="570">
        <v>0</v>
      </c>
      <c r="P92" s="570">
        <v>2</v>
      </c>
      <c r="Q92" s="29">
        <v>0</v>
      </c>
      <c r="R92" s="570">
        <v>0</v>
      </c>
      <c r="S92" s="573">
        <v>0</v>
      </c>
      <c r="T92" s="573">
        <v>0</v>
      </c>
      <c r="U92" s="573">
        <v>0</v>
      </c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>
        <v>0</v>
      </c>
      <c r="S93" s="573">
        <v>0</v>
      </c>
      <c r="T93" s="573">
        <v>0</v>
      </c>
      <c r="U93" s="573">
        <v>0</v>
      </c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>
        <v>0</v>
      </c>
      <c r="S94" s="573">
        <v>0</v>
      </c>
      <c r="T94" s="573">
        <v>0</v>
      </c>
      <c r="U94" s="573">
        <v>0</v>
      </c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>
        <v>0</v>
      </c>
      <c r="S95" s="573">
        <v>0</v>
      </c>
      <c r="T95" s="573">
        <v>0</v>
      </c>
      <c r="U95" s="573">
        <v>0</v>
      </c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>
        <v>0</v>
      </c>
      <c r="S96" s="573">
        <v>0</v>
      </c>
      <c r="T96" s="573">
        <v>0</v>
      </c>
      <c r="U96" s="573">
        <v>0</v>
      </c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2</v>
      </c>
      <c r="E97" s="571">
        <v>2</v>
      </c>
      <c r="F97" s="642">
        <v>0</v>
      </c>
      <c r="G97" s="617"/>
      <c r="H97" s="643"/>
      <c r="I97" s="643"/>
      <c r="J97" s="643"/>
      <c r="K97" s="643">
        <v>1</v>
      </c>
      <c r="L97" s="643">
        <v>0</v>
      </c>
      <c r="M97" s="642">
        <v>0</v>
      </c>
      <c r="N97" s="611">
        <v>1</v>
      </c>
      <c r="O97" s="573">
        <v>0</v>
      </c>
      <c r="P97" s="570">
        <v>2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2</v>
      </c>
      <c r="E98" s="571">
        <v>1</v>
      </c>
      <c r="F98" s="642">
        <v>1</v>
      </c>
      <c r="G98" s="617"/>
      <c r="H98" s="643"/>
      <c r="I98" s="643"/>
      <c r="J98" s="643"/>
      <c r="K98" s="643">
        <v>0</v>
      </c>
      <c r="L98" s="643">
        <v>0</v>
      </c>
      <c r="M98" s="642">
        <v>2</v>
      </c>
      <c r="N98" s="611">
        <v>0</v>
      </c>
      <c r="O98" s="573">
        <v>0</v>
      </c>
      <c r="P98" s="570">
        <v>2</v>
      </c>
      <c r="Q98" s="570">
        <v>0</v>
      </c>
      <c r="R98" s="570">
        <v>0</v>
      </c>
      <c r="S98" s="573">
        <v>0</v>
      </c>
      <c r="T98" s="573">
        <v>0</v>
      </c>
      <c r="U98" s="573">
        <v>0</v>
      </c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1</v>
      </c>
      <c r="E99" s="571">
        <v>1</v>
      </c>
      <c r="F99" s="642">
        <v>0</v>
      </c>
      <c r="G99" s="617"/>
      <c r="H99" s="643"/>
      <c r="I99" s="643"/>
      <c r="J99" s="643"/>
      <c r="K99" s="643">
        <v>1</v>
      </c>
      <c r="L99" s="643">
        <v>0</v>
      </c>
      <c r="M99" s="642">
        <v>0</v>
      </c>
      <c r="N99" s="611">
        <v>0</v>
      </c>
      <c r="O99" s="573">
        <v>0</v>
      </c>
      <c r="P99" s="570">
        <v>1</v>
      </c>
      <c r="Q99" s="570">
        <v>0</v>
      </c>
      <c r="R99" s="570">
        <v>0</v>
      </c>
      <c r="S99" s="573">
        <v>0</v>
      </c>
      <c r="T99" s="573">
        <v>0</v>
      </c>
      <c r="U99" s="573">
        <v>0</v>
      </c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>
        <v>0</v>
      </c>
      <c r="Q100" s="649"/>
      <c r="R100" s="570">
        <v>0</v>
      </c>
      <c r="S100" s="573">
        <v>0</v>
      </c>
      <c r="T100" s="573">
        <v>0</v>
      </c>
      <c r="U100" s="573">
        <v>0</v>
      </c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>
        <v>0</v>
      </c>
      <c r="P101" s="570"/>
      <c r="Q101" s="570"/>
      <c r="R101" s="570">
        <v>0</v>
      </c>
      <c r="S101" s="573">
        <v>0</v>
      </c>
      <c r="T101" s="573">
        <v>0</v>
      </c>
      <c r="U101" s="573">
        <v>0</v>
      </c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>
        <v>0</v>
      </c>
      <c r="P102" s="570"/>
      <c r="Q102" s="570"/>
      <c r="R102" s="570">
        <v>0</v>
      </c>
      <c r="S102" s="573">
        <v>0</v>
      </c>
      <c r="T102" s="573">
        <v>0</v>
      </c>
      <c r="U102" s="573">
        <v>0</v>
      </c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>
        <v>0</v>
      </c>
      <c r="P103" s="570"/>
      <c r="Q103" s="570"/>
      <c r="R103" s="570">
        <v>0</v>
      </c>
      <c r="S103" s="573">
        <v>0</v>
      </c>
      <c r="T103" s="573">
        <v>0</v>
      </c>
      <c r="U103" s="573">
        <v>0</v>
      </c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>
        <v>0</v>
      </c>
      <c r="P104" s="570"/>
      <c r="Q104" s="570"/>
      <c r="R104" s="570">
        <v>0</v>
      </c>
      <c r="S104" s="573">
        <v>0</v>
      </c>
      <c r="T104" s="573">
        <v>0</v>
      </c>
      <c r="U104" s="573">
        <v>0</v>
      </c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>
        <v>0</v>
      </c>
      <c r="P105" s="570"/>
      <c r="Q105" s="570"/>
      <c r="R105" s="570">
        <v>0</v>
      </c>
      <c r="S105" s="573">
        <v>0</v>
      </c>
      <c r="T105" s="573">
        <v>0</v>
      </c>
      <c r="U105" s="573">
        <v>0</v>
      </c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>
        <v>0</v>
      </c>
      <c r="P106" s="570"/>
      <c r="Q106" s="570"/>
      <c r="R106" s="570">
        <v>0</v>
      </c>
      <c r="S106" s="573">
        <v>0</v>
      </c>
      <c r="T106" s="573">
        <v>0</v>
      </c>
      <c r="U106" s="573">
        <v>0</v>
      </c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>
        <v>0</v>
      </c>
      <c r="P107" s="570"/>
      <c r="Q107" s="570"/>
      <c r="R107" s="570">
        <v>0</v>
      </c>
      <c r="S107" s="573">
        <v>0</v>
      </c>
      <c r="T107" s="573">
        <v>0</v>
      </c>
      <c r="U107" s="573">
        <v>0</v>
      </c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>
        <v>0</v>
      </c>
      <c r="P108" s="570"/>
      <c r="Q108" s="570"/>
      <c r="R108" s="570">
        <v>0</v>
      </c>
      <c r="S108" s="573">
        <v>0</v>
      </c>
      <c r="T108" s="573">
        <v>0</v>
      </c>
      <c r="U108" s="573">
        <v>0</v>
      </c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</v>
      </c>
      <c r="E109" s="571">
        <v>0</v>
      </c>
      <c r="F109" s="642">
        <v>1</v>
      </c>
      <c r="G109" s="654"/>
      <c r="H109" s="657"/>
      <c r="I109" s="657"/>
      <c r="J109" s="643"/>
      <c r="K109" s="643"/>
      <c r="L109" s="643"/>
      <c r="M109" s="642">
        <v>1</v>
      </c>
      <c r="N109" s="611"/>
      <c r="O109" s="573">
        <v>0</v>
      </c>
      <c r="P109" s="570">
        <v>1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>
        <v>0</v>
      </c>
      <c r="P110" s="570"/>
      <c r="Q110" s="570">
        <v>0</v>
      </c>
      <c r="R110" s="570">
        <v>0</v>
      </c>
      <c r="S110" s="573">
        <v>0</v>
      </c>
      <c r="T110" s="573">
        <v>0</v>
      </c>
      <c r="U110" s="573">
        <v>0</v>
      </c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>
        <v>0</v>
      </c>
      <c r="P111" s="570"/>
      <c r="Q111" s="570">
        <v>0</v>
      </c>
      <c r="R111" s="570">
        <v>0</v>
      </c>
      <c r="S111" s="573">
        <v>0</v>
      </c>
      <c r="T111" s="573">
        <v>0</v>
      </c>
      <c r="U111" s="573">
        <v>0</v>
      </c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24</v>
      </c>
      <c r="E112" s="571">
        <v>6</v>
      </c>
      <c r="F112" s="642">
        <v>18</v>
      </c>
      <c r="G112" s="644"/>
      <c r="H112" s="653"/>
      <c r="I112" s="653"/>
      <c r="J112" s="653"/>
      <c r="K112" s="653"/>
      <c r="L112" s="643"/>
      <c r="M112" s="642">
        <v>6</v>
      </c>
      <c r="N112" s="611">
        <v>18</v>
      </c>
      <c r="O112" s="573">
        <v>0</v>
      </c>
      <c r="P112" s="570">
        <v>24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0</v>
      </c>
      <c r="E117" s="571"/>
      <c r="F117" s="642"/>
      <c r="G117" s="644"/>
      <c r="H117" s="653"/>
      <c r="I117" s="653"/>
      <c r="J117" s="653"/>
      <c r="K117" s="653"/>
      <c r="L117" s="643"/>
      <c r="M117" s="642"/>
      <c r="N117" s="611"/>
      <c r="O117" s="573"/>
      <c r="P117" s="570"/>
      <c r="Q117" s="658"/>
      <c r="R117" s="570"/>
      <c r="S117" s="573"/>
      <c r="T117" s="573"/>
      <c r="U117" s="573"/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952" t="s">
        <v>4</v>
      </c>
      <c r="B132" s="2903"/>
      <c r="C132" s="2953"/>
      <c r="D132" s="1767">
        <f>SUM(D80:D131)</f>
        <v>75</v>
      </c>
      <c r="E132" s="1768">
        <f>SUM(E80:E131)</f>
        <v>33</v>
      </c>
      <c r="F132" s="1769">
        <f>SUM(F80:F131)</f>
        <v>42</v>
      </c>
      <c r="G132" s="1770">
        <f>SUM(G80:G131)</f>
        <v>2</v>
      </c>
      <c r="H132" s="1771">
        <f t="shared" ref="H132:U132" si="82">SUM(H80:H131)</f>
        <v>0</v>
      </c>
      <c r="I132" s="1771">
        <f t="shared" si="82"/>
        <v>0</v>
      </c>
      <c r="J132" s="1771">
        <f t="shared" si="82"/>
        <v>0</v>
      </c>
      <c r="K132" s="1771">
        <f t="shared" si="82"/>
        <v>8</v>
      </c>
      <c r="L132" s="1771">
        <f t="shared" si="82"/>
        <v>4</v>
      </c>
      <c r="M132" s="1772">
        <f t="shared" si="82"/>
        <v>40</v>
      </c>
      <c r="N132" s="1773">
        <f t="shared" si="82"/>
        <v>21</v>
      </c>
      <c r="O132" s="1774">
        <f t="shared" si="82"/>
        <v>0</v>
      </c>
      <c r="P132" s="1771">
        <f t="shared" si="82"/>
        <v>75</v>
      </c>
      <c r="Q132" s="1769">
        <f t="shared" si="82"/>
        <v>0</v>
      </c>
      <c r="R132" s="1775">
        <f t="shared" si="82"/>
        <v>0</v>
      </c>
      <c r="S132" s="1776">
        <f t="shared" si="82"/>
        <v>0</v>
      </c>
      <c r="T132" s="1776">
        <f t="shared" si="82"/>
        <v>0</v>
      </c>
      <c r="U132" s="1776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914" t="s">
        <v>158</v>
      </c>
      <c r="B134" s="2417"/>
      <c r="C134" s="2418"/>
      <c r="D134" s="2931" t="s">
        <v>4</v>
      </c>
      <c r="E134" s="2931"/>
      <c r="F134" s="2931"/>
      <c r="G134" s="2952" t="s">
        <v>56</v>
      </c>
      <c r="H134" s="2903"/>
      <c r="I134" s="2903"/>
      <c r="J134" s="2903"/>
      <c r="K134" s="2903"/>
      <c r="L134" s="2903"/>
      <c r="M134" s="2903"/>
      <c r="N134" s="2955"/>
      <c r="O134" s="2356" t="s">
        <v>6</v>
      </c>
      <c r="P134" s="2893" t="s">
        <v>33</v>
      </c>
      <c r="Q134" s="2893" t="s">
        <v>7</v>
      </c>
      <c r="R134" s="2893" t="s">
        <v>100</v>
      </c>
      <c r="S134" s="2924" t="s">
        <v>101</v>
      </c>
      <c r="T134" s="2924" t="s">
        <v>79</v>
      </c>
      <c r="U134" s="2924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744" t="s">
        <v>159</v>
      </c>
      <c r="E135" s="1744" t="s">
        <v>24</v>
      </c>
      <c r="F135" s="1744" t="s">
        <v>25</v>
      </c>
      <c r="G135" s="1777" t="s">
        <v>102</v>
      </c>
      <c r="H135" s="1777" t="s">
        <v>103</v>
      </c>
      <c r="I135" s="1777" t="s">
        <v>104</v>
      </c>
      <c r="J135" s="1777" t="s">
        <v>18</v>
      </c>
      <c r="K135" s="1777" t="s">
        <v>19</v>
      </c>
      <c r="L135" s="1777" t="s">
        <v>20</v>
      </c>
      <c r="M135" s="1777" t="s">
        <v>21</v>
      </c>
      <c r="N135" s="1778" t="s">
        <v>22</v>
      </c>
      <c r="O135" s="2357"/>
      <c r="P135" s="2317"/>
      <c r="Q135" s="2317"/>
      <c r="R135" s="2317"/>
      <c r="S135" s="2924"/>
      <c r="T135" s="2924"/>
      <c r="U135" s="2924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925" t="s">
        <v>160</v>
      </c>
      <c r="B136" s="2926"/>
      <c r="C136" s="2927"/>
      <c r="D136" s="1497">
        <f>SUM(G136:N136)</f>
        <v>19</v>
      </c>
      <c r="E136" s="724">
        <v>12</v>
      </c>
      <c r="F136" s="221">
        <v>7</v>
      </c>
      <c r="G136" s="25">
        <v>2</v>
      </c>
      <c r="H136" s="25"/>
      <c r="I136" s="25"/>
      <c r="J136" s="25"/>
      <c r="K136" s="25">
        <v>3</v>
      </c>
      <c r="L136" s="25">
        <v>3</v>
      </c>
      <c r="M136" s="25">
        <v>8</v>
      </c>
      <c r="N136" s="732">
        <v>3</v>
      </c>
      <c r="O136" s="1441">
        <v>0</v>
      </c>
      <c r="P136" s="1441">
        <v>19</v>
      </c>
      <c r="Q136" s="724">
        <v>0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928" t="s">
        <v>161</v>
      </c>
      <c r="B137" s="2929"/>
      <c r="C137" s="2930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952" t="s">
        <v>4</v>
      </c>
      <c r="B144" s="2903"/>
      <c r="C144" s="2953"/>
      <c r="D144" s="1767">
        <f>SUM(D136:D143)</f>
        <v>19</v>
      </c>
      <c r="E144" s="1779">
        <f t="shared" ref="E144:U144" si="93">SUM(E136:E143)</f>
        <v>12</v>
      </c>
      <c r="F144" s="1769">
        <f t="shared" si="93"/>
        <v>7</v>
      </c>
      <c r="G144" s="1770">
        <f t="shared" si="93"/>
        <v>2</v>
      </c>
      <c r="H144" s="1770">
        <f t="shared" si="93"/>
        <v>0</v>
      </c>
      <c r="I144" s="1770">
        <f t="shared" si="93"/>
        <v>0</v>
      </c>
      <c r="J144" s="1770">
        <f t="shared" si="93"/>
        <v>0</v>
      </c>
      <c r="K144" s="1770">
        <f t="shared" si="93"/>
        <v>3</v>
      </c>
      <c r="L144" s="1770">
        <f t="shared" si="93"/>
        <v>3</v>
      </c>
      <c r="M144" s="1770">
        <f t="shared" si="93"/>
        <v>8</v>
      </c>
      <c r="N144" s="1780">
        <f t="shared" si="93"/>
        <v>3</v>
      </c>
      <c r="O144" s="1774">
        <f t="shared" si="93"/>
        <v>0</v>
      </c>
      <c r="P144" s="1776">
        <f t="shared" si="93"/>
        <v>19</v>
      </c>
      <c r="Q144" s="1769">
        <f t="shared" si="93"/>
        <v>0</v>
      </c>
      <c r="R144" s="1781">
        <f t="shared" si="93"/>
        <v>0</v>
      </c>
      <c r="S144" s="1781">
        <f>SUM(S136:S143)</f>
        <v>0</v>
      </c>
      <c r="T144" s="1781">
        <f t="shared" si="93"/>
        <v>0</v>
      </c>
      <c r="U144" s="1781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916" t="s">
        <v>169</v>
      </c>
      <c r="B146" s="2340"/>
      <c r="C146" s="2341"/>
      <c r="D146" s="2915" t="s">
        <v>4</v>
      </c>
      <c r="E146" s="2426"/>
      <c r="F146" s="2356"/>
      <c r="G146" s="2952" t="s">
        <v>56</v>
      </c>
      <c r="H146" s="2903"/>
      <c r="I146" s="2903"/>
      <c r="J146" s="2903"/>
      <c r="K146" s="2903"/>
      <c r="L146" s="2903"/>
      <c r="M146" s="2903"/>
      <c r="N146" s="2955"/>
      <c r="O146" s="2356" t="s">
        <v>34</v>
      </c>
      <c r="P146" s="2418" t="s">
        <v>8</v>
      </c>
      <c r="Q146" s="2924" t="s">
        <v>79</v>
      </c>
      <c r="R146" s="2924" t="s">
        <v>10</v>
      </c>
      <c r="S146" s="2896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964" t="s">
        <v>172</v>
      </c>
      <c r="H147" s="2954"/>
      <c r="I147" s="2964" t="s">
        <v>20</v>
      </c>
      <c r="J147" s="2954"/>
      <c r="K147" s="2964" t="s">
        <v>21</v>
      </c>
      <c r="L147" s="2954"/>
      <c r="M147" s="2964" t="s">
        <v>22</v>
      </c>
      <c r="N147" s="2960"/>
      <c r="O147" s="2357"/>
      <c r="P147" s="2421"/>
      <c r="Q147" s="2924"/>
      <c r="R147" s="2924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2697"/>
      <c r="C148" s="2698"/>
      <c r="D148" s="1763" t="s">
        <v>23</v>
      </c>
      <c r="E148" s="1736" t="s">
        <v>24</v>
      </c>
      <c r="F148" s="1744" t="s">
        <v>25</v>
      </c>
      <c r="G148" s="1727" t="s">
        <v>24</v>
      </c>
      <c r="H148" s="1723" t="s">
        <v>25</v>
      </c>
      <c r="I148" s="1727" t="s">
        <v>24</v>
      </c>
      <c r="J148" s="1723" t="s">
        <v>25</v>
      </c>
      <c r="K148" s="1724" t="s">
        <v>24</v>
      </c>
      <c r="L148" s="1723" t="s">
        <v>25</v>
      </c>
      <c r="M148" s="1724" t="s">
        <v>24</v>
      </c>
      <c r="N148" s="1725" t="s">
        <v>25</v>
      </c>
      <c r="O148" s="2705"/>
      <c r="P148" s="2736"/>
      <c r="Q148" s="2924"/>
      <c r="R148" s="2924"/>
      <c r="S148" s="2826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893" t="s">
        <v>173</v>
      </c>
      <c r="B149" s="2922" t="s">
        <v>174</v>
      </c>
      <c r="C149" s="2923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441"/>
      <c r="M149" s="275"/>
      <c r="N149" s="1267"/>
      <c r="O149" s="1441"/>
      <c r="P149" s="276"/>
      <c r="Q149" s="1441"/>
      <c r="R149" s="276"/>
      <c r="S149" s="736"/>
      <c r="T149" s="132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501"/>
      <c r="L151" s="1147"/>
      <c r="M151" s="1501"/>
      <c r="N151" s="1148"/>
      <c r="O151" s="1147"/>
      <c r="P151" s="1654"/>
      <c r="Q151" s="1147"/>
      <c r="R151" s="1654"/>
      <c r="S151" s="1502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893" t="s">
        <v>175</v>
      </c>
      <c r="C152" s="1782" t="s">
        <v>4</v>
      </c>
      <c r="D152" s="287">
        <f t="shared" si="94"/>
        <v>0</v>
      </c>
      <c r="E152" s="288"/>
      <c r="F152" s="289">
        <f>SUM(F153:F158)</f>
        <v>0</v>
      </c>
      <c r="G152" s="1783"/>
      <c r="H152" s="1784"/>
      <c r="I152" s="1783"/>
      <c r="J152" s="1784"/>
      <c r="K152" s="1785"/>
      <c r="L152" s="1732">
        <f>SUM(L153:L158)</f>
        <v>0</v>
      </c>
      <c r="M152" s="1785"/>
      <c r="N152" s="1786">
        <f t="shared" ref="N152:T152" si="102">SUM(N153:N158)</f>
        <v>0</v>
      </c>
      <c r="O152" s="1732">
        <f t="shared" si="102"/>
        <v>0</v>
      </c>
      <c r="P152" s="1787">
        <f t="shared" si="102"/>
        <v>0</v>
      </c>
      <c r="Q152" s="1732">
        <f t="shared" si="102"/>
        <v>0</v>
      </c>
      <c r="R152" s="1787">
        <f t="shared" si="102"/>
        <v>0</v>
      </c>
      <c r="S152" s="1733">
        <f t="shared" si="102"/>
        <v>0</v>
      </c>
      <c r="T152" s="1732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828"/>
      <c r="B158" s="282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501"/>
      <c r="L158" s="99"/>
      <c r="M158" s="1501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893" t="s">
        <v>182</v>
      </c>
      <c r="B159" s="2893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328"/>
      <c r="M159" s="25"/>
      <c r="N159" s="1336"/>
      <c r="O159" s="1441"/>
      <c r="P159" s="1441"/>
      <c r="Q159" s="1441"/>
      <c r="R159" s="1441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82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444"/>
      <c r="L162" s="1150"/>
      <c r="M162" s="1444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921" t="s">
        <v>187</v>
      </c>
      <c r="B163" s="2896" t="s">
        <v>188</v>
      </c>
      <c r="C163" s="738" t="s">
        <v>189</v>
      </c>
      <c r="D163" s="1509">
        <f>SUM(E163:F163)</f>
        <v>0</v>
      </c>
      <c r="E163" s="1509">
        <f>+G163+I163+K163+M163</f>
        <v>0</v>
      </c>
      <c r="F163" s="1510">
        <f>+H163+J163+L163+N163</f>
        <v>0</v>
      </c>
      <c r="G163" s="1511">
        <f>SUM(G164:G165)</f>
        <v>0</v>
      </c>
      <c r="H163" s="1159">
        <f t="shared" ref="H163:R163" si="105">SUM(H164:H165)</f>
        <v>0</v>
      </c>
      <c r="I163" s="1511">
        <f t="shared" si="105"/>
        <v>0</v>
      </c>
      <c r="J163" s="1159">
        <f t="shared" si="105"/>
        <v>0</v>
      </c>
      <c r="K163" s="1511">
        <f>SUM(K164:K165)</f>
        <v>0</v>
      </c>
      <c r="L163" s="1337">
        <f t="shared" si="105"/>
        <v>0</v>
      </c>
      <c r="M163" s="1511">
        <f t="shared" si="105"/>
        <v>0</v>
      </c>
      <c r="N163" s="1661">
        <f t="shared" si="105"/>
        <v>0</v>
      </c>
      <c r="O163" s="1512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513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311"/>
      <c r="H164" s="276"/>
      <c r="I164" s="25"/>
      <c r="J164" s="1441"/>
      <c r="K164" s="25"/>
      <c r="L164" s="1719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61"/>
      <c r="B165" s="282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921" t="s">
        <v>192</v>
      </c>
      <c r="B166" s="2893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654"/>
      <c r="M167" s="1444"/>
      <c r="N167" s="1662"/>
      <c r="O167" s="1147"/>
      <c r="P167" s="1654"/>
      <c r="Q167" s="1147"/>
      <c r="R167" s="165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896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826"/>
      <c r="C169" s="342" t="s">
        <v>197</v>
      </c>
      <c r="D169" s="1509">
        <f t="shared" si="109"/>
        <v>0</v>
      </c>
      <c r="E169" s="1509">
        <f t="shared" si="110"/>
        <v>0</v>
      </c>
      <c r="F169" s="1510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893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441"/>
      <c r="P170" s="276"/>
      <c r="Q170" s="1441"/>
      <c r="R170" s="276"/>
      <c r="S170" s="724"/>
      <c r="T170" s="1441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61"/>
      <c r="B171" s="282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444"/>
      <c r="L171" s="1654"/>
      <c r="M171" s="1444"/>
      <c r="N171" s="607"/>
      <c r="O171" s="1147"/>
      <c r="P171" s="1654"/>
      <c r="Q171" s="1147"/>
      <c r="R171" s="165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893" t="s">
        <v>199</v>
      </c>
      <c r="B172" s="2964" t="s">
        <v>175</v>
      </c>
      <c r="C172" s="2954"/>
      <c r="D172" s="1788">
        <f>SUM(E172+F172)</f>
        <v>0</v>
      </c>
      <c r="E172" s="1788">
        <f>+K172</f>
        <v>0</v>
      </c>
      <c r="F172" s="1781">
        <f>+L172</f>
        <v>0</v>
      </c>
      <c r="G172" s="1783"/>
      <c r="H172" s="1789"/>
      <c r="I172" s="1783"/>
      <c r="J172" s="1789"/>
      <c r="K172" s="1790"/>
      <c r="L172" s="1791"/>
      <c r="M172" s="1785"/>
      <c r="N172" s="1792"/>
      <c r="O172" s="1793"/>
      <c r="P172" s="1791"/>
      <c r="Q172" s="1793"/>
      <c r="R172" s="1791"/>
      <c r="S172" s="1794"/>
      <c r="T172" s="1794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893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521"/>
      <c r="I175" s="273"/>
      <c r="J175" s="1521"/>
      <c r="K175" s="25"/>
      <c r="L175" s="276"/>
      <c r="M175" s="284"/>
      <c r="N175" s="356"/>
      <c r="O175" s="1441"/>
      <c r="P175" s="276"/>
      <c r="Q175" s="1441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828"/>
      <c r="B176" s="282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444"/>
      <c r="L176" s="1654"/>
      <c r="M176" s="672"/>
      <c r="N176" s="674"/>
      <c r="O176" s="1147"/>
      <c r="P176" s="1654"/>
      <c r="Q176" s="1147"/>
      <c r="R176" s="165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921" t="s">
        <v>200</v>
      </c>
      <c r="B177" s="2893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61"/>
      <c r="B179" s="282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893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521"/>
      <c r="I180" s="273"/>
      <c r="J180" s="1521"/>
      <c r="K180" s="25"/>
      <c r="L180" s="276"/>
      <c r="M180" s="1348"/>
      <c r="N180" s="330"/>
      <c r="O180" s="1521"/>
      <c r="P180" s="1441"/>
      <c r="Q180" s="1441"/>
      <c r="R180" s="1441"/>
      <c r="S180" s="742"/>
      <c r="T180" s="1441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61"/>
      <c r="B181" s="282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916" t="s">
        <v>210</v>
      </c>
      <c r="B183" s="2340"/>
      <c r="C183" s="2341"/>
      <c r="D183" s="2915" t="s">
        <v>4</v>
      </c>
      <c r="E183" s="2426"/>
      <c r="F183" s="2356"/>
      <c r="G183" s="2952" t="s">
        <v>5</v>
      </c>
      <c r="H183" s="2903"/>
      <c r="I183" s="2903"/>
      <c r="J183" s="2903"/>
      <c r="K183" s="2903"/>
      <c r="L183" s="2903"/>
      <c r="M183" s="2903"/>
      <c r="N183" s="2903"/>
      <c r="O183" s="2903"/>
      <c r="P183" s="2903"/>
      <c r="Q183" s="2903"/>
      <c r="R183" s="2903"/>
      <c r="S183" s="2903"/>
      <c r="T183" s="2903"/>
      <c r="U183" s="2903"/>
      <c r="V183" s="2903"/>
      <c r="W183" s="2903"/>
      <c r="X183" s="2903"/>
      <c r="Y183" s="2903"/>
      <c r="Z183" s="2903"/>
      <c r="AA183" s="2903"/>
      <c r="AB183" s="2955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962" t="s">
        <v>11</v>
      </c>
      <c r="H184" s="2963"/>
      <c r="I184" s="2962" t="s">
        <v>12</v>
      </c>
      <c r="J184" s="2963"/>
      <c r="K184" s="2952" t="s">
        <v>13</v>
      </c>
      <c r="L184" s="2953"/>
      <c r="M184" s="2952" t="s">
        <v>14</v>
      </c>
      <c r="N184" s="2953"/>
      <c r="O184" s="2952" t="s">
        <v>15</v>
      </c>
      <c r="P184" s="2953"/>
      <c r="Q184" s="2952" t="s">
        <v>16</v>
      </c>
      <c r="R184" s="2953"/>
      <c r="S184" s="2952" t="s">
        <v>17</v>
      </c>
      <c r="T184" s="2953"/>
      <c r="U184" s="2952" t="s">
        <v>215</v>
      </c>
      <c r="V184" s="2953"/>
      <c r="W184" s="2964" t="s">
        <v>20</v>
      </c>
      <c r="X184" s="2954"/>
      <c r="Y184" s="2964" t="s">
        <v>21</v>
      </c>
      <c r="Z184" s="2954"/>
      <c r="AA184" s="2964" t="s">
        <v>22</v>
      </c>
      <c r="AB184" s="2960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721" t="s">
        <v>23</v>
      </c>
      <c r="E185" s="1722" t="s">
        <v>24</v>
      </c>
      <c r="F185" s="1723" t="s">
        <v>25</v>
      </c>
      <c r="G185" s="1724" t="s">
        <v>24</v>
      </c>
      <c r="H185" s="1723" t="s">
        <v>25</v>
      </c>
      <c r="I185" s="1754" t="s">
        <v>24</v>
      </c>
      <c r="J185" s="1754" t="s">
        <v>25</v>
      </c>
      <c r="K185" s="1724" t="s">
        <v>24</v>
      </c>
      <c r="L185" s="1723" t="s">
        <v>25</v>
      </c>
      <c r="M185" s="1724" t="s">
        <v>24</v>
      </c>
      <c r="N185" s="1723" t="s">
        <v>25</v>
      </c>
      <c r="O185" s="1724" t="s">
        <v>24</v>
      </c>
      <c r="P185" s="1723" t="s">
        <v>25</v>
      </c>
      <c r="Q185" s="1724" t="s">
        <v>24</v>
      </c>
      <c r="R185" s="1723" t="s">
        <v>25</v>
      </c>
      <c r="S185" s="1724" t="s">
        <v>24</v>
      </c>
      <c r="T185" s="1723" t="s">
        <v>25</v>
      </c>
      <c r="U185" s="1724" t="s">
        <v>24</v>
      </c>
      <c r="V185" s="1723" t="s">
        <v>25</v>
      </c>
      <c r="W185" s="1724" t="s">
        <v>24</v>
      </c>
      <c r="X185" s="1723" t="s">
        <v>25</v>
      </c>
      <c r="Y185" s="1724" t="s">
        <v>24</v>
      </c>
      <c r="Z185" s="1723" t="s">
        <v>25</v>
      </c>
      <c r="AA185" s="1724" t="s">
        <v>24</v>
      </c>
      <c r="AB185" s="1725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894" t="s">
        <v>216</v>
      </c>
      <c r="B186" s="2917"/>
      <c r="C186" s="2895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522"/>
      <c r="I186" s="381"/>
      <c r="J186" s="1522"/>
      <c r="K186" s="25"/>
      <c r="L186" s="1441"/>
      <c r="M186" s="25"/>
      <c r="N186" s="1441"/>
      <c r="O186" s="25"/>
      <c r="P186" s="1441"/>
      <c r="Q186" s="25"/>
      <c r="R186" s="1441"/>
      <c r="S186" s="25"/>
      <c r="T186" s="1441"/>
      <c r="U186" s="381"/>
      <c r="V186" s="1522"/>
      <c r="W186" s="381"/>
      <c r="X186" s="1522"/>
      <c r="Y186" s="381"/>
      <c r="Z186" s="1522"/>
      <c r="AA186" s="381"/>
      <c r="AB186" s="383"/>
      <c r="AC186" s="1441"/>
      <c r="AD186" s="743">
        <f>SUM(AE186:AG186)</f>
        <v>0</v>
      </c>
      <c r="AE186" s="1441"/>
      <c r="AF186" s="1441"/>
      <c r="AG186" s="1441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523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916" t="s">
        <v>210</v>
      </c>
      <c r="B192" s="2340"/>
      <c r="C192" s="2341"/>
      <c r="D192" s="2915" t="s">
        <v>4</v>
      </c>
      <c r="E192" s="2426"/>
      <c r="F192" s="2430"/>
      <c r="G192" s="2903" t="s">
        <v>5</v>
      </c>
      <c r="H192" s="2903"/>
      <c r="I192" s="2903"/>
      <c r="J192" s="2953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2893" t="s">
        <v>223</v>
      </c>
      <c r="I193" s="2893" t="s">
        <v>58</v>
      </c>
      <c r="J193" s="2893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795" t="s">
        <v>23</v>
      </c>
      <c r="E194" s="1763" t="s">
        <v>24</v>
      </c>
      <c r="F194" s="406" t="s">
        <v>25</v>
      </c>
      <c r="G194" s="2705"/>
      <c r="H194" s="2828"/>
      <c r="I194" s="2828"/>
      <c r="J194" s="282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352">
        <f>SUM(G195:J195)</f>
        <v>0</v>
      </c>
      <c r="E195" s="724"/>
      <c r="F195" s="732"/>
      <c r="G195" s="1311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52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914" t="s">
        <v>230</v>
      </c>
      <c r="B200" s="2417"/>
      <c r="C200" s="2418"/>
      <c r="D200" s="2915" t="s">
        <v>231</v>
      </c>
      <c r="E200" s="2426"/>
      <c r="F200" s="2356"/>
      <c r="G200" s="2952" t="s">
        <v>5</v>
      </c>
      <c r="H200" s="2903"/>
      <c r="I200" s="2903"/>
      <c r="J200" s="2903"/>
      <c r="K200" s="2903"/>
      <c r="L200" s="2903"/>
      <c r="M200" s="2903"/>
      <c r="N200" s="2903"/>
      <c r="O200" s="2903"/>
      <c r="P200" s="2903"/>
      <c r="Q200" s="2903"/>
      <c r="R200" s="2903"/>
      <c r="S200" s="2903"/>
      <c r="T200" s="2903"/>
      <c r="U200" s="2903"/>
      <c r="V200" s="2955"/>
      <c r="W200" s="2907" t="s">
        <v>6</v>
      </c>
      <c r="X200" s="2908" t="s">
        <v>7</v>
      </c>
      <c r="Y200" s="2909" t="s">
        <v>232</v>
      </c>
      <c r="Z200" s="2958"/>
      <c r="AA200" s="2356" t="s">
        <v>233</v>
      </c>
      <c r="AB200" s="2911" t="s">
        <v>100</v>
      </c>
      <c r="AC200" s="2899" t="s">
        <v>8</v>
      </c>
      <c r="AD200" s="2899" t="s">
        <v>9</v>
      </c>
      <c r="AE200" s="2951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2952" t="s">
        <v>222</v>
      </c>
      <c r="H201" s="2953"/>
      <c r="I201" s="2952" t="s">
        <v>17</v>
      </c>
      <c r="J201" s="2953"/>
      <c r="K201" s="2903" t="s">
        <v>234</v>
      </c>
      <c r="L201" s="2953"/>
      <c r="M201" s="2952" t="s">
        <v>57</v>
      </c>
      <c r="N201" s="2953"/>
      <c r="O201" s="2903" t="s">
        <v>235</v>
      </c>
      <c r="P201" s="2953"/>
      <c r="Q201" s="2903" t="s">
        <v>58</v>
      </c>
      <c r="R201" s="2953"/>
      <c r="S201" s="2904" t="s">
        <v>21</v>
      </c>
      <c r="T201" s="2954"/>
      <c r="U201" s="2904" t="s">
        <v>22</v>
      </c>
      <c r="V201" s="2960"/>
      <c r="W201" s="2397"/>
      <c r="X201" s="2560"/>
      <c r="Y201" s="2908" t="s">
        <v>236</v>
      </c>
      <c r="Z201" s="2913" t="s">
        <v>237</v>
      </c>
      <c r="AA201" s="2357"/>
      <c r="AB201" s="2405"/>
      <c r="AC201" s="2899"/>
      <c r="AD201" s="2899"/>
      <c r="AE201" s="2951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796" t="s">
        <v>23</v>
      </c>
      <c r="E202" s="1797" t="s">
        <v>24</v>
      </c>
      <c r="F202" s="1074" t="s">
        <v>25</v>
      </c>
      <c r="G202" s="1727" t="s">
        <v>24</v>
      </c>
      <c r="H202" s="1755" t="s">
        <v>25</v>
      </c>
      <c r="I202" s="1743" t="s">
        <v>24</v>
      </c>
      <c r="J202" s="1755" t="s">
        <v>25</v>
      </c>
      <c r="K202" s="1743" t="s">
        <v>24</v>
      </c>
      <c r="L202" s="1755" t="s">
        <v>25</v>
      </c>
      <c r="M202" s="1743" t="s">
        <v>24</v>
      </c>
      <c r="N202" s="1755" t="s">
        <v>25</v>
      </c>
      <c r="O202" s="1743" t="s">
        <v>24</v>
      </c>
      <c r="P202" s="1755" t="s">
        <v>25</v>
      </c>
      <c r="Q202" s="1743" t="s">
        <v>24</v>
      </c>
      <c r="R202" s="1755" t="s">
        <v>25</v>
      </c>
      <c r="S202" s="1766" t="s">
        <v>24</v>
      </c>
      <c r="T202" s="1765" t="s">
        <v>25</v>
      </c>
      <c r="U202" s="1766" t="s">
        <v>24</v>
      </c>
      <c r="V202" s="1739" t="s">
        <v>25</v>
      </c>
      <c r="W202" s="2956"/>
      <c r="X202" s="2957"/>
      <c r="Y202" s="2957"/>
      <c r="Z202" s="2961"/>
      <c r="AA202" s="2705"/>
      <c r="AB202" s="2959"/>
      <c r="AC202" s="2899"/>
      <c r="AD202" s="2899"/>
      <c r="AE202" s="2951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897" t="s">
        <v>239</v>
      </c>
      <c r="C203" s="2898"/>
      <c r="D203" s="428">
        <f t="shared" ref="D203:D245" si="121">SUM(E203+F203)</f>
        <v>54</v>
      </c>
      <c r="E203" s="429">
        <f t="shared" ref="E203:E219" si="122">SUM(G203+I203+K203+M203+O203+Q203+S203+U203)</f>
        <v>22</v>
      </c>
      <c r="F203" s="1421">
        <f t="shared" ref="F203:F219" si="123">SUM(H203+J203+L203+N203+P203+R203+T203+V203)</f>
        <v>32</v>
      </c>
      <c r="G203" s="431">
        <v>2</v>
      </c>
      <c r="H203" s="432">
        <v>1</v>
      </c>
      <c r="I203" s="1357">
        <v>0</v>
      </c>
      <c r="J203" s="432">
        <v>0</v>
      </c>
      <c r="K203" s="1357">
        <v>0</v>
      </c>
      <c r="L203" s="432">
        <v>0</v>
      </c>
      <c r="M203" s="1357">
        <v>0</v>
      </c>
      <c r="N203" s="432">
        <v>0</v>
      </c>
      <c r="O203" s="1357">
        <v>4</v>
      </c>
      <c r="P203" s="432">
        <v>4</v>
      </c>
      <c r="Q203" s="1357">
        <v>6</v>
      </c>
      <c r="R203" s="432">
        <v>10</v>
      </c>
      <c r="S203" s="1357">
        <v>8</v>
      </c>
      <c r="T203" s="432">
        <v>16</v>
      </c>
      <c r="U203" s="1357">
        <v>2</v>
      </c>
      <c r="V203" s="1358">
        <v>1</v>
      </c>
      <c r="W203" s="433">
        <v>0</v>
      </c>
      <c r="X203" s="434">
        <v>0</v>
      </c>
      <c r="Y203" s="434"/>
      <c r="Z203" s="1798"/>
      <c r="AA203" s="434">
        <v>0</v>
      </c>
      <c r="AB203" s="434">
        <v>0</v>
      </c>
      <c r="AC203" s="434">
        <v>0</v>
      </c>
      <c r="AD203" s="434">
        <v>0</v>
      </c>
      <c r="AE203" s="1529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59</v>
      </c>
      <c r="E204" s="436">
        <f t="shared" si="122"/>
        <v>40</v>
      </c>
      <c r="F204" s="437">
        <f t="shared" si="123"/>
        <v>19</v>
      </c>
      <c r="G204" s="438">
        <v>3</v>
      </c>
      <c r="H204" s="439">
        <v>0</v>
      </c>
      <c r="I204" s="440">
        <v>3</v>
      </c>
      <c r="J204" s="439">
        <v>0</v>
      </c>
      <c r="K204" s="440">
        <v>3</v>
      </c>
      <c r="L204" s="439">
        <v>0</v>
      </c>
      <c r="M204" s="440">
        <v>0</v>
      </c>
      <c r="N204" s="439">
        <v>0</v>
      </c>
      <c r="O204" s="440">
        <v>2</v>
      </c>
      <c r="P204" s="439">
        <v>1</v>
      </c>
      <c r="Q204" s="440">
        <v>6</v>
      </c>
      <c r="R204" s="439">
        <v>2</v>
      </c>
      <c r="S204" s="440">
        <v>10</v>
      </c>
      <c r="T204" s="439">
        <v>8</v>
      </c>
      <c r="U204" s="440">
        <v>13</v>
      </c>
      <c r="V204" s="441">
        <v>8</v>
      </c>
      <c r="W204" s="442">
        <v>14</v>
      </c>
      <c r="X204" s="443">
        <v>8</v>
      </c>
      <c r="Y204" s="443">
        <v>14</v>
      </c>
      <c r="Z204" s="443"/>
      <c r="AA204" s="443">
        <v>0</v>
      </c>
      <c r="AB204" s="443">
        <v>0</v>
      </c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>
        <v>0</v>
      </c>
      <c r="X205" s="453">
        <v>0</v>
      </c>
      <c r="Y205" s="453"/>
      <c r="Z205" s="453"/>
      <c r="AA205" s="450">
        <v>0</v>
      </c>
      <c r="AB205" s="453">
        <v>0</v>
      </c>
      <c r="AC205" s="453">
        <v>0</v>
      </c>
      <c r="AD205" s="453">
        <v>0</v>
      </c>
      <c r="AE205" s="449">
        <v>0</v>
      </c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>
        <v>0</v>
      </c>
      <c r="X206" s="462">
        <v>0</v>
      </c>
      <c r="Y206" s="463"/>
      <c r="Z206" s="463"/>
      <c r="AA206" s="459">
        <v>0</v>
      </c>
      <c r="AB206" s="462">
        <v>0</v>
      </c>
      <c r="AC206" s="462">
        <v>0</v>
      </c>
      <c r="AD206" s="462">
        <v>0</v>
      </c>
      <c r="AE206" s="458">
        <v>0</v>
      </c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>
        <v>0</v>
      </c>
      <c r="X207" s="462">
        <v>0</v>
      </c>
      <c r="Y207" s="463"/>
      <c r="Z207" s="463"/>
      <c r="AA207" s="459">
        <v>0</v>
      </c>
      <c r="AB207" s="462">
        <v>0</v>
      </c>
      <c r="AC207" s="462">
        <v>0</v>
      </c>
      <c r="AD207" s="462">
        <v>0</v>
      </c>
      <c r="AE207" s="458">
        <v>0</v>
      </c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>
        <v>0</v>
      </c>
      <c r="X208" s="469">
        <v>0</v>
      </c>
      <c r="Y208" s="470"/>
      <c r="Z208" s="470"/>
      <c r="AA208" s="466">
        <v>0</v>
      </c>
      <c r="AB208" s="469">
        <v>0</v>
      </c>
      <c r="AC208" s="469">
        <v>0</v>
      </c>
      <c r="AD208" s="469">
        <v>0</v>
      </c>
      <c r="AE208" s="465">
        <v>0</v>
      </c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82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>
        <v>0</v>
      </c>
      <c r="X209" s="443">
        <v>0</v>
      </c>
      <c r="Y209" s="474"/>
      <c r="Z209" s="474"/>
      <c r="AA209" s="440">
        <v>0</v>
      </c>
      <c r="AB209" s="443">
        <v>0</v>
      </c>
      <c r="AC209" s="443">
        <v>0</v>
      </c>
      <c r="AD209" s="443">
        <v>0</v>
      </c>
      <c r="AE209" s="439">
        <v>0</v>
      </c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893" t="s">
        <v>247</v>
      </c>
      <c r="B210" s="2361" t="s">
        <v>242</v>
      </c>
      <c r="C210" s="2361"/>
      <c r="D210" s="475">
        <f t="shared" si="121"/>
        <v>13</v>
      </c>
      <c r="E210" s="476">
        <f>SUM(G210+I210+K210+M210+O210+Q210+S210+U210)</f>
        <v>9</v>
      </c>
      <c r="F210" s="1361">
        <f t="shared" si="123"/>
        <v>4</v>
      </c>
      <c r="G210" s="431"/>
      <c r="H210" s="432"/>
      <c r="I210" s="1357"/>
      <c r="J210" s="432"/>
      <c r="K210" s="1357"/>
      <c r="L210" s="432"/>
      <c r="M210" s="1357"/>
      <c r="N210" s="432"/>
      <c r="O210" s="1357">
        <v>1</v>
      </c>
      <c r="P210" s="432">
        <v>1</v>
      </c>
      <c r="Q210" s="1357">
        <v>4</v>
      </c>
      <c r="R210" s="432">
        <v>1</v>
      </c>
      <c r="S210" s="1357">
        <v>3</v>
      </c>
      <c r="T210" s="432">
        <v>2</v>
      </c>
      <c r="U210" s="1357">
        <v>1</v>
      </c>
      <c r="V210" s="1358"/>
      <c r="W210" s="433">
        <v>0</v>
      </c>
      <c r="X210" s="434">
        <v>0</v>
      </c>
      <c r="Y210" s="434"/>
      <c r="Z210" s="453"/>
      <c r="AA210" s="450">
        <v>0</v>
      </c>
      <c r="AB210" s="453">
        <v>0</v>
      </c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27</v>
      </c>
      <c r="E211" s="455">
        <f t="shared" si="122"/>
        <v>20</v>
      </c>
      <c r="F211" s="456">
        <f t="shared" si="123"/>
        <v>7</v>
      </c>
      <c r="G211" s="457"/>
      <c r="H211" s="458"/>
      <c r="I211" s="459"/>
      <c r="J211" s="458"/>
      <c r="K211" s="459"/>
      <c r="L211" s="458"/>
      <c r="M211" s="459">
        <v>1</v>
      </c>
      <c r="N211" s="458"/>
      <c r="O211" s="459">
        <v>2</v>
      </c>
      <c r="P211" s="458">
        <v>6</v>
      </c>
      <c r="Q211" s="459">
        <v>8</v>
      </c>
      <c r="R211" s="458"/>
      <c r="S211" s="459">
        <v>8</v>
      </c>
      <c r="T211" s="458">
        <v>1</v>
      </c>
      <c r="U211" s="459">
        <v>1</v>
      </c>
      <c r="V211" s="460"/>
      <c r="W211" s="461">
        <v>0</v>
      </c>
      <c r="X211" s="462">
        <v>0</v>
      </c>
      <c r="Y211" s="463"/>
      <c r="Z211" s="463"/>
      <c r="AA211" s="459">
        <v>0</v>
      </c>
      <c r="AB211" s="462">
        <v>0</v>
      </c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11</v>
      </c>
      <c r="E212" s="455">
        <f t="shared" si="122"/>
        <v>8</v>
      </c>
      <c r="F212" s="456">
        <f t="shared" si="123"/>
        <v>3</v>
      </c>
      <c r="G212" s="457"/>
      <c r="H212" s="458"/>
      <c r="I212" s="459"/>
      <c r="J212" s="458"/>
      <c r="K212" s="459"/>
      <c r="L212" s="458"/>
      <c r="M212" s="459"/>
      <c r="N212" s="458"/>
      <c r="O212" s="459">
        <v>1</v>
      </c>
      <c r="P212" s="458"/>
      <c r="Q212" s="459">
        <v>3</v>
      </c>
      <c r="R212" s="458">
        <v>1</v>
      </c>
      <c r="S212" s="459">
        <v>3</v>
      </c>
      <c r="T212" s="458">
        <v>2</v>
      </c>
      <c r="U212" s="459">
        <v>1</v>
      </c>
      <c r="V212" s="460"/>
      <c r="W212" s="461">
        <v>0</v>
      </c>
      <c r="X212" s="462">
        <v>0</v>
      </c>
      <c r="Y212" s="463"/>
      <c r="Z212" s="463"/>
      <c r="AA212" s="459">
        <v>0</v>
      </c>
      <c r="AB212" s="462">
        <v>0</v>
      </c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7</v>
      </c>
      <c r="E213" s="455">
        <f t="shared" si="122"/>
        <v>5</v>
      </c>
      <c r="F213" s="456">
        <f t="shared" si="123"/>
        <v>2</v>
      </c>
      <c r="G213" s="464"/>
      <c r="H213" s="465"/>
      <c r="I213" s="466"/>
      <c r="J213" s="465"/>
      <c r="K213" s="466"/>
      <c r="L213" s="465"/>
      <c r="M213" s="466"/>
      <c r="N213" s="465"/>
      <c r="O213" s="466"/>
      <c r="P213" s="465">
        <v>1</v>
      </c>
      <c r="Q213" s="466">
        <v>1</v>
      </c>
      <c r="R213" s="465"/>
      <c r="S213" s="466">
        <v>3</v>
      </c>
      <c r="T213" s="465">
        <v>1</v>
      </c>
      <c r="U213" s="466">
        <v>1</v>
      </c>
      <c r="V213" s="467"/>
      <c r="W213" s="461">
        <v>0</v>
      </c>
      <c r="X213" s="462">
        <v>0</v>
      </c>
      <c r="Y213" s="463"/>
      <c r="Z213" s="463"/>
      <c r="AA213" s="459">
        <v>0</v>
      </c>
      <c r="AB213" s="462">
        <v>0</v>
      </c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82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378">
        <v>0</v>
      </c>
      <c r="X214" s="1538">
        <v>0</v>
      </c>
      <c r="Y214" s="1539"/>
      <c r="Z214" s="1539"/>
      <c r="AA214" s="1184">
        <v>0</v>
      </c>
      <c r="AB214" s="1538">
        <v>0</v>
      </c>
      <c r="AC214" s="1538">
        <v>0</v>
      </c>
      <c r="AD214" s="1538">
        <v>0</v>
      </c>
      <c r="AE214" s="1540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893" t="s">
        <v>80</v>
      </c>
      <c r="B215" s="2361" t="s">
        <v>242</v>
      </c>
      <c r="C215" s="2361"/>
      <c r="D215" s="475">
        <f t="shared" si="121"/>
        <v>3</v>
      </c>
      <c r="E215" s="476">
        <f t="shared" si="122"/>
        <v>3</v>
      </c>
      <c r="F215" s="1361">
        <f t="shared" si="123"/>
        <v>0</v>
      </c>
      <c r="G215" s="431"/>
      <c r="H215" s="432"/>
      <c r="I215" s="1357"/>
      <c r="J215" s="432"/>
      <c r="K215" s="1357"/>
      <c r="L215" s="432"/>
      <c r="M215" s="1357"/>
      <c r="N215" s="432"/>
      <c r="O215" s="1357"/>
      <c r="P215" s="432"/>
      <c r="Q215" s="1357">
        <v>1</v>
      </c>
      <c r="R215" s="432"/>
      <c r="S215" s="1357"/>
      <c r="T215" s="432"/>
      <c r="U215" s="1357">
        <v>2</v>
      </c>
      <c r="V215" s="1358"/>
      <c r="W215" s="433">
        <v>0</v>
      </c>
      <c r="X215" s="434">
        <v>0</v>
      </c>
      <c r="Y215" s="434"/>
      <c r="Z215" s="453"/>
      <c r="AA215" s="450">
        <v>0</v>
      </c>
      <c r="AB215" s="453">
        <v>0</v>
      </c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6</v>
      </c>
      <c r="E216" s="455">
        <f t="shared" si="122"/>
        <v>3</v>
      </c>
      <c r="F216" s="456">
        <f t="shared" si="123"/>
        <v>3</v>
      </c>
      <c r="G216" s="457"/>
      <c r="H216" s="458"/>
      <c r="I216" s="459"/>
      <c r="J216" s="458"/>
      <c r="K216" s="459"/>
      <c r="L216" s="458"/>
      <c r="M216" s="459"/>
      <c r="N216" s="458"/>
      <c r="O216" s="459"/>
      <c r="P216" s="458"/>
      <c r="Q216" s="459">
        <v>2</v>
      </c>
      <c r="R216" s="458"/>
      <c r="S216" s="459">
        <v>1</v>
      </c>
      <c r="T216" s="458">
        <v>2</v>
      </c>
      <c r="U216" s="459"/>
      <c r="V216" s="460">
        <v>1</v>
      </c>
      <c r="W216" s="461">
        <v>0</v>
      </c>
      <c r="X216" s="462">
        <v>0</v>
      </c>
      <c r="Y216" s="463"/>
      <c r="Z216" s="463"/>
      <c r="AA216" s="459">
        <v>0</v>
      </c>
      <c r="AB216" s="462">
        <v>0</v>
      </c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2</v>
      </c>
      <c r="E217" s="455">
        <f t="shared" si="122"/>
        <v>2</v>
      </c>
      <c r="F217" s="456">
        <f t="shared" si="123"/>
        <v>0</v>
      </c>
      <c r="G217" s="457"/>
      <c r="H217" s="458"/>
      <c r="I217" s="459"/>
      <c r="J217" s="458"/>
      <c r="K217" s="459"/>
      <c r="L217" s="458"/>
      <c r="M217" s="459"/>
      <c r="N217" s="458"/>
      <c r="O217" s="459"/>
      <c r="P217" s="458"/>
      <c r="Q217" s="459">
        <v>1</v>
      </c>
      <c r="R217" s="458"/>
      <c r="S217" s="459"/>
      <c r="T217" s="458"/>
      <c r="U217" s="459">
        <v>1</v>
      </c>
      <c r="V217" s="460"/>
      <c r="W217" s="461">
        <v>0</v>
      </c>
      <c r="X217" s="462">
        <v>0</v>
      </c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4</v>
      </c>
      <c r="E218" s="455">
        <f>SUM(G218+I218+K218+M218+O218+Q218+S218+U218)</f>
        <v>2</v>
      </c>
      <c r="F218" s="456">
        <f t="shared" si="123"/>
        <v>2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>
        <v>1</v>
      </c>
      <c r="R218" s="465"/>
      <c r="S218" s="466">
        <v>1</v>
      </c>
      <c r="T218" s="465">
        <v>1</v>
      </c>
      <c r="U218" s="466"/>
      <c r="V218" s="467">
        <v>1</v>
      </c>
      <c r="W218" s="461">
        <v>0</v>
      </c>
      <c r="X218" s="462">
        <v>0</v>
      </c>
      <c r="Y218" s="463"/>
      <c r="Z218" s="463"/>
      <c r="AA218" s="459">
        <v>0</v>
      </c>
      <c r="AB218" s="462">
        <v>0</v>
      </c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828"/>
      <c r="B219" s="2827" t="s">
        <v>246</v>
      </c>
      <c r="C219" s="2827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378">
        <v>0</v>
      </c>
      <c r="X219" s="1538">
        <v>0</v>
      </c>
      <c r="Y219" s="1539"/>
      <c r="Z219" s="1539"/>
      <c r="AA219" s="1184">
        <v>0</v>
      </c>
      <c r="AB219" s="1538">
        <v>0</v>
      </c>
      <c r="AC219" s="1538">
        <v>0</v>
      </c>
      <c r="AD219" s="1538">
        <v>0</v>
      </c>
      <c r="AE219" s="1540">
        <v>0</v>
      </c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893" t="s">
        <v>248</v>
      </c>
      <c r="B220" s="2361" t="s">
        <v>242</v>
      </c>
      <c r="C220" s="2361"/>
      <c r="D220" s="475">
        <f>SUM(E220+F220)</f>
        <v>3</v>
      </c>
      <c r="E220" s="476">
        <f>+G220+I220+K220+M220+O220+Q220+S220+U220</f>
        <v>3</v>
      </c>
      <c r="F220" s="1361">
        <f>+H220+J220+L220+N220+P220+R220+T220+V220</f>
        <v>0</v>
      </c>
      <c r="G220" s="431">
        <v>3</v>
      </c>
      <c r="H220" s="432"/>
      <c r="I220" s="1357"/>
      <c r="J220" s="432"/>
      <c r="K220" s="1357"/>
      <c r="L220" s="432"/>
      <c r="M220" s="1357"/>
      <c r="N220" s="432"/>
      <c r="O220" s="1357"/>
      <c r="P220" s="432"/>
      <c r="Q220" s="1357"/>
      <c r="R220" s="432"/>
      <c r="S220" s="1357"/>
      <c r="T220" s="432"/>
      <c r="U220" s="1357"/>
      <c r="V220" s="432"/>
      <c r="W220" s="433">
        <v>0</v>
      </c>
      <c r="X220" s="479"/>
      <c r="Y220" s="434"/>
      <c r="Z220" s="453"/>
      <c r="AA220" s="450">
        <v>0</v>
      </c>
      <c r="AB220" s="453">
        <v>0</v>
      </c>
      <c r="AC220" s="453">
        <v>0</v>
      </c>
      <c r="AD220" s="453">
        <v>0</v>
      </c>
      <c r="AE220" s="449">
        <v>0</v>
      </c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0</v>
      </c>
      <c r="E221" s="455">
        <f>+G221+I221+K221+M221+O221+Q221+S221+U221</f>
        <v>0</v>
      </c>
      <c r="F221" s="456">
        <f t="shared" ref="F221:F224" si="138">+H221+J221+L221+N221+P221+R221+T221+V221</f>
        <v>0</v>
      </c>
      <c r="G221" s="457"/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>
        <v>0</v>
      </c>
      <c r="X221" s="480"/>
      <c r="Y221" s="463"/>
      <c r="Z221" s="463"/>
      <c r="AA221" s="459">
        <v>0</v>
      </c>
      <c r="AB221" s="462">
        <v>0</v>
      </c>
      <c r="AC221" s="462">
        <v>0</v>
      </c>
      <c r="AD221" s="462">
        <v>0</v>
      </c>
      <c r="AE221" s="458">
        <v>0</v>
      </c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1</v>
      </c>
      <c r="E222" s="455">
        <f t="shared" ref="E222:E224" si="139">+G222+I222+K222+M222+O222+Q222+S222+U222</f>
        <v>1</v>
      </c>
      <c r="F222" s="456">
        <f>+H222+J222+L222+N222+P222+R222+T222+V222</f>
        <v>0</v>
      </c>
      <c r="G222" s="457">
        <v>1</v>
      </c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>
        <v>0</v>
      </c>
      <c r="X222" s="480"/>
      <c r="Y222" s="463"/>
      <c r="Z222" s="463"/>
      <c r="AA222" s="459">
        <v>0</v>
      </c>
      <c r="AB222" s="462">
        <v>0</v>
      </c>
      <c r="AC222" s="462">
        <v>0</v>
      </c>
      <c r="AD222" s="462">
        <v>0</v>
      </c>
      <c r="AE222" s="458">
        <v>0</v>
      </c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2</v>
      </c>
      <c r="E223" s="455">
        <f t="shared" si="139"/>
        <v>1</v>
      </c>
      <c r="F223" s="456">
        <f t="shared" si="138"/>
        <v>1</v>
      </c>
      <c r="G223" s="464">
        <v>1</v>
      </c>
      <c r="H223" s="465">
        <v>1</v>
      </c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>
        <v>0</v>
      </c>
      <c r="X223" s="480"/>
      <c r="Y223" s="463"/>
      <c r="Z223" s="463"/>
      <c r="AA223" s="459">
        <v>0</v>
      </c>
      <c r="AB223" s="462">
        <v>0</v>
      </c>
      <c r="AC223" s="462">
        <v>0</v>
      </c>
      <c r="AD223" s="462">
        <v>0</v>
      </c>
      <c r="AE223" s="458">
        <v>0</v>
      </c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828"/>
      <c r="B224" s="2827" t="s">
        <v>246</v>
      </c>
      <c r="C224" s="2827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>
        <v>0</v>
      </c>
      <c r="X224" s="1539"/>
      <c r="Y224" s="1539"/>
      <c r="Z224" s="1539"/>
      <c r="AA224" s="1184">
        <v>0</v>
      </c>
      <c r="AB224" s="1538">
        <v>0</v>
      </c>
      <c r="AC224" s="1538">
        <v>0</v>
      </c>
      <c r="AD224" s="1538">
        <v>0</v>
      </c>
      <c r="AE224" s="1540">
        <v>0</v>
      </c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893" t="s">
        <v>249</v>
      </c>
      <c r="B225" s="2361" t="s">
        <v>242</v>
      </c>
      <c r="C225" s="2361"/>
      <c r="D225" s="445">
        <f t="shared" si="121"/>
        <v>3</v>
      </c>
      <c r="E225" s="446">
        <f t="shared" ref="E225:F279" si="140">SUM(G225+I225+K225+M225+O225+Q225+S225+U225)</f>
        <v>1</v>
      </c>
      <c r="F225" s="447">
        <f t="shared" si="140"/>
        <v>2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/>
      <c r="Q225" s="450"/>
      <c r="R225" s="449"/>
      <c r="S225" s="450">
        <v>1</v>
      </c>
      <c r="T225" s="449">
        <v>2</v>
      </c>
      <c r="U225" s="450"/>
      <c r="V225" s="451"/>
      <c r="W225" s="452">
        <v>0</v>
      </c>
      <c r="X225" s="453"/>
      <c r="Y225" s="434"/>
      <c r="Z225" s="453"/>
      <c r="AA225" s="450">
        <v>0</v>
      </c>
      <c r="AB225" s="453">
        <v>0</v>
      </c>
      <c r="AC225" s="453">
        <v>0</v>
      </c>
      <c r="AD225" s="453">
        <v>0</v>
      </c>
      <c r="AE225" s="449">
        <v>0</v>
      </c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3</v>
      </c>
      <c r="E226" s="455">
        <f t="shared" si="140"/>
        <v>0</v>
      </c>
      <c r="F226" s="456">
        <f t="shared" si="140"/>
        <v>3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/>
      <c r="T226" s="458">
        <v>3</v>
      </c>
      <c r="U226" s="459"/>
      <c r="V226" s="460"/>
      <c r="W226" s="461">
        <v>0</v>
      </c>
      <c r="X226" s="462"/>
      <c r="Y226" s="463"/>
      <c r="Z226" s="463"/>
      <c r="AA226" s="459">
        <v>0</v>
      </c>
      <c r="AB226" s="462">
        <v>0</v>
      </c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0</v>
      </c>
      <c r="E227" s="455">
        <f t="shared" si="140"/>
        <v>0</v>
      </c>
      <c r="F227" s="456">
        <f t="shared" si="140"/>
        <v>0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/>
      <c r="S227" s="459"/>
      <c r="T227" s="458"/>
      <c r="U227" s="459"/>
      <c r="V227" s="460"/>
      <c r="W227" s="461">
        <v>0</v>
      </c>
      <c r="X227" s="462"/>
      <c r="Y227" s="463"/>
      <c r="Z227" s="463"/>
      <c r="AA227" s="459">
        <v>0</v>
      </c>
      <c r="AB227" s="462">
        <v>0</v>
      </c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0</v>
      </c>
      <c r="E228" s="455">
        <f t="shared" si="140"/>
        <v>0</v>
      </c>
      <c r="F228" s="456">
        <f t="shared" si="140"/>
        <v>0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/>
      <c r="S228" s="466"/>
      <c r="T228" s="465"/>
      <c r="U228" s="466"/>
      <c r="V228" s="467"/>
      <c r="W228" s="468">
        <v>0</v>
      </c>
      <c r="X228" s="469"/>
      <c r="Y228" s="463"/>
      <c r="Z228" s="463"/>
      <c r="AA228" s="459">
        <v>0</v>
      </c>
      <c r="AB228" s="462">
        <v>0</v>
      </c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82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/>
      <c r="Y229" s="1539"/>
      <c r="Z229" s="1539"/>
      <c r="AA229" s="1184">
        <v>0</v>
      </c>
      <c r="AB229" s="1538">
        <v>0</v>
      </c>
      <c r="AC229" s="1538">
        <v>0</v>
      </c>
      <c r="AD229" s="1538">
        <v>0</v>
      </c>
      <c r="AE229" s="1540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893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361">
        <f t="shared" si="140"/>
        <v>0</v>
      </c>
      <c r="G230" s="431"/>
      <c r="H230" s="432"/>
      <c r="I230" s="1357"/>
      <c r="J230" s="432"/>
      <c r="K230" s="1357"/>
      <c r="L230" s="432"/>
      <c r="M230" s="1357"/>
      <c r="N230" s="432"/>
      <c r="O230" s="1357"/>
      <c r="P230" s="432"/>
      <c r="Q230" s="1357"/>
      <c r="R230" s="432"/>
      <c r="S230" s="1357"/>
      <c r="T230" s="432"/>
      <c r="U230" s="1357"/>
      <c r="V230" s="1358"/>
      <c r="W230" s="484"/>
      <c r="X230" s="479"/>
      <c r="Y230" s="434"/>
      <c r="Z230" s="453"/>
      <c r="AA230" s="450">
        <v>0</v>
      </c>
      <c r="AB230" s="453">
        <v>0</v>
      </c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16</v>
      </c>
      <c r="E231" s="455">
        <f t="shared" si="140"/>
        <v>9</v>
      </c>
      <c r="F231" s="456">
        <f t="shared" si="140"/>
        <v>7</v>
      </c>
      <c r="G231" s="457"/>
      <c r="H231" s="458"/>
      <c r="I231" s="459"/>
      <c r="J231" s="458"/>
      <c r="K231" s="459"/>
      <c r="L231" s="458"/>
      <c r="M231" s="459"/>
      <c r="N231" s="458"/>
      <c r="O231" s="459">
        <v>5</v>
      </c>
      <c r="P231" s="458">
        <v>3</v>
      </c>
      <c r="Q231" s="459">
        <v>2</v>
      </c>
      <c r="R231" s="458">
        <v>4</v>
      </c>
      <c r="S231" s="459">
        <v>2</v>
      </c>
      <c r="T231" s="458"/>
      <c r="U231" s="459"/>
      <c r="V231" s="460"/>
      <c r="W231" s="485"/>
      <c r="X231" s="480"/>
      <c r="Y231" s="463"/>
      <c r="Z231" s="463"/>
      <c r="AA231" s="459">
        <v>0</v>
      </c>
      <c r="AB231" s="462">
        <v>0</v>
      </c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2</v>
      </c>
      <c r="E232" s="455">
        <f t="shared" si="140"/>
        <v>1</v>
      </c>
      <c r="F232" s="456">
        <f t="shared" si="140"/>
        <v>1</v>
      </c>
      <c r="G232" s="457"/>
      <c r="H232" s="458"/>
      <c r="I232" s="459"/>
      <c r="J232" s="458"/>
      <c r="K232" s="459"/>
      <c r="L232" s="458"/>
      <c r="M232" s="459"/>
      <c r="N232" s="458"/>
      <c r="O232" s="459">
        <v>1</v>
      </c>
      <c r="P232" s="458">
        <v>1</v>
      </c>
      <c r="Q232" s="459"/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>
        <v>0</v>
      </c>
      <c r="AB232" s="462">
        <v>0</v>
      </c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2</v>
      </c>
      <c r="E233" s="455">
        <f t="shared" si="140"/>
        <v>1</v>
      </c>
      <c r="F233" s="456">
        <f t="shared" si="140"/>
        <v>1</v>
      </c>
      <c r="G233" s="464"/>
      <c r="H233" s="465"/>
      <c r="I233" s="466"/>
      <c r="J233" s="465"/>
      <c r="K233" s="466"/>
      <c r="L233" s="465"/>
      <c r="M233" s="466"/>
      <c r="N233" s="465"/>
      <c r="O233" s="466">
        <v>1</v>
      </c>
      <c r="P233" s="465">
        <v>1</v>
      </c>
      <c r="Q233" s="466"/>
      <c r="R233" s="465"/>
      <c r="S233" s="466"/>
      <c r="T233" s="465"/>
      <c r="U233" s="466"/>
      <c r="V233" s="467"/>
      <c r="W233" s="485"/>
      <c r="X233" s="480"/>
      <c r="Y233" s="463"/>
      <c r="Z233" s="463"/>
      <c r="AA233" s="459">
        <v>0</v>
      </c>
      <c r="AB233" s="462">
        <v>0</v>
      </c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828"/>
      <c r="B234" s="2827" t="s">
        <v>246</v>
      </c>
      <c r="C234" s="2827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530"/>
      <c r="X234" s="1539"/>
      <c r="Y234" s="1539"/>
      <c r="Z234" s="1539"/>
      <c r="AA234" s="1184">
        <v>0</v>
      </c>
      <c r="AB234" s="1538">
        <v>0</v>
      </c>
      <c r="AC234" s="1538">
        <v>0</v>
      </c>
      <c r="AD234" s="1538">
        <v>0</v>
      </c>
      <c r="AE234" s="1540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896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361">
        <f t="shared" si="140"/>
        <v>0</v>
      </c>
      <c r="G235" s="431"/>
      <c r="H235" s="432"/>
      <c r="I235" s="1357"/>
      <c r="J235" s="432"/>
      <c r="K235" s="1357"/>
      <c r="L235" s="432"/>
      <c r="M235" s="1357"/>
      <c r="N235" s="432"/>
      <c r="O235" s="1357"/>
      <c r="P235" s="432"/>
      <c r="Q235" s="1357"/>
      <c r="R235" s="432"/>
      <c r="S235" s="1357"/>
      <c r="T235" s="432"/>
      <c r="U235" s="1357"/>
      <c r="V235" s="1358"/>
      <c r="W235" s="487"/>
      <c r="X235" s="488"/>
      <c r="Y235" s="434"/>
      <c r="Z235" s="453"/>
      <c r="AA235" s="450">
        <v>0</v>
      </c>
      <c r="AB235" s="453">
        <v>0</v>
      </c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4</v>
      </c>
      <c r="E236" s="455">
        <f t="shared" si="140"/>
        <v>2</v>
      </c>
      <c r="F236" s="456">
        <f t="shared" si="140"/>
        <v>2</v>
      </c>
      <c r="G236" s="457"/>
      <c r="H236" s="458"/>
      <c r="I236" s="459"/>
      <c r="J236" s="458"/>
      <c r="K236" s="459"/>
      <c r="L236" s="458"/>
      <c r="M236" s="459"/>
      <c r="N236" s="458"/>
      <c r="O236" s="459">
        <v>1</v>
      </c>
      <c r="P236" s="458">
        <v>1</v>
      </c>
      <c r="Q236" s="459">
        <v>1</v>
      </c>
      <c r="R236" s="458">
        <v>1</v>
      </c>
      <c r="S236" s="459"/>
      <c r="T236" s="458"/>
      <c r="U236" s="459"/>
      <c r="V236" s="460"/>
      <c r="W236" s="489"/>
      <c r="X236" s="463"/>
      <c r="Y236" s="463"/>
      <c r="Z236" s="463"/>
      <c r="AA236" s="459">
        <v>0</v>
      </c>
      <c r="AB236" s="462">
        <v>0</v>
      </c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>
        <v>0</v>
      </c>
      <c r="AB237" s="462">
        <v>0</v>
      </c>
      <c r="AC237" s="462">
        <v>0</v>
      </c>
      <c r="AD237" s="462">
        <v>0</v>
      </c>
      <c r="AE237" s="458">
        <v>0</v>
      </c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>
        <v>0</v>
      </c>
      <c r="AB238" s="462">
        <v>0</v>
      </c>
      <c r="AC238" s="462">
        <v>0</v>
      </c>
      <c r="AD238" s="462">
        <v>0</v>
      </c>
      <c r="AE238" s="458">
        <v>0</v>
      </c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826"/>
      <c r="B239" s="2827" t="s">
        <v>246</v>
      </c>
      <c r="C239" s="2827"/>
      <c r="D239" s="1369">
        <f t="shared" si="121"/>
        <v>0</v>
      </c>
      <c r="E239" s="1543">
        <f>SUM(G239+I239+K239+M239+O239+Q239+S239+U239)</f>
        <v>0</v>
      </c>
      <c r="F239" s="1189">
        <f t="shared" si="140"/>
        <v>0</v>
      </c>
      <c r="G239" s="1531"/>
      <c r="H239" s="1540"/>
      <c r="I239" s="1184"/>
      <c r="J239" s="1540"/>
      <c r="K239" s="1184"/>
      <c r="L239" s="1540"/>
      <c r="M239" s="1184"/>
      <c r="N239" s="1540"/>
      <c r="O239" s="1184"/>
      <c r="P239" s="1540"/>
      <c r="Q239" s="1184"/>
      <c r="R239" s="1540"/>
      <c r="S239" s="1184"/>
      <c r="T239" s="1540"/>
      <c r="U239" s="1184"/>
      <c r="V239" s="1191"/>
      <c r="W239" s="1530"/>
      <c r="X239" s="1539"/>
      <c r="Y239" s="1539"/>
      <c r="Z239" s="1539"/>
      <c r="AA239" s="1184">
        <v>0</v>
      </c>
      <c r="AB239" s="1538">
        <v>0</v>
      </c>
      <c r="AC239" s="1538">
        <v>0</v>
      </c>
      <c r="AD239" s="1538">
        <v>0</v>
      </c>
      <c r="AE239" s="1540">
        <v>0</v>
      </c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893" t="s">
        <v>87</v>
      </c>
      <c r="B240" s="2361" t="s">
        <v>242</v>
      </c>
      <c r="C240" s="2361"/>
      <c r="D240" s="445">
        <f t="shared" si="121"/>
        <v>0</v>
      </c>
      <c r="E240" s="446">
        <f>SUM(G240+I240+K240+M240+O240+Q240+S240+U240)</f>
        <v>0</v>
      </c>
      <c r="F240" s="447">
        <f t="shared" si="140"/>
        <v>0</v>
      </c>
      <c r="G240" s="448"/>
      <c r="H240" s="449"/>
      <c r="I240" s="450"/>
      <c r="J240" s="449"/>
      <c r="K240" s="450"/>
      <c r="L240" s="449"/>
      <c r="M240" s="450"/>
      <c r="N240" s="449"/>
      <c r="O240" s="450"/>
      <c r="P240" s="449"/>
      <c r="Q240" s="450"/>
      <c r="R240" s="449"/>
      <c r="S240" s="450"/>
      <c r="T240" s="449"/>
      <c r="U240" s="450"/>
      <c r="V240" s="451"/>
      <c r="W240" s="452">
        <v>0</v>
      </c>
      <c r="X240" s="453">
        <v>0</v>
      </c>
      <c r="Y240" s="453">
        <v>0</v>
      </c>
      <c r="Z240" s="453">
        <v>0</v>
      </c>
      <c r="AA240" s="450">
        <v>0</v>
      </c>
      <c r="AB240" s="453">
        <v>0</v>
      </c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4</v>
      </c>
      <c r="E241" s="455">
        <f t="shared" si="140"/>
        <v>0</v>
      </c>
      <c r="F241" s="456">
        <f t="shared" si="140"/>
        <v>4</v>
      </c>
      <c r="G241" s="457"/>
      <c r="H241" s="458"/>
      <c r="I241" s="459"/>
      <c r="J241" s="458"/>
      <c r="K241" s="459"/>
      <c r="L241" s="458"/>
      <c r="M241" s="459"/>
      <c r="N241" s="458"/>
      <c r="O241" s="459"/>
      <c r="P241" s="458"/>
      <c r="Q241" s="459"/>
      <c r="R241" s="458">
        <v>1</v>
      </c>
      <c r="S241" s="459"/>
      <c r="T241" s="458">
        <v>3</v>
      </c>
      <c r="U241" s="459"/>
      <c r="V241" s="460"/>
      <c r="W241" s="461">
        <v>0</v>
      </c>
      <c r="X241" s="462">
        <v>0</v>
      </c>
      <c r="Y241" s="463"/>
      <c r="Z241" s="463"/>
      <c r="AA241" s="459">
        <v>0</v>
      </c>
      <c r="AB241" s="462">
        <v>0</v>
      </c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0</v>
      </c>
      <c r="E242" s="455">
        <f t="shared" si="140"/>
        <v>0</v>
      </c>
      <c r="F242" s="456">
        <f t="shared" si="140"/>
        <v>0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/>
      <c r="Q242" s="459"/>
      <c r="R242" s="458"/>
      <c r="S242" s="459"/>
      <c r="T242" s="458"/>
      <c r="U242" s="459"/>
      <c r="V242" s="460"/>
      <c r="W242" s="461">
        <v>0</v>
      </c>
      <c r="X242" s="462">
        <v>0</v>
      </c>
      <c r="Y242" s="463"/>
      <c r="Z242" s="463"/>
      <c r="AA242" s="459">
        <v>0</v>
      </c>
      <c r="AB242" s="462">
        <v>0</v>
      </c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1</v>
      </c>
      <c r="E243" s="455">
        <f t="shared" si="140"/>
        <v>0</v>
      </c>
      <c r="F243" s="456">
        <f t="shared" si="140"/>
        <v>1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/>
      <c r="R243" s="465"/>
      <c r="S243" s="466"/>
      <c r="T243" s="465">
        <v>1</v>
      </c>
      <c r="U243" s="466"/>
      <c r="V243" s="467"/>
      <c r="W243" s="468">
        <v>0</v>
      </c>
      <c r="X243" s="469">
        <v>0</v>
      </c>
      <c r="Y243" s="470"/>
      <c r="Z243" s="470"/>
      <c r="AA243" s="459">
        <v>0</v>
      </c>
      <c r="AB243" s="462">
        <v>0</v>
      </c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82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>
        <v>0</v>
      </c>
      <c r="Y244" s="474"/>
      <c r="Z244" s="474"/>
      <c r="AA244" s="1184">
        <v>0</v>
      </c>
      <c r="AB244" s="1538">
        <v>0</v>
      </c>
      <c r="AC244" s="1538">
        <v>0</v>
      </c>
      <c r="AD244" s="1538">
        <v>0</v>
      </c>
      <c r="AE244" s="1540"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893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361">
        <f t="shared" si="140"/>
        <v>0</v>
      </c>
      <c r="G245" s="493"/>
      <c r="H245" s="494"/>
      <c r="I245" s="1362"/>
      <c r="J245" s="494"/>
      <c r="K245" s="1362"/>
      <c r="L245" s="494"/>
      <c r="M245" s="496"/>
      <c r="N245" s="497"/>
      <c r="O245" s="496"/>
      <c r="P245" s="497"/>
      <c r="Q245" s="1357"/>
      <c r="R245" s="432"/>
      <c r="S245" s="1357"/>
      <c r="T245" s="432"/>
      <c r="U245" s="1357"/>
      <c r="V245" s="1358"/>
      <c r="W245" s="433">
        <v>0</v>
      </c>
      <c r="X245" s="434">
        <v>0</v>
      </c>
      <c r="Y245" s="434">
        <v>0</v>
      </c>
      <c r="Z245" s="453">
        <v>0</v>
      </c>
      <c r="AA245" s="450">
        <v>0</v>
      </c>
      <c r="AB245" s="453">
        <v>0</v>
      </c>
      <c r="AC245" s="453">
        <v>0</v>
      </c>
      <c r="AD245" s="453">
        <v>0</v>
      </c>
      <c r="AE245" s="449"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674">
        <f t="shared" si="140"/>
        <v>0</v>
      </c>
      <c r="F246" s="1675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>
        <v>0</v>
      </c>
      <c r="X246" s="462">
        <v>0</v>
      </c>
      <c r="Y246" s="463"/>
      <c r="Z246" s="463"/>
      <c r="AA246" s="459">
        <v>0</v>
      </c>
      <c r="AB246" s="462">
        <v>0</v>
      </c>
      <c r="AC246" s="462">
        <v>0</v>
      </c>
      <c r="AD246" s="462">
        <v>0</v>
      </c>
      <c r="AE246" s="458"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674">
        <f t="shared" si="140"/>
        <v>0</v>
      </c>
      <c r="F247" s="1675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>
        <v>0</v>
      </c>
      <c r="X247" s="462">
        <v>0</v>
      </c>
      <c r="Y247" s="463"/>
      <c r="Z247" s="463"/>
      <c r="AA247" s="459">
        <v>0</v>
      </c>
      <c r="AB247" s="462">
        <v>0</v>
      </c>
      <c r="AC247" s="462">
        <v>0</v>
      </c>
      <c r="AD247" s="462">
        <v>0</v>
      </c>
      <c r="AE247" s="458"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674">
        <f t="shared" si="140"/>
        <v>0</v>
      </c>
      <c r="F248" s="1675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>
        <v>0</v>
      </c>
      <c r="X248" s="462">
        <v>0</v>
      </c>
      <c r="Y248" s="463"/>
      <c r="Z248" s="463"/>
      <c r="AA248" s="459">
        <v>0</v>
      </c>
      <c r="AB248" s="462">
        <v>0</v>
      </c>
      <c r="AC248" s="462">
        <v>0</v>
      </c>
      <c r="AD248" s="462">
        <v>0</v>
      </c>
      <c r="AE248" s="458"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828"/>
      <c r="B249" s="2827" t="s">
        <v>246</v>
      </c>
      <c r="C249" s="2827"/>
      <c r="D249" s="471">
        <f t="shared" si="145"/>
        <v>0</v>
      </c>
      <c r="E249" s="1676">
        <f t="shared" si="140"/>
        <v>0</v>
      </c>
      <c r="F249" s="1677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378">
        <v>0</v>
      </c>
      <c r="X249" s="1538">
        <v>0</v>
      </c>
      <c r="Y249" s="1539"/>
      <c r="Z249" s="1539"/>
      <c r="AA249" s="1184">
        <v>0</v>
      </c>
      <c r="AB249" s="1538">
        <v>0</v>
      </c>
      <c r="AC249" s="1538">
        <v>0</v>
      </c>
      <c r="AD249" s="1538">
        <v>0</v>
      </c>
      <c r="AE249" s="1540"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893" t="s">
        <v>253</v>
      </c>
      <c r="B250" s="2361" t="s">
        <v>242</v>
      </c>
      <c r="C250" s="2361"/>
      <c r="D250" s="445">
        <f t="shared" si="145"/>
        <v>2</v>
      </c>
      <c r="E250" s="1536">
        <f t="shared" si="140"/>
        <v>0</v>
      </c>
      <c r="F250" s="1537">
        <f t="shared" si="140"/>
        <v>2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>
        <v>2</v>
      </c>
      <c r="U250" s="450"/>
      <c r="V250" s="451"/>
      <c r="W250" s="452">
        <v>1</v>
      </c>
      <c r="X250" s="453">
        <v>0</v>
      </c>
      <c r="Y250" s="453">
        <v>0</v>
      </c>
      <c r="Z250" s="453">
        <v>0</v>
      </c>
      <c r="AA250" s="450">
        <v>0</v>
      </c>
      <c r="AB250" s="453">
        <v>0</v>
      </c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20</v>
      </c>
      <c r="E251" s="1674">
        <f t="shared" si="140"/>
        <v>6</v>
      </c>
      <c r="F251" s="1675">
        <f t="shared" si="140"/>
        <v>14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1</v>
      </c>
      <c r="T251" s="458">
        <v>3</v>
      </c>
      <c r="U251" s="459">
        <v>5</v>
      </c>
      <c r="V251" s="460">
        <v>11</v>
      </c>
      <c r="W251" s="461">
        <v>0</v>
      </c>
      <c r="X251" s="462">
        <v>0</v>
      </c>
      <c r="Y251" s="463"/>
      <c r="Z251" s="463"/>
      <c r="AA251" s="459">
        <v>0</v>
      </c>
      <c r="AB251" s="462">
        <v>0</v>
      </c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1</v>
      </c>
      <c r="E252" s="1674">
        <f t="shared" si="140"/>
        <v>0</v>
      </c>
      <c r="F252" s="1675">
        <f t="shared" si="140"/>
        <v>1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/>
      <c r="T252" s="458">
        <v>1</v>
      </c>
      <c r="U252" s="459"/>
      <c r="V252" s="460"/>
      <c r="W252" s="461">
        <v>1</v>
      </c>
      <c r="X252" s="462">
        <v>0</v>
      </c>
      <c r="Y252" s="463"/>
      <c r="Z252" s="463"/>
      <c r="AA252" s="459">
        <v>0</v>
      </c>
      <c r="AB252" s="462">
        <v>0</v>
      </c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12</v>
      </c>
      <c r="E253" s="1674">
        <f t="shared" si="140"/>
        <v>3</v>
      </c>
      <c r="F253" s="1675">
        <f t="shared" si="140"/>
        <v>9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/>
      <c r="T253" s="465">
        <v>3</v>
      </c>
      <c r="U253" s="466">
        <v>3</v>
      </c>
      <c r="V253" s="467">
        <v>6</v>
      </c>
      <c r="W253" s="461">
        <v>0</v>
      </c>
      <c r="X253" s="462">
        <v>0</v>
      </c>
      <c r="Y253" s="463"/>
      <c r="Z253" s="463"/>
      <c r="AA253" s="459">
        <v>0</v>
      </c>
      <c r="AB253" s="462">
        <v>0</v>
      </c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828"/>
      <c r="B254" s="2827" t="s">
        <v>246</v>
      </c>
      <c r="C254" s="2827"/>
      <c r="D254" s="471">
        <f t="shared" si="145"/>
        <v>0</v>
      </c>
      <c r="E254" s="1676">
        <f t="shared" si="140"/>
        <v>0</v>
      </c>
      <c r="F254" s="1677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378">
        <v>0</v>
      </c>
      <c r="X254" s="1538">
        <v>0</v>
      </c>
      <c r="Y254" s="1539"/>
      <c r="Z254" s="1539"/>
      <c r="AA254" s="1184">
        <v>0</v>
      </c>
      <c r="AB254" s="1538">
        <v>0</v>
      </c>
      <c r="AC254" s="1538">
        <v>0</v>
      </c>
      <c r="AD254" s="1538">
        <v>0</v>
      </c>
      <c r="AE254" s="1540">
        <v>0</v>
      </c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896" t="s">
        <v>254</v>
      </c>
      <c r="B255" s="2361" t="s">
        <v>242</v>
      </c>
      <c r="C255" s="2361"/>
      <c r="D255" s="445">
        <f t="shared" si="145"/>
        <v>0</v>
      </c>
      <c r="E255" s="1536">
        <f t="shared" si="140"/>
        <v>0</v>
      </c>
      <c r="F255" s="1537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>
        <v>0</v>
      </c>
      <c r="X255" s="453">
        <v>0</v>
      </c>
      <c r="Y255" s="453">
        <v>0</v>
      </c>
      <c r="Z255" s="453">
        <v>0</v>
      </c>
      <c r="AA255" s="450">
        <v>0</v>
      </c>
      <c r="AB255" s="453">
        <v>0</v>
      </c>
      <c r="AC255" s="453">
        <v>0</v>
      </c>
      <c r="AD255" s="453">
        <v>0</v>
      </c>
      <c r="AE255" s="449">
        <v>0</v>
      </c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674">
        <f t="shared" si="140"/>
        <v>0</v>
      </c>
      <c r="F256" s="1675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>
        <v>0</v>
      </c>
      <c r="X256" s="462">
        <v>0</v>
      </c>
      <c r="Y256" s="463"/>
      <c r="Z256" s="463"/>
      <c r="AA256" s="459">
        <v>0</v>
      </c>
      <c r="AB256" s="462">
        <v>0</v>
      </c>
      <c r="AC256" s="462">
        <v>0</v>
      </c>
      <c r="AD256" s="462">
        <v>0</v>
      </c>
      <c r="AE256" s="458">
        <v>0</v>
      </c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674">
        <f t="shared" si="140"/>
        <v>0</v>
      </c>
      <c r="F257" s="1675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>
        <v>0</v>
      </c>
      <c r="X257" s="462">
        <v>0</v>
      </c>
      <c r="Y257" s="463"/>
      <c r="Z257" s="463"/>
      <c r="AA257" s="459">
        <v>0</v>
      </c>
      <c r="AB257" s="462">
        <v>0</v>
      </c>
      <c r="AC257" s="462">
        <v>0</v>
      </c>
      <c r="AD257" s="462">
        <v>0</v>
      </c>
      <c r="AE257" s="458">
        <v>0</v>
      </c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678">
        <f t="shared" si="140"/>
        <v>0</v>
      </c>
      <c r="F258" s="1679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>
        <v>0</v>
      </c>
      <c r="X258" s="462">
        <v>0</v>
      </c>
      <c r="Y258" s="463"/>
      <c r="Z258" s="463"/>
      <c r="AA258" s="459">
        <v>0</v>
      </c>
      <c r="AB258" s="462">
        <v>0</v>
      </c>
      <c r="AC258" s="462">
        <v>0</v>
      </c>
      <c r="AD258" s="462">
        <v>0</v>
      </c>
      <c r="AE258" s="458">
        <v>0</v>
      </c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826"/>
      <c r="B259" s="2827" t="s">
        <v>246</v>
      </c>
      <c r="C259" s="2827"/>
      <c r="D259" s="1799">
        <f t="shared" si="145"/>
        <v>0</v>
      </c>
      <c r="E259" s="1370">
        <f t="shared" si="140"/>
        <v>0</v>
      </c>
      <c r="F259" s="1800">
        <f t="shared" si="140"/>
        <v>0</v>
      </c>
      <c r="G259" s="1801"/>
      <c r="H259" s="1373"/>
      <c r="I259" s="1802"/>
      <c r="J259" s="1373"/>
      <c r="K259" s="1802"/>
      <c r="L259" s="1373"/>
      <c r="M259" s="1802"/>
      <c r="N259" s="1373"/>
      <c r="O259" s="1802"/>
      <c r="P259" s="1373"/>
      <c r="Q259" s="1803"/>
      <c r="R259" s="1376"/>
      <c r="S259" s="1803"/>
      <c r="T259" s="1376"/>
      <c r="U259" s="1803"/>
      <c r="V259" s="1804"/>
      <c r="W259" s="1805">
        <v>0</v>
      </c>
      <c r="X259" s="1379">
        <v>0</v>
      </c>
      <c r="Y259" s="1380"/>
      <c r="Z259" s="1380"/>
      <c r="AA259" s="1803">
        <v>0</v>
      </c>
      <c r="AB259" s="1379">
        <v>0</v>
      </c>
      <c r="AC259" s="1379">
        <v>0</v>
      </c>
      <c r="AD259" s="1379">
        <v>0</v>
      </c>
      <c r="AE259" s="1376">
        <v>0</v>
      </c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893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>
        <v>0</v>
      </c>
      <c r="X260" s="453">
        <v>0</v>
      </c>
      <c r="Y260" s="453">
        <v>0</v>
      </c>
      <c r="Z260" s="453">
        <v>0</v>
      </c>
      <c r="AA260" s="450">
        <v>0</v>
      </c>
      <c r="AB260" s="453">
        <v>0</v>
      </c>
      <c r="AC260" s="453">
        <v>0</v>
      </c>
      <c r="AD260" s="453">
        <v>0</v>
      </c>
      <c r="AE260" s="449">
        <v>0</v>
      </c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>
        <v>0</v>
      </c>
      <c r="X261" s="462">
        <v>0</v>
      </c>
      <c r="Y261" s="463"/>
      <c r="Z261" s="463"/>
      <c r="AA261" s="459">
        <v>0</v>
      </c>
      <c r="AB261" s="462">
        <v>0</v>
      </c>
      <c r="AC261" s="462">
        <v>0</v>
      </c>
      <c r="AD261" s="462">
        <v>0</v>
      </c>
      <c r="AE261" s="458">
        <v>0</v>
      </c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>
        <v>0</v>
      </c>
      <c r="X262" s="462">
        <v>0</v>
      </c>
      <c r="Y262" s="463"/>
      <c r="Z262" s="463"/>
      <c r="AA262" s="459">
        <v>0</v>
      </c>
      <c r="AB262" s="462">
        <v>0</v>
      </c>
      <c r="AC262" s="462">
        <v>0</v>
      </c>
      <c r="AD262" s="462">
        <v>0</v>
      </c>
      <c r="AE262" s="458">
        <v>0</v>
      </c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>
        <v>0</v>
      </c>
      <c r="X263" s="462">
        <v>0</v>
      </c>
      <c r="Y263" s="463"/>
      <c r="Z263" s="463"/>
      <c r="AA263" s="459">
        <v>0</v>
      </c>
      <c r="AB263" s="462">
        <v>0</v>
      </c>
      <c r="AC263" s="462">
        <v>0</v>
      </c>
      <c r="AD263" s="462">
        <v>0</v>
      </c>
      <c r="AE263" s="458">
        <v>0</v>
      </c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949"/>
      <c r="B264" s="2950" t="s">
        <v>246</v>
      </c>
      <c r="C264" s="2950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805">
        <v>0</v>
      </c>
      <c r="X264" s="1379">
        <v>0</v>
      </c>
      <c r="Y264" s="1380"/>
      <c r="Z264" s="1380"/>
      <c r="AA264" s="1803">
        <v>0</v>
      </c>
      <c r="AB264" s="1379">
        <v>0</v>
      </c>
      <c r="AC264" s="1379">
        <v>0</v>
      </c>
      <c r="AD264" s="1379">
        <v>0</v>
      </c>
      <c r="AE264" s="1376">
        <v>0</v>
      </c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893" t="s">
        <v>89</v>
      </c>
      <c r="B265" s="2894" t="s">
        <v>242</v>
      </c>
      <c r="C265" s="2895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>
        <v>0</v>
      </c>
      <c r="X265" s="453">
        <v>0</v>
      </c>
      <c r="Y265" s="453">
        <v>0</v>
      </c>
      <c r="Z265" s="453">
        <v>0</v>
      </c>
      <c r="AA265" s="450">
        <v>0</v>
      </c>
      <c r="AB265" s="453">
        <v>0</v>
      </c>
      <c r="AC265" s="453">
        <v>0</v>
      </c>
      <c r="AD265" s="453">
        <v>0</v>
      </c>
      <c r="AE265" s="449">
        <v>0</v>
      </c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>
        <v>0</v>
      </c>
      <c r="X266" s="462">
        <v>0</v>
      </c>
      <c r="Y266" s="463"/>
      <c r="Z266" s="463"/>
      <c r="AA266" s="459">
        <v>0</v>
      </c>
      <c r="AB266" s="462">
        <v>0</v>
      </c>
      <c r="AC266" s="462">
        <v>0</v>
      </c>
      <c r="AD266" s="462">
        <v>0</v>
      </c>
      <c r="AE266" s="458">
        <v>0</v>
      </c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>
        <v>0</v>
      </c>
      <c r="X267" s="462">
        <v>0</v>
      </c>
      <c r="Y267" s="463"/>
      <c r="Z267" s="463"/>
      <c r="AA267" s="459">
        <v>0</v>
      </c>
      <c r="AB267" s="462">
        <v>0</v>
      </c>
      <c r="AC267" s="462">
        <v>0</v>
      </c>
      <c r="AD267" s="462">
        <v>0</v>
      </c>
      <c r="AE267" s="458">
        <v>0</v>
      </c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>
        <v>0</v>
      </c>
      <c r="X268" s="462">
        <v>0</v>
      </c>
      <c r="Y268" s="463"/>
      <c r="Z268" s="463"/>
      <c r="AA268" s="459">
        <v>0</v>
      </c>
      <c r="AB268" s="462">
        <v>0</v>
      </c>
      <c r="AC268" s="462">
        <v>0</v>
      </c>
      <c r="AD268" s="462">
        <v>0</v>
      </c>
      <c r="AE268" s="458">
        <v>0</v>
      </c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949"/>
      <c r="B269" s="2950" t="s">
        <v>246</v>
      </c>
      <c r="C269" s="2950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805">
        <v>0</v>
      </c>
      <c r="X269" s="1379">
        <v>0</v>
      </c>
      <c r="Y269" s="1380"/>
      <c r="Z269" s="1380"/>
      <c r="AA269" s="1803">
        <v>0</v>
      </c>
      <c r="AB269" s="1379">
        <v>0</v>
      </c>
      <c r="AC269" s="1379">
        <v>0</v>
      </c>
      <c r="AD269" s="1379">
        <v>0</v>
      </c>
      <c r="AE269" s="1376">
        <v>0</v>
      </c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680">
        <f t="shared" si="145"/>
        <v>0</v>
      </c>
      <c r="E270" s="1681">
        <f t="shared" si="140"/>
        <v>0</v>
      </c>
      <c r="F270" s="1682">
        <f t="shared" si="140"/>
        <v>0</v>
      </c>
      <c r="G270" s="1683"/>
      <c r="H270" s="1684"/>
      <c r="I270" s="1685"/>
      <c r="J270" s="1684"/>
      <c r="K270" s="1685"/>
      <c r="L270" s="1684"/>
      <c r="M270" s="1685"/>
      <c r="N270" s="1684"/>
      <c r="O270" s="1685"/>
      <c r="P270" s="1684"/>
      <c r="Q270" s="1685"/>
      <c r="R270" s="1684"/>
      <c r="S270" s="1685"/>
      <c r="T270" s="1684"/>
      <c r="U270" s="1685"/>
      <c r="V270" s="1686"/>
      <c r="W270" s="1687">
        <v>0</v>
      </c>
      <c r="X270" s="1688">
        <v>0</v>
      </c>
      <c r="Y270" s="1688">
        <v>0</v>
      </c>
      <c r="Z270" s="1689">
        <v>0</v>
      </c>
      <c r="AA270" s="1357">
        <v>0</v>
      </c>
      <c r="AB270" s="434">
        <v>0</v>
      </c>
      <c r="AC270" s="434">
        <v>0</v>
      </c>
      <c r="AD270" s="434">
        <v>0</v>
      </c>
      <c r="AE270" s="432">
        <v>0</v>
      </c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1690">
        <f t="shared" si="140"/>
        <v>0</v>
      </c>
      <c r="F271" s="1691">
        <f t="shared" si="140"/>
        <v>0</v>
      </c>
      <c r="G271" s="1692"/>
      <c r="H271" s="1693"/>
      <c r="I271" s="1694"/>
      <c r="J271" s="1693"/>
      <c r="K271" s="1694"/>
      <c r="L271" s="1693"/>
      <c r="M271" s="1694"/>
      <c r="N271" s="1693"/>
      <c r="O271" s="1694"/>
      <c r="P271" s="1693"/>
      <c r="Q271" s="1694"/>
      <c r="R271" s="1693"/>
      <c r="S271" s="1694"/>
      <c r="T271" s="1693"/>
      <c r="U271" s="1694"/>
      <c r="V271" s="1695"/>
      <c r="W271" s="1696">
        <v>0</v>
      </c>
      <c r="X271" s="1697">
        <v>0</v>
      </c>
      <c r="Y271" s="1698"/>
      <c r="Z271" s="723"/>
      <c r="AA271" s="459">
        <v>0</v>
      </c>
      <c r="AB271" s="462">
        <v>0</v>
      </c>
      <c r="AC271" s="462">
        <v>0</v>
      </c>
      <c r="AD271" s="462">
        <v>0</v>
      </c>
      <c r="AE271" s="458">
        <v>0</v>
      </c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1690">
        <f t="shared" si="140"/>
        <v>0</v>
      </c>
      <c r="F272" s="1691">
        <f t="shared" si="140"/>
        <v>0</v>
      </c>
      <c r="G272" s="1692"/>
      <c r="H272" s="1693"/>
      <c r="I272" s="1694"/>
      <c r="J272" s="1693"/>
      <c r="K272" s="1694"/>
      <c r="L272" s="1693"/>
      <c r="M272" s="1694"/>
      <c r="N272" s="1693"/>
      <c r="O272" s="1694"/>
      <c r="P272" s="1693"/>
      <c r="Q272" s="1694"/>
      <c r="R272" s="1693"/>
      <c r="S272" s="1694"/>
      <c r="T272" s="1693"/>
      <c r="U272" s="1694"/>
      <c r="V272" s="1695"/>
      <c r="W272" s="1696">
        <v>0</v>
      </c>
      <c r="X272" s="1697">
        <v>0</v>
      </c>
      <c r="Y272" s="1698"/>
      <c r="Z272" s="723"/>
      <c r="AA272" s="459">
        <v>0</v>
      </c>
      <c r="AB272" s="462">
        <v>0</v>
      </c>
      <c r="AC272" s="462">
        <v>0</v>
      </c>
      <c r="AD272" s="462">
        <v>0</v>
      </c>
      <c r="AE272" s="458">
        <v>0</v>
      </c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1690">
        <f t="shared" si="140"/>
        <v>0</v>
      </c>
      <c r="F273" s="1691">
        <f t="shared" si="140"/>
        <v>0</v>
      </c>
      <c r="G273" s="1699"/>
      <c r="H273" s="1700"/>
      <c r="I273" s="1701"/>
      <c r="J273" s="1700"/>
      <c r="K273" s="1701"/>
      <c r="L273" s="1700"/>
      <c r="M273" s="1701"/>
      <c r="N273" s="1700"/>
      <c r="O273" s="1701"/>
      <c r="P273" s="1700"/>
      <c r="Q273" s="1701"/>
      <c r="R273" s="1700"/>
      <c r="S273" s="1701"/>
      <c r="T273" s="1700"/>
      <c r="U273" s="1701"/>
      <c r="V273" s="1702"/>
      <c r="W273" s="1703">
        <v>0</v>
      </c>
      <c r="X273" s="1704">
        <v>0</v>
      </c>
      <c r="Y273" s="1698"/>
      <c r="Z273" s="723"/>
      <c r="AA273" s="1703">
        <v>0</v>
      </c>
      <c r="AB273" s="1704">
        <v>0</v>
      </c>
      <c r="AC273" s="1704">
        <v>0</v>
      </c>
      <c r="AD273" s="1704">
        <v>0</v>
      </c>
      <c r="AE273" s="1705">
        <v>0</v>
      </c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1706">
        <f t="shared" si="140"/>
        <v>0</v>
      </c>
      <c r="F274" s="1707">
        <f t="shared" si="140"/>
        <v>0</v>
      </c>
      <c r="G274" s="1708"/>
      <c r="H274" s="1709"/>
      <c r="I274" s="1710"/>
      <c r="J274" s="1709"/>
      <c r="K274" s="1710"/>
      <c r="L274" s="1709"/>
      <c r="M274" s="1710"/>
      <c r="N274" s="1709"/>
      <c r="O274" s="1710"/>
      <c r="P274" s="1709"/>
      <c r="Q274" s="1710"/>
      <c r="R274" s="1709"/>
      <c r="S274" s="1710"/>
      <c r="T274" s="1709"/>
      <c r="U274" s="1708"/>
      <c r="V274" s="1711"/>
      <c r="W274" s="539">
        <v>0</v>
      </c>
      <c r="X274" s="540">
        <v>0</v>
      </c>
      <c r="Y274" s="1712"/>
      <c r="Z274" s="542"/>
      <c r="AA274" s="539">
        <v>0</v>
      </c>
      <c r="AB274" s="540">
        <v>0</v>
      </c>
      <c r="AC274" s="540">
        <v>0</v>
      </c>
      <c r="AD274" s="540">
        <v>0</v>
      </c>
      <c r="AE274" s="543">
        <v>0</v>
      </c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24</v>
      </c>
      <c r="E275" s="544">
        <f t="shared" si="140"/>
        <v>16</v>
      </c>
      <c r="F275" s="545">
        <f t="shared" si="140"/>
        <v>8</v>
      </c>
      <c r="G275" s="445">
        <f>+G205+G210+G215+G220+G225+G230+G235+G240+G260+G265+G270</f>
        <v>3</v>
      </c>
      <c r="H275" s="545">
        <f t="shared" ref="H275:P278" si="156">+H205+H210+H215+H220+H225+H230+H235+H240+H260+H265+H270</f>
        <v>0</v>
      </c>
      <c r="I275" s="546">
        <f t="shared" si="156"/>
        <v>0</v>
      </c>
      <c r="J275" s="545">
        <f t="shared" si="156"/>
        <v>0</v>
      </c>
      <c r="K275" s="546">
        <f t="shared" si="156"/>
        <v>0</v>
      </c>
      <c r="L275" s="545">
        <f t="shared" si="156"/>
        <v>0</v>
      </c>
      <c r="M275" s="546">
        <f t="shared" si="156"/>
        <v>0</v>
      </c>
      <c r="N275" s="545">
        <f t="shared" si="156"/>
        <v>0</v>
      </c>
      <c r="O275" s="546">
        <f t="shared" si="156"/>
        <v>1</v>
      </c>
      <c r="P275" s="545">
        <f>+P205+P210+P215+P220+P225+P230+P235+P240+P260+P265+P270</f>
        <v>1</v>
      </c>
      <c r="Q275" s="445">
        <f t="shared" ref="Q275:V278" si="157">+Q205+Q210+Q215+Q220+Q225+Q230+Q235+Q240+Q245+Q250+Q255+Q260+Q265+Q270</f>
        <v>5</v>
      </c>
      <c r="R275" s="547">
        <f t="shared" si="157"/>
        <v>1</v>
      </c>
      <c r="S275" s="445">
        <f t="shared" si="157"/>
        <v>4</v>
      </c>
      <c r="T275" s="547">
        <f t="shared" si="157"/>
        <v>6</v>
      </c>
      <c r="U275" s="445">
        <f t="shared" si="157"/>
        <v>3</v>
      </c>
      <c r="V275" s="548">
        <f t="shared" si="157"/>
        <v>0</v>
      </c>
      <c r="W275" s="546">
        <f>+W205+W210+W215+W220+W225+W240+W245+W250+W255+W260+W265+W270</f>
        <v>1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80</v>
      </c>
      <c r="E276" s="549">
        <f t="shared" si="140"/>
        <v>40</v>
      </c>
      <c r="F276" s="550">
        <f t="shared" si="140"/>
        <v>40</v>
      </c>
      <c r="G276" s="454">
        <f>+G206+G211+G216+G221+G226+G231+G236+G241+G261+G266+G271</f>
        <v>0</v>
      </c>
      <c r="H276" s="550">
        <f t="shared" si="156"/>
        <v>0</v>
      </c>
      <c r="I276" s="551">
        <f t="shared" si="156"/>
        <v>0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1</v>
      </c>
      <c r="N276" s="550">
        <f t="shared" si="156"/>
        <v>0</v>
      </c>
      <c r="O276" s="551">
        <f t="shared" si="156"/>
        <v>8</v>
      </c>
      <c r="P276" s="550">
        <f t="shared" si="156"/>
        <v>10</v>
      </c>
      <c r="Q276" s="454">
        <f t="shared" si="157"/>
        <v>13</v>
      </c>
      <c r="R276" s="552">
        <f t="shared" si="157"/>
        <v>6</v>
      </c>
      <c r="S276" s="454">
        <f t="shared" si="157"/>
        <v>12</v>
      </c>
      <c r="T276" s="552">
        <f t="shared" si="157"/>
        <v>12</v>
      </c>
      <c r="U276" s="454">
        <f t="shared" si="157"/>
        <v>6</v>
      </c>
      <c r="V276" s="553">
        <f t="shared" si="157"/>
        <v>12</v>
      </c>
      <c r="W276" s="551">
        <f>+W206+W211+W216+W221+W226+W241+W246+W251+W256+W261+W266+W271</f>
        <v>0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17</v>
      </c>
      <c r="E277" s="549">
        <f t="shared" si="140"/>
        <v>12</v>
      </c>
      <c r="F277" s="550">
        <f t="shared" si="140"/>
        <v>5</v>
      </c>
      <c r="G277" s="454">
        <f>+G207+G212+G217+G222+G227+G232+G237+G242+G262+G267+G272</f>
        <v>1</v>
      </c>
      <c r="H277" s="550">
        <f t="shared" si="156"/>
        <v>0</v>
      </c>
      <c r="I277" s="551">
        <f t="shared" si="156"/>
        <v>0</v>
      </c>
      <c r="J277" s="550">
        <f t="shared" si="156"/>
        <v>0</v>
      </c>
      <c r="K277" s="551">
        <f t="shared" si="156"/>
        <v>0</v>
      </c>
      <c r="L277" s="550">
        <f t="shared" si="156"/>
        <v>0</v>
      </c>
      <c r="M277" s="551">
        <f t="shared" si="156"/>
        <v>0</v>
      </c>
      <c r="N277" s="550">
        <f t="shared" si="156"/>
        <v>0</v>
      </c>
      <c r="O277" s="551">
        <f t="shared" si="156"/>
        <v>2</v>
      </c>
      <c r="P277" s="550">
        <f t="shared" si="156"/>
        <v>1</v>
      </c>
      <c r="Q277" s="454">
        <f t="shared" si="157"/>
        <v>4</v>
      </c>
      <c r="R277" s="552">
        <f t="shared" si="157"/>
        <v>1</v>
      </c>
      <c r="S277" s="454">
        <f t="shared" si="157"/>
        <v>3</v>
      </c>
      <c r="T277" s="552">
        <f t="shared" si="157"/>
        <v>3</v>
      </c>
      <c r="U277" s="454">
        <f t="shared" si="157"/>
        <v>2</v>
      </c>
      <c r="V277" s="553">
        <f t="shared" si="157"/>
        <v>0</v>
      </c>
      <c r="W277" s="551">
        <f>+W207+W212+W217+W222+W227+W242+W247+W252+W257+W262+W267+W272</f>
        <v>1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28</v>
      </c>
      <c r="E278" s="549">
        <f t="shared" si="140"/>
        <v>12</v>
      </c>
      <c r="F278" s="550">
        <f t="shared" si="140"/>
        <v>16</v>
      </c>
      <c r="G278" s="454">
        <f>+G208+G213+G218+G223+G228+G233+G238+G243+G263+G268+G273</f>
        <v>1</v>
      </c>
      <c r="H278" s="550">
        <f t="shared" si="156"/>
        <v>1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1</v>
      </c>
      <c r="P278" s="550">
        <f t="shared" si="156"/>
        <v>2</v>
      </c>
      <c r="Q278" s="454">
        <f t="shared" si="157"/>
        <v>2</v>
      </c>
      <c r="R278" s="552">
        <f t="shared" si="157"/>
        <v>0</v>
      </c>
      <c r="S278" s="454">
        <f t="shared" si="157"/>
        <v>4</v>
      </c>
      <c r="T278" s="552">
        <f t="shared" si="157"/>
        <v>6</v>
      </c>
      <c r="U278" s="454">
        <f t="shared" si="157"/>
        <v>4</v>
      </c>
      <c r="V278" s="553">
        <f t="shared" si="157"/>
        <v>7</v>
      </c>
      <c r="W278" s="551">
        <f>+W208+W213+W218+W223+W228+W243+W248+W253+W258+W263+W268+W273</f>
        <v>0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9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1235">
        <f>SUM(G209+G214+G219+G224+G229+G234+G239+G244+G264+G269+G274)</f>
        <v>0</v>
      </c>
      <c r="H279" s="1415">
        <f t="shared" ref="H279:P279" si="159">SUM(H209+H214+H219+H224+H229+H234+H239+H244+H264+H269+H274)</f>
        <v>0</v>
      </c>
      <c r="I279" s="1235">
        <f t="shared" si="159"/>
        <v>0</v>
      </c>
      <c r="J279" s="1415">
        <f t="shared" si="159"/>
        <v>0</v>
      </c>
      <c r="K279" s="1235">
        <f t="shared" si="159"/>
        <v>0</v>
      </c>
      <c r="L279" s="1415">
        <f t="shared" si="159"/>
        <v>0</v>
      </c>
      <c r="M279" s="1235">
        <f t="shared" si="159"/>
        <v>0</v>
      </c>
      <c r="N279" s="1415">
        <f>SUM(N209+N214+N219+N224+N229+N234+N239+N244+N264+N269+N274)</f>
        <v>0</v>
      </c>
      <c r="O279" s="1235">
        <f t="shared" si="159"/>
        <v>0</v>
      </c>
      <c r="P279" s="1415">
        <f t="shared" si="159"/>
        <v>0</v>
      </c>
      <c r="Q279" s="1799">
        <f t="shared" ref="Q279:V279" si="160">SUM(Q209+Q214+Q219+Q224+Q229+Q234+Q239+Q244+Q249+Q254+Q259+Q264+Q269+Q274)</f>
        <v>0</v>
      </c>
      <c r="R279" s="1237">
        <f t="shared" si="160"/>
        <v>0</v>
      </c>
      <c r="S279" s="1799">
        <f t="shared" si="160"/>
        <v>0</v>
      </c>
      <c r="T279" s="1237">
        <f t="shared" si="160"/>
        <v>0</v>
      </c>
      <c r="U279" s="1799">
        <f t="shared" si="160"/>
        <v>0</v>
      </c>
      <c r="V279" s="1416">
        <f t="shared" si="160"/>
        <v>0</v>
      </c>
      <c r="W279" s="1235">
        <f>SUM(W209+W213+W218+W228+W243+W248+W253+W263+W268+W274)</f>
        <v>0</v>
      </c>
      <c r="X279" s="1417">
        <f>SUM(X209+X213+X218+X228+X243+X248+X253+X263+X268+X274)</f>
        <v>0</v>
      </c>
      <c r="Y279" s="1240"/>
      <c r="Z279" s="1419"/>
      <c r="AA279" s="1235">
        <f t="shared" ref="AA279:AE279" si="161">SUM(AA209+AA214+AA219+AA224+AA229+AA234+AA239+AA244+AA249+AA254+AA259+AA264+AA269+AA274)</f>
        <v>0</v>
      </c>
      <c r="AB279" s="1417">
        <f t="shared" si="161"/>
        <v>0</v>
      </c>
      <c r="AC279" s="1235">
        <f t="shared" si="161"/>
        <v>0</v>
      </c>
      <c r="AD279" s="1235">
        <f t="shared" si="161"/>
        <v>0</v>
      </c>
      <c r="AE279" s="1415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916" t="s">
        <v>31</v>
      </c>
      <c r="B281" s="2340"/>
      <c r="C281" s="2341"/>
      <c r="D281" s="2948" t="s">
        <v>4</v>
      </c>
      <c r="E281" s="2349"/>
      <c r="F281" s="2350"/>
      <c r="G281" s="2901" t="s">
        <v>56</v>
      </c>
      <c r="H281" s="2903"/>
      <c r="I281" s="2903"/>
      <c r="J281" s="2903"/>
      <c r="K281" s="2903"/>
      <c r="L281" s="2903"/>
      <c r="M281" s="2903"/>
      <c r="N281" s="2906"/>
      <c r="O281" s="2356" t="s">
        <v>6</v>
      </c>
      <c r="P281" s="2893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91"/>
      <c r="E282" s="2701"/>
      <c r="F282" s="2702"/>
      <c r="G282" s="2893" t="s">
        <v>222</v>
      </c>
      <c r="H282" s="2893" t="s">
        <v>17</v>
      </c>
      <c r="I282" s="2893" t="s">
        <v>234</v>
      </c>
      <c r="J282" s="2893" t="s">
        <v>57</v>
      </c>
      <c r="K282" s="2893" t="s">
        <v>235</v>
      </c>
      <c r="L282" s="2893" t="s">
        <v>256</v>
      </c>
      <c r="M282" s="2893" t="s">
        <v>21</v>
      </c>
      <c r="N282" s="2947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55"/>
      <c r="B283" s="2697"/>
      <c r="C283" s="2698"/>
      <c r="D283" s="1242" t="s">
        <v>23</v>
      </c>
      <c r="E283" s="1242" t="s">
        <v>24</v>
      </c>
      <c r="F283" s="1420" t="s">
        <v>25</v>
      </c>
      <c r="G283" s="2828"/>
      <c r="H283" s="2828"/>
      <c r="I283" s="2828"/>
      <c r="J283" s="2828"/>
      <c r="K283" s="2828"/>
      <c r="L283" s="2828"/>
      <c r="M283" s="2828"/>
      <c r="N283" s="2889"/>
      <c r="O283" s="2705"/>
      <c r="P283" s="282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928" t="s">
        <v>38</v>
      </c>
      <c r="B284" s="2929"/>
      <c r="C284" s="2930"/>
      <c r="D284" s="1421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713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714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893" t="s">
        <v>238</v>
      </c>
      <c r="B290" s="2893" t="s">
        <v>262</v>
      </c>
      <c r="C290" s="2893" t="s">
        <v>263</v>
      </c>
      <c r="D290" s="2893" t="s">
        <v>264</v>
      </c>
      <c r="E290" s="2893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828"/>
      <c r="B293" s="2828"/>
      <c r="C293" s="2828"/>
      <c r="D293" s="2828"/>
      <c r="E293" s="2828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715" t="s">
        <v>266</v>
      </c>
      <c r="B294" s="1716"/>
      <c r="C294" s="725"/>
      <c r="D294" s="1717">
        <f>SUM(D295:D297)</f>
        <v>0</v>
      </c>
      <c r="E294" s="1717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718"/>
      <c r="C295" s="727"/>
      <c r="D295" s="1719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901" t="s">
        <v>271</v>
      </c>
      <c r="B299" s="2944"/>
      <c r="C299" s="1720" t="s">
        <v>272</v>
      </c>
      <c r="D299" s="1720" t="s">
        <v>273</v>
      </c>
      <c r="E299" s="1720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945" t="s">
        <v>80</v>
      </c>
      <c r="B300" s="294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243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94"/>
  <sheetViews>
    <sheetView workbookViewId="0">
      <selection sqref="A1:XFD1048576"/>
    </sheetView>
  </sheetViews>
  <sheetFormatPr baseColWidth="10" defaultColWidth="11.42578125" defaultRowHeight="14.25" x14ac:dyDescent="0.2"/>
  <cols>
    <col min="1" max="1" width="30.85546875" style="2" customWidth="1"/>
    <col min="2" max="2" width="27.28515625" style="2" customWidth="1"/>
    <col min="3" max="3" width="43" style="2" customWidth="1"/>
    <col min="4" max="4" width="14.140625" style="2" customWidth="1"/>
    <col min="5" max="6" width="13.28515625" style="2" customWidth="1"/>
    <col min="7" max="7" width="14.42578125" style="2" customWidth="1"/>
    <col min="8" max="13" width="13.28515625" style="2" customWidth="1"/>
    <col min="14" max="14" width="15.140625" style="2" customWidth="1"/>
    <col min="15" max="15" width="14.140625" style="2" customWidth="1"/>
    <col min="16" max="16" width="14.42578125" style="2" customWidth="1"/>
    <col min="17" max="17" width="13.140625" style="2" customWidth="1"/>
    <col min="18" max="18" width="12.42578125" style="2" customWidth="1"/>
    <col min="19" max="19" width="14.28515625" style="2" customWidth="1"/>
    <col min="20" max="22" width="11.42578125" style="2"/>
    <col min="23" max="23" width="13.42578125" style="2" customWidth="1"/>
    <col min="24" max="24" width="12.7109375" style="2" customWidth="1"/>
    <col min="25" max="25" width="11.42578125" style="2"/>
    <col min="26" max="26" width="12.85546875" style="2" customWidth="1"/>
    <col min="27" max="27" width="15.140625" style="2" customWidth="1"/>
    <col min="28" max="28" width="13.140625" style="2" customWidth="1"/>
    <col min="29" max="30" width="11.42578125" style="2"/>
    <col min="31" max="31" width="14.140625" style="2" customWidth="1"/>
    <col min="32" max="32" width="14.7109375" style="2" customWidth="1"/>
    <col min="33" max="33" width="15.140625" style="2" customWidth="1"/>
    <col min="34" max="34" width="14" style="2" customWidth="1"/>
    <col min="35" max="35" width="14.85546875" style="2" customWidth="1"/>
    <col min="36" max="36" width="14.42578125" style="2" customWidth="1"/>
    <col min="37" max="37" width="13.42578125" style="2" customWidth="1"/>
    <col min="38" max="72" width="11.42578125" style="2"/>
    <col min="73" max="73" width="10.140625" style="2" customWidth="1"/>
    <col min="74" max="75" width="11.42578125" style="2"/>
    <col min="76" max="77" width="11.42578125" style="4" customWidth="1"/>
    <col min="78" max="78" width="11.42578125" style="4" hidden="1" customWidth="1"/>
    <col min="79" max="98" width="11.42578125" style="5" hidden="1" customWidth="1"/>
    <col min="99" max="100" width="11.42578125" style="2" hidden="1" customWidth="1"/>
    <col min="101" max="106" width="11.42578125" style="2" customWidth="1"/>
    <col min="107" max="16384" width="11.42578125" style="2"/>
  </cols>
  <sheetData>
    <row r="1" spans="1:98" ht="16.350000000000001" customHeight="1" x14ac:dyDescent="0.2">
      <c r="A1" s="1" t="s">
        <v>0</v>
      </c>
      <c r="BU1" s="3"/>
      <c r="BV1" s="3"/>
      <c r="BW1" s="3"/>
    </row>
    <row r="2" spans="1:98" ht="16.350000000000001" customHeight="1" x14ac:dyDescent="0.2">
      <c r="A2" s="1" t="str">
        <f>CONCATENATE("COMUNA: ",[9]NOMBRE!B2," - ","( ",[9]NOMBRE!C2,[9]NOMBRE!D2,[9]NOMBRE!E2,[9]NOMBRE!F2,[9]NOMBRE!G2," )")</f>
        <v>COMUNA: LINARES - ( 07401 )</v>
      </c>
      <c r="BU2" s="3"/>
      <c r="BV2" s="3"/>
      <c r="BW2" s="3"/>
    </row>
    <row r="3" spans="1:98" ht="16.350000000000001" customHeight="1" x14ac:dyDescent="0.2">
      <c r="A3" s="1" t="str">
        <f>CONCATENATE("ESTABLECIMIENTO/ESTRATEGIA: ",[9]NOMBRE!B3," - ","( ",[9]NOMBRE!C3,[9]NOMBRE!D3,[9]NOMBRE!E3,[9]NOMBRE!F3,[9]NOMBRE!G3,[9]NOMBRE!H3," )")</f>
        <v>ESTABLECIMIENTO/ESTRATEGIA: HOSPITAL PRESIDENTE CARLOS IBAÑEZ DEL CAMPO - ( 116108 )</v>
      </c>
      <c r="BU3" s="3"/>
      <c r="BV3" s="3"/>
      <c r="BW3" s="3"/>
    </row>
    <row r="4" spans="1:98" ht="16.350000000000001" customHeight="1" x14ac:dyDescent="0.2">
      <c r="A4" s="1" t="str">
        <f>CONCATENATE("MES: ",[9]NOMBRE!B6," - ","( ",[9]NOMBRE!C6,[9]NOMBRE!D6," )")</f>
        <v>MES: AGOSTO - ( 08 )</v>
      </c>
      <c r="BU4" s="3"/>
      <c r="BV4" s="3"/>
      <c r="BW4" s="3"/>
    </row>
    <row r="5" spans="1:98" ht="16.350000000000001" customHeight="1" x14ac:dyDescent="0.2">
      <c r="A5" s="1" t="str">
        <f>CONCATENATE("AÑO: ",[9]NOMBRE!B7)</f>
        <v>AÑO: 2020</v>
      </c>
      <c r="BU5" s="3"/>
      <c r="BV5" s="3"/>
      <c r="BW5" s="3"/>
    </row>
    <row r="6" spans="1:98" s="1079" customFormat="1" ht="15" customHeight="1" x14ac:dyDescent="0.25">
      <c r="A6" s="2511" t="s">
        <v>1</v>
      </c>
      <c r="B6" s="2511"/>
      <c r="C6" s="2511"/>
      <c r="D6" s="2511"/>
      <c r="E6" s="2511"/>
      <c r="F6" s="2511"/>
      <c r="G6" s="2511"/>
      <c r="H6" s="2511"/>
      <c r="I6" s="2511"/>
      <c r="J6" s="2511"/>
      <c r="K6" s="2511"/>
      <c r="L6" s="2511"/>
      <c r="M6" s="2511"/>
      <c r="N6" s="2511"/>
      <c r="O6" s="2511"/>
      <c r="P6" s="2511"/>
      <c r="Q6" s="1081"/>
      <c r="R6" s="1081"/>
      <c r="S6" s="1081"/>
      <c r="T6" s="1081"/>
      <c r="U6" s="1081"/>
      <c r="V6" s="1081"/>
      <c r="W6" s="1081"/>
      <c r="X6" s="1081"/>
      <c r="Y6" s="1081"/>
      <c r="Z6" s="1081"/>
      <c r="AA6" s="1081"/>
      <c r="AB6" s="1081"/>
      <c r="AC6" s="1081"/>
      <c r="AD6" s="1081"/>
      <c r="AE6" s="1081"/>
      <c r="AF6" s="1081"/>
      <c r="AG6" s="1081"/>
      <c r="AH6" s="1081"/>
      <c r="AI6" s="1081"/>
      <c r="AJ6" s="1081"/>
      <c r="AK6" s="1081"/>
      <c r="AL6" s="1081"/>
      <c r="AM6" s="1081"/>
      <c r="AN6" s="1081"/>
      <c r="AO6" s="1081"/>
      <c r="AP6" s="1081"/>
      <c r="AQ6" s="1081"/>
      <c r="AR6" s="1081"/>
      <c r="AS6" s="1081"/>
      <c r="AT6" s="1081"/>
      <c r="AU6" s="1081"/>
      <c r="AV6" s="1081"/>
      <c r="AW6" s="2512"/>
      <c r="AX6" s="2512"/>
      <c r="AY6" s="2512"/>
      <c r="AZ6" s="2512"/>
      <c r="BA6" s="2512"/>
      <c r="BB6" s="2512"/>
      <c r="BC6" s="2512"/>
      <c r="BD6" s="2512"/>
      <c r="BE6" s="2512"/>
      <c r="BF6" s="2512"/>
      <c r="BG6" s="2512"/>
      <c r="BH6" s="2512"/>
      <c r="BI6" s="2512"/>
      <c r="BJ6" s="2512"/>
      <c r="BK6" s="2512"/>
      <c r="BL6" s="2512"/>
      <c r="BM6" s="2513"/>
      <c r="BN6" s="2513"/>
      <c r="BO6" s="2513"/>
      <c r="BP6" s="2513"/>
      <c r="BQ6" s="2513"/>
      <c r="BR6" s="2513"/>
      <c r="BS6" s="2513"/>
      <c r="BT6" s="2513"/>
      <c r="BU6" s="2513"/>
      <c r="BV6" s="2513"/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3"/>
      <c r="CI6" s="2513"/>
      <c r="CJ6" s="2513"/>
      <c r="CK6" s="2513"/>
      <c r="CL6" s="2513"/>
      <c r="CM6" s="2513"/>
      <c r="CN6" s="2513"/>
      <c r="CO6" s="2513"/>
      <c r="CP6" s="2513"/>
      <c r="CQ6" s="2513"/>
      <c r="CR6" s="2513"/>
      <c r="CS6" s="2513"/>
      <c r="CT6" s="2513"/>
    </row>
    <row r="7" spans="1:98" x14ac:dyDescent="0.2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BU7" s="3"/>
      <c r="BV7" s="3"/>
      <c r="BW7" s="3"/>
    </row>
    <row r="8" spans="1:98" ht="32.1" customHeight="1" x14ac:dyDescent="0.2">
      <c r="A8" s="10" t="s">
        <v>2</v>
      </c>
      <c r="B8" s="11"/>
      <c r="C8" s="11"/>
      <c r="D8" s="12"/>
      <c r="E8" s="12"/>
      <c r="F8" s="13"/>
      <c r="G8" s="1079"/>
      <c r="H8" s="13"/>
      <c r="I8" s="13"/>
      <c r="J8" s="13"/>
      <c r="K8" s="13"/>
      <c r="L8" s="13"/>
      <c r="M8" s="13"/>
      <c r="N8" s="13"/>
      <c r="O8" s="13"/>
      <c r="P8" s="107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BU8" s="3"/>
      <c r="BV8" s="3"/>
      <c r="BW8" s="3"/>
    </row>
    <row r="9" spans="1:98" ht="30.75" customHeight="1" x14ac:dyDescent="0.2">
      <c r="A9" s="2340" t="s">
        <v>3</v>
      </c>
      <c r="B9" s="2340"/>
      <c r="C9" s="2341"/>
      <c r="D9" s="2991" t="s">
        <v>4</v>
      </c>
      <c r="E9" s="2426"/>
      <c r="F9" s="2356"/>
      <c r="G9" s="3015" t="s">
        <v>5</v>
      </c>
      <c r="H9" s="2979"/>
      <c r="I9" s="2979"/>
      <c r="J9" s="2979"/>
      <c r="K9" s="2979"/>
      <c r="L9" s="2979"/>
      <c r="M9" s="2979"/>
      <c r="N9" s="2979"/>
      <c r="O9" s="2979"/>
      <c r="P9" s="2979"/>
      <c r="Q9" s="2979"/>
      <c r="R9" s="2979"/>
      <c r="S9" s="2979"/>
      <c r="T9" s="2979"/>
      <c r="U9" s="2979"/>
      <c r="V9" s="2979"/>
      <c r="W9" s="2979"/>
      <c r="X9" s="2979"/>
      <c r="Y9" s="2979"/>
      <c r="Z9" s="2979"/>
      <c r="AA9" s="2979"/>
      <c r="AB9" s="2979"/>
      <c r="AC9" s="2979"/>
      <c r="AD9" s="3009"/>
      <c r="AE9" s="2356" t="s">
        <v>6</v>
      </c>
      <c r="AF9" s="2974" t="s">
        <v>7</v>
      </c>
      <c r="AG9" s="2974" t="s">
        <v>8</v>
      </c>
      <c r="AH9" s="2974" t="s">
        <v>9</v>
      </c>
      <c r="AI9" s="2974" t="s">
        <v>10</v>
      </c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BU9" s="3"/>
      <c r="BV9" s="3"/>
      <c r="BW9" s="3"/>
      <c r="CH9" s="14"/>
      <c r="CI9" s="14"/>
      <c r="CJ9" s="14"/>
      <c r="CK9" s="14"/>
      <c r="CL9" s="14"/>
      <c r="CM9" s="14"/>
      <c r="CN9" s="14"/>
    </row>
    <row r="10" spans="1:98" ht="27.75" customHeight="1" x14ac:dyDescent="0.2">
      <c r="A10" s="2343"/>
      <c r="B10" s="2343"/>
      <c r="C10" s="2344"/>
      <c r="D10" s="2853"/>
      <c r="E10" s="2739"/>
      <c r="F10" s="2705"/>
      <c r="G10" s="3016" t="s">
        <v>11</v>
      </c>
      <c r="H10" s="2995"/>
      <c r="I10" s="3015" t="s">
        <v>12</v>
      </c>
      <c r="J10" s="2978"/>
      <c r="K10" s="2979" t="s">
        <v>13</v>
      </c>
      <c r="L10" s="2978"/>
      <c r="M10" s="3015" t="s">
        <v>14</v>
      </c>
      <c r="N10" s="2978"/>
      <c r="O10" s="3015" t="s">
        <v>15</v>
      </c>
      <c r="P10" s="2978"/>
      <c r="Q10" s="3015" t="s">
        <v>16</v>
      </c>
      <c r="R10" s="2978"/>
      <c r="S10" s="3015" t="s">
        <v>17</v>
      </c>
      <c r="T10" s="2978"/>
      <c r="U10" s="3014" t="s">
        <v>18</v>
      </c>
      <c r="V10" s="2981"/>
      <c r="W10" s="3014" t="s">
        <v>19</v>
      </c>
      <c r="X10" s="2981"/>
      <c r="Y10" s="3014" t="s">
        <v>20</v>
      </c>
      <c r="Z10" s="2981"/>
      <c r="AA10" s="3014" t="s">
        <v>21</v>
      </c>
      <c r="AB10" s="2981"/>
      <c r="AC10" s="3014" t="s">
        <v>22</v>
      </c>
      <c r="AD10" s="3013"/>
      <c r="AE10" s="2357"/>
      <c r="AF10" s="2317"/>
      <c r="AG10" s="2317"/>
      <c r="AH10" s="2317"/>
      <c r="AI10" s="2317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BU10" s="3"/>
      <c r="BV10" s="3"/>
      <c r="BW10" s="3"/>
      <c r="CH10" s="14"/>
      <c r="CI10" s="14"/>
      <c r="CJ10" s="14"/>
      <c r="CK10" s="14"/>
      <c r="CL10" s="14"/>
      <c r="CM10" s="14"/>
      <c r="CN10" s="14"/>
    </row>
    <row r="11" spans="1:98" ht="32.25" customHeight="1" x14ac:dyDescent="0.2">
      <c r="A11" s="2697"/>
      <c r="B11" s="2697"/>
      <c r="C11" s="2698"/>
      <c r="D11" s="1590" t="s">
        <v>23</v>
      </c>
      <c r="E11" s="1591" t="s">
        <v>24</v>
      </c>
      <c r="F11" s="1592" t="s">
        <v>25</v>
      </c>
      <c r="G11" s="1593" t="s">
        <v>24</v>
      </c>
      <c r="H11" s="1592" t="s">
        <v>25</v>
      </c>
      <c r="I11" s="1593" t="s">
        <v>24</v>
      </c>
      <c r="J11" s="1592" t="s">
        <v>25</v>
      </c>
      <c r="K11" s="1593" t="s">
        <v>24</v>
      </c>
      <c r="L11" s="1592" t="s">
        <v>25</v>
      </c>
      <c r="M11" s="1593" t="s">
        <v>24</v>
      </c>
      <c r="N11" s="1592" t="s">
        <v>25</v>
      </c>
      <c r="O11" s="1593" t="s">
        <v>24</v>
      </c>
      <c r="P11" s="1592" t="s">
        <v>25</v>
      </c>
      <c r="Q11" s="1593" t="s">
        <v>24</v>
      </c>
      <c r="R11" s="1592" t="s">
        <v>25</v>
      </c>
      <c r="S11" s="1593" t="s">
        <v>24</v>
      </c>
      <c r="T11" s="1592" t="s">
        <v>25</v>
      </c>
      <c r="U11" s="1593" t="s">
        <v>24</v>
      </c>
      <c r="V11" s="1592" t="s">
        <v>25</v>
      </c>
      <c r="W11" s="1593" t="s">
        <v>24</v>
      </c>
      <c r="X11" s="1592" t="s">
        <v>25</v>
      </c>
      <c r="Y11" s="1593" t="s">
        <v>24</v>
      </c>
      <c r="Z11" s="1592" t="s">
        <v>25</v>
      </c>
      <c r="AA11" s="1593" t="s">
        <v>24</v>
      </c>
      <c r="AB11" s="1592" t="s">
        <v>25</v>
      </c>
      <c r="AC11" s="1593" t="s">
        <v>24</v>
      </c>
      <c r="AD11" s="1594" t="s">
        <v>25</v>
      </c>
      <c r="AE11" s="2705"/>
      <c r="AF11" s="2828"/>
      <c r="AG11" s="2828"/>
      <c r="AH11" s="2828"/>
      <c r="AI11" s="2828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BU11" s="3"/>
      <c r="BV11" s="3"/>
      <c r="BW11" s="3"/>
      <c r="CH11" s="14"/>
      <c r="CI11" s="14"/>
      <c r="CJ11" s="14"/>
      <c r="CK11" s="14"/>
      <c r="CL11" s="14"/>
      <c r="CM11" s="14"/>
      <c r="CN11" s="14"/>
    </row>
    <row r="12" spans="1:98" ht="16.350000000000001" customHeight="1" x14ac:dyDescent="0.2">
      <c r="A12" s="2498" t="s">
        <v>26</v>
      </c>
      <c r="B12" s="2498"/>
      <c r="C12" s="2498"/>
      <c r="D12" s="20">
        <f>SUM(E12+F12)</f>
        <v>0</v>
      </c>
      <c r="E12" s="21">
        <f>SUM(G12+I12+K12+M12+O12+Q12+S12+U12+W12+Y12+AA12+AC12)</f>
        <v>0</v>
      </c>
      <c r="F12" s="1078">
        <f>SUM(H12+J12+L12+N12+P12+R12+T12+V12+X12+Z12+AB12+AD12)</f>
        <v>0</v>
      </c>
      <c r="G12" s="23"/>
      <c r="H12" s="24"/>
      <c r="I12" s="25"/>
      <c r="J12" s="24"/>
      <c r="K12" s="25"/>
      <c r="L12" s="24"/>
      <c r="M12" s="23"/>
      <c r="N12" s="24"/>
      <c r="O12" s="23"/>
      <c r="P12" s="24"/>
      <c r="Q12" s="23"/>
      <c r="R12" s="26"/>
      <c r="S12" s="23"/>
      <c r="T12" s="26"/>
      <c r="U12" s="23"/>
      <c r="V12" s="26"/>
      <c r="W12" s="23"/>
      <c r="X12" s="26"/>
      <c r="Y12" s="23"/>
      <c r="Z12" s="26"/>
      <c r="AA12" s="23"/>
      <c r="AB12" s="26"/>
      <c r="AC12" s="27"/>
      <c r="AD12" s="28"/>
      <c r="AE12" s="24"/>
      <c r="AF12" s="29"/>
      <c r="AG12" s="29"/>
      <c r="AH12" s="29"/>
      <c r="AI12" s="29"/>
      <c r="AJ12" s="2" t="str">
        <f>CA12&amp;CB12&amp;CC12&amp;CD12&amp;CE12</f>
        <v/>
      </c>
      <c r="AK12" s="30"/>
      <c r="AL12" s="30"/>
      <c r="AM12" s="30"/>
      <c r="AN12" s="30"/>
      <c r="AO12" s="30"/>
      <c r="AP12" s="30"/>
      <c r="AQ12" s="30"/>
      <c r="AR12" s="30"/>
      <c r="AS12" s="30"/>
      <c r="AT12" s="9"/>
      <c r="AU12" s="9"/>
      <c r="AV12" s="9"/>
      <c r="AW12" s="9"/>
      <c r="BU12" s="3"/>
      <c r="BV12" s="3"/>
      <c r="BW12" s="3"/>
      <c r="CA12" s="31" t="str">
        <f t="shared" ref="CA12:CA15" si="0">IF(CH12=1,"* Las consultas de 60 años NO DEBEN ser mayor que el total de Consultas entre 20-64 Años. ","")</f>
        <v/>
      </c>
      <c r="CB12" s="31" t="str">
        <f t="shared" ref="CB12:CB15" si="1">IF(CI12=1,"* Las actividades de usuarios en situación de discapacidad NO DEBEN superar el total. ","")</f>
        <v/>
      </c>
      <c r="CC12" s="31" t="str">
        <f t="shared" ref="CC12:CC15" si="2">IF(AND(AE12="",D12&lt;&gt;0),"* Recuerde que las Embarazadas deben ser incluídas en el ingreso por rango Etario (Digite CEROS si no tiene). ",IF(F12&lt;AE12,"* Las Embarazadas NO DEBEN ser mayor al total de mujeres. ",""))</f>
        <v/>
      </c>
      <c r="CD12" s="31" t="str">
        <f>IF(AND(AH12="",D12&lt;&gt;0),"* No olvide digitar la población SENAME (Digite CEROS si no tiene). ",IF(D12&lt;AH12,"* La Población SENAME NO DEBE ser mayor al Total. ",""))</f>
        <v/>
      </c>
      <c r="CE12" s="31" t="str">
        <f>IF(AND(AI12="",D12&lt;&gt;0),"* No olvide digitar la población Migrante (Digite CEROS si no tiene). ",IF(D12&lt;AI12,"* La Población Migrante NO DEBE ser mayor al Total. ",""))</f>
        <v/>
      </c>
      <c r="CF12" s="31"/>
      <c r="CG12" s="31"/>
      <c r="CH12" s="32">
        <f t="shared" ref="CH12:CH15" si="3">IF(AF12&gt;(AA12+AB12),1,0)</f>
        <v>0</v>
      </c>
      <c r="CI12" s="32">
        <f t="shared" ref="CI12:CI14" si="4">IF(D12&lt;AG12,1,0)</f>
        <v>0</v>
      </c>
      <c r="CJ12" s="32">
        <f t="shared" ref="CJ12:CJ14" si="5">IF(AND(AE12="",D12&lt;&gt;0),1,IF(F12&lt;AE12,1,0))</f>
        <v>0</v>
      </c>
      <c r="CK12" s="32">
        <f>IF(AND(AH12="",D12&lt;&gt;0),1,IF(D12&lt;AH12,1,0))</f>
        <v>0</v>
      </c>
      <c r="CL12" s="32">
        <f>IF(AND(AI12="",D12&lt;&gt;0),1,IF(D12&lt;AI12,1,0))</f>
        <v>0</v>
      </c>
      <c r="CM12" s="32"/>
      <c r="CN12" s="32"/>
    </row>
    <row r="13" spans="1:98" ht="16.350000000000001" customHeight="1" x14ac:dyDescent="0.2">
      <c r="A13" s="2498" t="s">
        <v>27</v>
      </c>
      <c r="B13" s="2498"/>
      <c r="C13" s="2498"/>
      <c r="D13" s="20">
        <f>SUM(E13+F13)</f>
        <v>0</v>
      </c>
      <c r="E13" s="21">
        <f t="shared" ref="E13:F15" si="6">SUM(G13+I13+K13+M13+O13+Q13+S13+U13+W13+Y13+AA13+AC13)</f>
        <v>0</v>
      </c>
      <c r="F13" s="1078">
        <f t="shared" si="6"/>
        <v>0</v>
      </c>
      <c r="G13" s="571"/>
      <c r="H13" s="573"/>
      <c r="I13" s="571"/>
      <c r="J13" s="573"/>
      <c r="K13" s="571"/>
      <c r="L13" s="573"/>
      <c r="M13" s="571"/>
      <c r="N13" s="573"/>
      <c r="O13" s="571"/>
      <c r="P13" s="573"/>
      <c r="Q13" s="571"/>
      <c r="R13" s="603"/>
      <c r="S13" s="571"/>
      <c r="T13" s="603"/>
      <c r="U13" s="571"/>
      <c r="V13" s="603"/>
      <c r="W13" s="571"/>
      <c r="X13" s="603"/>
      <c r="Y13" s="571"/>
      <c r="Z13" s="603"/>
      <c r="AA13" s="571"/>
      <c r="AB13" s="603"/>
      <c r="AC13" s="604"/>
      <c r="AD13" s="605"/>
      <c r="AE13" s="573"/>
      <c r="AF13" s="570"/>
      <c r="AG13" s="570"/>
      <c r="AH13" s="570"/>
      <c r="AI13" s="570"/>
      <c r="AJ13" s="2" t="str">
        <f t="shared" ref="AJ13:AJ15" si="7">CA13&amp;CB13&amp;CC13&amp;CD13&amp;CE13</f>
        <v/>
      </c>
      <c r="AK13" s="30"/>
      <c r="AL13" s="30"/>
      <c r="AM13" s="30"/>
      <c r="AN13" s="30"/>
      <c r="AO13" s="30"/>
      <c r="AP13" s="30"/>
      <c r="AQ13" s="30"/>
      <c r="AR13" s="30"/>
      <c r="AS13" s="30"/>
      <c r="AT13" s="9"/>
      <c r="AU13" s="9"/>
      <c r="AV13" s="9"/>
      <c r="AW13" s="9"/>
      <c r="BU13" s="3"/>
      <c r="BV13" s="3"/>
      <c r="BW13" s="3"/>
      <c r="CA13" s="31" t="str">
        <f t="shared" si="0"/>
        <v/>
      </c>
      <c r="CB13" s="31" t="str">
        <f t="shared" si="1"/>
        <v/>
      </c>
      <c r="CC13" s="31" t="str">
        <f t="shared" si="2"/>
        <v/>
      </c>
      <c r="CD13" s="31" t="str">
        <f t="shared" ref="CD13:CD15" si="8">IF(AND(AH13="",D13&lt;&gt;0),"* No olvide digitar la población SENAME (Digite CEROS si no tiene). ",IF(D13&lt;AH13,"* La Población SENAME NO DEBE ser mayor al Total. ",""))</f>
        <v/>
      </c>
      <c r="CE13" s="31" t="str">
        <f t="shared" ref="CE13:CE15" si="9">IF(AND(AI13="",D13&lt;&gt;0),"* No olvide digitar la población Migrante (Digite CEROS si no tiene). ",IF(D13&lt;AI13,"* La Población Migrante NO DEBE ser mayor al Total. ",""))</f>
        <v/>
      </c>
      <c r="CF13" s="31"/>
      <c r="CG13" s="31"/>
      <c r="CH13" s="32">
        <f t="shared" si="3"/>
        <v>0</v>
      </c>
      <c r="CI13" s="32">
        <f t="shared" si="4"/>
        <v>0</v>
      </c>
      <c r="CJ13" s="32">
        <f t="shared" si="5"/>
        <v>0</v>
      </c>
      <c r="CK13" s="32">
        <f t="shared" ref="CK13:CK15" si="10">IF(AND(AH13="",D13&lt;&gt;0),1,IF(D13&lt;AH13,1,0))</f>
        <v>0</v>
      </c>
      <c r="CL13" s="32">
        <f t="shared" ref="CL13:CL15" si="11">IF(AND(AI13="",D13&lt;&gt;0),1,IF(D13&lt;AI13,1,0))</f>
        <v>0</v>
      </c>
      <c r="CM13" s="32"/>
      <c r="CN13" s="32"/>
    </row>
    <row r="14" spans="1:98" ht="16.350000000000001" customHeight="1" x14ac:dyDescent="0.2">
      <c r="A14" s="2498" t="s">
        <v>28</v>
      </c>
      <c r="B14" s="2498"/>
      <c r="C14" s="2498"/>
      <c r="D14" s="20">
        <f>SUM(E14+F14)</f>
        <v>0</v>
      </c>
      <c r="E14" s="21">
        <f t="shared" si="6"/>
        <v>0</v>
      </c>
      <c r="F14" s="1078">
        <f t="shared" si="6"/>
        <v>0</v>
      </c>
      <c r="G14" s="571"/>
      <c r="H14" s="573"/>
      <c r="I14" s="571"/>
      <c r="J14" s="573"/>
      <c r="K14" s="571"/>
      <c r="L14" s="573"/>
      <c r="M14" s="571"/>
      <c r="N14" s="603"/>
      <c r="O14" s="571"/>
      <c r="P14" s="603"/>
      <c r="Q14" s="571"/>
      <c r="R14" s="603"/>
      <c r="S14" s="571"/>
      <c r="T14" s="603"/>
      <c r="U14" s="571"/>
      <c r="V14" s="603"/>
      <c r="W14" s="571"/>
      <c r="X14" s="603"/>
      <c r="Y14" s="571"/>
      <c r="Z14" s="603"/>
      <c r="AA14" s="571"/>
      <c r="AB14" s="603"/>
      <c r="AC14" s="571"/>
      <c r="AD14" s="605"/>
      <c r="AE14" s="573"/>
      <c r="AF14" s="570"/>
      <c r="AG14" s="570"/>
      <c r="AH14" s="570"/>
      <c r="AI14" s="570"/>
      <c r="AJ14" s="2" t="str">
        <f t="shared" si="7"/>
        <v/>
      </c>
      <c r="AK14" s="30"/>
      <c r="AL14" s="30"/>
      <c r="AM14" s="30"/>
      <c r="AN14" s="30"/>
      <c r="AO14" s="30"/>
      <c r="AP14" s="30"/>
      <c r="AQ14" s="30"/>
      <c r="AR14" s="30"/>
      <c r="AS14" s="30"/>
      <c r="AT14" s="9"/>
      <c r="AU14" s="9"/>
      <c r="AV14" s="9"/>
      <c r="AW14" s="9"/>
      <c r="BU14" s="3"/>
      <c r="BV14" s="3"/>
      <c r="BW14" s="3"/>
      <c r="CA14" s="31" t="str">
        <f t="shared" si="0"/>
        <v/>
      </c>
      <c r="CB14" s="31" t="str">
        <f t="shared" si="1"/>
        <v/>
      </c>
      <c r="CC14" s="31" t="str">
        <f t="shared" si="2"/>
        <v/>
      </c>
      <c r="CD14" s="31" t="str">
        <f t="shared" si="8"/>
        <v/>
      </c>
      <c r="CE14" s="31" t="str">
        <f t="shared" si="9"/>
        <v/>
      </c>
      <c r="CF14" s="31"/>
      <c r="CG14" s="31"/>
      <c r="CH14" s="32">
        <f t="shared" si="3"/>
        <v>0</v>
      </c>
      <c r="CI14" s="32">
        <f t="shared" si="4"/>
        <v>0</v>
      </c>
      <c r="CJ14" s="32">
        <f t="shared" si="5"/>
        <v>0</v>
      </c>
      <c r="CK14" s="32">
        <f t="shared" si="10"/>
        <v>0</v>
      </c>
      <c r="CL14" s="32">
        <f t="shared" si="11"/>
        <v>0</v>
      </c>
      <c r="CM14" s="32"/>
      <c r="CN14" s="32"/>
    </row>
    <row r="15" spans="1:98" ht="16.350000000000001" customHeight="1" x14ac:dyDescent="0.2">
      <c r="A15" s="2774" t="s">
        <v>29</v>
      </c>
      <c r="B15" s="2774"/>
      <c r="C15" s="2774"/>
      <c r="D15" s="1435">
        <f>SUM(E15+F15)</f>
        <v>0</v>
      </c>
      <c r="E15" s="1595">
        <f t="shared" si="6"/>
        <v>0</v>
      </c>
      <c r="F15" s="1057">
        <f t="shared" si="6"/>
        <v>0</v>
      </c>
      <c r="G15" s="577"/>
      <c r="H15" s="43"/>
      <c r="I15" s="577"/>
      <c r="J15" s="43"/>
      <c r="K15" s="577"/>
      <c r="L15" s="43"/>
      <c r="M15" s="577"/>
      <c r="N15" s="606"/>
      <c r="O15" s="577"/>
      <c r="P15" s="606"/>
      <c r="Q15" s="577"/>
      <c r="R15" s="606"/>
      <c r="S15" s="577"/>
      <c r="T15" s="606"/>
      <c r="U15" s="577"/>
      <c r="V15" s="606"/>
      <c r="W15" s="577"/>
      <c r="X15" s="606"/>
      <c r="Y15" s="577"/>
      <c r="Z15" s="606"/>
      <c r="AA15" s="577"/>
      <c r="AB15" s="606"/>
      <c r="AC15" s="577"/>
      <c r="AD15" s="607"/>
      <c r="AE15" s="43"/>
      <c r="AF15" s="46"/>
      <c r="AG15" s="46"/>
      <c r="AH15" s="46"/>
      <c r="AI15" s="46"/>
      <c r="AJ15" s="2" t="str">
        <f t="shared" si="7"/>
        <v/>
      </c>
      <c r="AK15" s="30"/>
      <c r="AL15" s="30"/>
      <c r="AM15" s="30"/>
      <c r="AN15" s="30"/>
      <c r="AO15" s="30"/>
      <c r="AP15" s="30"/>
      <c r="AQ15" s="30"/>
      <c r="AR15" s="30"/>
      <c r="AS15" s="30"/>
      <c r="AT15" s="9"/>
      <c r="AU15" s="9"/>
      <c r="AV15" s="9"/>
      <c r="AW15" s="9"/>
      <c r="AX15" s="9"/>
      <c r="AY15" s="9"/>
      <c r="BU15" s="3"/>
      <c r="BV15" s="3"/>
      <c r="BW15" s="3"/>
      <c r="CA15" s="31" t="str">
        <f t="shared" si="0"/>
        <v/>
      </c>
      <c r="CB15" s="31" t="str">
        <f t="shared" si="1"/>
        <v/>
      </c>
      <c r="CC15" s="31" t="str">
        <f t="shared" si="2"/>
        <v/>
      </c>
      <c r="CD15" s="31" t="str">
        <f t="shared" si="8"/>
        <v/>
      </c>
      <c r="CE15" s="31" t="str">
        <f t="shared" si="9"/>
        <v/>
      </c>
      <c r="CF15" s="31"/>
      <c r="CG15" s="31"/>
      <c r="CH15" s="32">
        <f t="shared" si="3"/>
        <v>0</v>
      </c>
      <c r="CI15" s="32">
        <f>IF(D15&lt;AG15,1,0)</f>
        <v>0</v>
      </c>
      <c r="CJ15" s="32">
        <f>IF(AND(AE15="",D15&lt;&gt;0),1,IF(F15&lt;AE15,1,0))</f>
        <v>0</v>
      </c>
      <c r="CK15" s="32">
        <f t="shared" si="10"/>
        <v>0</v>
      </c>
      <c r="CL15" s="32">
        <f t="shared" si="11"/>
        <v>0</v>
      </c>
      <c r="CM15" s="32"/>
      <c r="CN15" s="32"/>
    </row>
    <row r="16" spans="1:98" ht="32.1" customHeight="1" x14ac:dyDescent="0.2">
      <c r="A16" s="47" t="s">
        <v>30</v>
      </c>
      <c r="B16" s="48"/>
      <c r="C16" s="48"/>
      <c r="D16" s="13"/>
      <c r="E16" s="13"/>
      <c r="F16" s="13"/>
      <c r="G16" s="1596"/>
      <c r="H16" s="1596"/>
      <c r="I16" s="13"/>
      <c r="J16" s="13"/>
      <c r="K16" s="13"/>
      <c r="L16" s="13"/>
      <c r="M16" s="13"/>
      <c r="N16" s="13"/>
      <c r="O16" s="13"/>
      <c r="P16" s="50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BU16" s="3"/>
      <c r="BV16" s="3"/>
      <c r="BW16" s="3"/>
      <c r="CH16" s="14"/>
      <c r="CI16" s="14"/>
      <c r="CJ16" s="14"/>
      <c r="CK16" s="14"/>
      <c r="CL16" s="14"/>
      <c r="CM16" s="14"/>
      <c r="CN16" s="14"/>
    </row>
    <row r="17" spans="1:95" ht="33" customHeight="1" x14ac:dyDescent="0.2">
      <c r="A17" s="2992" t="s">
        <v>31</v>
      </c>
      <c r="B17" s="2340"/>
      <c r="C17" s="2341"/>
      <c r="D17" s="2977" t="s">
        <v>32</v>
      </c>
      <c r="E17" s="2979"/>
      <c r="F17" s="2978"/>
      <c r="G17" s="2509" t="s">
        <v>11</v>
      </c>
      <c r="H17" s="2510"/>
      <c r="I17" s="2977" t="s">
        <v>12</v>
      </c>
      <c r="J17" s="2978"/>
      <c r="K17" s="2977" t="s">
        <v>13</v>
      </c>
      <c r="L17" s="2978"/>
      <c r="M17" s="2977" t="s">
        <v>14</v>
      </c>
      <c r="N17" s="2978"/>
      <c r="O17" s="2979" t="s">
        <v>15</v>
      </c>
      <c r="P17" s="2979"/>
      <c r="Q17" s="2977" t="s">
        <v>16</v>
      </c>
      <c r="R17" s="2978"/>
      <c r="S17" s="2979" t="s">
        <v>17</v>
      </c>
      <c r="T17" s="2979"/>
      <c r="U17" s="2996" t="s">
        <v>18</v>
      </c>
      <c r="V17" s="2981"/>
      <c r="W17" s="2996" t="s">
        <v>19</v>
      </c>
      <c r="X17" s="2981"/>
      <c r="Y17" s="2996" t="s">
        <v>20</v>
      </c>
      <c r="Z17" s="2981"/>
      <c r="AA17" s="2996" t="s">
        <v>21</v>
      </c>
      <c r="AB17" s="2981"/>
      <c r="AC17" s="2996" t="s">
        <v>22</v>
      </c>
      <c r="AD17" s="3013"/>
      <c r="AE17" s="2356" t="s">
        <v>6</v>
      </c>
      <c r="AF17" s="2974" t="s">
        <v>33</v>
      </c>
      <c r="AG17" s="2974" t="s">
        <v>7</v>
      </c>
      <c r="AH17" s="2974" t="s">
        <v>34</v>
      </c>
      <c r="AI17" s="2356" t="s">
        <v>8</v>
      </c>
      <c r="AJ17" s="3002" t="s">
        <v>9</v>
      </c>
      <c r="AK17" s="3002" t="s">
        <v>10</v>
      </c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4"/>
      <c r="BU17" s="4"/>
      <c r="BV17" s="4"/>
      <c r="BW17" s="4"/>
      <c r="CH17" s="14"/>
      <c r="CI17" s="14"/>
      <c r="CJ17" s="14"/>
      <c r="CK17" s="14"/>
      <c r="CL17" s="14"/>
      <c r="CM17" s="14"/>
      <c r="CN17" s="14"/>
    </row>
    <row r="18" spans="1:95" ht="44.25" customHeight="1" x14ac:dyDescent="0.2">
      <c r="A18" s="2855"/>
      <c r="B18" s="2697"/>
      <c r="C18" s="2698"/>
      <c r="D18" s="1597" t="s">
        <v>23</v>
      </c>
      <c r="E18" s="1598" t="s">
        <v>24</v>
      </c>
      <c r="F18" s="1100" t="s">
        <v>25</v>
      </c>
      <c r="G18" s="1597" t="s">
        <v>24</v>
      </c>
      <c r="H18" s="1599" t="s">
        <v>25</v>
      </c>
      <c r="I18" s="1600" t="s">
        <v>24</v>
      </c>
      <c r="J18" s="1077" t="s">
        <v>25</v>
      </c>
      <c r="K18" s="1600" t="s">
        <v>24</v>
      </c>
      <c r="L18" s="1073" t="s">
        <v>25</v>
      </c>
      <c r="M18" s="1600" t="s">
        <v>24</v>
      </c>
      <c r="N18" s="1074" t="s">
        <v>25</v>
      </c>
      <c r="O18" s="1600" t="s">
        <v>24</v>
      </c>
      <c r="P18" s="1077" t="s">
        <v>25</v>
      </c>
      <c r="Q18" s="1600" t="s">
        <v>24</v>
      </c>
      <c r="R18" s="1074" t="s">
        <v>25</v>
      </c>
      <c r="S18" s="1600" t="s">
        <v>24</v>
      </c>
      <c r="T18" s="1077" t="s">
        <v>25</v>
      </c>
      <c r="U18" s="1076" t="s">
        <v>24</v>
      </c>
      <c r="V18" s="1074" t="s">
        <v>25</v>
      </c>
      <c r="W18" s="1076" t="s">
        <v>24</v>
      </c>
      <c r="X18" s="1074" t="s">
        <v>25</v>
      </c>
      <c r="Y18" s="1076" t="s">
        <v>24</v>
      </c>
      <c r="Z18" s="1074" t="s">
        <v>25</v>
      </c>
      <c r="AA18" s="1076" t="s">
        <v>24</v>
      </c>
      <c r="AB18" s="1074" t="s">
        <v>25</v>
      </c>
      <c r="AC18" s="1076" t="s">
        <v>24</v>
      </c>
      <c r="AD18" s="1075" t="s">
        <v>25</v>
      </c>
      <c r="AE18" s="2507"/>
      <c r="AF18" s="2828"/>
      <c r="AG18" s="2828"/>
      <c r="AH18" s="2828"/>
      <c r="AI18" s="2705"/>
      <c r="AJ18" s="2872"/>
      <c r="AK18" s="2872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4"/>
      <c r="BU18" s="4"/>
      <c r="BV18" s="4"/>
      <c r="BW18" s="4"/>
      <c r="CH18" s="14"/>
      <c r="CI18" s="14"/>
      <c r="CJ18" s="14"/>
      <c r="CK18" s="14"/>
      <c r="CL18" s="14"/>
      <c r="CM18" s="14"/>
      <c r="CN18" s="14"/>
    </row>
    <row r="19" spans="1:95" ht="16.350000000000001" customHeight="1" x14ac:dyDescent="0.2">
      <c r="A19" s="2569" t="s">
        <v>35</v>
      </c>
      <c r="B19" s="2570"/>
      <c r="C19" s="2628"/>
      <c r="D19" s="60">
        <f t="shared" ref="D19:D35" si="12">SUM(E19+F19)</f>
        <v>0</v>
      </c>
      <c r="E19" s="61">
        <f>SUM(G19+I19+K19+M19+O19+Q19+S19+U19+W19+Y19+AA19+AC19)</f>
        <v>0</v>
      </c>
      <c r="F19" s="1440">
        <f>SUM(H19+J19+L19+N19+P19+R19+T19+V19+X19+Z19+AB19+AD19)</f>
        <v>0</v>
      </c>
      <c r="G19" s="25"/>
      <c r="H19" s="1441"/>
      <c r="I19" s="25"/>
      <c r="J19" s="1588"/>
      <c r="K19" s="25"/>
      <c r="L19" s="1441"/>
      <c r="M19" s="25"/>
      <c r="N19" s="1441"/>
      <c r="O19" s="25"/>
      <c r="P19" s="1588"/>
      <c r="Q19" s="25"/>
      <c r="R19" s="1441"/>
      <c r="S19" s="25"/>
      <c r="T19" s="1588"/>
      <c r="U19" s="25"/>
      <c r="V19" s="1441"/>
      <c r="W19" s="25"/>
      <c r="X19" s="1441"/>
      <c r="Y19" s="25"/>
      <c r="Z19" s="1441"/>
      <c r="AA19" s="25"/>
      <c r="AB19" s="1441"/>
      <c r="AC19" s="25"/>
      <c r="AD19" s="1267"/>
      <c r="AE19" s="1441"/>
      <c r="AF19" s="729"/>
      <c r="AG19" s="729"/>
      <c r="AH19" s="729"/>
      <c r="AI19" s="729"/>
      <c r="AJ19" s="729"/>
      <c r="AK19" s="729"/>
      <c r="AL19" s="67" t="str">
        <f t="shared" ref="AL19:AL35" si="13">CA19&amp;CB19&amp;CC19&amp;CD19&amp;CE19&amp;CF19</f>
        <v/>
      </c>
      <c r="AM19" s="30"/>
      <c r="AN19" s="30"/>
      <c r="AO19" s="30"/>
      <c r="AP19" s="30"/>
      <c r="AQ19" s="30"/>
      <c r="AR19" s="30"/>
      <c r="AS19" s="30"/>
      <c r="AT19" s="30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4"/>
      <c r="BU19" s="4"/>
      <c r="BV19" s="4"/>
      <c r="BW19" s="4"/>
      <c r="CA19" s="31"/>
      <c r="CB19" s="31"/>
      <c r="CC19" s="31"/>
      <c r="CD19" s="31"/>
      <c r="CE19" s="31"/>
      <c r="CF19" s="31"/>
      <c r="CG19" s="31"/>
      <c r="CH19" s="32">
        <f t="shared" ref="CH19:CH35" si="14">IF(AG19&gt;(AA19+AB19),1,0)</f>
        <v>0</v>
      </c>
      <c r="CI19" s="32">
        <f t="shared" ref="CI19:CI35" si="15">IF(D19&lt;AI19,1,0)</f>
        <v>0</v>
      </c>
      <c r="CJ19" s="32">
        <f t="shared" ref="CJ19:CJ35" si="16">IF(AND(AE19="",D19&lt;&gt;0),1,IF(F19&lt;AE19,1,0))</f>
        <v>0</v>
      </c>
      <c r="CK19" s="32">
        <f t="shared" ref="CK19:CK35" si="17">IF(AND(AF19="",D19&lt;&gt;0),1,IF(D19&lt;AF19,1,0))</f>
        <v>0</v>
      </c>
      <c r="CL19" s="32">
        <f t="shared" ref="CL19:CL35" si="18">IF(AND(AJ19="",D19&lt;&gt;0),1,IF(D19&lt;AJ19,1,0))</f>
        <v>0</v>
      </c>
      <c r="CM19" s="32">
        <f t="shared" ref="CM19:CM35" si="19">IF(AND(AK19="",D19&lt;&gt;0),1,IF(D19&lt;AK19,1,0))</f>
        <v>0</v>
      </c>
      <c r="CN19" s="32"/>
    </row>
    <row r="20" spans="1:95" ht="16.350000000000001" customHeight="1" x14ac:dyDescent="0.2">
      <c r="A20" s="2569" t="s">
        <v>36</v>
      </c>
      <c r="B20" s="2570"/>
      <c r="C20" s="2628"/>
      <c r="D20" s="68">
        <f t="shared" si="12"/>
        <v>0</v>
      </c>
      <c r="E20" s="69">
        <f>SUM(U20+W20+Y20+AA20+AC20)</f>
        <v>0</v>
      </c>
      <c r="F20" s="70">
        <f>SUM(V20+X20+Z20+AB20+AD20)</f>
        <v>0</v>
      </c>
      <c r="G20" s="71"/>
      <c r="H20" s="72"/>
      <c r="I20" s="71"/>
      <c r="J20" s="73"/>
      <c r="K20" s="71"/>
      <c r="L20" s="73"/>
      <c r="M20" s="71"/>
      <c r="N20" s="73"/>
      <c r="O20" s="71"/>
      <c r="P20" s="73"/>
      <c r="Q20" s="71"/>
      <c r="R20" s="73"/>
      <c r="S20" s="71"/>
      <c r="T20" s="73"/>
      <c r="U20" s="23"/>
      <c r="V20" s="24"/>
      <c r="W20" s="23"/>
      <c r="X20" s="24"/>
      <c r="Y20" s="23"/>
      <c r="Z20" s="24"/>
      <c r="AA20" s="23"/>
      <c r="AB20" s="24"/>
      <c r="AC20" s="23"/>
      <c r="AD20" s="74"/>
      <c r="AE20" s="24"/>
      <c r="AF20" s="75"/>
      <c r="AG20" s="75"/>
      <c r="AH20" s="75"/>
      <c r="AI20" s="75"/>
      <c r="AJ20" s="75"/>
      <c r="AK20" s="75"/>
      <c r="AL20" s="67" t="str">
        <f t="shared" si="13"/>
        <v/>
      </c>
      <c r="AM20" s="30"/>
      <c r="AN20" s="30"/>
      <c r="AO20" s="30"/>
      <c r="AP20" s="30"/>
      <c r="AQ20" s="30"/>
      <c r="AR20" s="30"/>
      <c r="AS20" s="30"/>
      <c r="AT20" s="30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4"/>
      <c r="BU20" s="4"/>
      <c r="BV20" s="4"/>
      <c r="BW20" s="4"/>
      <c r="CA20" s="31" t="str">
        <f t="shared" ref="CA20:CA35" si="20">IF(CH20=1,"* Las consultas de 60 años NO DEBEN ser mayor que el total de Consultas entre 20-64 Años. ","")</f>
        <v/>
      </c>
      <c r="CB20" s="31" t="str">
        <f t="shared" ref="CB20:CB35" si="21">IF(CI20=1,"* Las actividades de usuarios en situación de discapacidad NO DEBEN superar el total. ","")</f>
        <v/>
      </c>
      <c r="CC20" s="31" t="str">
        <f t="shared" ref="CC20:CC35" si="22">IF(AND(AE20="",D20&lt;&gt;0),"* Recuerde que las Embarazadas deben ser incluídas en el ingreso por rango Etario (Digite CEROS si no tiene). ",IF(F20&lt;AE20,"* Las Embarazadas NO DEBEN ser mayor al total de mujeres. ",""))</f>
        <v/>
      </c>
      <c r="CD20" s="31" t="str">
        <f t="shared" ref="CD20:CD35" si="23">IF(AND(AF20="",D20&lt;&gt;0),"* No olvide digitar la columna Beneficiarios (Digite CEROS si no tiene). ",IF(D20&lt;AF20,"* El número de Beneficiarios NO DEBE ser mayor que el Total. ",""))</f>
        <v/>
      </c>
      <c r="CE20" s="31" t="str">
        <f t="shared" ref="CE20:CE35" si="24">IF(AND(AJ20="",D20&lt;&gt;0),"* No olvide digitar la Población SENAME (Digite CEROS si no tiene). ",IF(D20&lt;AJ20,"* La Población SENAME NO DEBE ser mayor al Total. ",""))</f>
        <v/>
      </c>
      <c r="CF20" s="31" t="str">
        <f t="shared" ref="CF20:CF35" si="25">IF(AND(AK20="",D20&lt;&gt;0),"* No olvide digitar la Población Migrante (Digite CEROS si no tiene). ",IF(D20&lt;AK20,"* La Población Migrante NO DEBE superar el Total. ",""))</f>
        <v/>
      </c>
      <c r="CG20" s="31"/>
      <c r="CH20" s="32">
        <f t="shared" si="14"/>
        <v>0</v>
      </c>
      <c r="CI20" s="32">
        <f t="shared" si="15"/>
        <v>0</v>
      </c>
      <c r="CJ20" s="32">
        <f t="shared" si="16"/>
        <v>0</v>
      </c>
      <c r="CK20" s="32">
        <f t="shared" si="17"/>
        <v>0</v>
      </c>
      <c r="CL20" s="32">
        <f t="shared" si="18"/>
        <v>0</v>
      </c>
      <c r="CM20" s="32">
        <f t="shared" si="19"/>
        <v>0</v>
      </c>
      <c r="CN20" s="32"/>
    </row>
    <row r="21" spans="1:95" ht="16.350000000000001" customHeight="1" x14ac:dyDescent="0.2">
      <c r="A21" s="2928" t="s">
        <v>37</v>
      </c>
      <c r="B21" s="3000"/>
      <c r="C21" s="2930"/>
      <c r="D21" s="60">
        <f t="shared" si="12"/>
        <v>0</v>
      </c>
      <c r="E21" s="61">
        <f t="shared" ref="E21:F32" si="26">SUM(G21+I21+K21+M21+O21+Q21+S21+U21+W21+Y21+AA21+AC21)</f>
        <v>0</v>
      </c>
      <c r="F21" s="1440">
        <f t="shared" ref="F21:F28" si="27">SUM(H21+J21+L21+N21+P21+R21+T21+V21+X21+Z21+AB21+AD21)</f>
        <v>0</v>
      </c>
      <c r="G21" s="25"/>
      <c r="H21" s="1441"/>
      <c r="I21" s="25"/>
      <c r="J21" s="1588"/>
      <c r="K21" s="25"/>
      <c r="L21" s="1441"/>
      <c r="M21" s="25"/>
      <c r="N21" s="1441"/>
      <c r="O21" s="25"/>
      <c r="P21" s="1588"/>
      <c r="Q21" s="25"/>
      <c r="R21" s="1441"/>
      <c r="S21" s="25"/>
      <c r="T21" s="1588"/>
      <c r="U21" s="25"/>
      <c r="V21" s="1441"/>
      <c r="W21" s="25"/>
      <c r="X21" s="1441"/>
      <c r="Y21" s="25"/>
      <c r="Z21" s="1441"/>
      <c r="AA21" s="25"/>
      <c r="AB21" s="1441"/>
      <c r="AC21" s="25"/>
      <c r="AD21" s="1267"/>
      <c r="AE21" s="1441"/>
      <c r="AF21" s="729"/>
      <c r="AG21" s="729"/>
      <c r="AH21" s="729"/>
      <c r="AI21" s="729"/>
      <c r="AJ21" s="729"/>
      <c r="AK21" s="729"/>
      <c r="AL21" s="67" t="str">
        <f t="shared" si="13"/>
        <v/>
      </c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4"/>
      <c r="BU21" s="4"/>
      <c r="BV21" s="4"/>
      <c r="BW21" s="77"/>
      <c r="BX21" s="77"/>
      <c r="BY21" s="77"/>
      <c r="CA21" s="31" t="str">
        <f t="shared" si="20"/>
        <v/>
      </c>
      <c r="CB21" s="31" t="str">
        <f t="shared" si="21"/>
        <v/>
      </c>
      <c r="CC21" s="31" t="str">
        <f t="shared" si="22"/>
        <v/>
      </c>
      <c r="CD21" s="31" t="str">
        <f t="shared" si="23"/>
        <v/>
      </c>
      <c r="CE21" s="31" t="str">
        <f t="shared" si="24"/>
        <v/>
      </c>
      <c r="CF21" s="31" t="str">
        <f t="shared" si="25"/>
        <v/>
      </c>
      <c r="CG21" s="31"/>
      <c r="CH21" s="32">
        <f t="shared" si="14"/>
        <v>0</v>
      </c>
      <c r="CI21" s="32">
        <f t="shared" si="15"/>
        <v>0</v>
      </c>
      <c r="CJ21" s="32">
        <f t="shared" si="16"/>
        <v>0</v>
      </c>
      <c r="CK21" s="32">
        <f t="shared" si="17"/>
        <v>0</v>
      </c>
      <c r="CL21" s="32">
        <f t="shared" si="18"/>
        <v>0</v>
      </c>
      <c r="CM21" s="32">
        <f t="shared" si="19"/>
        <v>0</v>
      </c>
      <c r="CN21" s="32"/>
      <c r="CO21" s="78"/>
      <c r="CP21" s="78"/>
      <c r="CQ21" s="78"/>
    </row>
    <row r="22" spans="1:95" ht="16.350000000000001" customHeight="1" x14ac:dyDescent="0.2">
      <c r="A22" s="2336" t="s">
        <v>38</v>
      </c>
      <c r="B22" s="2337"/>
      <c r="C22" s="2338"/>
      <c r="D22" s="608">
        <f t="shared" si="12"/>
        <v>0</v>
      </c>
      <c r="E22" s="609">
        <f>SUM(G22+I22+K22+M22+O22+Q22+S22+U22+W22+Y22+AA22+AC22)</f>
        <v>0</v>
      </c>
      <c r="F22" s="610">
        <f t="shared" si="27"/>
        <v>0</v>
      </c>
      <c r="G22" s="571"/>
      <c r="H22" s="573"/>
      <c r="I22" s="571"/>
      <c r="J22" s="593"/>
      <c r="K22" s="571"/>
      <c r="L22" s="573"/>
      <c r="M22" s="571"/>
      <c r="N22" s="573"/>
      <c r="O22" s="571"/>
      <c r="P22" s="593"/>
      <c r="Q22" s="571"/>
      <c r="R22" s="573"/>
      <c r="S22" s="571"/>
      <c r="T22" s="593"/>
      <c r="U22" s="571"/>
      <c r="V22" s="573"/>
      <c r="W22" s="571"/>
      <c r="X22" s="573"/>
      <c r="Y22" s="571"/>
      <c r="Z22" s="573"/>
      <c r="AA22" s="571"/>
      <c r="AB22" s="573"/>
      <c r="AC22" s="571"/>
      <c r="AD22" s="611"/>
      <c r="AE22" s="573"/>
      <c r="AF22" s="612"/>
      <c r="AG22" s="612"/>
      <c r="AH22" s="612"/>
      <c r="AI22" s="612"/>
      <c r="AJ22" s="612"/>
      <c r="AK22" s="612"/>
      <c r="AL22" s="67" t="str">
        <f t="shared" si="13"/>
        <v/>
      </c>
      <c r="AM22" s="30"/>
      <c r="AN22" s="30"/>
      <c r="AO22" s="30"/>
      <c r="AP22" s="30"/>
      <c r="AQ22" s="30"/>
      <c r="AR22" s="30"/>
      <c r="AS22" s="30"/>
      <c r="AT22" s="30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4"/>
      <c r="BU22" s="4"/>
      <c r="BV22" s="4"/>
      <c r="BW22" s="4"/>
      <c r="CA22" s="31" t="str">
        <f t="shared" si="20"/>
        <v/>
      </c>
      <c r="CB22" s="31" t="str">
        <f t="shared" si="21"/>
        <v/>
      </c>
      <c r="CC22" s="31" t="str">
        <f t="shared" si="22"/>
        <v/>
      </c>
      <c r="CD22" s="31" t="str">
        <f t="shared" si="23"/>
        <v/>
      </c>
      <c r="CE22" s="31" t="str">
        <f t="shared" si="24"/>
        <v/>
      </c>
      <c r="CF22" s="31" t="str">
        <f t="shared" si="25"/>
        <v/>
      </c>
      <c r="CG22" s="31"/>
      <c r="CH22" s="32">
        <f t="shared" si="14"/>
        <v>0</v>
      </c>
      <c r="CI22" s="32">
        <f t="shared" si="15"/>
        <v>0</v>
      </c>
      <c r="CJ22" s="32">
        <f t="shared" si="16"/>
        <v>0</v>
      </c>
      <c r="CK22" s="32">
        <f t="shared" si="17"/>
        <v>0</v>
      </c>
      <c r="CL22" s="32">
        <f t="shared" si="18"/>
        <v>0</v>
      </c>
      <c r="CM22" s="32">
        <f t="shared" si="19"/>
        <v>0</v>
      </c>
      <c r="CN22" s="32"/>
    </row>
    <row r="23" spans="1:95" ht="16.350000000000001" customHeight="1" x14ac:dyDescent="0.2">
      <c r="A23" s="2336" t="s">
        <v>39</v>
      </c>
      <c r="B23" s="2337"/>
      <c r="C23" s="2338"/>
      <c r="D23" s="608">
        <f t="shared" si="12"/>
        <v>0</v>
      </c>
      <c r="E23" s="609">
        <f t="shared" si="26"/>
        <v>0</v>
      </c>
      <c r="F23" s="610">
        <f t="shared" si="27"/>
        <v>0</v>
      </c>
      <c r="G23" s="571"/>
      <c r="H23" s="573"/>
      <c r="I23" s="571"/>
      <c r="J23" s="593"/>
      <c r="K23" s="571"/>
      <c r="L23" s="573"/>
      <c r="M23" s="571"/>
      <c r="N23" s="573"/>
      <c r="O23" s="571"/>
      <c r="P23" s="593"/>
      <c r="Q23" s="571"/>
      <c r="R23" s="573"/>
      <c r="S23" s="571"/>
      <c r="T23" s="593"/>
      <c r="U23" s="571"/>
      <c r="V23" s="573"/>
      <c r="W23" s="571"/>
      <c r="X23" s="573"/>
      <c r="Y23" s="571"/>
      <c r="Z23" s="573"/>
      <c r="AA23" s="571"/>
      <c r="AB23" s="573"/>
      <c r="AC23" s="571"/>
      <c r="AD23" s="611"/>
      <c r="AE23" s="573"/>
      <c r="AF23" s="612"/>
      <c r="AG23" s="612"/>
      <c r="AH23" s="612"/>
      <c r="AI23" s="612"/>
      <c r="AJ23" s="612"/>
      <c r="AK23" s="612"/>
      <c r="AL23" s="67" t="str">
        <f t="shared" si="13"/>
        <v/>
      </c>
      <c r="AM23" s="30"/>
      <c r="AN23" s="30"/>
      <c r="AO23" s="30"/>
      <c r="AP23" s="30"/>
      <c r="AQ23" s="30"/>
      <c r="AR23" s="30"/>
      <c r="AS23" s="30"/>
      <c r="AT23" s="30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4"/>
      <c r="BU23" s="4"/>
      <c r="BV23" s="4"/>
      <c r="BW23" s="4"/>
      <c r="CA23" s="31" t="str">
        <f t="shared" si="20"/>
        <v/>
      </c>
      <c r="CB23" s="31" t="str">
        <f t="shared" si="21"/>
        <v/>
      </c>
      <c r="CC23" s="31" t="str">
        <f t="shared" si="22"/>
        <v/>
      </c>
      <c r="CD23" s="31" t="str">
        <f t="shared" si="23"/>
        <v/>
      </c>
      <c r="CE23" s="31" t="str">
        <f t="shared" si="24"/>
        <v/>
      </c>
      <c r="CF23" s="31" t="str">
        <f t="shared" si="25"/>
        <v/>
      </c>
      <c r="CG23" s="31"/>
      <c r="CH23" s="32">
        <f t="shared" si="14"/>
        <v>0</v>
      </c>
      <c r="CI23" s="32">
        <f t="shared" si="15"/>
        <v>0</v>
      </c>
      <c r="CJ23" s="32">
        <f t="shared" si="16"/>
        <v>0</v>
      </c>
      <c r="CK23" s="32">
        <f t="shared" si="17"/>
        <v>0</v>
      </c>
      <c r="CL23" s="32">
        <f t="shared" si="18"/>
        <v>0</v>
      </c>
      <c r="CM23" s="32">
        <f t="shared" si="19"/>
        <v>0</v>
      </c>
      <c r="CN23" s="32"/>
    </row>
    <row r="24" spans="1:95" ht="16.350000000000001" customHeight="1" x14ac:dyDescent="0.2">
      <c r="A24" s="2336" t="s">
        <v>40</v>
      </c>
      <c r="B24" s="2337"/>
      <c r="C24" s="2338"/>
      <c r="D24" s="608">
        <f t="shared" si="12"/>
        <v>0</v>
      </c>
      <c r="E24" s="609">
        <f t="shared" si="26"/>
        <v>0</v>
      </c>
      <c r="F24" s="610">
        <f t="shared" si="27"/>
        <v>0</v>
      </c>
      <c r="G24" s="571"/>
      <c r="H24" s="573"/>
      <c r="I24" s="571"/>
      <c r="J24" s="593"/>
      <c r="K24" s="571"/>
      <c r="L24" s="573"/>
      <c r="M24" s="571"/>
      <c r="N24" s="573"/>
      <c r="O24" s="571"/>
      <c r="P24" s="593"/>
      <c r="Q24" s="571"/>
      <c r="R24" s="573"/>
      <c r="S24" s="571"/>
      <c r="T24" s="593"/>
      <c r="U24" s="571"/>
      <c r="V24" s="573"/>
      <c r="W24" s="571"/>
      <c r="X24" s="573"/>
      <c r="Y24" s="571"/>
      <c r="Z24" s="573"/>
      <c r="AA24" s="571"/>
      <c r="AB24" s="573"/>
      <c r="AC24" s="571"/>
      <c r="AD24" s="611"/>
      <c r="AE24" s="573"/>
      <c r="AF24" s="612"/>
      <c r="AG24" s="612"/>
      <c r="AH24" s="612"/>
      <c r="AI24" s="612"/>
      <c r="AJ24" s="612"/>
      <c r="AK24" s="612"/>
      <c r="AL24" s="67" t="str">
        <f t="shared" si="13"/>
        <v/>
      </c>
      <c r="AM24" s="30"/>
      <c r="AN24" s="30"/>
      <c r="AO24" s="30"/>
      <c r="AP24" s="30"/>
      <c r="AQ24" s="30"/>
      <c r="AR24" s="30"/>
      <c r="AS24" s="30"/>
      <c r="AT24" s="30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4"/>
      <c r="BU24" s="4"/>
      <c r="BV24" s="4"/>
      <c r="BW24" s="4"/>
      <c r="CA24" s="31" t="str">
        <f t="shared" si="20"/>
        <v/>
      </c>
      <c r="CB24" s="31" t="str">
        <f t="shared" si="21"/>
        <v/>
      </c>
      <c r="CC24" s="31" t="str">
        <f t="shared" si="22"/>
        <v/>
      </c>
      <c r="CD24" s="31" t="str">
        <f t="shared" si="23"/>
        <v/>
      </c>
      <c r="CE24" s="31" t="str">
        <f t="shared" si="24"/>
        <v/>
      </c>
      <c r="CF24" s="31" t="str">
        <f t="shared" si="25"/>
        <v/>
      </c>
      <c r="CG24" s="31"/>
      <c r="CH24" s="32">
        <f t="shared" si="14"/>
        <v>0</v>
      </c>
      <c r="CI24" s="32">
        <f t="shared" si="15"/>
        <v>0</v>
      </c>
      <c r="CJ24" s="32">
        <f t="shared" si="16"/>
        <v>0</v>
      </c>
      <c r="CK24" s="32">
        <f t="shared" si="17"/>
        <v>0</v>
      </c>
      <c r="CL24" s="32">
        <f t="shared" si="18"/>
        <v>0</v>
      </c>
      <c r="CM24" s="32">
        <f t="shared" si="19"/>
        <v>0</v>
      </c>
      <c r="CN24" s="32"/>
    </row>
    <row r="25" spans="1:95" ht="16.350000000000001" customHeight="1" x14ac:dyDescent="0.2">
      <c r="A25" s="2336" t="s">
        <v>41</v>
      </c>
      <c r="B25" s="2337"/>
      <c r="C25" s="2338"/>
      <c r="D25" s="608">
        <f t="shared" si="12"/>
        <v>0</v>
      </c>
      <c r="E25" s="609">
        <f t="shared" si="26"/>
        <v>0</v>
      </c>
      <c r="F25" s="610">
        <f t="shared" si="27"/>
        <v>0</v>
      </c>
      <c r="G25" s="571"/>
      <c r="H25" s="573"/>
      <c r="I25" s="571"/>
      <c r="J25" s="593"/>
      <c r="K25" s="571"/>
      <c r="L25" s="573"/>
      <c r="M25" s="571"/>
      <c r="N25" s="573"/>
      <c r="O25" s="571"/>
      <c r="P25" s="593"/>
      <c r="Q25" s="571"/>
      <c r="R25" s="573"/>
      <c r="S25" s="571"/>
      <c r="T25" s="593"/>
      <c r="U25" s="571"/>
      <c r="V25" s="573"/>
      <c r="W25" s="571"/>
      <c r="X25" s="573"/>
      <c r="Y25" s="571"/>
      <c r="Z25" s="573"/>
      <c r="AA25" s="571"/>
      <c r="AB25" s="573"/>
      <c r="AC25" s="571"/>
      <c r="AD25" s="611"/>
      <c r="AE25" s="573"/>
      <c r="AF25" s="612"/>
      <c r="AG25" s="612"/>
      <c r="AH25" s="612"/>
      <c r="AI25" s="612"/>
      <c r="AJ25" s="612"/>
      <c r="AK25" s="612"/>
      <c r="AL25" s="67" t="str">
        <f t="shared" si="13"/>
        <v/>
      </c>
      <c r="AM25" s="30"/>
      <c r="AN25" s="30"/>
      <c r="AO25" s="30"/>
      <c r="AP25" s="30"/>
      <c r="AQ25" s="30"/>
      <c r="AR25" s="30"/>
      <c r="AS25" s="30"/>
      <c r="AT25" s="30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4"/>
      <c r="BU25" s="4"/>
      <c r="BV25" s="4"/>
      <c r="BW25" s="4"/>
      <c r="CA25" s="31" t="str">
        <f t="shared" si="20"/>
        <v/>
      </c>
      <c r="CB25" s="31" t="str">
        <f t="shared" si="21"/>
        <v/>
      </c>
      <c r="CC25" s="31" t="str">
        <f t="shared" si="22"/>
        <v/>
      </c>
      <c r="CD25" s="31" t="str">
        <f t="shared" si="23"/>
        <v/>
      </c>
      <c r="CE25" s="31" t="str">
        <f t="shared" si="24"/>
        <v/>
      </c>
      <c r="CF25" s="31" t="str">
        <f t="shared" si="25"/>
        <v/>
      </c>
      <c r="CG25" s="31"/>
      <c r="CH25" s="32">
        <f t="shared" si="14"/>
        <v>0</v>
      </c>
      <c r="CI25" s="32">
        <f t="shared" si="15"/>
        <v>0</v>
      </c>
      <c r="CJ25" s="32">
        <f t="shared" si="16"/>
        <v>0</v>
      </c>
      <c r="CK25" s="32">
        <f t="shared" si="17"/>
        <v>0</v>
      </c>
      <c r="CL25" s="32">
        <f t="shared" si="18"/>
        <v>0</v>
      </c>
      <c r="CM25" s="32">
        <f t="shared" si="19"/>
        <v>0</v>
      </c>
      <c r="CN25" s="32"/>
    </row>
    <row r="26" spans="1:95" ht="16.350000000000001" customHeight="1" x14ac:dyDescent="0.2">
      <c r="A26" s="2488" t="s">
        <v>42</v>
      </c>
      <c r="B26" s="2489"/>
      <c r="C26" s="2490"/>
      <c r="D26" s="608">
        <f t="shared" si="12"/>
        <v>0</v>
      </c>
      <c r="E26" s="609">
        <f t="shared" si="26"/>
        <v>0</v>
      </c>
      <c r="F26" s="610">
        <f t="shared" si="27"/>
        <v>0</v>
      </c>
      <c r="G26" s="571"/>
      <c r="H26" s="573"/>
      <c r="I26" s="571"/>
      <c r="J26" s="593"/>
      <c r="K26" s="571"/>
      <c r="L26" s="573"/>
      <c r="M26" s="571"/>
      <c r="N26" s="573"/>
      <c r="O26" s="571"/>
      <c r="P26" s="593"/>
      <c r="Q26" s="571"/>
      <c r="R26" s="573"/>
      <c r="S26" s="571"/>
      <c r="T26" s="593"/>
      <c r="U26" s="571"/>
      <c r="V26" s="573"/>
      <c r="W26" s="571"/>
      <c r="X26" s="573"/>
      <c r="Y26" s="571"/>
      <c r="Z26" s="573"/>
      <c r="AA26" s="571"/>
      <c r="AB26" s="573"/>
      <c r="AC26" s="571"/>
      <c r="AD26" s="611"/>
      <c r="AE26" s="573"/>
      <c r="AF26" s="612"/>
      <c r="AG26" s="612"/>
      <c r="AH26" s="612"/>
      <c r="AI26" s="612"/>
      <c r="AJ26" s="612"/>
      <c r="AK26" s="612"/>
      <c r="AL26" s="67" t="str">
        <f t="shared" si="13"/>
        <v/>
      </c>
      <c r="AM26" s="30"/>
      <c r="AN26" s="30"/>
      <c r="AO26" s="30"/>
      <c r="AP26" s="30"/>
      <c r="AQ26" s="30"/>
      <c r="AR26" s="30"/>
      <c r="AS26" s="30"/>
      <c r="AT26" s="30"/>
      <c r="AU26" s="9"/>
      <c r="AV26" s="9"/>
      <c r="AW26" s="9"/>
      <c r="AX26" s="9"/>
      <c r="BT26" s="3"/>
      <c r="BU26" s="3"/>
      <c r="BV26" s="3"/>
      <c r="BW26" s="4"/>
      <c r="CA26" s="31" t="str">
        <f t="shared" si="20"/>
        <v/>
      </c>
      <c r="CB26" s="31" t="str">
        <f t="shared" si="21"/>
        <v/>
      </c>
      <c r="CC26" s="31" t="str">
        <f t="shared" si="22"/>
        <v/>
      </c>
      <c r="CD26" s="31" t="str">
        <f t="shared" si="23"/>
        <v/>
      </c>
      <c r="CE26" s="31" t="str">
        <f t="shared" si="24"/>
        <v/>
      </c>
      <c r="CF26" s="31" t="str">
        <f t="shared" si="25"/>
        <v/>
      </c>
      <c r="CG26" s="31"/>
      <c r="CH26" s="32">
        <f t="shared" si="14"/>
        <v>0</v>
      </c>
      <c r="CI26" s="32">
        <f t="shared" si="15"/>
        <v>0</v>
      </c>
      <c r="CJ26" s="32">
        <f t="shared" si="16"/>
        <v>0</v>
      </c>
      <c r="CK26" s="32">
        <f t="shared" si="17"/>
        <v>0</v>
      </c>
      <c r="CL26" s="32">
        <f t="shared" si="18"/>
        <v>0</v>
      </c>
      <c r="CM26" s="32">
        <f t="shared" si="19"/>
        <v>0</v>
      </c>
      <c r="CN26" s="32"/>
    </row>
    <row r="27" spans="1:95" ht="16.350000000000001" customHeight="1" x14ac:dyDescent="0.2">
      <c r="A27" s="2928" t="s">
        <v>43</v>
      </c>
      <c r="B27" s="3000"/>
      <c r="C27" s="2930"/>
      <c r="D27" s="85">
        <f t="shared" si="12"/>
        <v>0</v>
      </c>
      <c r="E27" s="86">
        <f t="shared" si="26"/>
        <v>0</v>
      </c>
      <c r="F27" s="1442">
        <f t="shared" si="27"/>
        <v>0</v>
      </c>
      <c r="G27" s="25"/>
      <c r="H27" s="1441"/>
      <c r="I27" s="25"/>
      <c r="J27" s="1588"/>
      <c r="K27" s="25"/>
      <c r="L27" s="1441"/>
      <c r="M27" s="25"/>
      <c r="N27" s="1441"/>
      <c r="O27" s="25"/>
      <c r="P27" s="1588"/>
      <c r="Q27" s="25"/>
      <c r="R27" s="1441"/>
      <c r="S27" s="25"/>
      <c r="T27" s="1588"/>
      <c r="U27" s="25"/>
      <c r="V27" s="1441"/>
      <c r="W27" s="25"/>
      <c r="X27" s="1441"/>
      <c r="Y27" s="25"/>
      <c r="Z27" s="1441"/>
      <c r="AA27" s="25"/>
      <c r="AB27" s="1441"/>
      <c r="AC27" s="25"/>
      <c r="AD27" s="1267"/>
      <c r="AE27" s="1441"/>
      <c r="AF27" s="729"/>
      <c r="AG27" s="1443"/>
      <c r="AH27" s="1443"/>
      <c r="AI27" s="1443"/>
      <c r="AJ27" s="1443"/>
      <c r="AK27" s="1443"/>
      <c r="AL27" s="67" t="str">
        <f t="shared" si="13"/>
        <v/>
      </c>
      <c r="AM27" s="30"/>
      <c r="AN27" s="30"/>
      <c r="AO27" s="30"/>
      <c r="AP27" s="30"/>
      <c r="AQ27" s="30"/>
      <c r="AR27" s="30"/>
      <c r="AS27" s="30"/>
      <c r="AT27" s="30"/>
      <c r="AU27" s="9"/>
      <c r="AV27" s="9"/>
      <c r="AW27" s="9"/>
      <c r="AX27" s="9"/>
      <c r="BT27" s="3"/>
      <c r="BU27" s="3"/>
      <c r="BV27" s="3"/>
      <c r="BW27" s="4"/>
      <c r="CA27" s="31" t="str">
        <f t="shared" si="20"/>
        <v/>
      </c>
      <c r="CB27" s="31" t="str">
        <f t="shared" si="21"/>
        <v/>
      </c>
      <c r="CC27" s="31" t="str">
        <f t="shared" si="22"/>
        <v/>
      </c>
      <c r="CD27" s="31" t="str">
        <f t="shared" si="23"/>
        <v/>
      </c>
      <c r="CE27" s="31" t="str">
        <f t="shared" si="24"/>
        <v/>
      </c>
      <c r="CF27" s="31" t="str">
        <f t="shared" si="25"/>
        <v/>
      </c>
      <c r="CG27" s="31"/>
      <c r="CH27" s="32">
        <f t="shared" si="14"/>
        <v>0</v>
      </c>
      <c r="CI27" s="32">
        <f t="shared" si="15"/>
        <v>0</v>
      </c>
      <c r="CJ27" s="32">
        <f t="shared" si="16"/>
        <v>0</v>
      </c>
      <c r="CK27" s="32">
        <f t="shared" si="17"/>
        <v>0</v>
      </c>
      <c r="CL27" s="32">
        <f t="shared" si="18"/>
        <v>0</v>
      </c>
      <c r="CM27" s="32">
        <f t="shared" si="19"/>
        <v>0</v>
      </c>
      <c r="CN27" s="32"/>
    </row>
    <row r="28" spans="1:95" ht="16.350000000000001" customHeight="1" x14ac:dyDescent="0.2">
      <c r="A28" s="2336" t="s">
        <v>44</v>
      </c>
      <c r="B28" s="2337"/>
      <c r="C28" s="2338"/>
      <c r="D28" s="613">
        <f t="shared" si="12"/>
        <v>0</v>
      </c>
      <c r="E28" s="614">
        <f t="shared" si="26"/>
        <v>0</v>
      </c>
      <c r="F28" s="615">
        <f t="shared" si="27"/>
        <v>0</v>
      </c>
      <c r="G28" s="23"/>
      <c r="H28" s="24"/>
      <c r="I28" s="23"/>
      <c r="J28" s="92"/>
      <c r="K28" s="23"/>
      <c r="L28" s="24"/>
      <c r="M28" s="23"/>
      <c r="N28" s="24"/>
      <c r="O28" s="23"/>
      <c r="P28" s="92"/>
      <c r="Q28" s="23"/>
      <c r="R28" s="24"/>
      <c r="S28" s="23"/>
      <c r="T28" s="92"/>
      <c r="U28" s="23"/>
      <c r="V28" s="24"/>
      <c r="W28" s="23"/>
      <c r="X28" s="24"/>
      <c r="Y28" s="23"/>
      <c r="Z28" s="24"/>
      <c r="AA28" s="23"/>
      <c r="AB28" s="24"/>
      <c r="AC28" s="23"/>
      <c r="AD28" s="74"/>
      <c r="AE28" s="24"/>
      <c r="AF28" s="75"/>
      <c r="AG28" s="75"/>
      <c r="AH28" s="75"/>
      <c r="AI28" s="75"/>
      <c r="AJ28" s="75"/>
      <c r="AK28" s="75"/>
      <c r="AL28" s="67" t="str">
        <f t="shared" si="13"/>
        <v/>
      </c>
      <c r="AM28" s="30"/>
      <c r="AN28" s="30"/>
      <c r="AO28" s="30"/>
      <c r="AP28" s="30"/>
      <c r="AQ28" s="30"/>
      <c r="AR28" s="30"/>
      <c r="AS28" s="30"/>
      <c r="AT28" s="30"/>
      <c r="AU28" s="9"/>
      <c r="AV28" s="9"/>
      <c r="AW28" s="9"/>
      <c r="AX28" s="9"/>
      <c r="BT28" s="3"/>
      <c r="BU28" s="3"/>
      <c r="BV28" s="3"/>
      <c r="BW28" s="4"/>
      <c r="CA28" s="31" t="str">
        <f t="shared" si="20"/>
        <v/>
      </c>
      <c r="CB28" s="31" t="str">
        <f t="shared" si="21"/>
        <v/>
      </c>
      <c r="CC28" s="31" t="str">
        <f t="shared" si="22"/>
        <v/>
      </c>
      <c r="CD28" s="31" t="str">
        <f t="shared" si="23"/>
        <v/>
      </c>
      <c r="CE28" s="31" t="str">
        <f t="shared" si="24"/>
        <v/>
      </c>
      <c r="CF28" s="31" t="str">
        <f t="shared" si="25"/>
        <v/>
      </c>
      <c r="CG28" s="31"/>
      <c r="CH28" s="32">
        <f t="shared" si="14"/>
        <v>0</v>
      </c>
      <c r="CI28" s="32">
        <f t="shared" si="15"/>
        <v>0</v>
      </c>
      <c r="CJ28" s="32">
        <f t="shared" si="16"/>
        <v>0</v>
      </c>
      <c r="CK28" s="32">
        <f t="shared" si="17"/>
        <v>0</v>
      </c>
      <c r="CL28" s="32">
        <f t="shared" si="18"/>
        <v>0</v>
      </c>
      <c r="CM28" s="32">
        <f t="shared" si="19"/>
        <v>0</v>
      </c>
      <c r="CN28" s="32"/>
    </row>
    <row r="29" spans="1:95" ht="16.350000000000001" customHeight="1" x14ac:dyDescent="0.2">
      <c r="A29" s="2336" t="s">
        <v>45</v>
      </c>
      <c r="B29" s="2337"/>
      <c r="C29" s="2338"/>
      <c r="D29" s="608">
        <f t="shared" si="12"/>
        <v>0</v>
      </c>
      <c r="E29" s="609">
        <f t="shared" si="26"/>
        <v>0</v>
      </c>
      <c r="F29" s="610">
        <f t="shared" si="26"/>
        <v>0</v>
      </c>
      <c r="G29" s="571"/>
      <c r="H29" s="573"/>
      <c r="I29" s="571"/>
      <c r="J29" s="593"/>
      <c r="K29" s="571"/>
      <c r="L29" s="573"/>
      <c r="M29" s="571"/>
      <c r="N29" s="573"/>
      <c r="O29" s="571"/>
      <c r="P29" s="593"/>
      <c r="Q29" s="571"/>
      <c r="R29" s="573"/>
      <c r="S29" s="571"/>
      <c r="T29" s="593"/>
      <c r="U29" s="571"/>
      <c r="V29" s="573"/>
      <c r="W29" s="571"/>
      <c r="X29" s="573"/>
      <c r="Y29" s="571"/>
      <c r="Z29" s="573"/>
      <c r="AA29" s="571"/>
      <c r="AB29" s="573"/>
      <c r="AC29" s="571"/>
      <c r="AD29" s="611"/>
      <c r="AE29" s="573"/>
      <c r="AF29" s="612"/>
      <c r="AG29" s="616"/>
      <c r="AH29" s="616"/>
      <c r="AI29" s="616"/>
      <c r="AJ29" s="616"/>
      <c r="AK29" s="616"/>
      <c r="AL29" s="67" t="str">
        <f t="shared" si="13"/>
        <v/>
      </c>
      <c r="AM29" s="30"/>
      <c r="AN29" s="30"/>
      <c r="AO29" s="30"/>
      <c r="AP29" s="30"/>
      <c r="AQ29" s="30"/>
      <c r="AR29" s="30"/>
      <c r="AS29" s="30"/>
      <c r="AT29" s="30"/>
      <c r="AU29" s="9"/>
      <c r="AV29" s="9"/>
      <c r="AW29" s="9"/>
      <c r="AX29" s="9"/>
      <c r="BT29" s="3"/>
      <c r="BU29" s="3"/>
      <c r="BV29" s="3"/>
      <c r="BW29" s="4"/>
      <c r="CA29" s="31" t="str">
        <f t="shared" si="20"/>
        <v/>
      </c>
      <c r="CB29" s="31" t="str">
        <f t="shared" si="21"/>
        <v/>
      </c>
      <c r="CC29" s="31" t="str">
        <f t="shared" si="22"/>
        <v/>
      </c>
      <c r="CD29" s="31" t="str">
        <f t="shared" si="23"/>
        <v/>
      </c>
      <c r="CE29" s="31" t="str">
        <f t="shared" si="24"/>
        <v/>
      </c>
      <c r="CF29" s="31" t="str">
        <f t="shared" si="25"/>
        <v/>
      </c>
      <c r="CG29" s="31"/>
      <c r="CH29" s="32">
        <f t="shared" si="14"/>
        <v>0</v>
      </c>
      <c r="CI29" s="32">
        <f t="shared" si="15"/>
        <v>0</v>
      </c>
      <c r="CJ29" s="32">
        <f t="shared" si="16"/>
        <v>0</v>
      </c>
      <c r="CK29" s="32">
        <f t="shared" si="17"/>
        <v>0</v>
      </c>
      <c r="CL29" s="32">
        <f t="shared" si="18"/>
        <v>0</v>
      </c>
      <c r="CM29" s="32">
        <f t="shared" si="19"/>
        <v>0</v>
      </c>
      <c r="CN29" s="32"/>
    </row>
    <row r="30" spans="1:95" ht="16.350000000000001" customHeight="1" x14ac:dyDescent="0.2">
      <c r="A30" s="2336" t="s">
        <v>46</v>
      </c>
      <c r="B30" s="2337"/>
      <c r="C30" s="2338"/>
      <c r="D30" s="608">
        <f t="shared" si="12"/>
        <v>0</v>
      </c>
      <c r="E30" s="609">
        <f t="shared" si="26"/>
        <v>0</v>
      </c>
      <c r="F30" s="610">
        <f t="shared" si="26"/>
        <v>0</v>
      </c>
      <c r="G30" s="571"/>
      <c r="H30" s="573"/>
      <c r="I30" s="571"/>
      <c r="J30" s="593"/>
      <c r="K30" s="571"/>
      <c r="L30" s="573"/>
      <c r="M30" s="571"/>
      <c r="N30" s="573"/>
      <c r="O30" s="571"/>
      <c r="P30" s="593"/>
      <c r="Q30" s="571"/>
      <c r="R30" s="573"/>
      <c r="S30" s="571"/>
      <c r="T30" s="593"/>
      <c r="U30" s="571"/>
      <c r="V30" s="573"/>
      <c r="W30" s="571"/>
      <c r="X30" s="573"/>
      <c r="Y30" s="571"/>
      <c r="Z30" s="573"/>
      <c r="AA30" s="571"/>
      <c r="AB30" s="573"/>
      <c r="AC30" s="571"/>
      <c r="AD30" s="611"/>
      <c r="AE30" s="573"/>
      <c r="AF30" s="612"/>
      <c r="AG30" s="616"/>
      <c r="AH30" s="616"/>
      <c r="AI30" s="616"/>
      <c r="AJ30" s="616"/>
      <c r="AK30" s="616"/>
      <c r="AL30" s="67" t="str">
        <f t="shared" si="13"/>
        <v/>
      </c>
      <c r="AM30" s="30"/>
      <c r="AN30" s="30"/>
      <c r="AO30" s="30"/>
      <c r="AP30" s="30"/>
      <c r="AQ30" s="30"/>
      <c r="AR30" s="30"/>
      <c r="AS30" s="30"/>
      <c r="AT30" s="30"/>
      <c r="AU30" s="9"/>
      <c r="AV30" s="9"/>
      <c r="AW30" s="9"/>
      <c r="AX30" s="9"/>
      <c r="BT30" s="3"/>
      <c r="BU30" s="3"/>
      <c r="BV30" s="3"/>
      <c r="BW30" s="4"/>
      <c r="CA30" s="31" t="str">
        <f t="shared" si="20"/>
        <v/>
      </c>
      <c r="CB30" s="31" t="str">
        <f t="shared" si="21"/>
        <v/>
      </c>
      <c r="CC30" s="31" t="str">
        <f t="shared" si="22"/>
        <v/>
      </c>
      <c r="CD30" s="31" t="str">
        <f t="shared" si="23"/>
        <v/>
      </c>
      <c r="CE30" s="31" t="str">
        <f t="shared" si="24"/>
        <v/>
      </c>
      <c r="CF30" s="31" t="str">
        <f t="shared" si="25"/>
        <v/>
      </c>
      <c r="CG30" s="31"/>
      <c r="CH30" s="32">
        <f t="shared" si="14"/>
        <v>0</v>
      </c>
      <c r="CI30" s="32">
        <f t="shared" si="15"/>
        <v>0</v>
      </c>
      <c r="CJ30" s="32">
        <f t="shared" si="16"/>
        <v>0</v>
      </c>
      <c r="CK30" s="32">
        <f t="shared" si="17"/>
        <v>0</v>
      </c>
      <c r="CL30" s="32">
        <f t="shared" si="18"/>
        <v>0</v>
      </c>
      <c r="CM30" s="32">
        <f t="shared" si="19"/>
        <v>0</v>
      </c>
      <c r="CN30" s="32"/>
    </row>
    <row r="31" spans="1:95" ht="16.350000000000001" customHeight="1" x14ac:dyDescent="0.2">
      <c r="A31" s="2336" t="s">
        <v>47</v>
      </c>
      <c r="B31" s="2337"/>
      <c r="C31" s="2338"/>
      <c r="D31" s="608">
        <f t="shared" si="12"/>
        <v>0</v>
      </c>
      <c r="E31" s="609">
        <f t="shared" si="26"/>
        <v>0</v>
      </c>
      <c r="F31" s="610">
        <f t="shared" si="26"/>
        <v>0</v>
      </c>
      <c r="G31" s="571"/>
      <c r="H31" s="573"/>
      <c r="I31" s="571"/>
      <c r="J31" s="593"/>
      <c r="K31" s="571"/>
      <c r="L31" s="573"/>
      <c r="M31" s="571"/>
      <c r="N31" s="573"/>
      <c r="O31" s="571"/>
      <c r="P31" s="593"/>
      <c r="Q31" s="571"/>
      <c r="R31" s="573"/>
      <c r="S31" s="571"/>
      <c r="T31" s="593"/>
      <c r="U31" s="571"/>
      <c r="V31" s="573"/>
      <c r="W31" s="571"/>
      <c r="X31" s="573"/>
      <c r="Y31" s="571"/>
      <c r="Z31" s="573"/>
      <c r="AA31" s="571"/>
      <c r="AB31" s="573"/>
      <c r="AC31" s="571"/>
      <c r="AD31" s="611"/>
      <c r="AE31" s="573"/>
      <c r="AF31" s="612"/>
      <c r="AG31" s="616"/>
      <c r="AH31" s="616"/>
      <c r="AI31" s="616"/>
      <c r="AJ31" s="616"/>
      <c r="AK31" s="616"/>
      <c r="AL31" s="67" t="str">
        <f t="shared" si="13"/>
        <v/>
      </c>
      <c r="AM31" s="30"/>
      <c r="AN31" s="30"/>
      <c r="AO31" s="30"/>
      <c r="AP31" s="30"/>
      <c r="AQ31" s="30"/>
      <c r="AR31" s="30"/>
      <c r="AS31" s="30"/>
      <c r="AT31" s="30"/>
      <c r="AU31" s="9"/>
      <c r="AV31" s="9"/>
      <c r="AW31" s="9"/>
      <c r="AX31" s="9"/>
      <c r="BT31" s="3"/>
      <c r="BU31" s="3"/>
      <c r="BV31" s="3"/>
      <c r="BW31" s="4"/>
      <c r="CA31" s="31" t="str">
        <f t="shared" si="20"/>
        <v/>
      </c>
      <c r="CB31" s="31" t="str">
        <f t="shared" si="21"/>
        <v/>
      </c>
      <c r="CC31" s="31" t="str">
        <f t="shared" si="22"/>
        <v/>
      </c>
      <c r="CD31" s="31" t="str">
        <f t="shared" si="23"/>
        <v/>
      </c>
      <c r="CE31" s="31" t="str">
        <f t="shared" si="24"/>
        <v/>
      </c>
      <c r="CF31" s="31" t="str">
        <f t="shared" si="25"/>
        <v/>
      </c>
      <c r="CG31" s="31"/>
      <c r="CH31" s="32">
        <f t="shared" si="14"/>
        <v>0</v>
      </c>
      <c r="CI31" s="32">
        <f t="shared" si="15"/>
        <v>0</v>
      </c>
      <c r="CJ31" s="32">
        <f t="shared" si="16"/>
        <v>0</v>
      </c>
      <c r="CK31" s="32">
        <f t="shared" si="17"/>
        <v>0</v>
      </c>
      <c r="CL31" s="32">
        <f t="shared" si="18"/>
        <v>0</v>
      </c>
      <c r="CM31" s="32">
        <f t="shared" si="19"/>
        <v>0</v>
      </c>
      <c r="CN31" s="32"/>
    </row>
    <row r="32" spans="1:95" ht="16.350000000000001" customHeight="1" x14ac:dyDescent="0.2">
      <c r="A32" s="2336" t="s">
        <v>48</v>
      </c>
      <c r="B32" s="2337"/>
      <c r="C32" s="2338"/>
      <c r="D32" s="608">
        <f t="shared" si="12"/>
        <v>0</v>
      </c>
      <c r="E32" s="609">
        <f t="shared" si="26"/>
        <v>0</v>
      </c>
      <c r="F32" s="610">
        <f t="shared" si="26"/>
        <v>0</v>
      </c>
      <c r="G32" s="571"/>
      <c r="H32" s="573"/>
      <c r="I32" s="571"/>
      <c r="J32" s="593"/>
      <c r="K32" s="571"/>
      <c r="L32" s="573"/>
      <c r="M32" s="571"/>
      <c r="N32" s="573"/>
      <c r="O32" s="571"/>
      <c r="P32" s="593"/>
      <c r="Q32" s="571"/>
      <c r="R32" s="573"/>
      <c r="S32" s="571"/>
      <c r="T32" s="593"/>
      <c r="U32" s="571"/>
      <c r="V32" s="573"/>
      <c r="W32" s="571"/>
      <c r="X32" s="573"/>
      <c r="Y32" s="571"/>
      <c r="Z32" s="573"/>
      <c r="AA32" s="571"/>
      <c r="AB32" s="573"/>
      <c r="AC32" s="571"/>
      <c r="AD32" s="611"/>
      <c r="AE32" s="573"/>
      <c r="AF32" s="612"/>
      <c r="AG32" s="616"/>
      <c r="AH32" s="616"/>
      <c r="AI32" s="616"/>
      <c r="AJ32" s="616"/>
      <c r="AK32" s="616"/>
      <c r="AL32" s="67" t="str">
        <f t="shared" si="13"/>
        <v/>
      </c>
      <c r="AM32" s="30"/>
      <c r="AN32" s="30"/>
      <c r="AO32" s="30"/>
      <c r="AP32" s="30"/>
      <c r="AQ32" s="30"/>
      <c r="AR32" s="30"/>
      <c r="AS32" s="30"/>
      <c r="AT32" s="30"/>
      <c r="AU32" s="9"/>
      <c r="AV32" s="9"/>
      <c r="AW32" s="9"/>
      <c r="AX32" s="9"/>
      <c r="BT32" s="3"/>
      <c r="BU32" s="3"/>
      <c r="BV32" s="3"/>
      <c r="BW32" s="4"/>
      <c r="CA32" s="31" t="str">
        <f t="shared" si="20"/>
        <v/>
      </c>
      <c r="CB32" s="31" t="str">
        <f t="shared" si="21"/>
        <v/>
      </c>
      <c r="CC32" s="31" t="str">
        <f t="shared" si="22"/>
        <v/>
      </c>
      <c r="CD32" s="31" t="str">
        <f t="shared" si="23"/>
        <v/>
      </c>
      <c r="CE32" s="31" t="str">
        <f t="shared" si="24"/>
        <v/>
      </c>
      <c r="CF32" s="31" t="str">
        <f t="shared" si="25"/>
        <v/>
      </c>
      <c r="CG32" s="31"/>
      <c r="CH32" s="32">
        <f t="shared" si="14"/>
        <v>0</v>
      </c>
      <c r="CI32" s="32">
        <f t="shared" si="15"/>
        <v>0</v>
      </c>
      <c r="CJ32" s="32">
        <f t="shared" si="16"/>
        <v>0</v>
      </c>
      <c r="CK32" s="32">
        <f t="shared" si="17"/>
        <v>0</v>
      </c>
      <c r="CL32" s="32">
        <f t="shared" si="18"/>
        <v>0</v>
      </c>
      <c r="CM32" s="32">
        <f t="shared" si="19"/>
        <v>0</v>
      </c>
      <c r="CN32" s="32"/>
    </row>
    <row r="33" spans="1:92" ht="16.350000000000001" customHeight="1" x14ac:dyDescent="0.2">
      <c r="A33" s="2336" t="s">
        <v>49</v>
      </c>
      <c r="B33" s="2337"/>
      <c r="C33" s="2338"/>
      <c r="D33" s="608">
        <f t="shared" si="12"/>
        <v>0</v>
      </c>
      <c r="E33" s="609">
        <f>SUM(U33+W33+Y33+AA33+AC33)</f>
        <v>0</v>
      </c>
      <c r="F33" s="610">
        <f>SUM(V33+X33+Z33+AB33+AD33)</f>
        <v>0</v>
      </c>
      <c r="G33" s="617"/>
      <c r="H33" s="618"/>
      <c r="I33" s="617"/>
      <c r="J33" s="619"/>
      <c r="K33" s="617"/>
      <c r="L33" s="619"/>
      <c r="M33" s="617"/>
      <c r="N33" s="619"/>
      <c r="O33" s="617"/>
      <c r="P33" s="619"/>
      <c r="Q33" s="71"/>
      <c r="R33" s="73"/>
      <c r="S33" s="71"/>
      <c r="T33" s="73"/>
      <c r="U33" s="571"/>
      <c r="V33" s="573"/>
      <c r="W33" s="571"/>
      <c r="X33" s="573"/>
      <c r="Y33" s="571"/>
      <c r="Z33" s="573"/>
      <c r="AA33" s="571"/>
      <c r="AB33" s="573"/>
      <c r="AC33" s="571"/>
      <c r="AD33" s="611"/>
      <c r="AE33" s="573"/>
      <c r="AF33" s="612"/>
      <c r="AG33" s="616"/>
      <c r="AH33" s="616"/>
      <c r="AI33" s="616"/>
      <c r="AJ33" s="616"/>
      <c r="AK33" s="616"/>
      <c r="AL33" s="67" t="str">
        <f t="shared" si="13"/>
        <v/>
      </c>
      <c r="AM33" s="30"/>
      <c r="AN33" s="30"/>
      <c r="AO33" s="30"/>
      <c r="AP33" s="30"/>
      <c r="AQ33" s="30"/>
      <c r="AR33" s="30"/>
      <c r="AS33" s="30"/>
      <c r="AT33" s="30"/>
      <c r="AU33" s="9"/>
      <c r="AV33" s="9"/>
      <c r="AW33" s="9"/>
      <c r="AX33" s="9"/>
      <c r="BT33" s="3"/>
      <c r="BU33" s="3"/>
      <c r="BV33" s="3"/>
      <c r="BW33" s="4"/>
      <c r="CA33" s="31" t="str">
        <f t="shared" si="20"/>
        <v/>
      </c>
      <c r="CB33" s="31" t="str">
        <f t="shared" si="21"/>
        <v/>
      </c>
      <c r="CC33" s="31" t="str">
        <f t="shared" si="22"/>
        <v/>
      </c>
      <c r="CD33" s="31" t="str">
        <f t="shared" si="23"/>
        <v/>
      </c>
      <c r="CE33" s="31" t="str">
        <f t="shared" si="24"/>
        <v/>
      </c>
      <c r="CF33" s="31" t="str">
        <f t="shared" si="25"/>
        <v/>
      </c>
      <c r="CG33" s="31"/>
      <c r="CH33" s="32">
        <f t="shared" si="14"/>
        <v>0</v>
      </c>
      <c r="CI33" s="32">
        <f t="shared" si="15"/>
        <v>0</v>
      </c>
      <c r="CJ33" s="32">
        <f t="shared" si="16"/>
        <v>0</v>
      </c>
      <c r="CK33" s="32">
        <f t="shared" si="17"/>
        <v>0</v>
      </c>
      <c r="CL33" s="32">
        <f t="shared" si="18"/>
        <v>0</v>
      </c>
      <c r="CM33" s="32">
        <f t="shared" si="19"/>
        <v>0</v>
      </c>
      <c r="CN33" s="32"/>
    </row>
    <row r="34" spans="1:92" ht="16.350000000000001" customHeight="1" x14ac:dyDescent="0.2">
      <c r="A34" s="2336" t="s">
        <v>50</v>
      </c>
      <c r="B34" s="2337"/>
      <c r="C34" s="2338"/>
      <c r="D34" s="608">
        <f t="shared" si="12"/>
        <v>0</v>
      </c>
      <c r="E34" s="609">
        <f t="shared" ref="E34:F35" si="28">SUM(G34+I34+K34+M34+O34+Q34+S34+U34+W34+Y34+AA34+AC34)</f>
        <v>0</v>
      </c>
      <c r="F34" s="610">
        <f t="shared" si="28"/>
        <v>0</v>
      </c>
      <c r="G34" s="571"/>
      <c r="H34" s="573"/>
      <c r="I34" s="571"/>
      <c r="J34" s="593"/>
      <c r="K34" s="571"/>
      <c r="L34" s="573"/>
      <c r="M34" s="571"/>
      <c r="N34" s="573"/>
      <c r="O34" s="571"/>
      <c r="P34" s="593"/>
      <c r="Q34" s="571"/>
      <c r="R34" s="573"/>
      <c r="S34" s="571"/>
      <c r="T34" s="593"/>
      <c r="U34" s="571"/>
      <c r="V34" s="573"/>
      <c r="W34" s="571"/>
      <c r="X34" s="573"/>
      <c r="Y34" s="571"/>
      <c r="Z34" s="573"/>
      <c r="AA34" s="571"/>
      <c r="AB34" s="573"/>
      <c r="AC34" s="571"/>
      <c r="AD34" s="611"/>
      <c r="AE34" s="573"/>
      <c r="AF34" s="612"/>
      <c r="AG34" s="616"/>
      <c r="AH34" s="616"/>
      <c r="AI34" s="616"/>
      <c r="AJ34" s="616"/>
      <c r="AK34" s="616"/>
      <c r="AL34" s="67" t="str">
        <f t="shared" si="13"/>
        <v/>
      </c>
      <c r="AM34" s="30"/>
      <c r="AN34" s="30"/>
      <c r="AO34" s="30"/>
      <c r="AP34" s="30"/>
      <c r="AQ34" s="30"/>
      <c r="AR34" s="30"/>
      <c r="AS34" s="30"/>
      <c r="AT34" s="30"/>
      <c r="AU34" s="9"/>
      <c r="AV34" s="9"/>
      <c r="AW34" s="9"/>
      <c r="AX34" s="9"/>
      <c r="BT34" s="3"/>
      <c r="BU34" s="3"/>
      <c r="BV34" s="3"/>
      <c r="BW34" s="4"/>
      <c r="CA34" s="31" t="str">
        <f t="shared" si="20"/>
        <v/>
      </c>
      <c r="CB34" s="31" t="str">
        <f t="shared" si="21"/>
        <v/>
      </c>
      <c r="CC34" s="31" t="str">
        <f t="shared" si="22"/>
        <v/>
      </c>
      <c r="CD34" s="31" t="str">
        <f t="shared" si="23"/>
        <v/>
      </c>
      <c r="CE34" s="31" t="str">
        <f t="shared" si="24"/>
        <v/>
      </c>
      <c r="CF34" s="31" t="str">
        <f t="shared" si="25"/>
        <v/>
      </c>
      <c r="CG34" s="31"/>
      <c r="CH34" s="32">
        <f t="shared" si="14"/>
        <v>0</v>
      </c>
      <c r="CI34" s="32">
        <f t="shared" si="15"/>
        <v>0</v>
      </c>
      <c r="CJ34" s="32">
        <f t="shared" si="16"/>
        <v>0</v>
      </c>
      <c r="CK34" s="32">
        <f t="shared" si="17"/>
        <v>0</v>
      </c>
      <c r="CL34" s="32">
        <f t="shared" si="18"/>
        <v>0</v>
      </c>
      <c r="CM34" s="32">
        <f t="shared" si="19"/>
        <v>0</v>
      </c>
      <c r="CN34" s="32"/>
    </row>
    <row r="35" spans="1:92" ht="16.350000000000001" customHeight="1" x14ac:dyDescent="0.2">
      <c r="A35" s="2467" t="s">
        <v>51</v>
      </c>
      <c r="B35" s="2468"/>
      <c r="C35" s="2469"/>
      <c r="D35" s="20">
        <f t="shared" si="12"/>
        <v>0</v>
      </c>
      <c r="E35" s="21">
        <f t="shared" si="28"/>
        <v>0</v>
      </c>
      <c r="F35" s="97">
        <f t="shared" si="28"/>
        <v>0</v>
      </c>
      <c r="G35" s="98"/>
      <c r="H35" s="99"/>
      <c r="I35" s="1444"/>
      <c r="J35" s="101"/>
      <c r="K35" s="98"/>
      <c r="L35" s="99"/>
      <c r="M35" s="98"/>
      <c r="N35" s="99"/>
      <c r="O35" s="98"/>
      <c r="P35" s="101"/>
      <c r="Q35" s="98"/>
      <c r="R35" s="99"/>
      <c r="S35" s="98"/>
      <c r="T35" s="101"/>
      <c r="U35" s="98"/>
      <c r="V35" s="99"/>
      <c r="W35" s="98"/>
      <c r="X35" s="99"/>
      <c r="Y35" s="98"/>
      <c r="Z35" s="99"/>
      <c r="AA35" s="98"/>
      <c r="AB35" s="99"/>
      <c r="AC35" s="98"/>
      <c r="AD35" s="102"/>
      <c r="AE35" s="99"/>
      <c r="AF35" s="99"/>
      <c r="AG35" s="99"/>
      <c r="AH35" s="99"/>
      <c r="AI35" s="99"/>
      <c r="AJ35" s="99"/>
      <c r="AK35" s="99"/>
      <c r="AL35" s="67" t="str">
        <f t="shared" si="13"/>
        <v/>
      </c>
      <c r="AM35" s="30"/>
      <c r="AN35" s="30"/>
      <c r="AO35" s="30"/>
      <c r="AP35" s="30"/>
      <c r="AQ35" s="30"/>
      <c r="AR35" s="30"/>
      <c r="AS35" s="30"/>
      <c r="AT35" s="30"/>
      <c r="AU35" s="9"/>
      <c r="AV35" s="9"/>
      <c r="AW35" s="9"/>
      <c r="AX35" s="9"/>
      <c r="BT35" s="3"/>
      <c r="BU35" s="3"/>
      <c r="BV35" s="3"/>
      <c r="BW35" s="4"/>
      <c r="CA35" s="31" t="str">
        <f t="shared" si="20"/>
        <v/>
      </c>
      <c r="CB35" s="31" t="str">
        <f t="shared" si="21"/>
        <v/>
      </c>
      <c r="CC35" s="31" t="str">
        <f t="shared" si="22"/>
        <v/>
      </c>
      <c r="CD35" s="31" t="str">
        <f t="shared" si="23"/>
        <v/>
      </c>
      <c r="CE35" s="31" t="str">
        <f t="shared" si="24"/>
        <v/>
      </c>
      <c r="CF35" s="31" t="str">
        <f t="shared" si="25"/>
        <v/>
      </c>
      <c r="CG35" s="31"/>
      <c r="CH35" s="32">
        <f t="shared" si="14"/>
        <v>0</v>
      </c>
      <c r="CI35" s="32">
        <f t="shared" si="15"/>
        <v>0</v>
      </c>
      <c r="CJ35" s="32">
        <f t="shared" si="16"/>
        <v>0</v>
      </c>
      <c r="CK35" s="32">
        <f t="shared" si="17"/>
        <v>0</v>
      </c>
      <c r="CL35" s="32">
        <f t="shared" si="18"/>
        <v>0</v>
      </c>
      <c r="CM35" s="32">
        <f t="shared" si="19"/>
        <v>0</v>
      </c>
      <c r="CN35" s="32"/>
    </row>
    <row r="36" spans="1:92" ht="16.350000000000001" customHeight="1" x14ac:dyDescent="0.2">
      <c r="A36" s="3001" t="s">
        <v>52</v>
      </c>
      <c r="B36" s="3001"/>
      <c r="C36" s="3001"/>
      <c r="D36" s="1601">
        <f t="shared" ref="D36:AK36" si="29">SUM(D19:D35)</f>
        <v>0</v>
      </c>
      <c r="E36" s="1602">
        <f>SUM(E19:E35)</f>
        <v>0</v>
      </c>
      <c r="F36" s="1603">
        <f>SUM(F19:F35)</f>
        <v>0</v>
      </c>
      <c r="G36" s="1601">
        <f>SUM(G19:G35)</f>
        <v>0</v>
      </c>
      <c r="H36" s="1603">
        <f t="shared" si="29"/>
        <v>0</v>
      </c>
      <c r="I36" s="1601">
        <f t="shared" si="29"/>
        <v>0</v>
      </c>
      <c r="J36" s="1603">
        <f t="shared" si="29"/>
        <v>0</v>
      </c>
      <c r="K36" s="1601">
        <f t="shared" si="29"/>
        <v>0</v>
      </c>
      <c r="L36" s="1603">
        <f t="shared" si="29"/>
        <v>0</v>
      </c>
      <c r="M36" s="1601">
        <f t="shared" si="29"/>
        <v>0</v>
      </c>
      <c r="N36" s="1603">
        <f t="shared" si="29"/>
        <v>0</v>
      </c>
      <c r="O36" s="1601">
        <f t="shared" si="29"/>
        <v>0</v>
      </c>
      <c r="P36" s="1603">
        <f t="shared" si="29"/>
        <v>0</v>
      </c>
      <c r="Q36" s="1601">
        <f t="shared" si="29"/>
        <v>0</v>
      </c>
      <c r="R36" s="1603">
        <f t="shared" si="29"/>
        <v>0</v>
      </c>
      <c r="S36" s="1601">
        <f t="shared" si="29"/>
        <v>0</v>
      </c>
      <c r="T36" s="1603">
        <f t="shared" si="29"/>
        <v>0</v>
      </c>
      <c r="U36" s="1601">
        <f t="shared" si="29"/>
        <v>0</v>
      </c>
      <c r="V36" s="1603">
        <f t="shared" si="29"/>
        <v>0</v>
      </c>
      <c r="W36" s="1601">
        <f t="shared" si="29"/>
        <v>0</v>
      </c>
      <c r="X36" s="1603">
        <f t="shared" si="29"/>
        <v>0</v>
      </c>
      <c r="Y36" s="1601">
        <f t="shared" si="29"/>
        <v>0</v>
      </c>
      <c r="Z36" s="1603">
        <f t="shared" si="29"/>
        <v>0</v>
      </c>
      <c r="AA36" s="1601">
        <f t="shared" si="29"/>
        <v>0</v>
      </c>
      <c r="AB36" s="1603">
        <f t="shared" si="29"/>
        <v>0</v>
      </c>
      <c r="AC36" s="1601">
        <f t="shared" si="29"/>
        <v>0</v>
      </c>
      <c r="AD36" s="1603">
        <f t="shared" si="29"/>
        <v>0</v>
      </c>
      <c r="AE36" s="1604">
        <f t="shared" si="29"/>
        <v>0</v>
      </c>
      <c r="AF36" s="1604">
        <f t="shared" si="29"/>
        <v>0</v>
      </c>
      <c r="AG36" s="1604">
        <f t="shared" si="29"/>
        <v>0</v>
      </c>
      <c r="AH36" s="1604">
        <f t="shared" si="29"/>
        <v>0</v>
      </c>
      <c r="AI36" s="1604">
        <f t="shared" si="29"/>
        <v>0</v>
      </c>
      <c r="AJ36" s="1604">
        <f t="shared" si="29"/>
        <v>0</v>
      </c>
      <c r="AK36" s="1604">
        <f t="shared" si="29"/>
        <v>0</v>
      </c>
      <c r="AL36" s="67"/>
      <c r="AM36" s="30"/>
      <c r="AN36" s="30"/>
      <c r="AO36" s="30"/>
      <c r="AP36" s="30"/>
      <c r="AQ36" s="30"/>
      <c r="AR36" s="30"/>
      <c r="AS36" s="30"/>
      <c r="AT36" s="30"/>
      <c r="AU36" s="9"/>
      <c r="AV36" s="9"/>
      <c r="AW36" s="9"/>
      <c r="AX36" s="9"/>
      <c r="BT36" s="3"/>
      <c r="BU36" s="3"/>
      <c r="BV36" s="3"/>
      <c r="BW36" s="4"/>
      <c r="CH36" s="14"/>
      <c r="CI36" s="14"/>
      <c r="CJ36" s="14"/>
      <c r="CK36" s="14"/>
      <c r="CL36" s="14"/>
      <c r="CM36" s="14"/>
      <c r="CN36" s="14"/>
    </row>
    <row r="37" spans="1:92" ht="30" customHeight="1" x14ac:dyDescent="0.2">
      <c r="A37" s="107" t="s">
        <v>53</v>
      </c>
      <c r="B37" s="108"/>
      <c r="C37" s="108"/>
      <c r="D37" s="109"/>
      <c r="E37" s="109"/>
      <c r="F37" s="109"/>
      <c r="G37" s="109"/>
      <c r="H37" s="109"/>
      <c r="I37" s="109"/>
      <c r="J37" s="109"/>
      <c r="K37" s="109"/>
      <c r="L37" s="109"/>
      <c r="M37" s="109"/>
      <c r="N37" s="109"/>
      <c r="O37" s="109"/>
      <c r="P37" s="110"/>
      <c r="Q37" s="110"/>
      <c r="R37" s="1605"/>
      <c r="S37" s="1606"/>
      <c r="T37" s="1606"/>
      <c r="U37" s="1606"/>
      <c r="V37" s="1606"/>
      <c r="W37" s="1606"/>
      <c r="X37" s="1606"/>
      <c r="Y37" s="1606"/>
      <c r="Z37" s="1606"/>
      <c r="AA37" s="1606"/>
      <c r="AB37" s="1606"/>
      <c r="AC37" s="1606"/>
      <c r="AD37" s="1606"/>
      <c r="AE37" s="1606"/>
      <c r="AJ37" s="9"/>
      <c r="AK37" s="9"/>
      <c r="AL37" s="67"/>
      <c r="AM37" s="30"/>
      <c r="AN37" s="30"/>
      <c r="AO37" s="30"/>
      <c r="AP37" s="30"/>
      <c r="AQ37" s="30"/>
      <c r="AR37" s="30"/>
      <c r="AS37" s="30"/>
      <c r="AT37" s="30"/>
      <c r="AU37" s="9"/>
      <c r="AV37" s="9"/>
      <c r="AW37" s="9"/>
      <c r="AX37" s="9"/>
      <c r="BT37" s="3"/>
      <c r="BU37" s="3"/>
      <c r="BV37" s="3"/>
      <c r="BW37" s="4"/>
      <c r="CH37" s="14"/>
      <c r="CI37" s="14"/>
      <c r="CJ37" s="14"/>
      <c r="CK37" s="14"/>
      <c r="CL37" s="14"/>
      <c r="CM37" s="14"/>
      <c r="CN37" s="14"/>
    </row>
    <row r="38" spans="1:92" ht="16.350000000000001" customHeight="1" x14ac:dyDescent="0.2">
      <c r="A38" s="2991" t="s">
        <v>54</v>
      </c>
      <c r="B38" s="2426"/>
      <c r="C38" s="2426"/>
      <c r="D38" s="2991" t="s">
        <v>55</v>
      </c>
      <c r="E38" s="2426"/>
      <c r="F38" s="2356"/>
      <c r="G38" s="2977" t="s">
        <v>56</v>
      </c>
      <c r="H38" s="2979"/>
      <c r="I38" s="2979"/>
      <c r="J38" s="2979"/>
      <c r="K38" s="2979"/>
      <c r="L38" s="2979"/>
      <c r="M38" s="2979"/>
      <c r="N38" s="2979"/>
      <c r="O38" s="2979"/>
      <c r="P38" s="2979"/>
      <c r="Q38" s="2979"/>
      <c r="R38" s="2979"/>
      <c r="S38" s="2979"/>
      <c r="T38" s="2979"/>
      <c r="U38" s="2979"/>
      <c r="V38" s="2979"/>
      <c r="W38" s="2979"/>
      <c r="X38" s="2979"/>
      <c r="Y38" s="2979"/>
      <c r="Z38" s="2979"/>
      <c r="AA38" s="2979"/>
      <c r="AB38" s="2979"/>
      <c r="AC38" s="2979"/>
      <c r="AD38" s="3009"/>
      <c r="AE38" s="3010" t="s">
        <v>6</v>
      </c>
      <c r="AF38" s="2356" t="s">
        <v>7</v>
      </c>
      <c r="AG38" s="2356" t="s">
        <v>8</v>
      </c>
      <c r="AH38" s="2974" t="s">
        <v>9</v>
      </c>
      <c r="AI38" s="2974" t="s">
        <v>10</v>
      </c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BT38" s="3"/>
      <c r="BU38" s="3"/>
      <c r="BV38" s="3"/>
      <c r="BW38" s="4"/>
      <c r="CH38" s="14"/>
      <c r="CI38" s="14"/>
      <c r="CJ38" s="14"/>
      <c r="CK38" s="14"/>
      <c r="CL38" s="14"/>
      <c r="CM38" s="14"/>
      <c r="CN38" s="14"/>
    </row>
    <row r="39" spans="1:92" ht="32.1" customHeight="1" x14ac:dyDescent="0.2">
      <c r="A39" s="2446"/>
      <c r="B39" s="2447"/>
      <c r="C39" s="2505"/>
      <c r="D39" s="2497"/>
      <c r="E39" s="2498"/>
      <c r="F39" s="2705"/>
      <c r="G39" s="3007" t="s">
        <v>11</v>
      </c>
      <c r="H39" s="3008"/>
      <c r="I39" s="2979" t="s">
        <v>12</v>
      </c>
      <c r="J39" s="2979"/>
      <c r="K39" s="2977" t="s">
        <v>13</v>
      </c>
      <c r="L39" s="2978"/>
      <c r="M39" s="2977" t="s">
        <v>14</v>
      </c>
      <c r="N39" s="2978"/>
      <c r="O39" s="2977" t="s">
        <v>15</v>
      </c>
      <c r="P39" s="2978"/>
      <c r="Q39" s="2977" t="s">
        <v>16</v>
      </c>
      <c r="R39" s="2978"/>
      <c r="S39" s="2977" t="s">
        <v>17</v>
      </c>
      <c r="T39" s="2978"/>
      <c r="U39" s="2977" t="s">
        <v>57</v>
      </c>
      <c r="V39" s="2978"/>
      <c r="W39" s="2768" t="s">
        <v>19</v>
      </c>
      <c r="X39" s="2768"/>
      <c r="Y39" s="2977" t="s">
        <v>58</v>
      </c>
      <c r="Z39" s="2978"/>
      <c r="AA39" s="3011" t="s">
        <v>21</v>
      </c>
      <c r="AB39" s="3012"/>
      <c r="AC39" s="2768" t="s">
        <v>22</v>
      </c>
      <c r="AD39" s="2885"/>
      <c r="AE39" s="2500"/>
      <c r="AF39" s="2357"/>
      <c r="AG39" s="2357"/>
      <c r="AH39" s="2317"/>
      <c r="AI39" s="2317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BU39" s="3"/>
      <c r="BV39" s="3"/>
      <c r="BW39" s="3"/>
      <c r="CH39" s="14"/>
      <c r="CI39" s="14"/>
      <c r="CJ39" s="14"/>
      <c r="CK39" s="14"/>
      <c r="CL39" s="14"/>
      <c r="CM39" s="14"/>
      <c r="CN39" s="14"/>
    </row>
    <row r="40" spans="1:92" ht="26.25" customHeight="1" x14ac:dyDescent="0.2">
      <c r="A40" s="2505"/>
      <c r="B40" s="2505"/>
      <c r="C40" s="2357"/>
      <c r="D40" s="1590" t="s">
        <v>23</v>
      </c>
      <c r="E40" s="1591" t="s">
        <v>24</v>
      </c>
      <c r="F40" s="1607" t="s">
        <v>25</v>
      </c>
      <c r="G40" s="1591" t="s">
        <v>24</v>
      </c>
      <c r="H40" s="1607" t="s">
        <v>25</v>
      </c>
      <c r="I40" s="1591" t="s">
        <v>24</v>
      </c>
      <c r="J40" s="1608" t="s">
        <v>25</v>
      </c>
      <c r="K40" s="1591" t="s">
        <v>24</v>
      </c>
      <c r="L40" s="1607" t="s">
        <v>25</v>
      </c>
      <c r="M40" s="1591" t="s">
        <v>24</v>
      </c>
      <c r="N40" s="1607" t="s">
        <v>25</v>
      </c>
      <c r="O40" s="1591" t="s">
        <v>24</v>
      </c>
      <c r="P40" s="1607" t="s">
        <v>25</v>
      </c>
      <c r="Q40" s="1591" t="s">
        <v>24</v>
      </c>
      <c r="R40" s="1607" t="s">
        <v>25</v>
      </c>
      <c r="S40" s="1591" t="s">
        <v>24</v>
      </c>
      <c r="T40" s="1607" t="s">
        <v>25</v>
      </c>
      <c r="U40" s="1591" t="s">
        <v>24</v>
      </c>
      <c r="V40" s="1607" t="s">
        <v>25</v>
      </c>
      <c r="W40" s="1591" t="s">
        <v>24</v>
      </c>
      <c r="X40" s="1607" t="s">
        <v>25</v>
      </c>
      <c r="Y40" s="1591" t="s">
        <v>24</v>
      </c>
      <c r="Z40" s="1607" t="s">
        <v>25</v>
      </c>
      <c r="AA40" s="1591" t="s">
        <v>24</v>
      </c>
      <c r="AB40" s="1609" t="s">
        <v>25</v>
      </c>
      <c r="AC40" s="1608" t="s">
        <v>24</v>
      </c>
      <c r="AD40" s="1610" t="s">
        <v>25</v>
      </c>
      <c r="AE40" s="2969"/>
      <c r="AF40" s="2705"/>
      <c r="AG40" s="2705"/>
      <c r="AH40" s="2828"/>
      <c r="AI40" s="2828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BU40" s="3"/>
      <c r="BV40" s="3"/>
      <c r="BW40" s="3"/>
      <c r="CH40" s="14"/>
      <c r="CI40" s="14"/>
      <c r="CJ40" s="14"/>
      <c r="CK40" s="14"/>
      <c r="CL40" s="14"/>
      <c r="CM40" s="14"/>
      <c r="CN40" s="14"/>
    </row>
    <row r="41" spans="1:92" ht="27" customHeight="1" x14ac:dyDescent="0.2">
      <c r="A41" s="2894" t="s">
        <v>59</v>
      </c>
      <c r="B41" s="2993"/>
      <c r="C41" s="2895"/>
      <c r="D41" s="117">
        <f>SUM(E41+F41)</f>
        <v>0</v>
      </c>
      <c r="E41" s="118">
        <f>SUM(U41+W41+Y41+AA41+AC41)</f>
        <v>0</v>
      </c>
      <c r="F41" s="1455">
        <f>SUM(V41+X41+Z41+AB41+AD41)</f>
        <v>0</v>
      </c>
      <c r="G41" s="617"/>
      <c r="H41" s="618"/>
      <c r="I41" s="617"/>
      <c r="J41" s="618"/>
      <c r="K41" s="617"/>
      <c r="L41" s="618"/>
      <c r="M41" s="617"/>
      <c r="N41" s="618"/>
      <c r="O41" s="617"/>
      <c r="P41" s="618"/>
      <c r="Q41" s="617"/>
      <c r="R41" s="618"/>
      <c r="S41" s="617"/>
      <c r="T41" s="618"/>
      <c r="U41" s="120"/>
      <c r="V41" s="121"/>
      <c r="W41" s="120"/>
      <c r="X41" s="121"/>
      <c r="Y41" s="120"/>
      <c r="Z41" s="121"/>
      <c r="AA41" s="1281"/>
      <c r="AB41" s="121"/>
      <c r="AC41" s="1611"/>
      <c r="AD41" s="124"/>
      <c r="AE41" s="1457"/>
      <c r="AF41" s="1457"/>
      <c r="AG41" s="1457"/>
      <c r="AH41" s="1457"/>
      <c r="AI41" s="1457"/>
      <c r="AJ41" s="67" t="str">
        <f>CA41&amp;CB41&amp;CC41&amp;CD41&amp;CE41</f>
        <v/>
      </c>
      <c r="AK41" s="30"/>
      <c r="AL41" s="9"/>
      <c r="AM41" s="9"/>
      <c r="AN41" s="9"/>
      <c r="AO41" s="9"/>
      <c r="AP41" s="9"/>
      <c r="AQ41" s="9"/>
      <c r="AR41" s="9"/>
      <c r="AS41" s="9"/>
      <c r="AT41" s="9"/>
      <c r="AU41" s="9"/>
      <c r="BU41" s="3"/>
      <c r="BV41" s="3"/>
      <c r="BW41" s="3"/>
      <c r="CA41" s="31" t="str">
        <f>IF(CH41=1,"* Las consultas de 60 años NO DEBEN ser mayor que el total de Consultas entre 20-64 Años. ","")</f>
        <v/>
      </c>
      <c r="CB41" s="31" t="str">
        <f>IF(CI41=1,"* Las actividades de usuarios en situación de discapacidad NO DEBEN superar el total. ","")</f>
        <v/>
      </c>
      <c r="CC41" s="31" t="str">
        <f>IF(AND(AE41="",D41&lt;&gt;0),"* Recuerde que las Embarazadas deben ser incluídas en el ingreso por rango Etario (Digite CEROS si no tiene). ",IF(F41&lt;AE41,"* Las Embarazadas NO DEBEN ser mayor al total de mujeres. ",""))</f>
        <v/>
      </c>
      <c r="CD41" s="31" t="str">
        <f>IF(AND(AH41="",D41&lt;&gt;0),"* No olvide digitar la población SENAME (Digite CEROS si no tiene). ",IF(D41&lt;AH41,"* La Población SENAME NO DEBE ser mayor al Total. ",""))</f>
        <v/>
      </c>
      <c r="CE41" s="31" t="str">
        <f>IF(AND(AI41="",D41&lt;&gt;0),"* No olvide digitar la población Migrante (Digite CEROS si no tiene). ",IF(D41&lt;AI41,"* La Población Migrante NO DEBE ser mayor al Total. ",""))</f>
        <v/>
      </c>
      <c r="CH41" s="32">
        <f>IF((AA41+AB41)&lt;AF41,1,0)</f>
        <v>0</v>
      </c>
      <c r="CI41" s="32">
        <f>IF(D41&lt;AG41,1,0)</f>
        <v>0</v>
      </c>
      <c r="CJ41" s="32">
        <f>IF(AND(AE41="",D41&lt;&gt;0),1,IF(F41&lt;AE41,1,0))</f>
        <v>0</v>
      </c>
      <c r="CK41" s="32">
        <f>IF(AND(AH41="",D41&lt;&gt;0),1,IF(D41&lt;AH41,1,0))</f>
        <v>0</v>
      </c>
      <c r="CL41" s="32">
        <f>IF(AND(AI41="",D41&lt;&gt;0),1,IF(D41&lt;AI41,1,0))</f>
        <v>0</v>
      </c>
      <c r="CM41" s="14"/>
      <c r="CN41" s="14"/>
    </row>
    <row r="42" spans="1:92" ht="24" customHeight="1" x14ac:dyDescent="0.2">
      <c r="A42" s="2336" t="s">
        <v>60</v>
      </c>
      <c r="B42" s="2337"/>
      <c r="C42" s="2338"/>
      <c r="D42" s="126">
        <f>SUM(E42+F42)</f>
        <v>0</v>
      </c>
      <c r="E42" s="127">
        <f>SUM(G42+I42+K42+M42+O42+Q42+S42)</f>
        <v>0</v>
      </c>
      <c r="F42" s="1080">
        <f>SUM(H42+J42+L42+N42+P42+R42+T42)</f>
        <v>0</v>
      </c>
      <c r="G42" s="129"/>
      <c r="H42" s="130"/>
      <c r="I42" s="129"/>
      <c r="J42" s="131"/>
      <c r="K42" s="129"/>
      <c r="L42" s="130"/>
      <c r="M42" s="129"/>
      <c r="N42" s="130"/>
      <c r="O42" s="129"/>
      <c r="P42" s="130"/>
      <c r="Q42" s="129"/>
      <c r="R42" s="132"/>
      <c r="S42" s="129"/>
      <c r="T42" s="132"/>
      <c r="U42" s="617"/>
      <c r="V42" s="620"/>
      <c r="W42" s="617"/>
      <c r="X42" s="618"/>
      <c r="Y42" s="617"/>
      <c r="Z42" s="618"/>
      <c r="AA42" s="619"/>
      <c r="AB42" s="591"/>
      <c r="AC42" s="617"/>
      <c r="AD42" s="621"/>
      <c r="AE42" s="618"/>
      <c r="AF42" s="618"/>
      <c r="AG42" s="130"/>
      <c r="AH42" s="130"/>
      <c r="AI42" s="130"/>
      <c r="AJ42" s="67" t="str">
        <f t="shared" ref="AJ42:AJ57" si="30">CA42&amp;CB42&amp;CC42&amp;CD42&amp;CE42</f>
        <v/>
      </c>
      <c r="AK42" s="30"/>
      <c r="AL42" s="9"/>
      <c r="AM42" s="9"/>
      <c r="AN42" s="9"/>
      <c r="AO42" s="9"/>
      <c r="AP42" s="9"/>
      <c r="AQ42" s="9"/>
      <c r="AR42" s="9"/>
      <c r="AS42" s="9"/>
      <c r="AT42" s="9"/>
      <c r="AU42" s="9"/>
      <c r="BU42" s="3"/>
      <c r="BV42" s="3"/>
      <c r="BW42" s="3"/>
      <c r="CA42" s="31"/>
      <c r="CB42" s="31" t="str">
        <f t="shared" ref="CB42:CB57" si="31">IF(CI42=1,"* Las actividades de usuarios en situación de discapacidad NO DEBEN superar el total. ","")</f>
        <v/>
      </c>
      <c r="CC42" s="31"/>
      <c r="CD42" s="31" t="str">
        <f t="shared" ref="CD42:CD57" si="32">IF(AND(AH42="",D42&lt;&gt;0),"* No olvide digitar la población SENAME (Digite CEROS si no tiene). ",IF(D42&lt;AH42,"* La Población SENAME NO DEBE ser mayor al Total. ",""))</f>
        <v/>
      </c>
      <c r="CE42" s="31" t="str">
        <f t="shared" ref="CE42:CE57" si="33">IF(AND(AI42="",D42&lt;&gt;0),"* No olvide digitar la población Migrante (Digite CEROS si no tiene). ",IF(D42&lt;AI42,"* La Población Migrante NO DEBE ser mayor al Total. ",""))</f>
        <v/>
      </c>
      <c r="CH42" s="32"/>
      <c r="CI42" s="32">
        <f t="shared" ref="CI42:CI57" si="34">IF(D42&lt;AG42,1,0)</f>
        <v>0</v>
      </c>
      <c r="CJ42" s="32"/>
      <c r="CK42" s="32">
        <f t="shared" ref="CK42:CK57" si="35">IF(AND(AH42="",D42&lt;&gt;0),1,IF(D42&lt;AH42,1,0))</f>
        <v>0</v>
      </c>
      <c r="CL42" s="32">
        <f t="shared" ref="CL42:CL57" si="36">IF(AND(AI42="",D42&lt;&gt;0),1,IF(D42&lt;AI42,1,0))</f>
        <v>0</v>
      </c>
      <c r="CM42" s="14"/>
      <c r="CN42" s="14"/>
    </row>
    <row r="43" spans="1:92" ht="16.350000000000001" customHeight="1" x14ac:dyDescent="0.2">
      <c r="A43" s="2336" t="s">
        <v>61</v>
      </c>
      <c r="B43" s="2337"/>
      <c r="C43" s="2338"/>
      <c r="D43" s="126">
        <f>SUM(E43+F43)</f>
        <v>0</v>
      </c>
      <c r="E43" s="127">
        <f>SUM(G43+I43+K43+M43+O43+Q43+S43)</f>
        <v>0</v>
      </c>
      <c r="F43" s="1080">
        <f>SUM(H43+J43+L43+N43+P43+R43+T43)</f>
        <v>0</v>
      </c>
      <c r="G43" s="129"/>
      <c r="H43" s="130"/>
      <c r="I43" s="129"/>
      <c r="J43" s="131"/>
      <c r="K43" s="129"/>
      <c r="L43" s="130"/>
      <c r="M43" s="129"/>
      <c r="N43" s="130"/>
      <c r="O43" s="129"/>
      <c r="P43" s="130"/>
      <c r="Q43" s="129"/>
      <c r="R43" s="132"/>
      <c r="S43" s="129"/>
      <c r="T43" s="132"/>
      <c r="U43" s="617"/>
      <c r="V43" s="620"/>
      <c r="W43" s="617"/>
      <c r="X43" s="618"/>
      <c r="Y43" s="617"/>
      <c r="Z43" s="618"/>
      <c r="AA43" s="619"/>
      <c r="AB43" s="591"/>
      <c r="AC43" s="617"/>
      <c r="AD43" s="621"/>
      <c r="AE43" s="618"/>
      <c r="AF43" s="618"/>
      <c r="AG43" s="130"/>
      <c r="AH43" s="130"/>
      <c r="AI43" s="130"/>
      <c r="AJ43" s="67" t="str">
        <f t="shared" si="30"/>
        <v/>
      </c>
      <c r="AK43" s="30"/>
      <c r="AL43" s="30"/>
      <c r="AM43" s="30"/>
      <c r="AN43" s="30"/>
      <c r="AO43" s="30"/>
      <c r="AP43" s="30"/>
      <c r="AQ43" s="30"/>
      <c r="AR43" s="30"/>
      <c r="AS43" s="30"/>
      <c r="AT43" s="9"/>
      <c r="AU43" s="9"/>
      <c r="BU43" s="3"/>
      <c r="BV43" s="3"/>
      <c r="BW43" s="3"/>
      <c r="CA43" s="31"/>
      <c r="CB43" s="31" t="str">
        <f t="shared" si="31"/>
        <v/>
      </c>
      <c r="CC43" s="31"/>
      <c r="CD43" s="31" t="str">
        <f t="shared" si="32"/>
        <v/>
      </c>
      <c r="CE43" s="31" t="str">
        <f t="shared" si="33"/>
        <v/>
      </c>
      <c r="CH43" s="32"/>
      <c r="CI43" s="32">
        <f t="shared" si="34"/>
        <v>0</v>
      </c>
      <c r="CJ43" s="32"/>
      <c r="CK43" s="32">
        <f t="shared" si="35"/>
        <v>0</v>
      </c>
      <c r="CL43" s="32">
        <f t="shared" si="36"/>
        <v>0</v>
      </c>
      <c r="CM43" s="14"/>
      <c r="CN43" s="14"/>
    </row>
    <row r="44" spans="1:92" ht="16.350000000000001" customHeight="1" x14ac:dyDescent="0.2">
      <c r="A44" s="2336" t="s">
        <v>62</v>
      </c>
      <c r="B44" s="2337"/>
      <c r="C44" s="2338"/>
      <c r="D44" s="622">
        <f>SUM(E44+F44)</f>
        <v>0</v>
      </c>
      <c r="E44" s="623">
        <f>SUM(U44+W44+Y44+AA44+AC44)</f>
        <v>0</v>
      </c>
      <c r="F44" s="624">
        <f>SUM(V44+X44+Z44+AB44+AD44)</f>
        <v>0</v>
      </c>
      <c r="G44" s="617"/>
      <c r="H44" s="618"/>
      <c r="I44" s="617"/>
      <c r="J44" s="618"/>
      <c r="K44" s="617"/>
      <c r="L44" s="618"/>
      <c r="M44" s="617"/>
      <c r="N44" s="618"/>
      <c r="O44" s="617"/>
      <c r="P44" s="618"/>
      <c r="Q44" s="617"/>
      <c r="R44" s="618"/>
      <c r="S44" s="617"/>
      <c r="T44" s="618"/>
      <c r="U44" s="625"/>
      <c r="V44" s="626"/>
      <c r="W44" s="625"/>
      <c r="X44" s="626"/>
      <c r="Y44" s="625"/>
      <c r="Z44" s="626"/>
      <c r="AA44" s="627"/>
      <c r="AB44" s="628"/>
      <c r="AC44" s="625"/>
      <c r="AD44" s="629"/>
      <c r="AE44" s="630"/>
      <c r="AF44" s="630"/>
      <c r="AG44" s="630"/>
      <c r="AH44" s="630"/>
      <c r="AI44" s="630"/>
      <c r="AJ44" s="67" t="str">
        <f t="shared" si="30"/>
        <v/>
      </c>
      <c r="AK44" s="30"/>
      <c r="AL44" s="30"/>
      <c r="AM44" s="30"/>
      <c r="AN44" s="30"/>
      <c r="AO44" s="30"/>
      <c r="AP44" s="30"/>
      <c r="AQ44" s="30"/>
      <c r="AR44" s="30"/>
      <c r="AS44" s="30"/>
      <c r="AT44" s="9"/>
      <c r="AU44" s="9"/>
      <c r="BU44" s="3"/>
      <c r="BV44" s="3"/>
      <c r="BW44" s="3"/>
      <c r="CA44" s="31" t="str">
        <f t="shared" ref="CA44:CA57" si="37">IF(CH44=1,"* Las consultas de 60 años NO DEBEN ser mayor que el total de Consultas entre 20-64 Años. ","")</f>
        <v/>
      </c>
      <c r="CB44" s="31" t="str">
        <f t="shared" si="31"/>
        <v/>
      </c>
      <c r="CC44" s="31" t="str">
        <f t="shared" ref="CC44:CC57" si="38">IF(AND(AE44="",D44&lt;&gt;0),"* Recuerde que las Embarazadas deben ser incluídas en el ingreso por rango Etario (Digite CEROS si no tiene). ",IF(F44&lt;AE44,"* Las Embarazadas NO DEBEN ser mayor al total de mujeres. ",""))</f>
        <v/>
      </c>
      <c r="CD44" s="31" t="str">
        <f t="shared" si="32"/>
        <v/>
      </c>
      <c r="CE44" s="31" t="str">
        <f t="shared" si="33"/>
        <v/>
      </c>
      <c r="CH44" s="32">
        <f t="shared" ref="CH44:CH57" si="39">IF((AA44+AB44)&lt;AF44,1,0)</f>
        <v>0</v>
      </c>
      <c r="CI44" s="32">
        <f t="shared" si="34"/>
        <v>0</v>
      </c>
      <c r="CJ44" s="32">
        <f t="shared" ref="CJ44:CJ57" si="40">IF(AND(AE44="",D44&lt;&gt;0),1,IF(F44&lt;AE44,1,0))</f>
        <v>0</v>
      </c>
      <c r="CK44" s="32">
        <f t="shared" si="35"/>
        <v>0</v>
      </c>
      <c r="CL44" s="32">
        <f t="shared" si="36"/>
        <v>0</v>
      </c>
      <c r="CM44" s="14"/>
      <c r="CN44" s="14"/>
    </row>
    <row r="45" spans="1:92" ht="16.350000000000001" customHeight="1" x14ac:dyDescent="0.2">
      <c r="A45" s="2336" t="s">
        <v>63</v>
      </c>
      <c r="B45" s="2337"/>
      <c r="C45" s="2338"/>
      <c r="D45" s="145">
        <f>SUM(E45+F45)</f>
        <v>0</v>
      </c>
      <c r="E45" s="146">
        <f t="shared" ref="E45:F46" si="41">SUM(U45+W45+Y45+AA45+AC45)</f>
        <v>0</v>
      </c>
      <c r="F45" s="147">
        <f t="shared" si="41"/>
        <v>0</v>
      </c>
      <c r="G45" s="71"/>
      <c r="H45" s="72"/>
      <c r="I45" s="71"/>
      <c r="J45" s="72"/>
      <c r="K45" s="71"/>
      <c r="L45" s="72"/>
      <c r="M45" s="71"/>
      <c r="N45" s="72"/>
      <c r="O45" s="71"/>
      <c r="P45" s="72"/>
      <c r="Q45" s="71"/>
      <c r="R45" s="72"/>
      <c r="S45" s="71"/>
      <c r="T45" s="72"/>
      <c r="U45" s="631"/>
      <c r="V45" s="632"/>
      <c r="W45" s="631"/>
      <c r="X45" s="632"/>
      <c r="Y45" s="631"/>
      <c r="Z45" s="632"/>
      <c r="AA45" s="150"/>
      <c r="AB45" s="151"/>
      <c r="AC45" s="631"/>
      <c r="AD45" s="633"/>
      <c r="AE45" s="153"/>
      <c r="AF45" s="154"/>
      <c r="AG45" s="155"/>
      <c r="AH45" s="155"/>
      <c r="AI45" s="155"/>
      <c r="AJ45" s="67" t="str">
        <f t="shared" si="30"/>
        <v/>
      </c>
      <c r="AK45" s="30"/>
      <c r="AL45" s="30"/>
      <c r="AM45" s="30"/>
      <c r="AN45" s="30"/>
      <c r="AO45" s="30"/>
      <c r="AP45" s="30"/>
      <c r="AQ45" s="30"/>
      <c r="AR45" s="30"/>
      <c r="AS45" s="30"/>
      <c r="AT45" s="9"/>
      <c r="AU45" s="9"/>
      <c r="BU45" s="3"/>
      <c r="BV45" s="3"/>
      <c r="BW45" s="3"/>
      <c r="CA45" s="31"/>
      <c r="CB45" s="31" t="str">
        <f t="shared" si="31"/>
        <v/>
      </c>
      <c r="CC45" s="31" t="str">
        <f t="shared" si="38"/>
        <v/>
      </c>
      <c r="CD45" s="31" t="str">
        <f t="shared" si="32"/>
        <v/>
      </c>
      <c r="CE45" s="31" t="str">
        <f t="shared" si="33"/>
        <v/>
      </c>
      <c r="CH45" s="32"/>
      <c r="CI45" s="32">
        <f t="shared" si="34"/>
        <v>0</v>
      </c>
      <c r="CJ45" s="32">
        <f t="shared" si="40"/>
        <v>0</v>
      </c>
      <c r="CK45" s="32">
        <f t="shared" si="35"/>
        <v>0</v>
      </c>
      <c r="CL45" s="32">
        <f t="shared" si="36"/>
        <v>0</v>
      </c>
      <c r="CM45" s="14"/>
      <c r="CN45" s="14"/>
    </row>
    <row r="46" spans="1:92" ht="16.350000000000001" customHeight="1" x14ac:dyDescent="0.2">
      <c r="A46" s="2977" t="s">
        <v>64</v>
      </c>
      <c r="B46" s="2979"/>
      <c r="C46" s="2978"/>
      <c r="D46" s="1597">
        <f t="shared" ref="D46:D53" si="42">SUM(E46+F46)</f>
        <v>0</v>
      </c>
      <c r="E46" s="1598">
        <f t="shared" si="41"/>
        <v>0</v>
      </c>
      <c r="F46" s="1599">
        <f t="shared" si="41"/>
        <v>0</v>
      </c>
      <c r="G46" s="1612"/>
      <c r="H46" s="1613"/>
      <c r="I46" s="1612"/>
      <c r="J46" s="1613"/>
      <c r="K46" s="1612"/>
      <c r="L46" s="1613"/>
      <c r="M46" s="1612"/>
      <c r="N46" s="1613"/>
      <c r="O46" s="1612"/>
      <c r="P46" s="1613"/>
      <c r="Q46" s="1612"/>
      <c r="R46" s="1613"/>
      <c r="S46" s="1612"/>
      <c r="T46" s="1613"/>
      <c r="U46" s="1597">
        <f>SUM(U44:U45)</f>
        <v>0</v>
      </c>
      <c r="V46" s="1614">
        <f t="shared" ref="V46:AE46" si="43">SUM(V44:V45)</f>
        <v>0</v>
      </c>
      <c r="W46" s="1597">
        <f t="shared" si="43"/>
        <v>0</v>
      </c>
      <c r="X46" s="1614">
        <f t="shared" si="43"/>
        <v>0</v>
      </c>
      <c r="Y46" s="1597">
        <f t="shared" si="43"/>
        <v>0</v>
      </c>
      <c r="Z46" s="1614">
        <f t="shared" si="43"/>
        <v>0</v>
      </c>
      <c r="AA46" s="1597">
        <f t="shared" si="43"/>
        <v>0</v>
      </c>
      <c r="AB46" s="1614">
        <f t="shared" si="43"/>
        <v>0</v>
      </c>
      <c r="AC46" s="1597">
        <f t="shared" si="43"/>
        <v>0</v>
      </c>
      <c r="AD46" s="1614">
        <f t="shared" si="43"/>
        <v>0</v>
      </c>
      <c r="AE46" s="1615">
        <f t="shared" si="43"/>
        <v>0</v>
      </c>
      <c r="AF46" s="1599">
        <f>SUM(AF44)</f>
        <v>0</v>
      </c>
      <c r="AG46" s="1599">
        <f>SUM(AG44:AG45)</f>
        <v>0</v>
      </c>
      <c r="AH46" s="1599">
        <f>SUM(AH44:AH45)</f>
        <v>0</v>
      </c>
      <c r="AI46" s="1599">
        <f>SUM(AI44:AI45)</f>
        <v>0</v>
      </c>
      <c r="AJ46" s="67"/>
      <c r="AK46" s="160"/>
      <c r="AL46" s="30"/>
      <c r="AM46" s="30"/>
      <c r="AN46" s="30"/>
      <c r="AO46" s="30"/>
      <c r="AP46" s="30"/>
      <c r="AQ46" s="30"/>
      <c r="AR46" s="30"/>
      <c r="AS46" s="30"/>
      <c r="AT46" s="9"/>
      <c r="AU46" s="9"/>
      <c r="BU46" s="3"/>
      <c r="BV46" s="3"/>
      <c r="BW46" s="3"/>
      <c r="CA46" s="31" t="str">
        <f t="shared" si="37"/>
        <v/>
      </c>
      <c r="CB46" s="31" t="str">
        <f t="shared" si="31"/>
        <v/>
      </c>
      <c r="CC46" s="31" t="str">
        <f t="shared" si="38"/>
        <v/>
      </c>
      <c r="CD46" s="31" t="str">
        <f t="shared" si="32"/>
        <v/>
      </c>
      <c r="CE46" s="31" t="str">
        <f t="shared" si="33"/>
        <v/>
      </c>
      <c r="CH46" s="32">
        <f t="shared" si="39"/>
        <v>0</v>
      </c>
      <c r="CI46" s="32">
        <f t="shared" si="34"/>
        <v>0</v>
      </c>
      <c r="CJ46" s="32">
        <f t="shared" si="40"/>
        <v>0</v>
      </c>
      <c r="CK46" s="32">
        <f t="shared" si="35"/>
        <v>0</v>
      </c>
      <c r="CL46" s="32">
        <f t="shared" si="36"/>
        <v>0</v>
      </c>
      <c r="CM46" s="14"/>
      <c r="CN46" s="14"/>
    </row>
    <row r="47" spans="1:92" ht="16.350000000000001" customHeight="1" x14ac:dyDescent="0.2">
      <c r="A47" s="3004" t="s">
        <v>65</v>
      </c>
      <c r="B47" s="3005"/>
      <c r="C47" s="3006"/>
      <c r="D47" s="1597">
        <f t="shared" si="42"/>
        <v>0</v>
      </c>
      <c r="E47" s="1598">
        <f>SUM(U47+W47+Y47+AA47+AC47)</f>
        <v>0</v>
      </c>
      <c r="F47" s="1599">
        <f>SUM(V47+X47+Z47+AB47+AD47)</f>
        <v>0</v>
      </c>
      <c r="G47" s="1612"/>
      <c r="H47" s="1613"/>
      <c r="I47" s="1612"/>
      <c r="J47" s="1613"/>
      <c r="K47" s="1612"/>
      <c r="L47" s="1613"/>
      <c r="M47" s="1612"/>
      <c r="N47" s="1613"/>
      <c r="O47" s="1612"/>
      <c r="P47" s="1613"/>
      <c r="Q47" s="1612"/>
      <c r="R47" s="1613"/>
      <c r="S47" s="1612"/>
      <c r="T47" s="1613"/>
      <c r="U47" s="1616"/>
      <c r="V47" s="1617"/>
      <c r="W47" s="1616"/>
      <c r="X47" s="1617"/>
      <c r="Y47" s="1616"/>
      <c r="Z47" s="1617"/>
      <c r="AA47" s="1616"/>
      <c r="AB47" s="1617"/>
      <c r="AC47" s="1618"/>
      <c r="AD47" s="1619"/>
      <c r="AE47" s="1620"/>
      <c r="AF47" s="1621"/>
      <c r="AG47" s="1621"/>
      <c r="AH47" s="1621"/>
      <c r="AI47" s="1621"/>
      <c r="AJ47" s="67" t="str">
        <f t="shared" si="30"/>
        <v/>
      </c>
      <c r="AK47" s="30"/>
      <c r="AL47" s="30"/>
      <c r="AM47" s="30"/>
      <c r="AN47" s="30"/>
      <c r="AO47" s="30"/>
      <c r="AP47" s="30"/>
      <c r="AQ47" s="30"/>
      <c r="AR47" s="30"/>
      <c r="AS47" s="30"/>
      <c r="AT47" s="9"/>
      <c r="AU47" s="9"/>
      <c r="BU47" s="3"/>
      <c r="BV47" s="3"/>
      <c r="BW47" s="3"/>
      <c r="CA47" s="31" t="str">
        <f t="shared" si="37"/>
        <v/>
      </c>
      <c r="CB47" s="31" t="str">
        <f t="shared" si="31"/>
        <v/>
      </c>
      <c r="CC47" s="31" t="str">
        <f t="shared" si="38"/>
        <v/>
      </c>
      <c r="CD47" s="31" t="str">
        <f t="shared" si="32"/>
        <v/>
      </c>
      <c r="CE47" s="31" t="str">
        <f t="shared" si="33"/>
        <v/>
      </c>
      <c r="CH47" s="32">
        <f t="shared" si="39"/>
        <v>0</v>
      </c>
      <c r="CI47" s="32">
        <f t="shared" si="34"/>
        <v>0</v>
      </c>
      <c r="CJ47" s="32">
        <f t="shared" si="40"/>
        <v>0</v>
      </c>
      <c r="CK47" s="32">
        <f t="shared" si="35"/>
        <v>0</v>
      </c>
      <c r="CL47" s="32">
        <f t="shared" si="36"/>
        <v>0</v>
      </c>
      <c r="CM47" s="14"/>
      <c r="CN47" s="14"/>
    </row>
    <row r="48" spans="1:92" ht="16.350000000000001" customHeight="1" x14ac:dyDescent="0.2">
      <c r="A48" s="2419" t="s">
        <v>66</v>
      </c>
      <c r="B48" s="2421"/>
      <c r="C48" s="167">
        <v>0</v>
      </c>
      <c r="D48" s="168">
        <f t="shared" si="42"/>
        <v>0</v>
      </c>
      <c r="E48" s="169">
        <f>SUM(G48+I48+K48+M48+O48+Q48+S48+U48+W48+Y48+AA48+AC48)</f>
        <v>0</v>
      </c>
      <c r="F48" s="1080">
        <f t="shared" ref="E48:F53" si="44">SUM(H48+J48+L48+N48+P48+R48+T48+V48+X48+Z48+AB48+AD48)</f>
        <v>0</v>
      </c>
      <c r="G48" s="129"/>
      <c r="H48" s="130"/>
      <c r="I48" s="129"/>
      <c r="J48" s="131"/>
      <c r="K48" s="129"/>
      <c r="L48" s="130"/>
      <c r="M48" s="129"/>
      <c r="N48" s="130"/>
      <c r="O48" s="129"/>
      <c r="P48" s="130"/>
      <c r="Q48" s="129"/>
      <c r="R48" s="132"/>
      <c r="S48" s="129"/>
      <c r="T48" s="132"/>
      <c r="U48" s="129"/>
      <c r="V48" s="132"/>
      <c r="W48" s="129"/>
      <c r="X48" s="132"/>
      <c r="Y48" s="129"/>
      <c r="Z48" s="132"/>
      <c r="AA48" s="129"/>
      <c r="AB48" s="132"/>
      <c r="AC48" s="131"/>
      <c r="AD48" s="170"/>
      <c r="AE48" s="171"/>
      <c r="AF48" s="130"/>
      <c r="AG48" s="130"/>
      <c r="AH48" s="130"/>
      <c r="AI48" s="130"/>
      <c r="AJ48" s="67" t="str">
        <f t="shared" si="30"/>
        <v/>
      </c>
      <c r="AK48" s="30"/>
      <c r="AL48" s="160"/>
      <c r="AM48" s="160"/>
      <c r="AN48" s="160"/>
      <c r="AO48" s="160"/>
      <c r="AP48" s="160"/>
      <c r="AQ48" s="160"/>
      <c r="AR48" s="160"/>
      <c r="AS48" s="160"/>
      <c r="AT48" s="9"/>
      <c r="AU48" s="9"/>
      <c r="BU48" s="3"/>
      <c r="BV48" s="3"/>
      <c r="BW48" s="3"/>
      <c r="CA48" s="31" t="str">
        <f t="shared" si="37"/>
        <v/>
      </c>
      <c r="CB48" s="31" t="str">
        <f t="shared" si="31"/>
        <v/>
      </c>
      <c r="CC48" s="31" t="str">
        <f t="shared" si="38"/>
        <v/>
      </c>
      <c r="CD48" s="31" t="str">
        <f t="shared" si="32"/>
        <v/>
      </c>
      <c r="CE48" s="31" t="str">
        <f t="shared" si="33"/>
        <v/>
      </c>
      <c r="CH48" s="32">
        <f t="shared" si="39"/>
        <v>0</v>
      </c>
      <c r="CI48" s="32">
        <f t="shared" si="34"/>
        <v>0</v>
      </c>
      <c r="CJ48" s="32">
        <f t="shared" si="40"/>
        <v>0</v>
      </c>
      <c r="CK48" s="32">
        <f t="shared" si="35"/>
        <v>0</v>
      </c>
      <c r="CL48" s="32">
        <f t="shared" si="36"/>
        <v>0</v>
      </c>
      <c r="CM48" s="14"/>
      <c r="CN48" s="14"/>
    </row>
    <row r="49" spans="1:92" ht="16.350000000000001" customHeight="1" x14ac:dyDescent="0.2">
      <c r="A49" s="2419"/>
      <c r="B49" s="2421"/>
      <c r="C49" s="634" t="s">
        <v>67</v>
      </c>
      <c r="D49" s="622">
        <f t="shared" si="42"/>
        <v>0</v>
      </c>
      <c r="E49" s="623">
        <f t="shared" si="44"/>
        <v>0</v>
      </c>
      <c r="F49" s="624">
        <f t="shared" si="44"/>
        <v>0</v>
      </c>
      <c r="G49" s="625"/>
      <c r="H49" s="630"/>
      <c r="I49" s="625"/>
      <c r="J49" s="635"/>
      <c r="K49" s="625"/>
      <c r="L49" s="630"/>
      <c r="M49" s="625"/>
      <c r="N49" s="630"/>
      <c r="O49" s="625"/>
      <c r="P49" s="630"/>
      <c r="Q49" s="625"/>
      <c r="R49" s="626"/>
      <c r="S49" s="625"/>
      <c r="T49" s="626"/>
      <c r="U49" s="625"/>
      <c r="V49" s="626"/>
      <c r="W49" s="625"/>
      <c r="X49" s="626"/>
      <c r="Y49" s="625"/>
      <c r="Z49" s="626"/>
      <c r="AA49" s="625"/>
      <c r="AB49" s="626"/>
      <c r="AC49" s="635"/>
      <c r="AD49" s="629"/>
      <c r="AE49" s="636"/>
      <c r="AF49" s="630"/>
      <c r="AG49" s="630"/>
      <c r="AH49" s="630"/>
      <c r="AI49" s="630"/>
      <c r="AJ49" s="67" t="str">
        <f t="shared" si="30"/>
        <v/>
      </c>
      <c r="AK49" s="30"/>
      <c r="AL49" s="30"/>
      <c r="AM49" s="30"/>
      <c r="AN49" s="30"/>
      <c r="AO49" s="30"/>
      <c r="AP49" s="30"/>
      <c r="AQ49" s="30"/>
      <c r="AR49" s="30"/>
      <c r="AS49" s="30"/>
      <c r="AT49" s="9"/>
      <c r="AU49" s="9"/>
      <c r="BU49" s="3"/>
      <c r="BV49" s="3"/>
      <c r="BW49" s="3"/>
      <c r="CA49" s="31" t="str">
        <f t="shared" si="37"/>
        <v/>
      </c>
      <c r="CB49" s="31" t="str">
        <f t="shared" si="31"/>
        <v/>
      </c>
      <c r="CC49" s="31" t="str">
        <f t="shared" si="38"/>
        <v/>
      </c>
      <c r="CD49" s="31" t="str">
        <f t="shared" si="32"/>
        <v/>
      </c>
      <c r="CE49" s="31" t="str">
        <f t="shared" si="33"/>
        <v/>
      </c>
      <c r="CH49" s="32">
        <f t="shared" si="39"/>
        <v>0</v>
      </c>
      <c r="CI49" s="32">
        <f t="shared" si="34"/>
        <v>0</v>
      </c>
      <c r="CJ49" s="32">
        <f t="shared" si="40"/>
        <v>0</v>
      </c>
      <c r="CK49" s="32">
        <f t="shared" si="35"/>
        <v>0</v>
      </c>
      <c r="CL49" s="32">
        <f t="shared" si="36"/>
        <v>0</v>
      </c>
      <c r="CM49" s="14"/>
      <c r="CN49" s="14"/>
    </row>
    <row r="50" spans="1:92" ht="16.350000000000001" customHeight="1" x14ac:dyDescent="0.2">
      <c r="A50" s="2419"/>
      <c r="B50" s="2421"/>
      <c r="C50" s="634" t="s">
        <v>68</v>
      </c>
      <c r="D50" s="622">
        <f t="shared" si="42"/>
        <v>0</v>
      </c>
      <c r="E50" s="623">
        <f t="shared" si="44"/>
        <v>0</v>
      </c>
      <c r="F50" s="624">
        <f t="shared" si="44"/>
        <v>0</v>
      </c>
      <c r="G50" s="625"/>
      <c r="H50" s="630"/>
      <c r="I50" s="625"/>
      <c r="J50" s="635"/>
      <c r="K50" s="625"/>
      <c r="L50" s="630"/>
      <c r="M50" s="625"/>
      <c r="N50" s="630"/>
      <c r="O50" s="625"/>
      <c r="P50" s="630"/>
      <c r="Q50" s="625"/>
      <c r="R50" s="626"/>
      <c r="S50" s="625"/>
      <c r="T50" s="626"/>
      <c r="U50" s="625"/>
      <c r="V50" s="626"/>
      <c r="W50" s="625"/>
      <c r="X50" s="626"/>
      <c r="Y50" s="625"/>
      <c r="Z50" s="626"/>
      <c r="AA50" s="625"/>
      <c r="AB50" s="626"/>
      <c r="AC50" s="635"/>
      <c r="AD50" s="629"/>
      <c r="AE50" s="636"/>
      <c r="AF50" s="630"/>
      <c r="AG50" s="630"/>
      <c r="AH50" s="630"/>
      <c r="AI50" s="630"/>
      <c r="AJ50" s="67" t="str">
        <f t="shared" si="30"/>
        <v/>
      </c>
      <c r="AK50" s="30"/>
      <c r="AL50" s="30"/>
      <c r="AM50" s="30"/>
      <c r="AN50" s="30"/>
      <c r="AO50" s="30"/>
      <c r="AP50" s="30"/>
      <c r="AQ50" s="30"/>
      <c r="AR50" s="30"/>
      <c r="AS50" s="30"/>
      <c r="AT50" s="9"/>
      <c r="AU50" s="9"/>
      <c r="BU50" s="3"/>
      <c r="BV50" s="3"/>
      <c r="BW50" s="3"/>
      <c r="CA50" s="31" t="str">
        <f t="shared" si="37"/>
        <v/>
      </c>
      <c r="CB50" s="31" t="str">
        <f t="shared" si="31"/>
        <v/>
      </c>
      <c r="CC50" s="31" t="str">
        <f t="shared" si="38"/>
        <v/>
      </c>
      <c r="CD50" s="31" t="str">
        <f t="shared" si="32"/>
        <v/>
      </c>
      <c r="CE50" s="31" t="str">
        <f t="shared" si="33"/>
        <v/>
      </c>
      <c r="CH50" s="32">
        <f t="shared" si="39"/>
        <v>0</v>
      </c>
      <c r="CI50" s="32">
        <f t="shared" si="34"/>
        <v>0</v>
      </c>
      <c r="CJ50" s="32">
        <f t="shared" si="40"/>
        <v>0</v>
      </c>
      <c r="CK50" s="32">
        <f t="shared" si="35"/>
        <v>0</v>
      </c>
      <c r="CL50" s="32">
        <f t="shared" si="36"/>
        <v>0</v>
      </c>
      <c r="CM50" s="14"/>
      <c r="CN50" s="14"/>
    </row>
    <row r="51" spans="1:92" ht="16.350000000000001" customHeight="1" x14ac:dyDescent="0.2">
      <c r="A51" s="2419"/>
      <c r="B51" s="2421"/>
      <c r="C51" s="634" t="s">
        <v>69</v>
      </c>
      <c r="D51" s="622">
        <f t="shared" si="42"/>
        <v>0</v>
      </c>
      <c r="E51" s="623">
        <f t="shared" si="44"/>
        <v>0</v>
      </c>
      <c r="F51" s="624">
        <f t="shared" si="44"/>
        <v>0</v>
      </c>
      <c r="G51" s="625"/>
      <c r="H51" s="630"/>
      <c r="I51" s="625"/>
      <c r="J51" s="635"/>
      <c r="K51" s="625"/>
      <c r="L51" s="630"/>
      <c r="M51" s="625"/>
      <c r="N51" s="630"/>
      <c r="O51" s="625"/>
      <c r="P51" s="630"/>
      <c r="Q51" s="625"/>
      <c r="R51" s="626"/>
      <c r="S51" s="625"/>
      <c r="T51" s="626"/>
      <c r="U51" s="625"/>
      <c r="V51" s="626"/>
      <c r="W51" s="625"/>
      <c r="X51" s="626"/>
      <c r="Y51" s="625"/>
      <c r="Z51" s="626"/>
      <c r="AA51" s="625"/>
      <c r="AB51" s="626"/>
      <c r="AC51" s="635"/>
      <c r="AD51" s="629"/>
      <c r="AE51" s="636"/>
      <c r="AF51" s="630"/>
      <c r="AG51" s="630"/>
      <c r="AH51" s="630"/>
      <c r="AI51" s="630"/>
      <c r="AJ51" s="67" t="str">
        <f t="shared" si="30"/>
        <v/>
      </c>
      <c r="AK51" s="30"/>
      <c r="AL51" s="30"/>
      <c r="AM51" s="30"/>
      <c r="AN51" s="30"/>
      <c r="AO51" s="30"/>
      <c r="AP51" s="30"/>
      <c r="AQ51" s="30"/>
      <c r="AR51" s="30"/>
      <c r="AS51" s="30"/>
      <c r="AT51" s="9"/>
      <c r="AU51" s="9"/>
      <c r="BU51" s="3"/>
      <c r="BV51" s="3"/>
      <c r="BW51" s="3"/>
      <c r="CA51" s="31" t="str">
        <f t="shared" si="37"/>
        <v/>
      </c>
      <c r="CB51" s="31" t="str">
        <f t="shared" si="31"/>
        <v/>
      </c>
      <c r="CC51" s="31" t="str">
        <f t="shared" si="38"/>
        <v/>
      </c>
      <c r="CD51" s="31" t="str">
        <f t="shared" si="32"/>
        <v/>
      </c>
      <c r="CE51" s="31" t="str">
        <f t="shared" si="33"/>
        <v/>
      </c>
      <c r="CH51" s="32">
        <f t="shared" si="39"/>
        <v>0</v>
      </c>
      <c r="CI51" s="32">
        <f t="shared" si="34"/>
        <v>0</v>
      </c>
      <c r="CJ51" s="32">
        <f t="shared" si="40"/>
        <v>0</v>
      </c>
      <c r="CK51" s="32">
        <f t="shared" si="35"/>
        <v>0</v>
      </c>
      <c r="CL51" s="32">
        <f t="shared" si="36"/>
        <v>0</v>
      </c>
      <c r="CM51" s="14"/>
      <c r="CN51" s="14"/>
    </row>
    <row r="52" spans="1:92" ht="16.350000000000001" customHeight="1" x14ac:dyDescent="0.2">
      <c r="A52" s="2419"/>
      <c r="B52" s="2421"/>
      <c r="C52" s="175" t="s">
        <v>70</v>
      </c>
      <c r="D52" s="145">
        <f>SUM(E52+F52)</f>
        <v>0</v>
      </c>
      <c r="E52" s="146">
        <f t="shared" si="44"/>
        <v>0</v>
      </c>
      <c r="F52" s="624">
        <f t="shared" si="44"/>
        <v>0</v>
      </c>
      <c r="G52" s="176"/>
      <c r="H52" s="155"/>
      <c r="I52" s="176"/>
      <c r="J52" s="177"/>
      <c r="K52" s="176"/>
      <c r="L52" s="155"/>
      <c r="M52" s="176"/>
      <c r="N52" s="155"/>
      <c r="O52" s="176"/>
      <c r="P52" s="155"/>
      <c r="Q52" s="176"/>
      <c r="R52" s="178"/>
      <c r="S52" s="176"/>
      <c r="T52" s="178"/>
      <c r="U52" s="176"/>
      <c r="V52" s="178"/>
      <c r="W52" s="176"/>
      <c r="X52" s="178"/>
      <c r="Y52" s="176"/>
      <c r="Z52" s="178"/>
      <c r="AA52" s="176"/>
      <c r="AB52" s="178"/>
      <c r="AC52" s="177"/>
      <c r="AD52" s="179"/>
      <c r="AE52" s="180"/>
      <c r="AF52" s="155"/>
      <c r="AG52" s="155"/>
      <c r="AH52" s="155"/>
      <c r="AI52" s="155"/>
      <c r="AJ52" s="67" t="str">
        <f t="shared" si="30"/>
        <v/>
      </c>
      <c r="AK52" s="30"/>
      <c r="AL52" s="30"/>
      <c r="AM52" s="30"/>
      <c r="AN52" s="30"/>
      <c r="AO52" s="30"/>
      <c r="AP52" s="30"/>
      <c r="AQ52" s="30"/>
      <c r="AR52" s="30"/>
      <c r="AS52" s="30"/>
      <c r="AT52" s="9"/>
      <c r="AU52" s="9"/>
      <c r="BU52" s="3"/>
      <c r="BV52" s="3"/>
      <c r="BW52" s="3"/>
      <c r="CA52" s="31" t="str">
        <f t="shared" si="37"/>
        <v/>
      </c>
      <c r="CB52" s="31" t="str">
        <f t="shared" si="31"/>
        <v/>
      </c>
      <c r="CC52" s="31" t="str">
        <f t="shared" si="38"/>
        <v/>
      </c>
      <c r="CD52" s="31" t="str">
        <f t="shared" si="32"/>
        <v/>
      </c>
      <c r="CE52" s="31" t="str">
        <f t="shared" si="33"/>
        <v/>
      </c>
      <c r="CH52" s="32">
        <f t="shared" si="39"/>
        <v>0</v>
      </c>
      <c r="CI52" s="32">
        <f t="shared" si="34"/>
        <v>0</v>
      </c>
      <c r="CJ52" s="32">
        <f t="shared" si="40"/>
        <v>0</v>
      </c>
      <c r="CK52" s="32">
        <f t="shared" si="35"/>
        <v>0</v>
      </c>
      <c r="CL52" s="32">
        <f t="shared" si="36"/>
        <v>0</v>
      </c>
      <c r="CM52" s="14"/>
      <c r="CN52" s="14"/>
    </row>
    <row r="53" spans="1:92" ht="16.350000000000001" customHeight="1" x14ac:dyDescent="0.2">
      <c r="A53" s="2419"/>
      <c r="B53" s="2421"/>
      <c r="C53" s="175" t="s">
        <v>71</v>
      </c>
      <c r="D53" s="145">
        <f t="shared" si="42"/>
        <v>0</v>
      </c>
      <c r="E53" s="146">
        <f t="shared" si="44"/>
        <v>0</v>
      </c>
      <c r="F53" s="624">
        <f t="shared" si="44"/>
        <v>0</v>
      </c>
      <c r="G53" s="176"/>
      <c r="H53" s="155"/>
      <c r="I53" s="176"/>
      <c r="J53" s="177"/>
      <c r="K53" s="631"/>
      <c r="L53" s="155"/>
      <c r="M53" s="176"/>
      <c r="N53" s="155"/>
      <c r="O53" s="176"/>
      <c r="P53" s="155"/>
      <c r="Q53" s="176"/>
      <c r="R53" s="178"/>
      <c r="S53" s="176"/>
      <c r="T53" s="178"/>
      <c r="U53" s="176"/>
      <c r="V53" s="178"/>
      <c r="W53" s="176"/>
      <c r="X53" s="178"/>
      <c r="Y53" s="176"/>
      <c r="Z53" s="178"/>
      <c r="AA53" s="176"/>
      <c r="AB53" s="178"/>
      <c r="AC53" s="177"/>
      <c r="AD53" s="179"/>
      <c r="AE53" s="637"/>
      <c r="AF53" s="155"/>
      <c r="AG53" s="155"/>
      <c r="AH53" s="155"/>
      <c r="AI53" s="155"/>
      <c r="AJ53" s="67" t="str">
        <f t="shared" si="30"/>
        <v/>
      </c>
      <c r="AK53" s="30"/>
      <c r="AL53" s="30"/>
      <c r="AM53" s="30"/>
      <c r="AN53" s="30"/>
      <c r="AO53" s="30"/>
      <c r="AP53" s="30"/>
      <c r="AQ53" s="30"/>
      <c r="AR53" s="30"/>
      <c r="AS53" s="30"/>
      <c r="AT53" s="9"/>
      <c r="AU53" s="9"/>
      <c r="BU53" s="3"/>
      <c r="BV53" s="3"/>
      <c r="BW53" s="3"/>
      <c r="CA53" s="31" t="str">
        <f t="shared" si="37"/>
        <v/>
      </c>
      <c r="CB53" s="31" t="str">
        <f t="shared" si="31"/>
        <v/>
      </c>
      <c r="CC53" s="31" t="str">
        <f t="shared" si="38"/>
        <v/>
      </c>
      <c r="CD53" s="31" t="str">
        <f t="shared" si="32"/>
        <v/>
      </c>
      <c r="CE53" s="31" t="str">
        <f t="shared" si="33"/>
        <v/>
      </c>
      <c r="CH53" s="32">
        <f t="shared" si="39"/>
        <v>0</v>
      </c>
      <c r="CI53" s="32">
        <f t="shared" si="34"/>
        <v>0</v>
      </c>
      <c r="CJ53" s="32">
        <f t="shared" si="40"/>
        <v>0</v>
      </c>
      <c r="CK53" s="32">
        <f t="shared" si="35"/>
        <v>0</v>
      </c>
      <c r="CL53" s="32">
        <f t="shared" si="36"/>
        <v>0</v>
      </c>
      <c r="CM53" s="14"/>
      <c r="CN53" s="14"/>
    </row>
    <row r="54" spans="1:92" ht="16.350000000000001" customHeight="1" x14ac:dyDescent="0.2">
      <c r="A54" s="2851"/>
      <c r="B54" s="2736"/>
      <c r="C54" s="1622" t="s">
        <v>4</v>
      </c>
      <c r="D54" s="1623">
        <f t="shared" ref="D54:AG54" si="45">SUM(D48:D53)</f>
        <v>0</v>
      </c>
      <c r="E54" s="1624">
        <f>SUM(E48:E53)</f>
        <v>0</v>
      </c>
      <c r="F54" s="1599">
        <f t="shared" si="45"/>
        <v>0</v>
      </c>
      <c r="G54" s="1597">
        <f t="shared" si="45"/>
        <v>0</v>
      </c>
      <c r="H54" s="1599">
        <f t="shared" si="45"/>
        <v>0</v>
      </c>
      <c r="I54" s="1597">
        <f t="shared" si="45"/>
        <v>0</v>
      </c>
      <c r="J54" s="1625">
        <f t="shared" si="45"/>
        <v>0</v>
      </c>
      <c r="K54" s="1593">
        <f t="shared" si="45"/>
        <v>0</v>
      </c>
      <c r="L54" s="1599">
        <f t="shared" si="45"/>
        <v>0</v>
      </c>
      <c r="M54" s="1597">
        <f t="shared" si="45"/>
        <v>0</v>
      </c>
      <c r="N54" s="1599">
        <f t="shared" si="45"/>
        <v>0</v>
      </c>
      <c r="O54" s="1597">
        <f t="shared" si="45"/>
        <v>0</v>
      </c>
      <c r="P54" s="1599">
        <f t="shared" si="45"/>
        <v>0</v>
      </c>
      <c r="Q54" s="1597">
        <f t="shared" si="45"/>
        <v>0</v>
      </c>
      <c r="R54" s="1626">
        <f t="shared" si="45"/>
        <v>0</v>
      </c>
      <c r="S54" s="1597">
        <f t="shared" si="45"/>
        <v>0</v>
      </c>
      <c r="T54" s="1626">
        <f t="shared" si="45"/>
        <v>0</v>
      </c>
      <c r="U54" s="1597">
        <f t="shared" si="45"/>
        <v>0</v>
      </c>
      <c r="V54" s="1626">
        <f t="shared" si="45"/>
        <v>0</v>
      </c>
      <c r="W54" s="1597">
        <f>SUM(W48:W53)</f>
        <v>0</v>
      </c>
      <c r="X54" s="1626">
        <f t="shared" si="45"/>
        <v>0</v>
      </c>
      <c r="Y54" s="1597">
        <f>SUM(Y48:Y53)</f>
        <v>0</v>
      </c>
      <c r="Z54" s="1626">
        <f t="shared" si="45"/>
        <v>0</v>
      </c>
      <c r="AA54" s="1597">
        <f t="shared" si="45"/>
        <v>0</v>
      </c>
      <c r="AB54" s="1626">
        <f t="shared" si="45"/>
        <v>0</v>
      </c>
      <c r="AC54" s="1614">
        <f t="shared" si="45"/>
        <v>0</v>
      </c>
      <c r="AD54" s="1627">
        <f t="shared" si="45"/>
        <v>0</v>
      </c>
      <c r="AE54" s="1628">
        <f t="shared" si="45"/>
        <v>0</v>
      </c>
      <c r="AF54" s="1599">
        <f>SUM(AF48:AF53)</f>
        <v>0</v>
      </c>
      <c r="AG54" s="1599">
        <f t="shared" si="45"/>
        <v>0</v>
      </c>
      <c r="AH54" s="1599">
        <f t="shared" ref="AH54" si="46">SUM(AH48:AH53)</f>
        <v>0</v>
      </c>
      <c r="AI54" s="1599">
        <f>SUM(AI48:AI53)</f>
        <v>0</v>
      </c>
      <c r="AJ54" s="67"/>
      <c r="AK54" s="160"/>
      <c r="AL54" s="30"/>
      <c r="AM54" s="30"/>
      <c r="AN54" s="30"/>
      <c r="AO54" s="30"/>
      <c r="AP54" s="30"/>
      <c r="AQ54" s="30"/>
      <c r="AR54" s="30"/>
      <c r="AS54" s="30"/>
      <c r="AT54" s="9"/>
      <c r="AU54" s="9"/>
      <c r="BU54" s="3"/>
      <c r="BV54" s="3"/>
      <c r="BW54" s="3"/>
      <c r="CA54" s="31" t="str">
        <f t="shared" si="37"/>
        <v/>
      </c>
      <c r="CB54" s="31" t="str">
        <f t="shared" si="31"/>
        <v/>
      </c>
      <c r="CC54" s="31" t="str">
        <f t="shared" si="38"/>
        <v/>
      </c>
      <c r="CD54" s="31" t="str">
        <f t="shared" si="32"/>
        <v/>
      </c>
      <c r="CE54" s="31" t="str">
        <f t="shared" si="33"/>
        <v/>
      </c>
      <c r="CH54" s="32">
        <f t="shared" si="39"/>
        <v>0</v>
      </c>
      <c r="CI54" s="32">
        <f t="shared" si="34"/>
        <v>0</v>
      </c>
      <c r="CJ54" s="32">
        <f t="shared" si="40"/>
        <v>0</v>
      </c>
      <c r="CK54" s="32">
        <f t="shared" si="35"/>
        <v>0</v>
      </c>
      <c r="CL54" s="32">
        <f t="shared" si="36"/>
        <v>0</v>
      </c>
      <c r="CM54" s="14"/>
      <c r="CN54" s="14"/>
    </row>
    <row r="55" spans="1:92" ht="16.350000000000001" customHeight="1" x14ac:dyDescent="0.25">
      <c r="A55" s="2991" t="s">
        <v>72</v>
      </c>
      <c r="B55" s="2356"/>
      <c r="C55" s="634">
        <v>0</v>
      </c>
      <c r="D55" s="145">
        <f>SUM(E55:F55)</f>
        <v>0</v>
      </c>
      <c r="E55" s="146">
        <f>SUM(U55+W55+Y55+AA55+AC55)</f>
        <v>0</v>
      </c>
      <c r="F55" s="624">
        <f>SUM(V55+X55+Z55+AB55+AD55)</f>
        <v>0</v>
      </c>
      <c r="G55" s="189"/>
      <c r="H55" s="190"/>
      <c r="I55" s="1301"/>
      <c r="J55" s="190"/>
      <c r="K55" s="1301"/>
      <c r="L55" s="190"/>
      <c r="M55" s="1301"/>
      <c r="N55" s="190"/>
      <c r="O55" s="1301"/>
      <c r="P55" s="190"/>
      <c r="Q55" s="1301"/>
      <c r="R55" s="190"/>
      <c r="S55" s="192"/>
      <c r="T55" s="193"/>
      <c r="U55" s="194"/>
      <c r="V55" s="701"/>
      <c r="W55" s="194"/>
      <c r="X55" s="701"/>
      <c r="Y55" s="150"/>
      <c r="Z55" s="178"/>
      <c r="AA55" s="176"/>
      <c r="AB55" s="178"/>
      <c r="AC55" s="176"/>
      <c r="AD55" s="1629"/>
      <c r="AE55" s="155"/>
      <c r="AF55" s="155"/>
      <c r="AG55" s="1630"/>
      <c r="AH55" s="155"/>
      <c r="AI55" s="1630"/>
      <c r="AJ55" s="67" t="str">
        <f t="shared" si="30"/>
        <v/>
      </c>
      <c r="AK55" s="160"/>
      <c r="AL55" s="30"/>
      <c r="AM55" s="30"/>
      <c r="AN55" s="30"/>
      <c r="AO55" s="30"/>
      <c r="AP55" s="30"/>
      <c r="AQ55" s="30"/>
      <c r="AR55" s="30"/>
      <c r="AS55" s="30"/>
      <c r="AT55" s="9"/>
      <c r="AU55" s="9"/>
      <c r="BU55" s="3"/>
      <c r="BV55" s="3"/>
      <c r="BW55" s="3"/>
      <c r="CA55" s="31" t="str">
        <f t="shared" si="37"/>
        <v/>
      </c>
      <c r="CB55" s="31" t="str">
        <f t="shared" si="31"/>
        <v/>
      </c>
      <c r="CC55" s="31" t="str">
        <f t="shared" si="38"/>
        <v/>
      </c>
      <c r="CD55" s="31" t="str">
        <f t="shared" si="32"/>
        <v/>
      </c>
      <c r="CE55" s="31" t="str">
        <f t="shared" si="33"/>
        <v/>
      </c>
      <c r="CH55" s="32">
        <f t="shared" si="39"/>
        <v>0</v>
      </c>
      <c r="CI55" s="32">
        <f t="shared" si="34"/>
        <v>0</v>
      </c>
      <c r="CJ55" s="32">
        <f t="shared" si="40"/>
        <v>0</v>
      </c>
      <c r="CK55" s="32">
        <f t="shared" si="35"/>
        <v>0</v>
      </c>
      <c r="CL55" s="32">
        <f t="shared" si="36"/>
        <v>0</v>
      </c>
      <c r="CM55" s="14"/>
      <c r="CN55" s="14"/>
    </row>
    <row r="56" spans="1:92" ht="16.350000000000001" customHeight="1" x14ac:dyDescent="0.25">
      <c r="A56" s="2446"/>
      <c r="B56" s="2357"/>
      <c r="C56" s="634" t="s">
        <v>73</v>
      </c>
      <c r="D56" s="145">
        <f t="shared" ref="D56" si="47">SUM(E56:F56)</f>
        <v>0</v>
      </c>
      <c r="E56" s="146">
        <f t="shared" ref="E56:F57" si="48">SUM(U56+W56+Y56+AA56+AC56)</f>
        <v>0</v>
      </c>
      <c r="F56" s="624">
        <f t="shared" si="48"/>
        <v>0</v>
      </c>
      <c r="G56" s="638"/>
      <c r="H56" s="639"/>
      <c r="I56" s="638"/>
      <c r="J56" s="639"/>
      <c r="K56" s="638"/>
      <c r="L56" s="639"/>
      <c r="M56" s="638"/>
      <c r="N56" s="639"/>
      <c r="O56" s="638"/>
      <c r="P56" s="639"/>
      <c r="Q56" s="638"/>
      <c r="R56" s="639"/>
      <c r="S56" s="192"/>
      <c r="T56" s="193"/>
      <c r="U56" s="150"/>
      <c r="V56" s="178"/>
      <c r="W56" s="150"/>
      <c r="X56" s="178"/>
      <c r="Y56" s="150"/>
      <c r="Z56" s="178"/>
      <c r="AA56" s="176"/>
      <c r="AB56" s="178"/>
      <c r="AC56" s="176"/>
      <c r="AD56" s="179"/>
      <c r="AE56" s="155"/>
      <c r="AF56" s="155"/>
      <c r="AG56" s="200"/>
      <c r="AH56" s="155"/>
      <c r="AI56" s="200"/>
      <c r="AJ56" s="67" t="str">
        <f t="shared" si="30"/>
        <v/>
      </c>
      <c r="AK56" s="160"/>
      <c r="AL56" s="160"/>
      <c r="AM56" s="160"/>
      <c r="AN56" s="160"/>
      <c r="AO56" s="160"/>
      <c r="AP56" s="160"/>
      <c r="AQ56" s="160"/>
      <c r="AR56" s="160"/>
      <c r="AS56" s="160"/>
      <c r="AT56" s="9"/>
      <c r="AU56" s="9"/>
      <c r="BU56" s="3"/>
      <c r="BV56" s="3"/>
      <c r="BW56" s="3"/>
      <c r="CA56" s="31" t="str">
        <f t="shared" si="37"/>
        <v/>
      </c>
      <c r="CB56" s="31" t="str">
        <f t="shared" si="31"/>
        <v/>
      </c>
      <c r="CC56" s="31" t="str">
        <f t="shared" si="38"/>
        <v/>
      </c>
      <c r="CD56" s="31" t="str">
        <f t="shared" si="32"/>
        <v/>
      </c>
      <c r="CE56" s="31" t="str">
        <f t="shared" si="33"/>
        <v/>
      </c>
      <c r="CH56" s="32">
        <f t="shared" si="39"/>
        <v>0</v>
      </c>
      <c r="CI56" s="32">
        <f t="shared" si="34"/>
        <v>0</v>
      </c>
      <c r="CJ56" s="32">
        <f t="shared" si="40"/>
        <v>0</v>
      </c>
      <c r="CK56" s="32">
        <f t="shared" si="35"/>
        <v>0</v>
      </c>
      <c r="CL56" s="32">
        <f t="shared" si="36"/>
        <v>0</v>
      </c>
      <c r="CM56" s="14"/>
      <c r="CN56" s="14"/>
    </row>
    <row r="57" spans="1:92" ht="16.350000000000001" customHeight="1" x14ac:dyDescent="0.25">
      <c r="A57" s="2446"/>
      <c r="B57" s="2357"/>
      <c r="C57" s="175" t="s">
        <v>74</v>
      </c>
      <c r="D57" s="145">
        <f>SUM(E57:F57)</f>
        <v>0</v>
      </c>
      <c r="E57" s="146">
        <f t="shared" si="48"/>
        <v>0</v>
      </c>
      <c r="F57" s="624">
        <f>SUM(V57+X57+Z57+AB57+AD57)</f>
        <v>0</v>
      </c>
      <c r="G57" s="638"/>
      <c r="H57" s="639"/>
      <c r="I57" s="638"/>
      <c r="J57" s="639"/>
      <c r="K57" s="638"/>
      <c r="L57" s="639"/>
      <c r="M57" s="638"/>
      <c r="N57" s="639"/>
      <c r="O57" s="638"/>
      <c r="P57" s="639"/>
      <c r="Q57" s="638"/>
      <c r="R57" s="639"/>
      <c r="S57" s="192"/>
      <c r="T57" s="193"/>
      <c r="U57" s="150"/>
      <c r="V57" s="178"/>
      <c r="W57" s="150"/>
      <c r="X57" s="178"/>
      <c r="Y57" s="150"/>
      <c r="Z57" s="178"/>
      <c r="AA57" s="176"/>
      <c r="AB57" s="178"/>
      <c r="AC57" s="176"/>
      <c r="AD57" s="179"/>
      <c r="AE57" s="155"/>
      <c r="AF57" s="155"/>
      <c r="AG57" s="200"/>
      <c r="AH57" s="155"/>
      <c r="AI57" s="200"/>
      <c r="AJ57" s="67" t="str">
        <f t="shared" si="30"/>
        <v/>
      </c>
      <c r="AK57" s="160"/>
      <c r="AL57" s="160"/>
      <c r="AM57" s="160"/>
      <c r="AN57" s="160"/>
      <c r="AO57" s="160"/>
      <c r="AP57" s="160"/>
      <c r="AQ57" s="160"/>
      <c r="AR57" s="160"/>
      <c r="AS57" s="160"/>
      <c r="AT57" s="9"/>
      <c r="AU57" s="9"/>
      <c r="BU57" s="3"/>
      <c r="BV57" s="3"/>
      <c r="BW57" s="3"/>
      <c r="CA57" s="31" t="str">
        <f t="shared" si="37"/>
        <v/>
      </c>
      <c r="CB57" s="31" t="str">
        <f t="shared" si="31"/>
        <v/>
      </c>
      <c r="CC57" s="31" t="str">
        <f t="shared" si="38"/>
        <v/>
      </c>
      <c r="CD57" s="31" t="str">
        <f t="shared" si="32"/>
        <v/>
      </c>
      <c r="CE57" s="31" t="str">
        <f t="shared" si="33"/>
        <v/>
      </c>
      <c r="CH57" s="32">
        <f t="shared" si="39"/>
        <v>0</v>
      </c>
      <c r="CI57" s="32">
        <f t="shared" si="34"/>
        <v>0</v>
      </c>
      <c r="CJ57" s="32">
        <f t="shared" si="40"/>
        <v>0</v>
      </c>
      <c r="CK57" s="32">
        <f t="shared" si="35"/>
        <v>0</v>
      </c>
      <c r="CL57" s="32">
        <f t="shared" si="36"/>
        <v>0</v>
      </c>
      <c r="CM57" s="14"/>
      <c r="CN57" s="14"/>
    </row>
    <row r="58" spans="1:92" ht="16.350000000000001" customHeight="1" x14ac:dyDescent="0.2">
      <c r="A58" s="2853"/>
      <c r="B58" s="2705"/>
      <c r="C58" s="1615" t="s">
        <v>4</v>
      </c>
      <c r="D58" s="1623">
        <f>SUM(E58:F58)</f>
        <v>0</v>
      </c>
      <c r="E58" s="1624">
        <f>SUM(E55:E57)</f>
        <v>0</v>
      </c>
      <c r="F58" s="1599">
        <f>SUM(F55:F57)</f>
        <v>0</v>
      </c>
      <c r="G58" s="1631"/>
      <c r="H58" s="1632"/>
      <c r="I58" s="1631"/>
      <c r="J58" s="1632"/>
      <c r="K58" s="1631"/>
      <c r="L58" s="1632"/>
      <c r="M58" s="1631"/>
      <c r="N58" s="1632"/>
      <c r="O58" s="1631"/>
      <c r="P58" s="1632"/>
      <c r="Q58" s="1631"/>
      <c r="R58" s="1632"/>
      <c r="S58" s="1631"/>
      <c r="T58" s="1633"/>
      <c r="U58" s="1614">
        <f>SUM(U55:U57)</f>
        <v>0</v>
      </c>
      <c r="V58" s="1614">
        <f t="shared" ref="V58:X58" si="49">SUM(V55:V57)</f>
        <v>0</v>
      </c>
      <c r="W58" s="1614">
        <f t="shared" si="49"/>
        <v>0</v>
      </c>
      <c r="X58" s="1614">
        <f t="shared" si="49"/>
        <v>0</v>
      </c>
      <c r="Y58" s="1614">
        <f>SUM(Y55:Y57)</f>
        <v>0</v>
      </c>
      <c r="Z58" s="1599">
        <f t="shared" ref="Z58:AI58" si="50">SUM(Z55:Z57)</f>
        <v>0</v>
      </c>
      <c r="AA58" s="1597">
        <f t="shared" si="50"/>
        <v>0</v>
      </c>
      <c r="AB58" s="1599">
        <f t="shared" si="50"/>
        <v>0</v>
      </c>
      <c r="AC58" s="1597">
        <f t="shared" si="50"/>
        <v>0</v>
      </c>
      <c r="AD58" s="1627">
        <f t="shared" si="50"/>
        <v>0</v>
      </c>
      <c r="AE58" s="1599">
        <f t="shared" si="50"/>
        <v>0</v>
      </c>
      <c r="AF58" s="1599">
        <f t="shared" si="50"/>
        <v>0</v>
      </c>
      <c r="AG58" s="1615">
        <f t="shared" si="50"/>
        <v>0</v>
      </c>
      <c r="AH58" s="1599">
        <f t="shared" si="50"/>
        <v>0</v>
      </c>
      <c r="AI58" s="1615">
        <f t="shared" si="50"/>
        <v>0</v>
      </c>
      <c r="AJ58" s="67"/>
      <c r="AK58" s="160"/>
      <c r="AL58" s="160"/>
      <c r="AM58" s="160"/>
      <c r="AN58" s="160"/>
      <c r="AO58" s="160"/>
      <c r="AP58" s="160"/>
      <c r="AQ58" s="160"/>
      <c r="AR58" s="160"/>
      <c r="AS58" s="160"/>
      <c r="AT58" s="9"/>
      <c r="AU58" s="9"/>
      <c r="BU58" s="3"/>
      <c r="BV58" s="3"/>
      <c r="BW58" s="3"/>
      <c r="CH58" s="14"/>
      <c r="CI58" s="14"/>
      <c r="CJ58" s="14"/>
      <c r="CK58" s="14"/>
      <c r="CL58" s="14"/>
      <c r="CM58" s="14"/>
      <c r="CN58" s="14"/>
    </row>
    <row r="59" spans="1:92" ht="33.75" customHeight="1" x14ac:dyDescent="0.2">
      <c r="A59" s="107" t="s">
        <v>75</v>
      </c>
      <c r="B59" s="204"/>
      <c r="C59" s="204"/>
      <c r="D59" s="205"/>
      <c r="E59" s="109"/>
      <c r="AH59" s="9"/>
      <c r="AI59" s="9"/>
      <c r="AJ59" s="9"/>
      <c r="AK59" s="9"/>
      <c r="AL59" s="160"/>
      <c r="AM59" s="160"/>
      <c r="AN59" s="160"/>
      <c r="AO59" s="160"/>
      <c r="AP59" s="160"/>
      <c r="AQ59" s="160"/>
      <c r="AR59" s="160"/>
      <c r="AS59" s="160"/>
      <c r="AT59" s="9"/>
      <c r="AU59" s="9"/>
      <c r="BU59" s="3"/>
      <c r="BV59" s="3"/>
      <c r="BW59" s="3"/>
      <c r="CA59" s="31"/>
      <c r="CB59" s="31"/>
      <c r="CC59" s="31"/>
      <c r="CD59" s="31"/>
      <c r="CE59" s="31"/>
      <c r="CF59" s="31"/>
      <c r="CG59" s="31"/>
      <c r="CH59" s="32"/>
      <c r="CI59" s="14"/>
      <c r="CJ59" s="14"/>
      <c r="CK59" s="14"/>
      <c r="CL59" s="14"/>
      <c r="CM59" s="14"/>
      <c r="CN59" s="14"/>
    </row>
    <row r="60" spans="1:92" ht="60.75" customHeight="1" x14ac:dyDescent="0.2">
      <c r="A60" s="2996" t="s">
        <v>76</v>
      </c>
      <c r="B60" s="2980"/>
      <c r="C60" s="2981"/>
      <c r="D60" s="1634" t="s">
        <v>4</v>
      </c>
      <c r="E60" s="1634" t="s">
        <v>77</v>
      </c>
      <c r="F60" s="1615" t="s">
        <v>78</v>
      </c>
      <c r="G60" s="1615" t="s">
        <v>8</v>
      </c>
      <c r="H60" s="1615" t="s">
        <v>79</v>
      </c>
      <c r="I60" s="1634" t="s">
        <v>10</v>
      </c>
      <c r="J60" s="9"/>
      <c r="K60" s="9"/>
      <c r="L60" s="9"/>
      <c r="M60" s="9"/>
      <c r="N60" s="9"/>
      <c r="AD60" s="9"/>
      <c r="AE60" s="9"/>
      <c r="AF60" s="9"/>
      <c r="AG60" s="9"/>
      <c r="AH60" s="9"/>
      <c r="AI60" s="9"/>
      <c r="AJ60" s="9"/>
      <c r="AK60" s="9"/>
      <c r="AL60" s="160"/>
      <c r="AM60" s="160"/>
      <c r="AN60" s="160"/>
      <c r="AO60" s="160"/>
      <c r="AP60" s="160"/>
      <c r="AQ60" s="160"/>
      <c r="AR60" s="160"/>
      <c r="AS60" s="160"/>
      <c r="AT60" s="9"/>
      <c r="AU60" s="9"/>
      <c r="BU60" s="3"/>
      <c r="BV60" s="3"/>
      <c r="BW60" s="3"/>
      <c r="CA60" s="31"/>
      <c r="CB60" s="31"/>
      <c r="CC60" s="31"/>
      <c r="CD60" s="31"/>
      <c r="CE60" s="31"/>
      <c r="CF60" s="31"/>
      <c r="CG60" s="31"/>
      <c r="CH60" s="32"/>
      <c r="CI60" s="14"/>
      <c r="CJ60" s="14"/>
      <c r="CK60" s="14"/>
      <c r="CL60" s="14"/>
      <c r="CM60" s="14"/>
      <c r="CN60" s="14"/>
    </row>
    <row r="61" spans="1:92" x14ac:dyDescent="0.2">
      <c r="A61" s="3004" t="s">
        <v>80</v>
      </c>
      <c r="B61" s="3005"/>
      <c r="C61" s="3006"/>
      <c r="D61" s="1635"/>
      <c r="E61" s="1635"/>
      <c r="F61" s="1635"/>
      <c r="G61" s="1635"/>
      <c r="H61" s="1635"/>
      <c r="I61" s="1635"/>
      <c r="J61" s="67" t="str">
        <f>CA61&amp;CB61&amp;CC61&amp;CD61&amp;CE61</f>
        <v/>
      </c>
      <c r="K61" s="30"/>
      <c r="L61" s="30"/>
      <c r="M61" s="30"/>
      <c r="N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BU61" s="3"/>
      <c r="BV61" s="3"/>
      <c r="BW61" s="3"/>
      <c r="CA61" s="31" t="str">
        <f>IF(CH61=1,"* Las Interconsultas de Gestantes NO DEBEN ser mayor al Total de Interconsultas. ","")</f>
        <v/>
      </c>
      <c r="CB61" s="31" t="str">
        <f>IF(CI61=1,"* Las Interconsultas de Pacientes de 60 años NO DEBEN ser mayor al Total de Interconsultas. ","")</f>
        <v/>
      </c>
      <c r="CC61" s="31" t="str">
        <f>IF(CJ61=1,"* Las Interconsultas de Usuarios en situación de Discapacidad NO DEBEN ser mayor al Total de Interconsultas. ","")</f>
        <v/>
      </c>
      <c r="CD61" s="31" t="str">
        <f>IF(CK61=1,"* Las Interconsultas de Niños, Niñas, Adolescentes y Jóvenes Red SENAME NO DEBEN ser mayor al Total de Interconsultas. ","")</f>
        <v/>
      </c>
      <c r="CE61" s="31" t="str">
        <f>IF(CL61=1,"* Las Interconsultas de Migrantes NO DEBEN ser mayor al Total de Interconsultas. ","")</f>
        <v/>
      </c>
      <c r="CF61" s="31"/>
      <c r="CG61" s="31"/>
      <c r="CH61" s="32">
        <f>IF($D61&lt;E61,1,0)</f>
        <v>0</v>
      </c>
      <c r="CI61" s="32">
        <f t="shared" ref="CI61:CL71" si="51">IF($D61&lt;F61,1,0)</f>
        <v>0</v>
      </c>
      <c r="CJ61" s="32">
        <f t="shared" si="51"/>
        <v>0</v>
      </c>
      <c r="CK61" s="32">
        <f t="shared" si="51"/>
        <v>0</v>
      </c>
      <c r="CL61" s="32">
        <f t="shared" si="51"/>
        <v>0</v>
      </c>
      <c r="CM61" s="14"/>
      <c r="CN61" s="14"/>
    </row>
    <row r="62" spans="1:92" x14ac:dyDescent="0.2">
      <c r="A62" s="2317" t="s">
        <v>81</v>
      </c>
      <c r="B62" s="2486" t="s">
        <v>82</v>
      </c>
      <c r="C62" s="2487"/>
      <c r="D62" s="730"/>
      <c r="E62" s="730"/>
      <c r="F62" s="730"/>
      <c r="G62" s="730"/>
      <c r="H62" s="730"/>
      <c r="I62" s="730"/>
      <c r="J62" s="67" t="str">
        <f t="shared" ref="J62:J71" si="52">CA62&amp;CB62&amp;CC62&amp;CD62&amp;CE62</f>
        <v/>
      </c>
      <c r="K62" s="30"/>
      <c r="L62" s="30"/>
      <c r="M62" s="30"/>
      <c r="N62" s="9"/>
      <c r="AL62" s="9"/>
      <c r="AM62" s="9"/>
      <c r="AN62" s="9"/>
      <c r="AO62" s="9"/>
      <c r="AP62" s="9"/>
      <c r="AQ62" s="9"/>
      <c r="BQ62" s="3"/>
      <c r="BR62" s="3"/>
      <c r="BS62" s="3"/>
      <c r="BT62" s="4"/>
      <c r="BU62" s="4"/>
      <c r="BV62" s="4"/>
      <c r="CA62" s="31" t="str">
        <f t="shared" ref="CA62:CA68" si="53">IF(CH62=1,"* Las Interconsultas de Gestantes NO DEBEN ser mayor al Total de Interconsultas. ","")</f>
        <v/>
      </c>
      <c r="CB62" s="31" t="str">
        <f t="shared" ref="CB62:CB68" si="54">IF(CI62=1,"* Las Interconsultas de Pacientes de 60 años NO DEBEN ser mayor al Total de Interconsultas. ","")</f>
        <v/>
      </c>
      <c r="CC62" s="31" t="str">
        <f t="shared" ref="CC62:CC68" si="55">IF(CJ62=1,"* Las Interconsultas de Usuarios en situación de Discapacidad NO DEBEN ser mayor al Total de Interconsultas. ","")</f>
        <v/>
      </c>
      <c r="CD62" s="31" t="str">
        <f t="shared" ref="CD62:CD68" si="56">IF(CK62=1,"* Las Interconsultas de Niños, Niñas, Adolescentes y Jóvenes Red SENAME NO DEBEN ser mayor al Total de Interconsultas. ","")</f>
        <v/>
      </c>
      <c r="CE62" s="31" t="str">
        <f t="shared" ref="CE62:CE68" si="57">IF(CL62=1,"* Las Interconsultas de Migrantes NO DEBEN ser mayor al Total de Interconsultas. ","")</f>
        <v/>
      </c>
      <c r="CF62" s="31"/>
      <c r="CG62" s="31"/>
      <c r="CH62" s="32">
        <f t="shared" ref="CH62:CH71" si="58">IF(D62&lt;E62,1,0)</f>
        <v>0</v>
      </c>
      <c r="CI62" s="32">
        <f t="shared" si="51"/>
        <v>0</v>
      </c>
      <c r="CJ62" s="32">
        <f t="shared" si="51"/>
        <v>0</v>
      </c>
      <c r="CK62" s="32">
        <f t="shared" si="51"/>
        <v>0</v>
      </c>
      <c r="CL62" s="32">
        <f t="shared" si="51"/>
        <v>0</v>
      </c>
      <c r="CM62" s="14"/>
      <c r="CN62" s="14"/>
    </row>
    <row r="63" spans="1:92" ht="16.350000000000001" customHeight="1" x14ac:dyDescent="0.2">
      <c r="A63" s="2828"/>
      <c r="B63" s="2479" t="s">
        <v>83</v>
      </c>
      <c r="C63" s="2480"/>
      <c r="D63" s="1482"/>
      <c r="E63" s="1482"/>
      <c r="F63" s="1482"/>
      <c r="G63" s="1482"/>
      <c r="H63" s="1482"/>
      <c r="I63" s="1482"/>
      <c r="J63" s="67" t="str">
        <f t="shared" si="52"/>
        <v/>
      </c>
      <c r="K63" s="30"/>
      <c r="L63" s="30"/>
      <c r="M63" s="30"/>
      <c r="N63" s="30"/>
      <c r="O63" s="30"/>
      <c r="P63" s="30"/>
      <c r="Q63" s="30"/>
      <c r="R63" s="9"/>
      <c r="BR63" s="3"/>
      <c r="BS63" s="3"/>
      <c r="BT63" s="4"/>
      <c r="BU63" s="4"/>
      <c r="BV63" s="4"/>
      <c r="CA63" s="31" t="str">
        <f t="shared" si="53"/>
        <v/>
      </c>
      <c r="CB63" s="31" t="str">
        <f t="shared" si="54"/>
        <v/>
      </c>
      <c r="CC63" s="31" t="str">
        <f t="shared" si="55"/>
        <v/>
      </c>
      <c r="CD63" s="31" t="str">
        <f t="shared" si="56"/>
        <v/>
      </c>
      <c r="CE63" s="31" t="str">
        <f t="shared" si="57"/>
        <v/>
      </c>
      <c r="CF63" s="31"/>
      <c r="CG63" s="31"/>
      <c r="CH63" s="32">
        <f t="shared" si="58"/>
        <v>0</v>
      </c>
      <c r="CI63" s="32">
        <f t="shared" si="51"/>
        <v>0</v>
      </c>
      <c r="CJ63" s="32">
        <f t="shared" si="51"/>
        <v>0</v>
      </c>
      <c r="CK63" s="32">
        <f t="shared" si="51"/>
        <v>0</v>
      </c>
      <c r="CL63" s="32">
        <f t="shared" si="51"/>
        <v>0</v>
      </c>
      <c r="CM63" s="14"/>
      <c r="CN63" s="14"/>
    </row>
    <row r="64" spans="1:92" ht="16.350000000000001" customHeight="1" x14ac:dyDescent="0.2">
      <c r="A64" s="2485" t="s">
        <v>84</v>
      </c>
      <c r="B64" s="2486"/>
      <c r="C64" s="2487"/>
      <c r="D64" s="210"/>
      <c r="E64" s="210"/>
      <c r="F64" s="210"/>
      <c r="G64" s="210"/>
      <c r="H64" s="210"/>
      <c r="I64" s="210"/>
      <c r="J64" s="67" t="str">
        <f t="shared" si="52"/>
        <v/>
      </c>
      <c r="K64" s="30"/>
      <c r="L64" s="30"/>
      <c r="M64" s="30"/>
      <c r="N64" s="30"/>
      <c r="O64" s="30"/>
      <c r="P64" s="30"/>
      <c r="Q64" s="30"/>
      <c r="R64" s="9"/>
      <c r="BR64" s="3"/>
      <c r="BS64" s="3"/>
      <c r="BT64" s="4"/>
      <c r="BU64" s="4"/>
      <c r="BV64" s="4"/>
      <c r="CA64" s="31" t="str">
        <f t="shared" si="53"/>
        <v/>
      </c>
      <c r="CB64" s="31" t="str">
        <f t="shared" si="54"/>
        <v/>
      </c>
      <c r="CC64" s="31" t="str">
        <f t="shared" si="55"/>
        <v/>
      </c>
      <c r="CD64" s="31" t="str">
        <f t="shared" si="56"/>
        <v/>
      </c>
      <c r="CE64" s="31" t="str">
        <f t="shared" si="57"/>
        <v/>
      </c>
      <c r="CF64" s="31"/>
      <c r="CG64" s="31"/>
      <c r="CH64" s="32">
        <f t="shared" si="58"/>
        <v>0</v>
      </c>
      <c r="CI64" s="32">
        <f t="shared" si="51"/>
        <v>0</v>
      </c>
      <c r="CJ64" s="32">
        <f t="shared" si="51"/>
        <v>0</v>
      </c>
      <c r="CK64" s="32">
        <f t="shared" si="51"/>
        <v>0</v>
      </c>
      <c r="CL64" s="32">
        <f t="shared" si="51"/>
        <v>0</v>
      </c>
      <c r="CM64" s="14"/>
      <c r="CN64" s="14"/>
    </row>
    <row r="65" spans="1:92" ht="16.350000000000001" customHeight="1" x14ac:dyDescent="0.2">
      <c r="A65" s="2336" t="s">
        <v>85</v>
      </c>
      <c r="B65" s="2337"/>
      <c r="C65" s="2338"/>
      <c r="D65" s="210"/>
      <c r="E65" s="210"/>
      <c r="F65" s="210"/>
      <c r="G65" s="210"/>
      <c r="H65" s="210"/>
      <c r="I65" s="210"/>
      <c r="J65" s="67" t="str">
        <f t="shared" si="52"/>
        <v/>
      </c>
      <c r="K65" s="30"/>
      <c r="L65" s="30"/>
      <c r="M65" s="30"/>
      <c r="N65" s="30"/>
      <c r="O65" s="30"/>
      <c r="P65" s="30"/>
      <c r="Q65" s="30"/>
      <c r="R65" s="9"/>
      <c r="BV65" s="3"/>
      <c r="BW65" s="3"/>
      <c r="CA65" s="31" t="str">
        <f t="shared" si="53"/>
        <v/>
      </c>
      <c r="CB65" s="31" t="str">
        <f t="shared" si="54"/>
        <v/>
      </c>
      <c r="CC65" s="31" t="str">
        <f t="shared" si="55"/>
        <v/>
      </c>
      <c r="CD65" s="31" t="str">
        <f t="shared" si="56"/>
        <v/>
      </c>
      <c r="CE65" s="31" t="str">
        <f t="shared" si="57"/>
        <v/>
      </c>
      <c r="CF65" s="31"/>
      <c r="CG65" s="31"/>
      <c r="CH65" s="32">
        <f t="shared" si="58"/>
        <v>0</v>
      </c>
      <c r="CI65" s="32">
        <f t="shared" si="51"/>
        <v>0</v>
      </c>
      <c r="CJ65" s="32">
        <f t="shared" si="51"/>
        <v>0</v>
      </c>
      <c r="CK65" s="32">
        <f t="shared" si="51"/>
        <v>0</v>
      </c>
      <c r="CL65" s="32">
        <f t="shared" si="51"/>
        <v>0</v>
      </c>
      <c r="CM65" s="14"/>
      <c r="CN65" s="14"/>
    </row>
    <row r="66" spans="1:92" ht="16.350000000000001" customHeight="1" x14ac:dyDescent="0.2">
      <c r="A66" s="2336" t="s">
        <v>86</v>
      </c>
      <c r="B66" s="2337"/>
      <c r="C66" s="2338"/>
      <c r="D66" s="210"/>
      <c r="E66" s="210"/>
      <c r="F66" s="210"/>
      <c r="G66" s="210"/>
      <c r="H66" s="210"/>
      <c r="I66" s="210"/>
      <c r="J66" s="67" t="str">
        <f t="shared" si="52"/>
        <v/>
      </c>
      <c r="K66" s="30"/>
      <c r="L66" s="30"/>
      <c r="M66" s="30"/>
      <c r="N66" s="30"/>
      <c r="O66" s="30"/>
      <c r="P66" s="30"/>
      <c r="Q66" s="30"/>
      <c r="R66" s="9"/>
      <c r="BV66" s="3"/>
      <c r="BW66" s="3"/>
      <c r="CA66" s="31" t="str">
        <f t="shared" si="53"/>
        <v/>
      </c>
      <c r="CB66" s="31" t="str">
        <f t="shared" si="54"/>
        <v/>
      </c>
      <c r="CC66" s="31" t="str">
        <f t="shared" si="55"/>
        <v/>
      </c>
      <c r="CD66" s="31" t="str">
        <f t="shared" si="56"/>
        <v/>
      </c>
      <c r="CE66" s="31" t="str">
        <f t="shared" si="57"/>
        <v/>
      </c>
      <c r="CF66" s="31"/>
      <c r="CG66" s="31"/>
      <c r="CH66" s="32">
        <f t="shared" si="58"/>
        <v>0</v>
      </c>
      <c r="CI66" s="32">
        <f t="shared" si="51"/>
        <v>0</v>
      </c>
      <c r="CJ66" s="32">
        <f t="shared" si="51"/>
        <v>0</v>
      </c>
      <c r="CK66" s="32">
        <f t="shared" si="51"/>
        <v>0</v>
      </c>
      <c r="CL66" s="32">
        <f t="shared" si="51"/>
        <v>0</v>
      </c>
      <c r="CM66" s="14"/>
      <c r="CN66" s="14"/>
    </row>
    <row r="67" spans="1:92" ht="16.350000000000001" customHeight="1" x14ac:dyDescent="0.2">
      <c r="A67" s="2488" t="s">
        <v>87</v>
      </c>
      <c r="B67" s="2489"/>
      <c r="C67" s="2490"/>
      <c r="D67" s="210"/>
      <c r="E67" s="210"/>
      <c r="F67" s="210"/>
      <c r="G67" s="210"/>
      <c r="H67" s="210"/>
      <c r="I67" s="210"/>
      <c r="J67" s="67" t="str">
        <f t="shared" si="52"/>
        <v/>
      </c>
      <c r="K67" s="30"/>
      <c r="L67" s="30"/>
      <c r="M67" s="30"/>
      <c r="N67" s="30"/>
      <c r="O67" s="30"/>
      <c r="P67" s="30"/>
      <c r="Q67" s="30"/>
      <c r="R67" s="9"/>
      <c r="BV67" s="3"/>
      <c r="BW67" s="3"/>
      <c r="CA67" s="31" t="str">
        <f t="shared" si="53"/>
        <v/>
      </c>
      <c r="CB67" s="31" t="str">
        <f t="shared" si="54"/>
        <v/>
      </c>
      <c r="CC67" s="31" t="str">
        <f t="shared" si="55"/>
        <v/>
      </c>
      <c r="CD67" s="31" t="str">
        <f t="shared" si="56"/>
        <v/>
      </c>
      <c r="CE67" s="31" t="str">
        <f t="shared" si="57"/>
        <v/>
      </c>
      <c r="CF67" s="31"/>
      <c r="CG67" s="31"/>
      <c r="CH67" s="32">
        <f t="shared" si="58"/>
        <v>0</v>
      </c>
      <c r="CI67" s="32">
        <f t="shared" si="51"/>
        <v>0</v>
      </c>
      <c r="CJ67" s="32">
        <f t="shared" si="51"/>
        <v>0</v>
      </c>
      <c r="CK67" s="32">
        <f t="shared" si="51"/>
        <v>0</v>
      </c>
      <c r="CL67" s="32">
        <f t="shared" si="51"/>
        <v>0</v>
      </c>
      <c r="CM67" s="14"/>
      <c r="CN67" s="14"/>
    </row>
    <row r="68" spans="1:92" ht="16.350000000000001" customHeight="1" x14ac:dyDescent="0.2">
      <c r="A68" s="2336" t="s">
        <v>88</v>
      </c>
      <c r="B68" s="2337"/>
      <c r="C68" s="2338"/>
      <c r="D68" s="210"/>
      <c r="E68" s="210"/>
      <c r="F68" s="210"/>
      <c r="G68" s="210"/>
      <c r="H68" s="210"/>
      <c r="I68" s="210"/>
      <c r="J68" s="67" t="str">
        <f t="shared" si="52"/>
        <v/>
      </c>
      <c r="K68" s="30"/>
      <c r="L68" s="30"/>
      <c r="M68" s="30"/>
      <c r="N68" s="30"/>
      <c r="O68" s="30"/>
      <c r="P68" s="30"/>
      <c r="Q68" s="30"/>
      <c r="R68" s="9"/>
      <c r="BV68" s="3"/>
      <c r="BW68" s="3"/>
      <c r="CA68" s="31" t="str">
        <f t="shared" si="53"/>
        <v/>
      </c>
      <c r="CB68" s="31" t="str">
        <f t="shared" si="54"/>
        <v/>
      </c>
      <c r="CC68" s="31" t="str">
        <f t="shared" si="55"/>
        <v/>
      </c>
      <c r="CD68" s="31" t="str">
        <f t="shared" si="56"/>
        <v/>
      </c>
      <c r="CE68" s="31" t="str">
        <f t="shared" si="57"/>
        <v/>
      </c>
      <c r="CF68" s="31"/>
      <c r="CG68" s="31"/>
      <c r="CH68" s="32">
        <f t="shared" si="58"/>
        <v>0</v>
      </c>
      <c r="CI68" s="32">
        <f t="shared" si="51"/>
        <v>0</v>
      </c>
      <c r="CJ68" s="32">
        <f t="shared" si="51"/>
        <v>0</v>
      </c>
      <c r="CK68" s="32">
        <f t="shared" si="51"/>
        <v>0</v>
      </c>
      <c r="CL68" s="32">
        <f t="shared" si="51"/>
        <v>0</v>
      </c>
      <c r="CM68" s="14"/>
      <c r="CN68" s="14"/>
    </row>
    <row r="69" spans="1:92" ht="16.350000000000001" customHeight="1" x14ac:dyDescent="0.2">
      <c r="A69" s="2380" t="s">
        <v>89</v>
      </c>
      <c r="B69" s="2588"/>
      <c r="C69" s="2381"/>
      <c r="D69" s="210"/>
      <c r="E69" s="210"/>
      <c r="F69" s="210"/>
      <c r="G69" s="210"/>
      <c r="H69" s="210"/>
      <c r="I69" s="210"/>
      <c r="J69" s="67" t="str">
        <f t="shared" si="52"/>
        <v/>
      </c>
      <c r="K69" s="30"/>
      <c r="L69" s="30"/>
      <c r="M69" s="30"/>
      <c r="N69" s="30"/>
      <c r="O69" s="30"/>
      <c r="P69" s="30"/>
      <c r="Q69" s="30"/>
      <c r="R69" s="9"/>
      <c r="BV69" s="3"/>
      <c r="BW69" s="3"/>
      <c r="CA69" s="31" t="str">
        <f>IF(CH69=1,"* Las Interconsultas de Gestantes NO DEBEN ser mayor al Total de Interconsultas. ","")</f>
        <v/>
      </c>
      <c r="CB69" s="31" t="str">
        <f>IF(CI69=1,"* Las Interconsultas de Pacientes de 60 años NO DEBEN ser mayor al Total de Interconsultas. ","")</f>
        <v/>
      </c>
      <c r="CC69" s="31" t="str">
        <f>IF(CJ69=1,"* Las Interconsultas de Usuarios en situación de Discapacidad NO DEBEN ser mayor al Total de Interconsultas. ","")</f>
        <v/>
      </c>
      <c r="CD69" s="31" t="str">
        <f>IF(CK69=1,"* Las Interconsultas de Niños, Niñas, Adolescentes y Jóvenes Red SENAME NO DEBEN ser mayor al Total de Interconsultas. ","")</f>
        <v/>
      </c>
      <c r="CE69" s="31" t="str">
        <f>IF(CL69=1,"* Las Interconsultas de Migrantes NO DEBEN ser mayor al Total de Interconsultas. ","")</f>
        <v/>
      </c>
      <c r="CF69" s="31"/>
      <c r="CG69" s="31"/>
      <c r="CH69" s="32">
        <f t="shared" si="58"/>
        <v>0</v>
      </c>
      <c r="CI69" s="32">
        <f t="shared" si="51"/>
        <v>0</v>
      </c>
      <c r="CJ69" s="32">
        <f t="shared" si="51"/>
        <v>0</v>
      </c>
      <c r="CK69" s="32">
        <f t="shared" si="51"/>
        <v>0</v>
      </c>
      <c r="CL69" s="32">
        <f t="shared" si="51"/>
        <v>0</v>
      </c>
      <c r="CM69" s="14"/>
      <c r="CN69" s="14"/>
    </row>
    <row r="70" spans="1:92" ht="16.350000000000001" customHeight="1" x14ac:dyDescent="0.2">
      <c r="A70" s="2380" t="s">
        <v>90</v>
      </c>
      <c r="B70" s="2588"/>
      <c r="C70" s="2381"/>
      <c r="D70" s="210"/>
      <c r="E70" s="210"/>
      <c r="F70" s="210"/>
      <c r="G70" s="210"/>
      <c r="H70" s="210"/>
      <c r="I70" s="210"/>
      <c r="J70" s="67" t="str">
        <f t="shared" si="52"/>
        <v/>
      </c>
      <c r="K70" s="30"/>
      <c r="L70" s="30"/>
      <c r="M70" s="30"/>
      <c r="N70" s="30"/>
      <c r="O70" s="30"/>
      <c r="P70" s="30"/>
      <c r="Q70" s="30"/>
      <c r="R70" s="9"/>
      <c r="BV70" s="3"/>
      <c r="BW70" s="3"/>
      <c r="CA70" s="31" t="str">
        <f t="shared" ref="CA70:CA71" si="59">IF(CH70=1,"* Las Interconsultas de Gestantes NO DEBEN ser mayor al Total de Interconsultas. ","")</f>
        <v/>
      </c>
      <c r="CB70" s="31" t="str">
        <f t="shared" ref="CB70:CB71" si="60">IF(CI70=1,"* Las Interconsultas de Pacientes de 60 años NO DEBEN ser mayor al Total de Interconsultas. ","")</f>
        <v/>
      </c>
      <c r="CC70" s="31" t="str">
        <f t="shared" ref="CC70:CC71" si="61">IF(CJ70=1,"* Las Interconsultas de Usuarios en situación de Discapacidad NO DEBEN ser mayor al Total de Interconsultas. ","")</f>
        <v/>
      </c>
      <c r="CD70" s="31" t="str">
        <f t="shared" ref="CD70:CD71" si="62">IF(CK70=1,"* Las Interconsultas de Niños, Niñas, Adolescentes y Jóvenes Red SENAME NO DEBEN ser mayor al Total de Interconsultas. ","")</f>
        <v/>
      </c>
      <c r="CE70" s="31" t="str">
        <f t="shared" ref="CE70:CE71" si="63">IF(CL70=1,"* Las Interconsultas de Migrantes NO DEBEN ser mayor al Total de Interconsultas. ","")</f>
        <v/>
      </c>
      <c r="CH70" s="32">
        <f t="shared" si="58"/>
        <v>0</v>
      </c>
      <c r="CI70" s="32">
        <f t="shared" si="51"/>
        <v>0</v>
      </c>
      <c r="CJ70" s="32">
        <f t="shared" si="51"/>
        <v>0</v>
      </c>
      <c r="CK70" s="32">
        <f t="shared" si="51"/>
        <v>0</v>
      </c>
      <c r="CL70" s="32">
        <f t="shared" si="51"/>
        <v>0</v>
      </c>
      <c r="CM70" s="14"/>
      <c r="CN70" s="14"/>
    </row>
    <row r="71" spans="1:92" ht="16.350000000000001" customHeight="1" x14ac:dyDescent="0.2">
      <c r="A71" s="2478" t="s">
        <v>91</v>
      </c>
      <c r="B71" s="2479"/>
      <c r="C71" s="2480"/>
      <c r="D71" s="1482"/>
      <c r="E71" s="1482"/>
      <c r="F71" s="1482"/>
      <c r="G71" s="1482"/>
      <c r="H71" s="1482"/>
      <c r="I71" s="1482"/>
      <c r="J71" s="67" t="str">
        <f t="shared" si="52"/>
        <v/>
      </c>
      <c r="K71" s="30"/>
      <c r="L71" s="30"/>
      <c r="M71" s="30"/>
      <c r="N71" s="30"/>
      <c r="O71" s="30"/>
      <c r="P71" s="30"/>
      <c r="Q71" s="30"/>
      <c r="R71" s="9"/>
      <c r="BV71" s="3"/>
      <c r="BW71" s="3"/>
      <c r="CA71" s="31" t="str">
        <f t="shared" si="59"/>
        <v/>
      </c>
      <c r="CB71" s="31" t="str">
        <f t="shared" si="60"/>
        <v/>
      </c>
      <c r="CC71" s="31" t="str">
        <f t="shared" si="61"/>
        <v/>
      </c>
      <c r="CD71" s="31" t="str">
        <f t="shared" si="62"/>
        <v/>
      </c>
      <c r="CE71" s="31" t="str">
        <f t="shared" si="63"/>
        <v/>
      </c>
      <c r="CH71" s="32">
        <f t="shared" si="58"/>
        <v>0</v>
      </c>
      <c r="CI71" s="32">
        <f t="shared" si="51"/>
        <v>0</v>
      </c>
      <c r="CJ71" s="32">
        <f t="shared" si="51"/>
        <v>0</v>
      </c>
      <c r="CK71" s="32">
        <f t="shared" si="51"/>
        <v>0</v>
      </c>
      <c r="CL71" s="32">
        <f t="shared" si="51"/>
        <v>0</v>
      </c>
      <c r="CM71" s="14"/>
      <c r="CN71" s="14"/>
    </row>
    <row r="72" spans="1:92" ht="25.5" customHeight="1" x14ac:dyDescent="0.2">
      <c r="A72" s="211" t="s">
        <v>92</v>
      </c>
      <c r="B72" s="50"/>
      <c r="C72" s="212"/>
      <c r="D72" s="50"/>
      <c r="E72" s="50"/>
      <c r="F72" s="213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BV72" s="3"/>
      <c r="BW72" s="3"/>
      <c r="CH72" s="14"/>
      <c r="CI72" s="14"/>
      <c r="CJ72" s="14"/>
      <c r="CK72" s="14"/>
      <c r="CL72" s="14"/>
      <c r="CM72" s="14"/>
      <c r="CN72" s="14"/>
    </row>
    <row r="73" spans="1:92" ht="16.350000000000001" customHeight="1" x14ac:dyDescent="0.2">
      <c r="A73" s="2992" t="s">
        <v>93</v>
      </c>
      <c r="B73" s="2340"/>
      <c r="C73" s="2341"/>
      <c r="D73" s="2996" t="s">
        <v>94</v>
      </c>
      <c r="E73" s="2980"/>
      <c r="F73" s="2981"/>
      <c r="BV73" s="3"/>
      <c r="BW73" s="3"/>
      <c r="CH73" s="14"/>
      <c r="CI73" s="14"/>
      <c r="CJ73" s="14"/>
      <c r="CK73" s="14"/>
      <c r="CL73" s="14"/>
      <c r="CM73" s="14"/>
      <c r="CN73" s="14"/>
    </row>
    <row r="74" spans="1:92" ht="32.1" customHeight="1" x14ac:dyDescent="0.2">
      <c r="A74" s="2855"/>
      <c r="B74" s="2697"/>
      <c r="C74" s="2698"/>
      <c r="D74" s="1634" t="s">
        <v>4</v>
      </c>
      <c r="E74" s="1590" t="s">
        <v>24</v>
      </c>
      <c r="F74" s="1636" t="s">
        <v>25</v>
      </c>
      <c r="BV74" s="3"/>
      <c r="BW74" s="3"/>
      <c r="CH74" s="14"/>
      <c r="CI74" s="14"/>
      <c r="CJ74" s="14"/>
      <c r="CK74" s="14"/>
      <c r="CL74" s="14"/>
      <c r="CM74" s="14"/>
      <c r="CN74" s="14"/>
    </row>
    <row r="75" spans="1:92" ht="16.350000000000001" customHeight="1" x14ac:dyDescent="0.2">
      <c r="A75" s="3003" t="s">
        <v>95</v>
      </c>
      <c r="B75" s="2934" t="s">
        <v>96</v>
      </c>
      <c r="C75" s="2935"/>
      <c r="D75" s="640">
        <f>SUM(E75+F75)</f>
        <v>0</v>
      </c>
      <c r="E75" s="23"/>
      <c r="F75" s="26"/>
      <c r="BV75" s="3"/>
      <c r="BW75" s="3"/>
      <c r="CH75" s="14"/>
      <c r="CI75" s="14"/>
      <c r="CJ75" s="14"/>
      <c r="CK75" s="14"/>
      <c r="CL75" s="14"/>
      <c r="CM75" s="14"/>
      <c r="CN75" s="14"/>
    </row>
    <row r="76" spans="1:92" ht="16.350000000000001" customHeight="1" x14ac:dyDescent="0.2">
      <c r="A76" s="2874"/>
      <c r="B76" s="2328" t="s">
        <v>97</v>
      </c>
      <c r="C76" s="2330"/>
      <c r="D76" s="216">
        <f>SUM(E76+F76)</f>
        <v>0</v>
      </c>
      <c r="E76" s="577"/>
      <c r="F76" s="606"/>
      <c r="BV76" s="3"/>
      <c r="BW76" s="3"/>
      <c r="CH76" s="14"/>
      <c r="CI76" s="14"/>
      <c r="CJ76" s="14"/>
      <c r="CK76" s="14"/>
      <c r="CL76" s="14"/>
      <c r="CM76" s="14"/>
      <c r="CN76" s="14"/>
    </row>
    <row r="77" spans="1:92" ht="24.75" customHeight="1" x14ac:dyDescent="0.2">
      <c r="A77" s="217" t="s">
        <v>98</v>
      </c>
      <c r="B77" s="218"/>
      <c r="C77" s="218"/>
      <c r="D77" s="108"/>
      <c r="E77" s="109"/>
      <c r="F77" s="10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BV77" s="3"/>
      <c r="BW77" s="3"/>
      <c r="CH77" s="14"/>
      <c r="CI77" s="14"/>
      <c r="CJ77" s="14"/>
      <c r="CK77" s="14"/>
      <c r="CL77" s="14"/>
      <c r="CM77" s="14"/>
      <c r="CN77" s="14"/>
    </row>
    <row r="78" spans="1:92" ht="39.75" customHeight="1" x14ac:dyDescent="0.2">
      <c r="A78" s="2992" t="s">
        <v>99</v>
      </c>
      <c r="B78" s="2340"/>
      <c r="C78" s="2341"/>
      <c r="D78" s="2996" t="s">
        <v>4</v>
      </c>
      <c r="E78" s="2980"/>
      <c r="F78" s="2981"/>
      <c r="G78" s="2977" t="s">
        <v>56</v>
      </c>
      <c r="H78" s="2979"/>
      <c r="I78" s="2979"/>
      <c r="J78" s="2979"/>
      <c r="K78" s="2979"/>
      <c r="L78" s="2979"/>
      <c r="M78" s="2979"/>
      <c r="N78" s="2982"/>
      <c r="O78" s="2341" t="s">
        <v>6</v>
      </c>
      <c r="P78" s="2974" t="s">
        <v>33</v>
      </c>
      <c r="Q78" s="2974" t="s">
        <v>7</v>
      </c>
      <c r="R78" s="2974" t="s">
        <v>100</v>
      </c>
      <c r="S78" s="3002" t="s">
        <v>101</v>
      </c>
      <c r="T78" s="2973" t="s">
        <v>79</v>
      </c>
      <c r="U78" s="2973" t="s">
        <v>10</v>
      </c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BV78" s="3"/>
      <c r="BW78" s="3"/>
      <c r="CH78" s="14"/>
      <c r="CI78" s="14"/>
      <c r="CJ78" s="14"/>
      <c r="CK78" s="14"/>
      <c r="CL78" s="14"/>
      <c r="CM78" s="14"/>
      <c r="CN78" s="14"/>
    </row>
    <row r="79" spans="1:92" ht="54" customHeight="1" x14ac:dyDescent="0.2">
      <c r="A79" s="2855"/>
      <c r="B79" s="2697"/>
      <c r="C79" s="2698"/>
      <c r="D79" s="1076" t="s">
        <v>23</v>
      </c>
      <c r="E79" s="1597" t="s">
        <v>24</v>
      </c>
      <c r="F79" s="1599" t="s">
        <v>25</v>
      </c>
      <c r="G79" s="1590" t="s">
        <v>102</v>
      </c>
      <c r="H79" s="1591" t="s">
        <v>103</v>
      </c>
      <c r="I79" s="1591" t="s">
        <v>104</v>
      </c>
      <c r="J79" s="1591" t="s">
        <v>18</v>
      </c>
      <c r="K79" s="1591" t="s">
        <v>19</v>
      </c>
      <c r="L79" s="1591" t="s">
        <v>20</v>
      </c>
      <c r="M79" s="1637" t="s">
        <v>21</v>
      </c>
      <c r="N79" s="1638" t="s">
        <v>22</v>
      </c>
      <c r="O79" s="2698"/>
      <c r="P79" s="2828"/>
      <c r="Q79" s="2828"/>
      <c r="R79" s="2828"/>
      <c r="S79" s="2872"/>
      <c r="T79" s="2826"/>
      <c r="U79" s="2826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BV79" s="3"/>
      <c r="BW79" s="3"/>
      <c r="CH79" s="14"/>
      <c r="CI79" s="14"/>
      <c r="CJ79" s="14"/>
      <c r="CK79" s="14"/>
      <c r="CL79" s="14"/>
      <c r="CM79" s="14"/>
      <c r="CN79" s="14"/>
    </row>
    <row r="80" spans="1:92" ht="16.350000000000001" customHeight="1" x14ac:dyDescent="0.2">
      <c r="A80" s="2611" t="s">
        <v>105</v>
      </c>
      <c r="B80" s="2611"/>
      <c r="C80" s="2611"/>
      <c r="D80" s="731">
        <f>SUM(G80:N80)</f>
        <v>29</v>
      </c>
      <c r="E80" s="23">
        <v>11</v>
      </c>
      <c r="F80" s="221">
        <v>18</v>
      </c>
      <c r="G80" s="25">
        <v>0</v>
      </c>
      <c r="H80" s="222">
        <v>0</v>
      </c>
      <c r="I80" s="222">
        <v>0</v>
      </c>
      <c r="J80" s="222">
        <v>0</v>
      </c>
      <c r="K80" s="222">
        <v>2</v>
      </c>
      <c r="L80" s="222">
        <v>1</v>
      </c>
      <c r="M80" s="1311">
        <v>24</v>
      </c>
      <c r="N80" s="1267">
        <v>2</v>
      </c>
      <c r="O80" s="1441">
        <v>8</v>
      </c>
      <c r="P80" s="724">
        <v>29</v>
      </c>
      <c r="Q80" s="724">
        <v>0</v>
      </c>
      <c r="R80" s="724">
        <v>0</v>
      </c>
      <c r="S80" s="1441">
        <v>0</v>
      </c>
      <c r="T80" s="1441">
        <v>0</v>
      </c>
      <c r="U80" s="1441">
        <v>0</v>
      </c>
      <c r="V80" s="67" t="str">
        <f>CA80&amp;CB80&amp;CC80&amp;CD80&amp;CE80&amp;CF80&amp;CG80</f>
        <v/>
      </c>
      <c r="W80" s="30"/>
      <c r="X80" s="30"/>
      <c r="Y80" s="30"/>
      <c r="Z80" s="30"/>
      <c r="AA80" s="30"/>
      <c r="AB80" s="30"/>
      <c r="AC80" s="30"/>
      <c r="AD80" s="30"/>
      <c r="AE80" s="30"/>
      <c r="AF80" s="9"/>
      <c r="AG80" s="9"/>
      <c r="BU80" s="3"/>
      <c r="BV80" s="3"/>
      <c r="BW80" s="4"/>
      <c r="CA80" s="31" t="str">
        <f>IF(AND($D80&lt;&gt;0,O80=""),"* No olvide digitar la columna Embarazadas (Digite CEROS si no tiene).",IF($D80&lt;O80,"* El número de Embarazadas NO DEBE ser mayor que el total. ",""))</f>
        <v/>
      </c>
      <c r="CB80" s="31" t="str">
        <f>IF(AND($D80&lt;&gt;0,P80=""),"* No olvide digitar la columna Beneficiarios (Digite CEROS si no tiene).",IF($D80&lt;P80,"* El número de Beneficiarios NO DEBE ser mayor que el total. ",""))</f>
        <v/>
      </c>
      <c r="CC80" s="31" t="str">
        <f>IF(AND($D80&lt;&gt;0,Q80=""),"* No olvide digitar la columna 60 Años (Digite CEROS si no tiene).",IF($D80&lt;Q80,"* El número de 60 Años NO DEBE ser mayor que el total. ",""))</f>
        <v/>
      </c>
      <c r="CD80" s="31" t="str">
        <f>IF(AND($D80&lt;&gt;0,S80=""),"* No olvide digitar la columna Usuarios en situación de Discapacidad (Digite CEROS si no tiene).",IF($D80&lt;S80,"* El número de Usuarios en situación de Discapacidad NO DEBE ser mayor que el total. ",""))</f>
        <v/>
      </c>
      <c r="CE80" s="31" t="str">
        <f>IF(AND($D80&lt;&gt;0,T80=""),"* No olvide digitar la columna Niños, Niñas, Adolescentes y Jóvenes Población SENAME (Digite CEROS si no tiene).",IF($D80&lt;T80,"* El número de Niños, Niñas, Adolescentes y Jóvenes Población SENAME NO DEBE ser mayor que el total. ",""))</f>
        <v/>
      </c>
      <c r="CF80" s="31" t="str">
        <f>IF(AND($D80&lt;&gt;0,U80=""),"* No olvide digitar la columna Migrantes (Digite CEROS si no tiene).",IF($D80&lt;U80,"* El número de Migrantes NO DEBE ser mayor que el total. ",""))</f>
        <v/>
      </c>
      <c r="CG80" s="31" t="str">
        <f>IF(CN80=1,"* La suma de los sexos NO DEBE ser diferente al Total. ","")</f>
        <v/>
      </c>
      <c r="CH80" s="32">
        <f>IF(AND($D80&lt;&gt;0,O80=""),1,IF($D80&lt;O80,1,0))</f>
        <v>0</v>
      </c>
      <c r="CI80" s="32">
        <f>IF(AND($D80&lt;&gt;0,P80=""),1,IF($D80&lt;P80,1,0))</f>
        <v>0</v>
      </c>
      <c r="CJ80" s="32">
        <f>IF(AND($D80&lt;&gt;0,Q80=""),1,IF($D80&lt;Q80,1,0))</f>
        <v>0</v>
      </c>
      <c r="CK80" s="32">
        <f>IF(AND($D80&lt;&gt;0,S80=""),1,IF($D80&lt;S80,1,0))</f>
        <v>0</v>
      </c>
      <c r="CL80" s="32">
        <f t="shared" ref="CL80:CM95" si="64">IF(AND($D80&lt;&gt;0,T80=""),1,IF($D80&lt;T80,1,0))</f>
        <v>0</v>
      </c>
      <c r="CM80" s="32">
        <f t="shared" si="64"/>
        <v>0</v>
      </c>
      <c r="CN80" s="32">
        <f>IF((E80+F80)&lt;&gt;D80,1,0)</f>
        <v>0</v>
      </c>
    </row>
    <row r="81" spans="1:92" x14ac:dyDescent="0.2">
      <c r="A81" s="2607" t="s">
        <v>106</v>
      </c>
      <c r="B81" s="2607"/>
      <c r="C81" s="2607"/>
      <c r="D81" s="641">
        <f t="shared" ref="D81:D84" si="65">SUM(G81:N81)</f>
        <v>0</v>
      </c>
      <c r="E81" s="571"/>
      <c r="F81" s="642"/>
      <c r="G81" s="571"/>
      <c r="H81" s="643"/>
      <c r="I81" s="643"/>
      <c r="J81" s="643"/>
      <c r="K81" s="643"/>
      <c r="L81" s="643"/>
      <c r="M81" s="642"/>
      <c r="N81" s="611"/>
      <c r="O81" s="573"/>
      <c r="P81" s="570"/>
      <c r="Q81" s="570"/>
      <c r="R81" s="570"/>
      <c r="S81" s="573"/>
      <c r="T81" s="573"/>
      <c r="U81" s="573"/>
      <c r="V81" s="67" t="str">
        <f t="shared" ref="V81:V132" si="66">CA81&amp;CB81&amp;CC81&amp;CD81&amp;CE81&amp;CF81&amp;CG81</f>
        <v/>
      </c>
      <c r="W81" s="30"/>
      <c r="X81" s="30"/>
      <c r="Y81" s="30"/>
      <c r="Z81" s="30"/>
      <c r="AA81" s="30"/>
      <c r="AB81" s="30"/>
      <c r="AC81" s="30"/>
      <c r="AD81" s="30"/>
      <c r="AE81" s="30"/>
      <c r="AF81" s="9"/>
      <c r="AG81" s="9"/>
      <c r="BU81" s="3"/>
      <c r="BV81" s="3"/>
      <c r="BW81" s="4"/>
      <c r="CA81" s="31" t="str">
        <f t="shared" ref="CA81:CA131" si="67">IF(AND($D81&lt;&gt;0,O81=""),"* No olvide digitar la columna Embarazadas (Digite CEROS si no tiene).",IF($D81&lt;O81,"* El número de Embarazadas NO DEBE ser mayor que el total. ",""))</f>
        <v/>
      </c>
      <c r="CB81" s="31" t="str">
        <f t="shared" ref="CB81:CB131" si="68">IF(AND($D81&lt;&gt;0,P81=""),"* No olvide digitar la columna Beneficiarios (Digite CEROS si no tiene).",IF($D81&lt;P81,"* El número de Beneficiarios NO DEBE ser mayor que el total. ",""))</f>
        <v/>
      </c>
      <c r="CC81" s="31" t="str">
        <f t="shared" ref="CC81:CC131" si="69">IF(AND($D81&lt;&gt;0,Q81=""),"* No olvide digitar la columna 60 Años (Digite CEROS si no tiene).",IF($D81&lt;Q81,"* El número de 60 Años NO DEBE ser mayor que el total. ",""))</f>
        <v/>
      </c>
      <c r="CD81" s="31" t="str">
        <f t="shared" ref="CD81:CD131" si="70">IF(AND($D81&lt;&gt;0,S81=""),"* No olvide digitar la columna Usuarios en situación de Discapacidad (Digite CEROS si no tiene).",IF($D81&lt;S81,"* El número de Usuarios en situación de Discapacidad NO DEBE ser mayor que el total. ",""))</f>
        <v/>
      </c>
      <c r="CE81" s="31" t="str">
        <f t="shared" ref="CE81:CE131" si="71">IF(AND($D81&lt;&gt;0,T81=""),"* No olvide digitar la columna Niños, Niñas, Adolescentes y Jóvenes Población SENAME (Digite CEROS si no tiene).",IF($D81&lt;T81,"* El número de Niños, Niñas, Adolescentes y Jóvenes Población SENAME NO DEBE ser mayor que el total. ",""))</f>
        <v/>
      </c>
      <c r="CF81" s="31" t="str">
        <f t="shared" ref="CF81:CF131" si="72">IF(AND($D81&lt;&gt;0,U81=""),"* No olvide digitar la columna Migrantes (Digite CEROS si no tiene).",IF($D81&lt;U81,"* El número de Migrantes NO DEBE ser mayor que el total. ",""))</f>
        <v/>
      </c>
      <c r="CG81" s="31" t="str">
        <f t="shared" ref="CG81:CG143" si="73">IF(CN81=1,"* La suma de los sexos NO DEBE ser diferente al Total. ","")</f>
        <v/>
      </c>
      <c r="CH81" s="32">
        <f t="shared" ref="CH81:CJ99" si="74">IF(AND($D81&lt;&gt;0,O81=""),1,IF($D81&lt;O81,1,0))</f>
        <v>0</v>
      </c>
      <c r="CI81" s="32">
        <f t="shared" si="74"/>
        <v>0</v>
      </c>
      <c r="CJ81" s="32">
        <f t="shared" si="74"/>
        <v>0</v>
      </c>
      <c r="CK81" s="32">
        <f t="shared" ref="CK81:CM131" si="75">IF(AND($D81&lt;&gt;0,S81=""),1,IF($D81&lt;S81,1,0))</f>
        <v>0</v>
      </c>
      <c r="CL81" s="32">
        <f t="shared" si="64"/>
        <v>0</v>
      </c>
      <c r="CM81" s="32">
        <f t="shared" si="64"/>
        <v>0</v>
      </c>
      <c r="CN81" s="32">
        <f t="shared" ref="CN81:CN143" si="76">IF((E81+F81)&lt;&gt;D81,1,0)</f>
        <v>0</v>
      </c>
    </row>
    <row r="82" spans="1:92" ht="16.350000000000001" customHeight="1" x14ac:dyDescent="0.2">
      <c r="A82" s="2603" t="s">
        <v>107</v>
      </c>
      <c r="B82" s="2604"/>
      <c r="C82" s="2605"/>
      <c r="D82" s="641">
        <f t="shared" si="65"/>
        <v>0</v>
      </c>
      <c r="E82" s="571"/>
      <c r="F82" s="642"/>
      <c r="G82" s="571"/>
      <c r="H82" s="227"/>
      <c r="I82" s="227"/>
      <c r="J82" s="227"/>
      <c r="K82" s="227"/>
      <c r="L82" s="227"/>
      <c r="M82" s="221"/>
      <c r="N82" s="74"/>
      <c r="O82" s="24"/>
      <c r="P82" s="29"/>
      <c r="Q82" s="29"/>
      <c r="R82" s="29"/>
      <c r="S82" s="24"/>
      <c r="T82" s="24"/>
      <c r="U82" s="24"/>
      <c r="V82" s="67" t="str">
        <f t="shared" si="66"/>
        <v/>
      </c>
      <c r="W82" s="30"/>
      <c r="X82" s="30"/>
      <c r="Y82" s="30"/>
      <c r="Z82" s="30"/>
      <c r="AA82" s="30"/>
      <c r="AB82" s="30"/>
      <c r="AC82" s="30"/>
      <c r="AD82" s="30"/>
      <c r="AE82" s="30"/>
      <c r="AF82" s="9"/>
      <c r="AG82" s="9"/>
      <c r="BV82" s="3"/>
      <c r="BW82" s="3"/>
      <c r="CA82" s="31" t="str">
        <f t="shared" si="67"/>
        <v/>
      </c>
      <c r="CB82" s="31" t="str">
        <f t="shared" si="68"/>
        <v/>
      </c>
      <c r="CC82" s="31" t="str">
        <f t="shared" si="69"/>
        <v/>
      </c>
      <c r="CD82" s="31" t="str">
        <f t="shared" si="70"/>
        <v/>
      </c>
      <c r="CE82" s="31" t="str">
        <f t="shared" si="71"/>
        <v/>
      </c>
      <c r="CF82" s="31" t="str">
        <f t="shared" si="72"/>
        <v/>
      </c>
      <c r="CG82" s="31" t="str">
        <f t="shared" si="73"/>
        <v/>
      </c>
      <c r="CH82" s="32">
        <f t="shared" si="74"/>
        <v>0</v>
      </c>
      <c r="CI82" s="32">
        <f t="shared" si="74"/>
        <v>0</v>
      </c>
      <c r="CJ82" s="32">
        <f t="shared" si="74"/>
        <v>0</v>
      </c>
      <c r="CK82" s="32">
        <f t="shared" si="75"/>
        <v>0</v>
      </c>
      <c r="CL82" s="32">
        <f t="shared" si="64"/>
        <v>0</v>
      </c>
      <c r="CM82" s="32">
        <f t="shared" si="64"/>
        <v>0</v>
      </c>
      <c r="CN82" s="32">
        <f t="shared" si="76"/>
        <v>0</v>
      </c>
    </row>
    <row r="83" spans="1:92" ht="16.350000000000001" customHeight="1" x14ac:dyDescent="0.2">
      <c r="A83" s="2603" t="s">
        <v>108</v>
      </c>
      <c r="B83" s="2604"/>
      <c r="C83" s="2605"/>
      <c r="D83" s="641">
        <f t="shared" si="65"/>
        <v>0</v>
      </c>
      <c r="E83" s="571"/>
      <c r="F83" s="642"/>
      <c r="G83" s="571"/>
      <c r="H83" s="227"/>
      <c r="I83" s="227"/>
      <c r="J83" s="227"/>
      <c r="K83" s="227"/>
      <c r="L83" s="227"/>
      <c r="M83" s="221"/>
      <c r="N83" s="74"/>
      <c r="O83" s="24"/>
      <c r="P83" s="29"/>
      <c r="Q83" s="29"/>
      <c r="R83" s="29"/>
      <c r="S83" s="24"/>
      <c r="T83" s="24"/>
      <c r="U83" s="24"/>
      <c r="V83" s="67" t="str">
        <f t="shared" si="66"/>
        <v/>
      </c>
      <c r="W83" s="30"/>
      <c r="X83" s="30"/>
      <c r="Y83" s="30"/>
      <c r="Z83" s="30"/>
      <c r="AA83" s="30"/>
      <c r="AB83" s="30"/>
      <c r="AC83" s="30"/>
      <c r="AD83" s="30"/>
      <c r="AE83" s="30"/>
      <c r="AF83" s="9"/>
      <c r="AG83" s="9"/>
      <c r="BV83" s="3"/>
      <c r="BW83" s="3"/>
      <c r="CA83" s="31" t="str">
        <f t="shared" si="67"/>
        <v/>
      </c>
      <c r="CB83" s="31" t="str">
        <f t="shared" si="68"/>
        <v/>
      </c>
      <c r="CC83" s="31" t="str">
        <f t="shared" si="69"/>
        <v/>
      </c>
      <c r="CD83" s="31" t="str">
        <f t="shared" si="70"/>
        <v/>
      </c>
      <c r="CE83" s="31" t="str">
        <f t="shared" si="71"/>
        <v/>
      </c>
      <c r="CF83" s="31" t="str">
        <f t="shared" si="72"/>
        <v/>
      </c>
      <c r="CG83" s="31" t="str">
        <f t="shared" si="73"/>
        <v/>
      </c>
      <c r="CH83" s="32">
        <f t="shared" si="74"/>
        <v>0</v>
      </c>
      <c r="CI83" s="32">
        <f t="shared" si="74"/>
        <v>0</v>
      </c>
      <c r="CJ83" s="32">
        <f t="shared" si="74"/>
        <v>0</v>
      </c>
      <c r="CK83" s="32">
        <f t="shared" si="75"/>
        <v>0</v>
      </c>
      <c r="CL83" s="32">
        <f t="shared" si="64"/>
        <v>0</v>
      </c>
      <c r="CM83" s="32">
        <f t="shared" si="64"/>
        <v>0</v>
      </c>
      <c r="CN83" s="32">
        <f t="shared" si="76"/>
        <v>0</v>
      </c>
    </row>
    <row r="84" spans="1:92" ht="16.350000000000001" customHeight="1" x14ac:dyDescent="0.2">
      <c r="A84" s="2603" t="s">
        <v>109</v>
      </c>
      <c r="B84" s="2604"/>
      <c r="C84" s="2605"/>
      <c r="D84" s="641">
        <f t="shared" si="65"/>
        <v>0</v>
      </c>
      <c r="E84" s="571"/>
      <c r="F84" s="642"/>
      <c r="G84" s="571"/>
      <c r="H84" s="227"/>
      <c r="I84" s="227"/>
      <c r="J84" s="227"/>
      <c r="K84" s="227"/>
      <c r="L84" s="227"/>
      <c r="M84" s="221"/>
      <c r="N84" s="74"/>
      <c r="O84" s="24"/>
      <c r="P84" s="29"/>
      <c r="Q84" s="29"/>
      <c r="R84" s="29"/>
      <c r="S84" s="24"/>
      <c r="T84" s="24"/>
      <c r="U84" s="24"/>
      <c r="V84" s="67" t="str">
        <f t="shared" si="66"/>
        <v/>
      </c>
      <c r="W84" s="30"/>
      <c r="X84" s="30"/>
      <c r="Y84" s="30"/>
      <c r="Z84" s="30"/>
      <c r="AA84" s="30"/>
      <c r="AB84" s="30"/>
      <c r="AC84" s="30"/>
      <c r="AD84" s="30"/>
      <c r="AE84" s="30"/>
      <c r="AF84" s="9"/>
      <c r="AG84" s="9"/>
      <c r="BV84" s="3"/>
      <c r="BW84" s="3"/>
      <c r="CA84" s="31" t="str">
        <f t="shared" si="67"/>
        <v/>
      </c>
      <c r="CB84" s="31" t="str">
        <f t="shared" si="68"/>
        <v/>
      </c>
      <c r="CC84" s="31" t="str">
        <f t="shared" si="69"/>
        <v/>
      </c>
      <c r="CD84" s="31" t="str">
        <f t="shared" si="70"/>
        <v/>
      </c>
      <c r="CE84" s="31" t="str">
        <f t="shared" si="71"/>
        <v/>
      </c>
      <c r="CF84" s="31" t="str">
        <f t="shared" si="72"/>
        <v/>
      </c>
      <c r="CG84" s="31" t="str">
        <f t="shared" si="73"/>
        <v/>
      </c>
      <c r="CH84" s="32">
        <f t="shared" si="74"/>
        <v>0</v>
      </c>
      <c r="CI84" s="32">
        <f t="shared" si="74"/>
        <v>0</v>
      </c>
      <c r="CJ84" s="32">
        <f t="shared" si="74"/>
        <v>0</v>
      </c>
      <c r="CK84" s="32">
        <f t="shared" si="75"/>
        <v>0</v>
      </c>
      <c r="CL84" s="32">
        <f t="shared" si="64"/>
        <v>0</v>
      </c>
      <c r="CM84" s="32">
        <f t="shared" si="64"/>
        <v>0</v>
      </c>
      <c r="CN84" s="32">
        <f t="shared" si="76"/>
        <v>0</v>
      </c>
    </row>
    <row r="85" spans="1:92" ht="16.350000000000001" customHeight="1" x14ac:dyDescent="0.2">
      <c r="A85" s="2603" t="s">
        <v>110</v>
      </c>
      <c r="B85" s="2604"/>
      <c r="C85" s="2605"/>
      <c r="D85" s="641">
        <f>SUM(L85:N85)</f>
        <v>0</v>
      </c>
      <c r="E85" s="571"/>
      <c r="F85" s="642"/>
      <c r="G85" s="644"/>
      <c r="H85" s="229"/>
      <c r="I85" s="229"/>
      <c r="J85" s="229"/>
      <c r="K85" s="229"/>
      <c r="L85" s="227"/>
      <c r="M85" s="221"/>
      <c r="N85" s="74"/>
      <c r="O85" s="24"/>
      <c r="P85" s="29"/>
      <c r="Q85" s="29"/>
      <c r="R85" s="29"/>
      <c r="S85" s="24"/>
      <c r="T85" s="24"/>
      <c r="U85" s="24"/>
      <c r="V85" s="67" t="str">
        <f t="shared" si="66"/>
        <v/>
      </c>
      <c r="W85" s="30"/>
      <c r="X85" s="30"/>
      <c r="Y85" s="30"/>
      <c r="Z85" s="30"/>
      <c r="AA85" s="30"/>
      <c r="AB85" s="30"/>
      <c r="AC85" s="30"/>
      <c r="AD85" s="30"/>
      <c r="AE85" s="30"/>
      <c r="AF85" s="9"/>
      <c r="AG85" s="9"/>
      <c r="BV85" s="3"/>
      <c r="BW85" s="3"/>
      <c r="CA85" s="31" t="str">
        <f t="shared" si="67"/>
        <v/>
      </c>
      <c r="CB85" s="31" t="str">
        <f t="shared" si="68"/>
        <v/>
      </c>
      <c r="CC85" s="31" t="str">
        <f t="shared" si="69"/>
        <v/>
      </c>
      <c r="CD85" s="31" t="str">
        <f t="shared" si="70"/>
        <v/>
      </c>
      <c r="CE85" s="31" t="str">
        <f t="shared" si="71"/>
        <v/>
      </c>
      <c r="CF85" s="31" t="str">
        <f t="shared" si="72"/>
        <v/>
      </c>
      <c r="CG85" s="31" t="str">
        <f t="shared" si="73"/>
        <v/>
      </c>
      <c r="CH85" s="32">
        <f t="shared" si="74"/>
        <v>0</v>
      </c>
      <c r="CI85" s="32">
        <f t="shared" si="74"/>
        <v>0</v>
      </c>
      <c r="CJ85" s="32">
        <f t="shared" si="74"/>
        <v>0</v>
      </c>
      <c r="CK85" s="32">
        <f t="shared" si="75"/>
        <v>0</v>
      </c>
      <c r="CL85" s="32">
        <f t="shared" si="64"/>
        <v>0</v>
      </c>
      <c r="CM85" s="32">
        <f t="shared" si="64"/>
        <v>0</v>
      </c>
      <c r="CN85" s="32">
        <f t="shared" si="76"/>
        <v>0</v>
      </c>
    </row>
    <row r="86" spans="1:92" ht="16.350000000000001" customHeight="1" x14ac:dyDescent="0.2">
      <c r="A86" s="2607" t="s">
        <v>111</v>
      </c>
      <c r="B86" s="2607"/>
      <c r="C86" s="2607"/>
      <c r="D86" s="645">
        <f>SUM(G86:N86)</f>
        <v>0</v>
      </c>
      <c r="E86" s="571"/>
      <c r="F86" s="642"/>
      <c r="G86" s="571"/>
      <c r="H86" s="643"/>
      <c r="I86" s="643"/>
      <c r="J86" s="643"/>
      <c r="K86" s="643"/>
      <c r="L86" s="643"/>
      <c r="M86" s="642"/>
      <c r="N86" s="611"/>
      <c r="O86" s="573"/>
      <c r="P86" s="570"/>
      <c r="Q86" s="570"/>
      <c r="R86" s="570"/>
      <c r="S86" s="573"/>
      <c r="T86" s="573"/>
      <c r="U86" s="573"/>
      <c r="V86" s="67" t="str">
        <f t="shared" si="66"/>
        <v/>
      </c>
      <c r="W86" s="30"/>
      <c r="X86" s="30"/>
      <c r="Y86" s="30"/>
      <c r="Z86" s="30"/>
      <c r="AA86" s="30"/>
      <c r="AB86" s="30"/>
      <c r="AC86" s="30"/>
      <c r="AD86" s="30"/>
      <c r="AE86" s="30"/>
      <c r="AF86" s="9"/>
      <c r="AG86" s="9"/>
      <c r="BV86" s="3"/>
      <c r="BW86" s="3"/>
      <c r="CA86" s="31" t="str">
        <f t="shared" si="67"/>
        <v/>
      </c>
      <c r="CB86" s="31" t="str">
        <f t="shared" si="68"/>
        <v/>
      </c>
      <c r="CC86" s="31" t="str">
        <f t="shared" si="69"/>
        <v/>
      </c>
      <c r="CD86" s="31" t="str">
        <f t="shared" si="70"/>
        <v/>
      </c>
      <c r="CE86" s="31" t="str">
        <f t="shared" si="71"/>
        <v/>
      </c>
      <c r="CF86" s="31" t="str">
        <f t="shared" si="72"/>
        <v/>
      </c>
      <c r="CG86" s="31" t="str">
        <f t="shared" si="73"/>
        <v/>
      </c>
      <c r="CH86" s="32">
        <f t="shared" si="74"/>
        <v>0</v>
      </c>
      <c r="CI86" s="32">
        <f t="shared" si="74"/>
        <v>0</v>
      </c>
      <c r="CJ86" s="32">
        <f t="shared" si="74"/>
        <v>0</v>
      </c>
      <c r="CK86" s="32">
        <f t="shared" si="75"/>
        <v>0</v>
      </c>
      <c r="CL86" s="32">
        <f t="shared" si="64"/>
        <v>0</v>
      </c>
      <c r="CM86" s="32">
        <f t="shared" si="64"/>
        <v>0</v>
      </c>
      <c r="CN86" s="32">
        <f t="shared" si="76"/>
        <v>0</v>
      </c>
    </row>
    <row r="87" spans="1:92" ht="16.350000000000001" customHeight="1" x14ac:dyDescent="0.2">
      <c r="A87" s="2607" t="s">
        <v>112</v>
      </c>
      <c r="B87" s="2607"/>
      <c r="C87" s="2607"/>
      <c r="D87" s="645">
        <f>SUM(G87:N87)</f>
        <v>1</v>
      </c>
      <c r="E87" s="571">
        <v>0</v>
      </c>
      <c r="F87" s="642">
        <v>1</v>
      </c>
      <c r="G87" s="571">
        <v>1</v>
      </c>
      <c r="H87" s="643"/>
      <c r="I87" s="643"/>
      <c r="J87" s="643"/>
      <c r="K87" s="643"/>
      <c r="L87" s="643"/>
      <c r="M87" s="642"/>
      <c r="N87" s="611"/>
      <c r="O87" s="573">
        <v>0</v>
      </c>
      <c r="P87" s="570">
        <v>1</v>
      </c>
      <c r="Q87" s="570">
        <v>0</v>
      </c>
      <c r="R87" s="570">
        <v>0</v>
      </c>
      <c r="S87" s="573">
        <v>0</v>
      </c>
      <c r="T87" s="573">
        <v>0</v>
      </c>
      <c r="U87" s="573">
        <v>0</v>
      </c>
      <c r="V87" s="67" t="str">
        <f t="shared" si="66"/>
        <v/>
      </c>
      <c r="W87" s="30"/>
      <c r="X87" s="30"/>
      <c r="Y87" s="30"/>
      <c r="Z87" s="30"/>
      <c r="AA87" s="30"/>
      <c r="AB87" s="30"/>
      <c r="AC87" s="30"/>
      <c r="AD87" s="30"/>
      <c r="AE87" s="30"/>
      <c r="AF87" s="9"/>
      <c r="AG87" s="9"/>
      <c r="BV87" s="3"/>
      <c r="BW87" s="3"/>
      <c r="CA87" s="31" t="str">
        <f t="shared" si="67"/>
        <v/>
      </c>
      <c r="CB87" s="31" t="str">
        <f t="shared" si="68"/>
        <v/>
      </c>
      <c r="CC87" s="31" t="str">
        <f t="shared" si="69"/>
        <v/>
      </c>
      <c r="CD87" s="31" t="str">
        <f t="shared" si="70"/>
        <v/>
      </c>
      <c r="CE87" s="31" t="str">
        <f t="shared" si="71"/>
        <v/>
      </c>
      <c r="CF87" s="31" t="str">
        <f t="shared" si="72"/>
        <v/>
      </c>
      <c r="CG87" s="31" t="str">
        <f t="shared" si="73"/>
        <v/>
      </c>
      <c r="CH87" s="32">
        <f t="shared" si="74"/>
        <v>0</v>
      </c>
      <c r="CI87" s="32">
        <f t="shared" si="74"/>
        <v>0</v>
      </c>
      <c r="CJ87" s="32">
        <f t="shared" si="74"/>
        <v>0</v>
      </c>
      <c r="CK87" s="32">
        <f t="shared" si="75"/>
        <v>0</v>
      </c>
      <c r="CL87" s="32">
        <f t="shared" si="64"/>
        <v>0</v>
      </c>
      <c r="CM87" s="32">
        <f t="shared" si="64"/>
        <v>0</v>
      </c>
      <c r="CN87" s="32">
        <f t="shared" si="76"/>
        <v>0</v>
      </c>
    </row>
    <row r="88" spans="1:92" ht="16.350000000000001" customHeight="1" x14ac:dyDescent="0.2">
      <c r="A88" s="2362" t="s">
        <v>113</v>
      </c>
      <c r="B88" s="2362"/>
      <c r="C88" s="2362"/>
      <c r="D88" s="646">
        <f>SUM(G88:N88)</f>
        <v>4</v>
      </c>
      <c r="E88" s="571">
        <v>3</v>
      </c>
      <c r="F88" s="642">
        <v>1</v>
      </c>
      <c r="G88" s="571">
        <v>1</v>
      </c>
      <c r="H88" s="643">
        <v>1</v>
      </c>
      <c r="I88" s="643">
        <v>0</v>
      </c>
      <c r="J88" s="643">
        <v>0</v>
      </c>
      <c r="K88" s="643">
        <v>0</v>
      </c>
      <c r="L88" s="643">
        <v>0</v>
      </c>
      <c r="M88" s="642">
        <v>2</v>
      </c>
      <c r="N88" s="611">
        <v>0</v>
      </c>
      <c r="O88" s="573">
        <v>0</v>
      </c>
      <c r="P88" s="570">
        <v>4</v>
      </c>
      <c r="Q88" s="570">
        <v>0</v>
      </c>
      <c r="R88" s="570">
        <v>0</v>
      </c>
      <c r="S88" s="573">
        <v>0</v>
      </c>
      <c r="T88" s="573">
        <v>0</v>
      </c>
      <c r="U88" s="573">
        <v>0</v>
      </c>
      <c r="V88" s="67" t="str">
        <f t="shared" si="66"/>
        <v/>
      </c>
      <c r="W88" s="30"/>
      <c r="X88" s="30"/>
      <c r="Y88" s="30"/>
      <c r="Z88" s="30"/>
      <c r="AA88" s="30"/>
      <c r="AB88" s="30"/>
      <c r="AC88" s="30"/>
      <c r="AD88" s="30"/>
      <c r="AE88" s="30"/>
      <c r="AF88" s="9"/>
      <c r="AG88" s="9"/>
      <c r="BV88" s="3"/>
      <c r="BW88" s="3"/>
      <c r="CA88" s="31" t="str">
        <f t="shared" si="67"/>
        <v/>
      </c>
      <c r="CB88" s="31" t="str">
        <f t="shared" si="68"/>
        <v/>
      </c>
      <c r="CC88" s="31" t="str">
        <f t="shared" si="69"/>
        <v/>
      </c>
      <c r="CD88" s="31" t="str">
        <f t="shared" si="70"/>
        <v/>
      </c>
      <c r="CE88" s="31" t="str">
        <f t="shared" si="71"/>
        <v/>
      </c>
      <c r="CF88" s="31" t="str">
        <f t="shared" si="72"/>
        <v/>
      </c>
      <c r="CG88" s="31" t="str">
        <f t="shared" si="73"/>
        <v/>
      </c>
      <c r="CH88" s="32">
        <f t="shared" si="74"/>
        <v>0</v>
      </c>
      <c r="CI88" s="32">
        <f t="shared" si="74"/>
        <v>0</v>
      </c>
      <c r="CJ88" s="32">
        <f t="shared" si="74"/>
        <v>0</v>
      </c>
      <c r="CK88" s="32">
        <f t="shared" si="75"/>
        <v>0</v>
      </c>
      <c r="CL88" s="32">
        <f t="shared" si="64"/>
        <v>0</v>
      </c>
      <c r="CM88" s="32">
        <f t="shared" si="64"/>
        <v>0</v>
      </c>
      <c r="CN88" s="32">
        <f t="shared" si="76"/>
        <v>0</v>
      </c>
    </row>
    <row r="89" spans="1:92" ht="16.350000000000001" customHeight="1" x14ac:dyDescent="0.2">
      <c r="A89" s="2336" t="s">
        <v>114</v>
      </c>
      <c r="B89" s="2337"/>
      <c r="C89" s="2338"/>
      <c r="D89" s="641">
        <f t="shared" ref="D89:D131" si="77">SUM(G89:N89)</f>
        <v>30</v>
      </c>
      <c r="E89" s="571">
        <v>10</v>
      </c>
      <c r="F89" s="642">
        <v>20</v>
      </c>
      <c r="G89" s="571">
        <v>0</v>
      </c>
      <c r="H89" s="227">
        <v>0</v>
      </c>
      <c r="I89" s="227">
        <v>0</v>
      </c>
      <c r="J89" s="227">
        <v>0</v>
      </c>
      <c r="K89" s="227">
        <v>0</v>
      </c>
      <c r="L89" s="227">
        <v>0</v>
      </c>
      <c r="M89" s="221">
        <v>26</v>
      </c>
      <c r="N89" s="74">
        <v>4</v>
      </c>
      <c r="O89" s="24">
        <v>0</v>
      </c>
      <c r="P89" s="29">
        <v>30</v>
      </c>
      <c r="Q89" s="29">
        <v>0</v>
      </c>
      <c r="R89" s="29">
        <v>0</v>
      </c>
      <c r="S89" s="24">
        <v>0</v>
      </c>
      <c r="T89" s="24">
        <v>0</v>
      </c>
      <c r="U89" s="24">
        <v>0</v>
      </c>
      <c r="V89" s="67" t="str">
        <f t="shared" si="66"/>
        <v/>
      </c>
      <c r="W89" s="30"/>
      <c r="X89" s="30"/>
      <c r="Y89" s="30"/>
      <c r="Z89" s="30"/>
      <c r="AA89" s="30"/>
      <c r="AB89" s="30"/>
      <c r="AC89" s="30"/>
      <c r="AD89" s="30"/>
      <c r="AE89" s="30"/>
      <c r="AF89" s="9"/>
      <c r="AG89" s="9"/>
      <c r="BV89" s="3"/>
      <c r="BW89" s="3"/>
      <c r="CA89" s="31" t="str">
        <f t="shared" si="67"/>
        <v/>
      </c>
      <c r="CB89" s="31" t="str">
        <f t="shared" si="68"/>
        <v/>
      </c>
      <c r="CC89" s="31" t="str">
        <f t="shared" si="69"/>
        <v/>
      </c>
      <c r="CD89" s="31" t="str">
        <f t="shared" si="70"/>
        <v/>
      </c>
      <c r="CE89" s="31" t="str">
        <f t="shared" si="71"/>
        <v/>
      </c>
      <c r="CF89" s="31" t="str">
        <f t="shared" si="72"/>
        <v/>
      </c>
      <c r="CG89" s="31" t="str">
        <f t="shared" si="73"/>
        <v/>
      </c>
      <c r="CH89" s="32">
        <f t="shared" si="74"/>
        <v>0</v>
      </c>
      <c r="CI89" s="32">
        <f t="shared" si="74"/>
        <v>0</v>
      </c>
      <c r="CJ89" s="32">
        <f t="shared" si="74"/>
        <v>0</v>
      </c>
      <c r="CK89" s="32">
        <f t="shared" si="75"/>
        <v>0</v>
      </c>
      <c r="CL89" s="32">
        <f t="shared" si="64"/>
        <v>0</v>
      </c>
      <c r="CM89" s="32">
        <f t="shared" si="64"/>
        <v>0</v>
      </c>
      <c r="CN89" s="32">
        <f t="shared" si="76"/>
        <v>0</v>
      </c>
    </row>
    <row r="90" spans="1:92" ht="16.350000000000001" customHeight="1" x14ac:dyDescent="0.2">
      <c r="A90" s="2603" t="s">
        <v>115</v>
      </c>
      <c r="B90" s="2604"/>
      <c r="C90" s="2605"/>
      <c r="D90" s="641">
        <f>SUM(L90:N90)</f>
        <v>0</v>
      </c>
      <c r="E90" s="571"/>
      <c r="F90" s="642"/>
      <c r="G90" s="644"/>
      <c r="H90" s="229"/>
      <c r="I90" s="229"/>
      <c r="J90" s="229"/>
      <c r="K90" s="229"/>
      <c r="L90" s="227"/>
      <c r="M90" s="221"/>
      <c r="N90" s="74"/>
      <c r="O90" s="24"/>
      <c r="P90" s="29"/>
      <c r="Q90" s="29"/>
      <c r="R90" s="29"/>
      <c r="S90" s="24"/>
      <c r="T90" s="24"/>
      <c r="U90" s="24"/>
      <c r="V90" s="67" t="str">
        <f t="shared" si="66"/>
        <v/>
      </c>
      <c r="W90" s="30"/>
      <c r="X90" s="30"/>
      <c r="Y90" s="30"/>
      <c r="Z90" s="30"/>
      <c r="AA90" s="30"/>
      <c r="AB90" s="30"/>
      <c r="AC90" s="30"/>
      <c r="AD90" s="30"/>
      <c r="AE90" s="30"/>
      <c r="AF90" s="9"/>
      <c r="AG90" s="9"/>
      <c r="BV90" s="3"/>
      <c r="BW90" s="3"/>
      <c r="CA90" s="31" t="str">
        <f t="shared" si="67"/>
        <v/>
      </c>
      <c r="CB90" s="31" t="str">
        <f t="shared" si="68"/>
        <v/>
      </c>
      <c r="CC90" s="31" t="str">
        <f t="shared" si="69"/>
        <v/>
      </c>
      <c r="CD90" s="31" t="str">
        <f t="shared" si="70"/>
        <v/>
      </c>
      <c r="CE90" s="31" t="str">
        <f t="shared" si="71"/>
        <v/>
      </c>
      <c r="CF90" s="31" t="str">
        <f t="shared" si="72"/>
        <v/>
      </c>
      <c r="CG90" s="31" t="str">
        <f t="shared" si="73"/>
        <v/>
      </c>
      <c r="CH90" s="32">
        <f t="shared" si="74"/>
        <v>0</v>
      </c>
      <c r="CI90" s="32">
        <f t="shared" si="74"/>
        <v>0</v>
      </c>
      <c r="CJ90" s="32">
        <f t="shared" si="74"/>
        <v>0</v>
      </c>
      <c r="CK90" s="32">
        <f t="shared" si="75"/>
        <v>0</v>
      </c>
      <c r="CL90" s="32">
        <f t="shared" si="64"/>
        <v>0</v>
      </c>
      <c r="CM90" s="32">
        <f t="shared" si="64"/>
        <v>0</v>
      </c>
      <c r="CN90" s="32">
        <f t="shared" si="76"/>
        <v>0</v>
      </c>
    </row>
    <row r="91" spans="1:92" ht="16.350000000000001" customHeight="1" x14ac:dyDescent="0.2">
      <c r="A91" s="2607" t="s">
        <v>116</v>
      </c>
      <c r="B91" s="2607"/>
      <c r="C91" s="2607"/>
      <c r="D91" s="645">
        <f>SUM(G91:L91)</f>
        <v>0</v>
      </c>
      <c r="E91" s="571"/>
      <c r="F91" s="642"/>
      <c r="G91" s="571"/>
      <c r="H91" s="643"/>
      <c r="I91" s="643"/>
      <c r="J91" s="643"/>
      <c r="K91" s="643"/>
      <c r="L91" s="643"/>
      <c r="M91" s="647"/>
      <c r="N91" s="648"/>
      <c r="O91" s="570"/>
      <c r="P91" s="570"/>
      <c r="Q91" s="649"/>
      <c r="R91" s="570"/>
      <c r="S91" s="573"/>
      <c r="T91" s="573"/>
      <c r="U91" s="573"/>
      <c r="V91" s="67" t="str">
        <f t="shared" si="66"/>
        <v/>
      </c>
      <c r="W91" s="30"/>
      <c r="X91" s="30"/>
      <c r="Y91" s="30"/>
      <c r="Z91" s="30"/>
      <c r="AA91" s="30"/>
      <c r="AB91" s="30"/>
      <c r="AC91" s="30"/>
      <c r="AD91" s="30"/>
      <c r="AE91" s="30"/>
      <c r="AF91" s="9"/>
      <c r="AG91" s="9"/>
      <c r="BV91" s="3"/>
      <c r="BW91" s="3"/>
      <c r="CA91" s="31" t="str">
        <f t="shared" si="67"/>
        <v/>
      </c>
      <c r="CB91" s="31" t="str">
        <f t="shared" si="68"/>
        <v/>
      </c>
      <c r="CC91" s="31"/>
      <c r="CD91" s="31" t="str">
        <f t="shared" si="70"/>
        <v/>
      </c>
      <c r="CE91" s="31" t="str">
        <f t="shared" si="71"/>
        <v/>
      </c>
      <c r="CF91" s="31" t="str">
        <f t="shared" si="72"/>
        <v/>
      </c>
      <c r="CG91" s="31" t="str">
        <f t="shared" si="73"/>
        <v/>
      </c>
      <c r="CH91" s="32">
        <f t="shared" si="74"/>
        <v>0</v>
      </c>
      <c r="CI91" s="32">
        <f t="shared" si="74"/>
        <v>0</v>
      </c>
      <c r="CJ91" s="32"/>
      <c r="CK91" s="32">
        <f t="shared" si="75"/>
        <v>0</v>
      </c>
      <c r="CL91" s="32">
        <f t="shared" si="64"/>
        <v>0</v>
      </c>
      <c r="CM91" s="32">
        <f t="shared" si="64"/>
        <v>0</v>
      </c>
      <c r="CN91" s="32">
        <f t="shared" si="76"/>
        <v>0</v>
      </c>
    </row>
    <row r="92" spans="1:92" ht="16.350000000000001" customHeight="1" x14ac:dyDescent="0.2">
      <c r="A92" s="2471" t="s">
        <v>117</v>
      </c>
      <c r="B92" s="2472"/>
      <c r="C92" s="2473"/>
      <c r="D92" s="235">
        <f>SUM(G92:N92)</f>
        <v>0</v>
      </c>
      <c r="E92" s="571"/>
      <c r="F92" s="642"/>
      <c r="G92" s="571"/>
      <c r="H92" s="643"/>
      <c r="I92" s="643"/>
      <c r="J92" s="643"/>
      <c r="K92" s="643"/>
      <c r="L92" s="643"/>
      <c r="M92" s="221"/>
      <c r="N92" s="74"/>
      <c r="O92" s="570"/>
      <c r="P92" s="570"/>
      <c r="Q92" s="29"/>
      <c r="R92" s="570"/>
      <c r="S92" s="573"/>
      <c r="T92" s="573"/>
      <c r="U92" s="573"/>
      <c r="V92" s="67" t="str">
        <f t="shared" si="66"/>
        <v/>
      </c>
      <c r="W92" s="30"/>
      <c r="X92" s="30"/>
      <c r="Y92" s="30"/>
      <c r="Z92" s="30"/>
      <c r="AA92" s="30"/>
      <c r="AB92" s="30"/>
      <c r="AC92" s="30"/>
      <c r="AD92" s="30"/>
      <c r="AE92" s="30"/>
      <c r="AF92" s="9"/>
      <c r="AG92" s="9"/>
      <c r="BV92" s="3"/>
      <c r="BW92" s="3"/>
      <c r="CA92" s="31" t="str">
        <f t="shared" si="67"/>
        <v/>
      </c>
      <c r="CB92" s="31" t="str">
        <f t="shared" si="68"/>
        <v/>
      </c>
      <c r="CC92" s="31"/>
      <c r="CD92" s="31" t="str">
        <f t="shared" si="70"/>
        <v/>
      </c>
      <c r="CE92" s="31" t="str">
        <f t="shared" si="71"/>
        <v/>
      </c>
      <c r="CF92" s="31" t="str">
        <f t="shared" si="72"/>
        <v/>
      </c>
      <c r="CG92" s="31" t="str">
        <f t="shared" si="73"/>
        <v/>
      </c>
      <c r="CH92" s="32">
        <f t="shared" si="74"/>
        <v>0</v>
      </c>
      <c r="CI92" s="32">
        <f t="shared" si="74"/>
        <v>0</v>
      </c>
      <c r="CJ92" s="32"/>
      <c r="CK92" s="32">
        <f t="shared" si="75"/>
        <v>0</v>
      </c>
      <c r="CL92" s="32">
        <f t="shared" si="64"/>
        <v>0</v>
      </c>
      <c r="CM92" s="32">
        <f t="shared" si="64"/>
        <v>0</v>
      </c>
      <c r="CN92" s="32">
        <f t="shared" si="76"/>
        <v>0</v>
      </c>
    </row>
    <row r="93" spans="1:92" ht="16.350000000000001" customHeight="1" x14ac:dyDescent="0.2">
      <c r="A93" s="2471" t="s">
        <v>118</v>
      </c>
      <c r="B93" s="2472"/>
      <c r="C93" s="2473"/>
      <c r="D93" s="236">
        <f>SUM(G93:N93)</f>
        <v>0</v>
      </c>
      <c r="E93" s="571"/>
      <c r="F93" s="642"/>
      <c r="G93" s="571"/>
      <c r="H93" s="643"/>
      <c r="I93" s="643"/>
      <c r="J93" s="643"/>
      <c r="K93" s="643"/>
      <c r="L93" s="643"/>
      <c r="M93" s="221"/>
      <c r="N93" s="74"/>
      <c r="O93" s="570"/>
      <c r="P93" s="570"/>
      <c r="Q93" s="29"/>
      <c r="R93" s="570"/>
      <c r="S93" s="573"/>
      <c r="T93" s="573"/>
      <c r="U93" s="573"/>
      <c r="V93" s="67" t="str">
        <f t="shared" si="66"/>
        <v/>
      </c>
      <c r="W93" s="30"/>
      <c r="X93" s="30"/>
      <c r="Y93" s="30"/>
      <c r="Z93" s="30"/>
      <c r="AA93" s="30"/>
      <c r="AB93" s="30"/>
      <c r="AC93" s="30"/>
      <c r="AD93" s="30"/>
      <c r="AE93" s="30"/>
      <c r="AF93" s="9"/>
      <c r="AG93" s="9"/>
      <c r="BV93" s="3"/>
      <c r="BW93" s="3"/>
      <c r="CA93" s="31" t="str">
        <f t="shared" si="67"/>
        <v/>
      </c>
      <c r="CB93" s="31" t="str">
        <f t="shared" si="68"/>
        <v/>
      </c>
      <c r="CC93" s="31"/>
      <c r="CD93" s="31" t="str">
        <f t="shared" si="70"/>
        <v/>
      </c>
      <c r="CE93" s="31" t="str">
        <f t="shared" si="71"/>
        <v/>
      </c>
      <c r="CF93" s="31" t="str">
        <f t="shared" si="72"/>
        <v/>
      </c>
      <c r="CG93" s="31" t="str">
        <f t="shared" si="73"/>
        <v/>
      </c>
      <c r="CH93" s="32">
        <f t="shared" si="74"/>
        <v>0</v>
      </c>
      <c r="CI93" s="32">
        <f t="shared" si="74"/>
        <v>0</v>
      </c>
      <c r="CJ93" s="32"/>
      <c r="CK93" s="32">
        <f t="shared" si="75"/>
        <v>0</v>
      </c>
      <c r="CL93" s="32">
        <f t="shared" si="64"/>
        <v>0</v>
      </c>
      <c r="CM93" s="32">
        <f t="shared" si="64"/>
        <v>0</v>
      </c>
      <c r="CN93" s="32">
        <f t="shared" si="76"/>
        <v>0</v>
      </c>
    </row>
    <row r="94" spans="1:92" ht="16.350000000000001" customHeight="1" x14ac:dyDescent="0.2">
      <c r="A94" s="2607" t="s">
        <v>119</v>
      </c>
      <c r="B94" s="2607"/>
      <c r="C94" s="2607"/>
      <c r="D94" s="645">
        <f t="shared" si="77"/>
        <v>0</v>
      </c>
      <c r="E94" s="571"/>
      <c r="F94" s="642"/>
      <c r="G94" s="571"/>
      <c r="H94" s="643"/>
      <c r="I94" s="643"/>
      <c r="J94" s="643"/>
      <c r="K94" s="643"/>
      <c r="L94" s="643"/>
      <c r="M94" s="642"/>
      <c r="N94" s="611"/>
      <c r="O94" s="570"/>
      <c r="P94" s="570"/>
      <c r="Q94" s="29"/>
      <c r="R94" s="570"/>
      <c r="S94" s="573"/>
      <c r="T94" s="573"/>
      <c r="U94" s="573"/>
      <c r="V94" s="67" t="str">
        <f t="shared" si="66"/>
        <v/>
      </c>
      <c r="W94" s="30"/>
      <c r="X94" s="30"/>
      <c r="Y94" s="30"/>
      <c r="Z94" s="30"/>
      <c r="AA94" s="30"/>
      <c r="AB94" s="30"/>
      <c r="AC94" s="30"/>
      <c r="AD94" s="30"/>
      <c r="AE94" s="30"/>
      <c r="AF94" s="9"/>
      <c r="AG94" s="9"/>
      <c r="BV94" s="3"/>
      <c r="BW94" s="3"/>
      <c r="CA94" s="31" t="str">
        <f t="shared" si="67"/>
        <v/>
      </c>
      <c r="CB94" s="31" t="str">
        <f t="shared" si="68"/>
        <v/>
      </c>
      <c r="CC94" s="31"/>
      <c r="CD94" s="31" t="str">
        <f t="shared" si="70"/>
        <v/>
      </c>
      <c r="CE94" s="31" t="str">
        <f t="shared" si="71"/>
        <v/>
      </c>
      <c r="CF94" s="31" t="str">
        <f t="shared" si="72"/>
        <v/>
      </c>
      <c r="CG94" s="31" t="str">
        <f t="shared" si="73"/>
        <v/>
      </c>
      <c r="CH94" s="32">
        <f t="shared" si="74"/>
        <v>0</v>
      </c>
      <c r="CI94" s="32">
        <f t="shared" si="74"/>
        <v>0</v>
      </c>
      <c r="CJ94" s="32"/>
      <c r="CK94" s="32">
        <f t="shared" si="75"/>
        <v>0</v>
      </c>
      <c r="CL94" s="32">
        <f t="shared" si="64"/>
        <v>0</v>
      </c>
      <c r="CM94" s="32">
        <f t="shared" si="64"/>
        <v>0</v>
      </c>
      <c r="CN94" s="32">
        <f t="shared" si="76"/>
        <v>0</v>
      </c>
    </row>
    <row r="95" spans="1:92" ht="16.350000000000001" customHeight="1" x14ac:dyDescent="0.2">
      <c r="A95" s="2607" t="s">
        <v>120</v>
      </c>
      <c r="B95" s="2607"/>
      <c r="C95" s="2607"/>
      <c r="D95" s="645">
        <f>SUM(G95:N95)</f>
        <v>0</v>
      </c>
      <c r="E95" s="571"/>
      <c r="F95" s="642"/>
      <c r="G95" s="571"/>
      <c r="H95" s="643"/>
      <c r="I95" s="650"/>
      <c r="J95" s="643"/>
      <c r="K95" s="643"/>
      <c r="L95" s="643"/>
      <c r="M95" s="642"/>
      <c r="N95" s="611"/>
      <c r="O95" s="570"/>
      <c r="P95" s="570"/>
      <c r="Q95" s="29"/>
      <c r="R95" s="570"/>
      <c r="S95" s="573"/>
      <c r="T95" s="573"/>
      <c r="U95" s="573"/>
      <c r="V95" s="67" t="str">
        <f t="shared" si="66"/>
        <v/>
      </c>
      <c r="W95" s="30"/>
      <c r="X95" s="30"/>
      <c r="Y95" s="30"/>
      <c r="Z95" s="30"/>
      <c r="AA95" s="30"/>
      <c r="AB95" s="30"/>
      <c r="AC95" s="30"/>
      <c r="AD95" s="30"/>
      <c r="AE95" s="30"/>
      <c r="AF95" s="9"/>
      <c r="AG95" s="9"/>
      <c r="BV95" s="3"/>
      <c r="BW95" s="3"/>
      <c r="CA95" s="31" t="str">
        <f t="shared" si="67"/>
        <v/>
      </c>
      <c r="CB95" s="31" t="str">
        <f t="shared" si="68"/>
        <v/>
      </c>
      <c r="CC95" s="31"/>
      <c r="CD95" s="31" t="str">
        <f t="shared" si="70"/>
        <v/>
      </c>
      <c r="CE95" s="31" t="str">
        <f t="shared" si="71"/>
        <v/>
      </c>
      <c r="CF95" s="31" t="str">
        <f t="shared" si="72"/>
        <v/>
      </c>
      <c r="CG95" s="31" t="str">
        <f t="shared" si="73"/>
        <v/>
      </c>
      <c r="CH95" s="32">
        <f t="shared" si="74"/>
        <v>0</v>
      </c>
      <c r="CI95" s="32">
        <f t="shared" si="74"/>
        <v>0</v>
      </c>
      <c r="CJ95" s="32"/>
      <c r="CK95" s="32">
        <f t="shared" si="75"/>
        <v>0</v>
      </c>
      <c r="CL95" s="32">
        <f t="shared" si="64"/>
        <v>0</v>
      </c>
      <c r="CM95" s="32">
        <f t="shared" si="64"/>
        <v>0</v>
      </c>
      <c r="CN95" s="32">
        <f t="shared" si="76"/>
        <v>0</v>
      </c>
    </row>
    <row r="96" spans="1:92" ht="16.350000000000001" customHeight="1" x14ac:dyDescent="0.2">
      <c r="A96" s="2607" t="s">
        <v>121</v>
      </c>
      <c r="B96" s="2607"/>
      <c r="C96" s="2607"/>
      <c r="D96" s="645">
        <f>SUM(G96:K96)</f>
        <v>0</v>
      </c>
      <c r="E96" s="571"/>
      <c r="F96" s="642"/>
      <c r="G96" s="651"/>
      <c r="H96" s="643"/>
      <c r="I96" s="650"/>
      <c r="J96" s="643"/>
      <c r="K96" s="652"/>
      <c r="L96" s="653"/>
      <c r="M96" s="647"/>
      <c r="N96" s="648"/>
      <c r="O96" s="570"/>
      <c r="P96" s="570"/>
      <c r="Q96" s="649"/>
      <c r="R96" s="570"/>
      <c r="S96" s="573"/>
      <c r="T96" s="573"/>
      <c r="U96" s="573"/>
      <c r="V96" s="67" t="str">
        <f t="shared" si="66"/>
        <v/>
      </c>
      <c r="W96" s="30"/>
      <c r="X96" s="30"/>
      <c r="Y96" s="30"/>
      <c r="Z96" s="30"/>
      <c r="AA96" s="30"/>
      <c r="AB96" s="30"/>
      <c r="AC96" s="30"/>
      <c r="AD96" s="30"/>
      <c r="AE96" s="30"/>
      <c r="AF96" s="9"/>
      <c r="AG96" s="9"/>
      <c r="BV96" s="3"/>
      <c r="BW96" s="3"/>
      <c r="CA96" s="31" t="str">
        <f t="shared" si="67"/>
        <v/>
      </c>
      <c r="CB96" s="31" t="str">
        <f t="shared" si="68"/>
        <v/>
      </c>
      <c r="CC96" s="31"/>
      <c r="CD96" s="31" t="str">
        <f t="shared" si="70"/>
        <v/>
      </c>
      <c r="CE96" s="31" t="str">
        <f t="shared" si="71"/>
        <v/>
      </c>
      <c r="CF96" s="31" t="str">
        <f t="shared" si="72"/>
        <v/>
      </c>
      <c r="CG96" s="31" t="str">
        <f t="shared" si="73"/>
        <v/>
      </c>
      <c r="CH96" s="32">
        <f t="shared" si="74"/>
        <v>0</v>
      </c>
      <c r="CI96" s="32">
        <f t="shared" si="74"/>
        <v>0</v>
      </c>
      <c r="CJ96" s="32"/>
      <c r="CK96" s="32">
        <f t="shared" si="75"/>
        <v>0</v>
      </c>
      <c r="CL96" s="32">
        <f t="shared" si="75"/>
        <v>0</v>
      </c>
      <c r="CM96" s="32">
        <f t="shared" si="75"/>
        <v>0</v>
      </c>
      <c r="CN96" s="32">
        <f t="shared" si="76"/>
        <v>0</v>
      </c>
    </row>
    <row r="97" spans="1:92" ht="16.350000000000001" customHeight="1" x14ac:dyDescent="0.2">
      <c r="A97" s="2607" t="s">
        <v>122</v>
      </c>
      <c r="B97" s="2607"/>
      <c r="C97" s="2607"/>
      <c r="D97" s="646">
        <f>SUM(H97:N97)</f>
        <v>1</v>
      </c>
      <c r="E97" s="571">
        <v>1</v>
      </c>
      <c r="F97" s="642">
        <v>0</v>
      </c>
      <c r="G97" s="617"/>
      <c r="H97" s="643"/>
      <c r="I97" s="643"/>
      <c r="J97" s="643"/>
      <c r="K97" s="643"/>
      <c r="L97" s="643"/>
      <c r="M97" s="642">
        <v>1</v>
      </c>
      <c r="N97" s="611"/>
      <c r="O97" s="573">
        <v>0</v>
      </c>
      <c r="P97" s="570">
        <v>1</v>
      </c>
      <c r="Q97" s="570">
        <v>0</v>
      </c>
      <c r="R97" s="570">
        <v>0</v>
      </c>
      <c r="S97" s="573">
        <v>0</v>
      </c>
      <c r="T97" s="573">
        <v>0</v>
      </c>
      <c r="U97" s="573">
        <v>0</v>
      </c>
      <c r="V97" s="67" t="str">
        <f t="shared" si="66"/>
        <v/>
      </c>
      <c r="W97" s="30"/>
      <c r="X97" s="30"/>
      <c r="Y97" s="30"/>
      <c r="Z97" s="30"/>
      <c r="AA97" s="30"/>
      <c r="AB97" s="30"/>
      <c r="AC97" s="30"/>
      <c r="AD97" s="30"/>
      <c r="AE97" s="30"/>
      <c r="AF97" s="9"/>
      <c r="AG97" s="9"/>
      <c r="BV97" s="3"/>
      <c r="BW97" s="3"/>
      <c r="CA97" s="31" t="str">
        <f t="shared" si="67"/>
        <v/>
      </c>
      <c r="CB97" s="31" t="str">
        <f t="shared" si="68"/>
        <v/>
      </c>
      <c r="CC97" s="31" t="str">
        <f t="shared" si="69"/>
        <v/>
      </c>
      <c r="CD97" s="31" t="str">
        <f t="shared" si="70"/>
        <v/>
      </c>
      <c r="CE97" s="31" t="str">
        <f t="shared" si="71"/>
        <v/>
      </c>
      <c r="CF97" s="31" t="str">
        <f t="shared" si="72"/>
        <v/>
      </c>
      <c r="CG97" s="31" t="str">
        <f t="shared" si="73"/>
        <v/>
      </c>
      <c r="CH97" s="32">
        <f t="shared" si="74"/>
        <v>0</v>
      </c>
      <c r="CI97" s="32">
        <f t="shared" si="74"/>
        <v>0</v>
      </c>
      <c r="CJ97" s="32">
        <f>IF(AND($D97&lt;&gt;0,Q97=""),1,IF($D97&lt;Q97,1,0))</f>
        <v>0</v>
      </c>
      <c r="CK97" s="32">
        <f t="shared" si="75"/>
        <v>0</v>
      </c>
      <c r="CL97" s="32">
        <f t="shared" si="75"/>
        <v>0</v>
      </c>
      <c r="CM97" s="32">
        <f t="shared" si="75"/>
        <v>0</v>
      </c>
      <c r="CN97" s="32">
        <f t="shared" si="76"/>
        <v>0</v>
      </c>
    </row>
    <row r="98" spans="1:92" ht="16.350000000000001" customHeight="1" x14ac:dyDescent="0.2">
      <c r="A98" s="2607" t="s">
        <v>123</v>
      </c>
      <c r="B98" s="2607"/>
      <c r="C98" s="2607"/>
      <c r="D98" s="646">
        <f t="shared" ref="D98" si="78">SUM(H98:N98)</f>
        <v>0</v>
      </c>
      <c r="E98" s="571"/>
      <c r="F98" s="642"/>
      <c r="G98" s="617"/>
      <c r="H98" s="643"/>
      <c r="I98" s="643"/>
      <c r="J98" s="643"/>
      <c r="K98" s="643"/>
      <c r="L98" s="643"/>
      <c r="M98" s="642"/>
      <c r="N98" s="611"/>
      <c r="O98" s="573"/>
      <c r="P98" s="570"/>
      <c r="Q98" s="570"/>
      <c r="R98" s="570"/>
      <c r="S98" s="573"/>
      <c r="T98" s="573"/>
      <c r="U98" s="573"/>
      <c r="V98" s="67" t="str">
        <f t="shared" si="66"/>
        <v/>
      </c>
      <c r="W98" s="30"/>
      <c r="X98" s="30"/>
      <c r="Y98" s="30"/>
      <c r="Z98" s="30"/>
      <c r="AA98" s="30"/>
      <c r="AB98" s="30"/>
      <c r="AC98" s="30"/>
      <c r="AD98" s="30"/>
      <c r="AE98" s="30"/>
      <c r="AF98" s="9"/>
      <c r="AG98" s="9"/>
      <c r="BV98" s="3"/>
      <c r="BW98" s="3"/>
      <c r="CA98" s="31" t="str">
        <f t="shared" si="67"/>
        <v/>
      </c>
      <c r="CB98" s="31" t="str">
        <f t="shared" si="68"/>
        <v/>
      </c>
      <c r="CC98" s="31" t="str">
        <f t="shared" si="69"/>
        <v/>
      </c>
      <c r="CD98" s="31" t="str">
        <f t="shared" si="70"/>
        <v/>
      </c>
      <c r="CE98" s="31" t="str">
        <f t="shared" si="71"/>
        <v/>
      </c>
      <c r="CF98" s="31" t="str">
        <f t="shared" si="72"/>
        <v/>
      </c>
      <c r="CG98" s="31" t="str">
        <f t="shared" si="73"/>
        <v/>
      </c>
      <c r="CH98" s="32">
        <f t="shared" si="74"/>
        <v>0</v>
      </c>
      <c r="CI98" s="32">
        <f t="shared" si="74"/>
        <v>0</v>
      </c>
      <c r="CJ98" s="32">
        <f>IF(AND($D98&lt;&gt;0,Q98=""),1,IF($D98&lt;Q98,1,0))</f>
        <v>0</v>
      </c>
      <c r="CK98" s="32">
        <f t="shared" si="75"/>
        <v>0</v>
      </c>
      <c r="CL98" s="32">
        <f t="shared" si="75"/>
        <v>0</v>
      </c>
      <c r="CM98" s="32">
        <f t="shared" si="75"/>
        <v>0</v>
      </c>
      <c r="CN98" s="32">
        <f t="shared" si="76"/>
        <v>0</v>
      </c>
    </row>
    <row r="99" spans="1:92" ht="16.350000000000001" customHeight="1" x14ac:dyDescent="0.2">
      <c r="A99" s="2607" t="s">
        <v>124</v>
      </c>
      <c r="B99" s="2607"/>
      <c r="C99" s="2607"/>
      <c r="D99" s="646">
        <f>SUM(H99:N99)</f>
        <v>0</v>
      </c>
      <c r="E99" s="571"/>
      <c r="F99" s="642"/>
      <c r="G99" s="617"/>
      <c r="H99" s="643"/>
      <c r="I99" s="643"/>
      <c r="J99" s="643"/>
      <c r="K99" s="643"/>
      <c r="L99" s="643"/>
      <c r="M99" s="642"/>
      <c r="N99" s="611"/>
      <c r="O99" s="573"/>
      <c r="P99" s="570"/>
      <c r="Q99" s="570"/>
      <c r="R99" s="570"/>
      <c r="S99" s="573"/>
      <c r="T99" s="573"/>
      <c r="U99" s="573"/>
      <c r="V99" s="67" t="str">
        <f t="shared" si="66"/>
        <v/>
      </c>
      <c r="W99" s="30"/>
      <c r="X99" s="30"/>
      <c r="Y99" s="30"/>
      <c r="Z99" s="30"/>
      <c r="AA99" s="30"/>
      <c r="AB99" s="30"/>
      <c r="AC99" s="30"/>
      <c r="AD99" s="30"/>
      <c r="AE99" s="30"/>
      <c r="AF99" s="9"/>
      <c r="AG99" s="9"/>
      <c r="BV99" s="3"/>
      <c r="BW99" s="3"/>
      <c r="CA99" s="31" t="str">
        <f t="shared" si="67"/>
        <v/>
      </c>
      <c r="CB99" s="31" t="str">
        <f t="shared" si="68"/>
        <v/>
      </c>
      <c r="CC99" s="31" t="str">
        <f t="shared" si="69"/>
        <v/>
      </c>
      <c r="CD99" s="31" t="str">
        <f t="shared" si="70"/>
        <v/>
      </c>
      <c r="CE99" s="31" t="str">
        <f t="shared" si="71"/>
        <v/>
      </c>
      <c r="CF99" s="31" t="str">
        <f t="shared" si="72"/>
        <v/>
      </c>
      <c r="CG99" s="31" t="str">
        <f t="shared" si="73"/>
        <v/>
      </c>
      <c r="CH99" s="32">
        <f t="shared" si="74"/>
        <v>0</v>
      </c>
      <c r="CI99" s="32">
        <f t="shared" si="74"/>
        <v>0</v>
      </c>
      <c r="CJ99" s="32">
        <f>IF(AND($D99&lt;&gt;0,Q99=""),1,IF($D99&lt;Q99,1,0))</f>
        <v>0</v>
      </c>
      <c r="CK99" s="32">
        <f t="shared" si="75"/>
        <v>0</v>
      </c>
      <c r="CL99" s="32">
        <f t="shared" si="75"/>
        <v>0</v>
      </c>
      <c r="CM99" s="32">
        <f t="shared" si="75"/>
        <v>0</v>
      </c>
      <c r="CN99" s="32">
        <f t="shared" si="76"/>
        <v>0</v>
      </c>
    </row>
    <row r="100" spans="1:92" ht="16.350000000000001" customHeight="1" x14ac:dyDescent="0.2">
      <c r="A100" s="2603" t="s">
        <v>125</v>
      </c>
      <c r="B100" s="2604"/>
      <c r="C100" s="2605"/>
      <c r="D100" s="646">
        <f>SUM(H100:L100)</f>
        <v>0</v>
      </c>
      <c r="E100" s="571"/>
      <c r="F100" s="642"/>
      <c r="G100" s="654"/>
      <c r="H100" s="652"/>
      <c r="I100" s="652"/>
      <c r="J100" s="643"/>
      <c r="K100" s="643"/>
      <c r="L100" s="643"/>
      <c r="M100" s="647"/>
      <c r="N100" s="648"/>
      <c r="O100" s="655"/>
      <c r="P100" s="570"/>
      <c r="Q100" s="649"/>
      <c r="R100" s="570"/>
      <c r="S100" s="573"/>
      <c r="T100" s="573"/>
      <c r="U100" s="573"/>
      <c r="V100" s="67" t="str">
        <f t="shared" si="66"/>
        <v/>
      </c>
      <c r="W100" s="30"/>
      <c r="X100" s="30"/>
      <c r="Y100" s="30"/>
      <c r="Z100" s="30"/>
      <c r="AA100" s="30"/>
      <c r="AB100" s="30"/>
      <c r="AC100" s="30"/>
      <c r="AD100" s="30"/>
      <c r="AE100" s="30"/>
      <c r="AF100" s="9"/>
      <c r="AG100" s="9"/>
      <c r="BV100" s="3"/>
      <c r="BW100" s="3"/>
      <c r="CA100" s="31"/>
      <c r="CB100" s="31" t="str">
        <f t="shared" si="68"/>
        <v/>
      </c>
      <c r="CC100" s="31"/>
      <c r="CD100" s="31" t="str">
        <f t="shared" si="70"/>
        <v/>
      </c>
      <c r="CE100" s="31" t="str">
        <f t="shared" si="71"/>
        <v/>
      </c>
      <c r="CF100" s="31" t="str">
        <f t="shared" si="72"/>
        <v/>
      </c>
      <c r="CG100" s="31" t="str">
        <f t="shared" si="73"/>
        <v/>
      </c>
      <c r="CH100" s="32"/>
      <c r="CI100" s="32">
        <f t="shared" ref="CI100:CJ131" si="79">IF(AND($D100&lt;&gt;0,P100=""),1,IF($D100&lt;P100,1,0))</f>
        <v>0</v>
      </c>
      <c r="CJ100" s="32"/>
      <c r="CK100" s="32">
        <f t="shared" si="75"/>
        <v>0</v>
      </c>
      <c r="CL100" s="32">
        <f t="shared" si="75"/>
        <v>0</v>
      </c>
      <c r="CM100" s="32">
        <f t="shared" si="75"/>
        <v>0</v>
      </c>
      <c r="CN100" s="32">
        <f t="shared" si="76"/>
        <v>0</v>
      </c>
    </row>
    <row r="101" spans="1:92" ht="16.350000000000001" customHeight="1" x14ac:dyDescent="0.2">
      <c r="A101" s="2603" t="s">
        <v>126</v>
      </c>
      <c r="B101" s="2604"/>
      <c r="C101" s="2605"/>
      <c r="D101" s="646">
        <f>SUM(H101:N101)</f>
        <v>0</v>
      </c>
      <c r="E101" s="571"/>
      <c r="F101" s="642"/>
      <c r="G101" s="654"/>
      <c r="H101" s="652"/>
      <c r="I101" s="652"/>
      <c r="J101" s="643"/>
      <c r="K101" s="643"/>
      <c r="L101" s="643"/>
      <c r="M101" s="642"/>
      <c r="N101" s="611"/>
      <c r="O101" s="573"/>
      <c r="P101" s="570"/>
      <c r="Q101" s="570"/>
      <c r="R101" s="570"/>
      <c r="S101" s="573"/>
      <c r="T101" s="573"/>
      <c r="U101" s="573"/>
      <c r="V101" s="67" t="str">
        <f t="shared" si="66"/>
        <v/>
      </c>
      <c r="W101" s="30"/>
      <c r="X101" s="30"/>
      <c r="Y101" s="30"/>
      <c r="Z101" s="30"/>
      <c r="AA101" s="30"/>
      <c r="AB101" s="30"/>
      <c r="AC101" s="30"/>
      <c r="AD101" s="30"/>
      <c r="AE101" s="30"/>
      <c r="AF101" s="9"/>
      <c r="AG101" s="9"/>
      <c r="BV101" s="3"/>
      <c r="BW101" s="3"/>
      <c r="CA101" s="31" t="str">
        <f t="shared" si="67"/>
        <v/>
      </c>
      <c r="CB101" s="31" t="str">
        <f t="shared" si="68"/>
        <v/>
      </c>
      <c r="CC101" s="31" t="str">
        <f t="shared" si="69"/>
        <v/>
      </c>
      <c r="CD101" s="31" t="str">
        <f t="shared" si="70"/>
        <v/>
      </c>
      <c r="CE101" s="31" t="str">
        <f t="shared" si="71"/>
        <v/>
      </c>
      <c r="CF101" s="31" t="str">
        <f t="shared" si="72"/>
        <v/>
      </c>
      <c r="CG101" s="31" t="str">
        <f t="shared" si="73"/>
        <v/>
      </c>
      <c r="CH101" s="32">
        <f t="shared" ref="CH101:CH131" si="80">IF(AND($D101&lt;&gt;0,O101=""),1,IF($D101&lt;O101,1,0))</f>
        <v>0</v>
      </c>
      <c r="CI101" s="32">
        <f t="shared" si="79"/>
        <v>0</v>
      </c>
      <c r="CJ101" s="32">
        <f t="shared" si="79"/>
        <v>0</v>
      </c>
      <c r="CK101" s="32">
        <f t="shared" si="75"/>
        <v>0</v>
      </c>
      <c r="CL101" s="32">
        <f t="shared" si="75"/>
        <v>0</v>
      </c>
      <c r="CM101" s="32">
        <f t="shared" si="75"/>
        <v>0</v>
      </c>
      <c r="CN101" s="32">
        <f t="shared" si="76"/>
        <v>0</v>
      </c>
    </row>
    <row r="102" spans="1:92" ht="16.350000000000001" customHeight="1" x14ac:dyDescent="0.2">
      <c r="A102" s="2603" t="s">
        <v>127</v>
      </c>
      <c r="B102" s="2604"/>
      <c r="C102" s="2605"/>
      <c r="D102" s="646">
        <f>SUM(H102:N102)</f>
        <v>0</v>
      </c>
      <c r="E102" s="571"/>
      <c r="F102" s="642"/>
      <c r="G102" s="654"/>
      <c r="H102" s="652"/>
      <c r="I102" s="652"/>
      <c r="J102" s="643"/>
      <c r="K102" s="643"/>
      <c r="L102" s="643"/>
      <c r="M102" s="642"/>
      <c r="N102" s="611"/>
      <c r="O102" s="573"/>
      <c r="P102" s="570"/>
      <c r="Q102" s="570"/>
      <c r="R102" s="570"/>
      <c r="S102" s="573"/>
      <c r="T102" s="573"/>
      <c r="U102" s="573"/>
      <c r="V102" s="67" t="str">
        <f t="shared" si="66"/>
        <v/>
      </c>
      <c r="W102" s="30"/>
      <c r="X102" s="30"/>
      <c r="Y102" s="30"/>
      <c r="Z102" s="30"/>
      <c r="AA102" s="30"/>
      <c r="AB102" s="30"/>
      <c r="AC102" s="30"/>
      <c r="AD102" s="30"/>
      <c r="AE102" s="30"/>
      <c r="AF102" s="9"/>
      <c r="AG102" s="9"/>
      <c r="BV102" s="3"/>
      <c r="BW102" s="3"/>
      <c r="CA102" s="31" t="str">
        <f t="shared" si="67"/>
        <v/>
      </c>
      <c r="CB102" s="31" t="str">
        <f t="shared" si="68"/>
        <v/>
      </c>
      <c r="CC102" s="31" t="str">
        <f t="shared" si="69"/>
        <v/>
      </c>
      <c r="CD102" s="31" t="str">
        <f t="shared" si="70"/>
        <v/>
      </c>
      <c r="CE102" s="31" t="str">
        <f t="shared" si="71"/>
        <v/>
      </c>
      <c r="CF102" s="31" t="str">
        <f t="shared" si="72"/>
        <v/>
      </c>
      <c r="CG102" s="31" t="str">
        <f t="shared" si="73"/>
        <v/>
      </c>
      <c r="CH102" s="32">
        <f t="shared" si="80"/>
        <v>0</v>
      </c>
      <c r="CI102" s="32">
        <f t="shared" si="79"/>
        <v>0</v>
      </c>
      <c r="CJ102" s="32">
        <f t="shared" si="79"/>
        <v>0</v>
      </c>
      <c r="CK102" s="32">
        <f t="shared" si="75"/>
        <v>0</v>
      </c>
      <c r="CL102" s="32">
        <f t="shared" si="75"/>
        <v>0</v>
      </c>
      <c r="CM102" s="32">
        <f t="shared" si="75"/>
        <v>0</v>
      </c>
      <c r="CN102" s="32">
        <f t="shared" si="76"/>
        <v>0</v>
      </c>
    </row>
    <row r="103" spans="1:92" ht="16.350000000000001" customHeight="1" x14ac:dyDescent="0.2">
      <c r="A103" s="2603" t="s">
        <v>128</v>
      </c>
      <c r="B103" s="2604"/>
      <c r="C103" s="2605"/>
      <c r="D103" s="646">
        <f t="shared" si="77"/>
        <v>0</v>
      </c>
      <c r="E103" s="571"/>
      <c r="F103" s="642"/>
      <c r="G103" s="651"/>
      <c r="H103" s="652"/>
      <c r="I103" s="652"/>
      <c r="J103" s="643"/>
      <c r="K103" s="643"/>
      <c r="L103" s="643"/>
      <c r="M103" s="642"/>
      <c r="N103" s="611"/>
      <c r="O103" s="573"/>
      <c r="P103" s="570"/>
      <c r="Q103" s="570"/>
      <c r="R103" s="570"/>
      <c r="S103" s="573"/>
      <c r="T103" s="573"/>
      <c r="U103" s="573"/>
      <c r="V103" s="67" t="str">
        <f t="shared" si="66"/>
        <v/>
      </c>
      <c r="W103" s="30"/>
      <c r="X103" s="30"/>
      <c r="Y103" s="30"/>
      <c r="Z103" s="30"/>
      <c r="AA103" s="30"/>
      <c r="AB103" s="30"/>
      <c r="AC103" s="30"/>
      <c r="AD103" s="30"/>
      <c r="AE103" s="30"/>
      <c r="AF103" s="9"/>
      <c r="AG103" s="9"/>
      <c r="BV103" s="3"/>
      <c r="BW103" s="3"/>
      <c r="CA103" s="31" t="str">
        <f t="shared" si="67"/>
        <v/>
      </c>
      <c r="CB103" s="31" t="str">
        <f t="shared" si="68"/>
        <v/>
      </c>
      <c r="CC103" s="31" t="str">
        <f t="shared" si="69"/>
        <v/>
      </c>
      <c r="CD103" s="31" t="str">
        <f t="shared" si="70"/>
        <v/>
      </c>
      <c r="CE103" s="31" t="str">
        <f t="shared" si="71"/>
        <v/>
      </c>
      <c r="CF103" s="31" t="str">
        <f t="shared" si="72"/>
        <v/>
      </c>
      <c r="CG103" s="31" t="str">
        <f t="shared" si="73"/>
        <v/>
      </c>
      <c r="CH103" s="32">
        <f t="shared" si="80"/>
        <v>0</v>
      </c>
      <c r="CI103" s="32">
        <f t="shared" si="79"/>
        <v>0</v>
      </c>
      <c r="CJ103" s="32">
        <f t="shared" si="79"/>
        <v>0</v>
      </c>
      <c r="CK103" s="32">
        <f t="shared" si="75"/>
        <v>0</v>
      </c>
      <c r="CL103" s="32">
        <f t="shared" si="75"/>
        <v>0</v>
      </c>
      <c r="CM103" s="32">
        <f t="shared" si="75"/>
        <v>0</v>
      </c>
      <c r="CN103" s="32">
        <f t="shared" si="76"/>
        <v>0</v>
      </c>
    </row>
    <row r="104" spans="1:92" ht="16.350000000000001" customHeight="1" x14ac:dyDescent="0.2">
      <c r="A104" s="2603" t="s">
        <v>129</v>
      </c>
      <c r="B104" s="2604"/>
      <c r="C104" s="2605"/>
      <c r="D104" s="646">
        <f t="shared" si="77"/>
        <v>0</v>
      </c>
      <c r="E104" s="571"/>
      <c r="F104" s="642"/>
      <c r="G104" s="651"/>
      <c r="H104" s="652"/>
      <c r="I104" s="652"/>
      <c r="J104" s="643"/>
      <c r="K104" s="643"/>
      <c r="L104" s="643"/>
      <c r="M104" s="642"/>
      <c r="N104" s="611"/>
      <c r="O104" s="573"/>
      <c r="P104" s="570"/>
      <c r="Q104" s="570"/>
      <c r="R104" s="570"/>
      <c r="S104" s="573"/>
      <c r="T104" s="573"/>
      <c r="U104" s="573"/>
      <c r="V104" s="67" t="str">
        <f t="shared" si="66"/>
        <v/>
      </c>
      <c r="W104" s="30"/>
      <c r="X104" s="30"/>
      <c r="Y104" s="30"/>
      <c r="Z104" s="30"/>
      <c r="AA104" s="30"/>
      <c r="AB104" s="30"/>
      <c r="AC104" s="30"/>
      <c r="AD104" s="30"/>
      <c r="AE104" s="30"/>
      <c r="AF104" s="9"/>
      <c r="AG104" s="9"/>
      <c r="BV104" s="3"/>
      <c r="BW104" s="3"/>
      <c r="CA104" s="31" t="str">
        <f t="shared" si="67"/>
        <v/>
      </c>
      <c r="CB104" s="31" t="str">
        <f t="shared" si="68"/>
        <v/>
      </c>
      <c r="CC104" s="31" t="str">
        <f t="shared" si="69"/>
        <v/>
      </c>
      <c r="CD104" s="31" t="str">
        <f t="shared" si="70"/>
        <v/>
      </c>
      <c r="CE104" s="31" t="str">
        <f t="shared" si="71"/>
        <v/>
      </c>
      <c r="CF104" s="31" t="str">
        <f t="shared" si="72"/>
        <v/>
      </c>
      <c r="CG104" s="31" t="str">
        <f t="shared" si="73"/>
        <v/>
      </c>
      <c r="CH104" s="32">
        <f t="shared" si="80"/>
        <v>0</v>
      </c>
      <c r="CI104" s="32">
        <f t="shared" si="79"/>
        <v>0</v>
      </c>
      <c r="CJ104" s="32">
        <f t="shared" si="79"/>
        <v>0</v>
      </c>
      <c r="CK104" s="32">
        <f t="shared" si="75"/>
        <v>0</v>
      </c>
      <c r="CL104" s="32">
        <f t="shared" si="75"/>
        <v>0</v>
      </c>
      <c r="CM104" s="32">
        <f t="shared" si="75"/>
        <v>0</v>
      </c>
      <c r="CN104" s="32">
        <f t="shared" si="76"/>
        <v>0</v>
      </c>
    </row>
    <row r="105" spans="1:92" ht="16.350000000000001" customHeight="1" x14ac:dyDescent="0.2">
      <c r="A105" s="2603" t="s">
        <v>130</v>
      </c>
      <c r="B105" s="2604"/>
      <c r="C105" s="2605"/>
      <c r="D105" s="646">
        <f t="shared" si="77"/>
        <v>0</v>
      </c>
      <c r="E105" s="571"/>
      <c r="F105" s="642"/>
      <c r="G105" s="651"/>
      <c r="H105" s="652"/>
      <c r="I105" s="652"/>
      <c r="J105" s="643"/>
      <c r="K105" s="643"/>
      <c r="L105" s="643"/>
      <c r="M105" s="642"/>
      <c r="N105" s="611"/>
      <c r="O105" s="573"/>
      <c r="P105" s="570"/>
      <c r="Q105" s="570"/>
      <c r="R105" s="570"/>
      <c r="S105" s="573"/>
      <c r="T105" s="573"/>
      <c r="U105" s="573"/>
      <c r="V105" s="67" t="str">
        <f t="shared" si="66"/>
        <v/>
      </c>
      <c r="W105" s="30"/>
      <c r="X105" s="30"/>
      <c r="Y105" s="30"/>
      <c r="Z105" s="30"/>
      <c r="AA105" s="30"/>
      <c r="AB105" s="30"/>
      <c r="AC105" s="30"/>
      <c r="AD105" s="30"/>
      <c r="AE105" s="30"/>
      <c r="AF105" s="9"/>
      <c r="AG105" s="9"/>
      <c r="BV105" s="3"/>
      <c r="BW105" s="3"/>
      <c r="CA105" s="31" t="str">
        <f t="shared" si="67"/>
        <v/>
      </c>
      <c r="CB105" s="31" t="str">
        <f t="shared" si="68"/>
        <v/>
      </c>
      <c r="CC105" s="31" t="str">
        <f t="shared" si="69"/>
        <v/>
      </c>
      <c r="CD105" s="31" t="str">
        <f t="shared" si="70"/>
        <v/>
      </c>
      <c r="CE105" s="31" t="str">
        <f t="shared" si="71"/>
        <v/>
      </c>
      <c r="CF105" s="31" t="str">
        <f t="shared" si="72"/>
        <v/>
      </c>
      <c r="CG105" s="31" t="str">
        <f t="shared" si="73"/>
        <v/>
      </c>
      <c r="CH105" s="32">
        <f t="shared" si="80"/>
        <v>0</v>
      </c>
      <c r="CI105" s="32">
        <f t="shared" si="79"/>
        <v>0</v>
      </c>
      <c r="CJ105" s="32">
        <f t="shared" si="79"/>
        <v>0</v>
      </c>
      <c r="CK105" s="32">
        <f t="shared" si="75"/>
        <v>0</v>
      </c>
      <c r="CL105" s="32">
        <f t="shared" si="75"/>
        <v>0</v>
      </c>
      <c r="CM105" s="32">
        <f t="shared" si="75"/>
        <v>0</v>
      </c>
      <c r="CN105" s="32">
        <f t="shared" si="76"/>
        <v>0</v>
      </c>
    </row>
    <row r="106" spans="1:92" ht="16.350000000000001" customHeight="1" x14ac:dyDescent="0.2">
      <c r="A106" s="2603" t="s">
        <v>131</v>
      </c>
      <c r="B106" s="2604"/>
      <c r="C106" s="2605"/>
      <c r="D106" s="646">
        <f t="shared" si="77"/>
        <v>0</v>
      </c>
      <c r="E106" s="571"/>
      <c r="F106" s="642"/>
      <c r="G106" s="651"/>
      <c r="H106" s="652"/>
      <c r="I106" s="652"/>
      <c r="J106" s="643"/>
      <c r="K106" s="643"/>
      <c r="L106" s="643"/>
      <c r="M106" s="642"/>
      <c r="N106" s="611"/>
      <c r="O106" s="573"/>
      <c r="P106" s="570"/>
      <c r="Q106" s="570"/>
      <c r="R106" s="570"/>
      <c r="S106" s="573"/>
      <c r="T106" s="573"/>
      <c r="U106" s="573"/>
      <c r="V106" s="67" t="str">
        <f t="shared" si="66"/>
        <v/>
      </c>
      <c r="W106" s="30"/>
      <c r="X106" s="30"/>
      <c r="Y106" s="30"/>
      <c r="Z106" s="30"/>
      <c r="AA106" s="30"/>
      <c r="AB106" s="30"/>
      <c r="AC106" s="30"/>
      <c r="AD106" s="30"/>
      <c r="AE106" s="30"/>
      <c r="AF106" s="9"/>
      <c r="AG106" s="9"/>
      <c r="BV106" s="3"/>
      <c r="BW106" s="3"/>
      <c r="CA106" s="31" t="str">
        <f t="shared" si="67"/>
        <v/>
      </c>
      <c r="CB106" s="31" t="str">
        <f t="shared" si="68"/>
        <v/>
      </c>
      <c r="CC106" s="31" t="str">
        <f t="shared" si="69"/>
        <v/>
      </c>
      <c r="CD106" s="31" t="str">
        <f t="shared" si="70"/>
        <v/>
      </c>
      <c r="CE106" s="31" t="str">
        <f t="shared" si="71"/>
        <v/>
      </c>
      <c r="CF106" s="31" t="str">
        <f t="shared" si="72"/>
        <v/>
      </c>
      <c r="CG106" s="31" t="str">
        <f t="shared" si="73"/>
        <v/>
      </c>
      <c r="CH106" s="32">
        <f t="shared" si="80"/>
        <v>0</v>
      </c>
      <c r="CI106" s="32">
        <f t="shared" si="79"/>
        <v>0</v>
      </c>
      <c r="CJ106" s="32">
        <f t="shared" si="79"/>
        <v>0</v>
      </c>
      <c r="CK106" s="32">
        <f t="shared" si="75"/>
        <v>0</v>
      </c>
      <c r="CL106" s="32">
        <f t="shared" si="75"/>
        <v>0</v>
      </c>
      <c r="CM106" s="32">
        <f t="shared" si="75"/>
        <v>0</v>
      </c>
      <c r="CN106" s="32">
        <f t="shared" si="76"/>
        <v>0</v>
      </c>
    </row>
    <row r="107" spans="1:92" ht="16.350000000000001" customHeight="1" x14ac:dyDescent="0.2">
      <c r="A107" s="2607" t="s">
        <v>132</v>
      </c>
      <c r="B107" s="2607"/>
      <c r="C107" s="2607"/>
      <c r="D107" s="646">
        <f>SUM(I107:N107)</f>
        <v>0</v>
      </c>
      <c r="E107" s="571"/>
      <c r="F107" s="642"/>
      <c r="G107" s="617"/>
      <c r="H107" s="656"/>
      <c r="I107" s="652"/>
      <c r="J107" s="643"/>
      <c r="K107" s="643"/>
      <c r="L107" s="643"/>
      <c r="M107" s="642"/>
      <c r="N107" s="611"/>
      <c r="O107" s="573"/>
      <c r="P107" s="570"/>
      <c r="Q107" s="570"/>
      <c r="R107" s="570"/>
      <c r="S107" s="573"/>
      <c r="T107" s="573"/>
      <c r="U107" s="573"/>
      <c r="V107" s="67" t="str">
        <f t="shared" si="66"/>
        <v/>
      </c>
      <c r="W107" s="30"/>
      <c r="X107" s="30"/>
      <c r="Y107" s="30"/>
      <c r="Z107" s="30"/>
      <c r="AA107" s="30"/>
      <c r="AB107" s="30"/>
      <c r="AC107" s="30"/>
      <c r="AD107" s="30"/>
      <c r="AE107" s="30"/>
      <c r="AF107" s="9"/>
      <c r="AG107" s="9"/>
      <c r="BV107" s="3"/>
      <c r="BW107" s="3"/>
      <c r="CA107" s="31" t="str">
        <f t="shared" si="67"/>
        <v/>
      </c>
      <c r="CB107" s="31" t="str">
        <f t="shared" si="68"/>
        <v/>
      </c>
      <c r="CC107" s="31" t="str">
        <f t="shared" si="69"/>
        <v/>
      </c>
      <c r="CD107" s="31" t="str">
        <f t="shared" si="70"/>
        <v/>
      </c>
      <c r="CE107" s="31" t="str">
        <f t="shared" si="71"/>
        <v/>
      </c>
      <c r="CF107" s="31" t="str">
        <f t="shared" si="72"/>
        <v/>
      </c>
      <c r="CG107" s="31" t="str">
        <f t="shared" si="73"/>
        <v/>
      </c>
      <c r="CH107" s="32">
        <f t="shared" si="80"/>
        <v>0</v>
      </c>
      <c r="CI107" s="32">
        <f t="shared" si="79"/>
        <v>0</v>
      </c>
      <c r="CJ107" s="32">
        <f t="shared" si="79"/>
        <v>0</v>
      </c>
      <c r="CK107" s="32">
        <f t="shared" si="75"/>
        <v>0</v>
      </c>
      <c r="CL107" s="32">
        <f t="shared" si="75"/>
        <v>0</v>
      </c>
      <c r="CM107" s="32">
        <f t="shared" si="75"/>
        <v>0</v>
      </c>
      <c r="CN107" s="32">
        <f t="shared" si="76"/>
        <v>0</v>
      </c>
    </row>
    <row r="108" spans="1:92" ht="16.350000000000001" customHeight="1" x14ac:dyDescent="0.2">
      <c r="A108" s="2607" t="s">
        <v>133</v>
      </c>
      <c r="B108" s="2607"/>
      <c r="C108" s="2607"/>
      <c r="D108" s="646">
        <f>SUM(I108:N108)</f>
        <v>0</v>
      </c>
      <c r="E108" s="571"/>
      <c r="F108" s="642"/>
      <c r="G108" s="654"/>
      <c r="H108" s="657"/>
      <c r="I108" s="652"/>
      <c r="J108" s="643"/>
      <c r="K108" s="643"/>
      <c r="L108" s="643"/>
      <c r="M108" s="642"/>
      <c r="N108" s="611"/>
      <c r="O108" s="573"/>
      <c r="P108" s="570"/>
      <c r="Q108" s="570"/>
      <c r="R108" s="570"/>
      <c r="S108" s="573"/>
      <c r="T108" s="573"/>
      <c r="U108" s="573"/>
      <c r="V108" s="67" t="str">
        <f t="shared" si="66"/>
        <v/>
      </c>
      <c r="W108" s="30"/>
      <c r="X108" s="30"/>
      <c r="Y108" s="30"/>
      <c r="Z108" s="30"/>
      <c r="AA108" s="30"/>
      <c r="AB108" s="30"/>
      <c r="AC108" s="30"/>
      <c r="AD108" s="30"/>
      <c r="AE108" s="30"/>
      <c r="AF108" s="9"/>
      <c r="AG108" s="9"/>
      <c r="BV108" s="3"/>
      <c r="BW108" s="3"/>
      <c r="CA108" s="31" t="str">
        <f t="shared" si="67"/>
        <v/>
      </c>
      <c r="CB108" s="31" t="str">
        <f t="shared" si="68"/>
        <v/>
      </c>
      <c r="CC108" s="31" t="str">
        <f t="shared" si="69"/>
        <v/>
      </c>
      <c r="CD108" s="31" t="str">
        <f t="shared" si="70"/>
        <v/>
      </c>
      <c r="CE108" s="31" t="str">
        <f t="shared" si="71"/>
        <v/>
      </c>
      <c r="CF108" s="31" t="str">
        <f t="shared" si="72"/>
        <v/>
      </c>
      <c r="CG108" s="31" t="str">
        <f t="shared" si="73"/>
        <v/>
      </c>
      <c r="CH108" s="32">
        <f t="shared" si="80"/>
        <v>0</v>
      </c>
      <c r="CI108" s="32">
        <f t="shared" si="79"/>
        <v>0</v>
      </c>
      <c r="CJ108" s="32">
        <f t="shared" si="79"/>
        <v>0</v>
      </c>
      <c r="CK108" s="32">
        <f t="shared" si="75"/>
        <v>0</v>
      </c>
      <c r="CL108" s="32">
        <f t="shared" si="75"/>
        <v>0</v>
      </c>
      <c r="CM108" s="32">
        <f t="shared" si="75"/>
        <v>0</v>
      </c>
      <c r="CN108" s="32">
        <f t="shared" si="76"/>
        <v>0</v>
      </c>
    </row>
    <row r="109" spans="1:92" ht="16.350000000000001" customHeight="1" x14ac:dyDescent="0.2">
      <c r="A109" s="2603" t="s">
        <v>134</v>
      </c>
      <c r="B109" s="2604"/>
      <c r="C109" s="2605"/>
      <c r="D109" s="646">
        <f>SUM(J109:N109)</f>
        <v>1</v>
      </c>
      <c r="E109" s="571">
        <v>1</v>
      </c>
      <c r="F109" s="642">
        <v>0</v>
      </c>
      <c r="G109" s="654"/>
      <c r="H109" s="657"/>
      <c r="I109" s="657"/>
      <c r="J109" s="643"/>
      <c r="K109" s="643"/>
      <c r="L109" s="643">
        <v>1</v>
      </c>
      <c r="M109" s="642"/>
      <c r="N109" s="611"/>
      <c r="O109" s="573">
        <v>0</v>
      </c>
      <c r="P109" s="570">
        <v>1</v>
      </c>
      <c r="Q109" s="570">
        <v>0</v>
      </c>
      <c r="R109" s="570">
        <v>0</v>
      </c>
      <c r="S109" s="573">
        <v>0</v>
      </c>
      <c r="T109" s="573">
        <v>0</v>
      </c>
      <c r="U109" s="573">
        <v>0</v>
      </c>
      <c r="V109" s="67" t="str">
        <f t="shared" si="66"/>
        <v/>
      </c>
      <c r="W109" s="30"/>
      <c r="X109" s="30"/>
      <c r="Y109" s="30"/>
      <c r="Z109" s="30"/>
      <c r="AA109" s="30"/>
      <c r="AB109" s="30"/>
      <c r="AC109" s="30"/>
      <c r="AD109" s="30"/>
      <c r="AE109" s="30"/>
      <c r="AF109" s="9"/>
      <c r="AG109" s="9"/>
      <c r="BV109" s="3"/>
      <c r="BW109" s="3"/>
      <c r="CA109" s="31" t="str">
        <f t="shared" si="67"/>
        <v/>
      </c>
      <c r="CB109" s="31" t="str">
        <f t="shared" si="68"/>
        <v/>
      </c>
      <c r="CC109" s="31" t="str">
        <f t="shared" si="69"/>
        <v/>
      </c>
      <c r="CD109" s="31" t="str">
        <f t="shared" si="70"/>
        <v/>
      </c>
      <c r="CE109" s="31" t="str">
        <f t="shared" si="71"/>
        <v/>
      </c>
      <c r="CF109" s="31" t="str">
        <f t="shared" si="72"/>
        <v/>
      </c>
      <c r="CG109" s="31" t="str">
        <f t="shared" si="73"/>
        <v/>
      </c>
      <c r="CH109" s="32">
        <f t="shared" si="80"/>
        <v>0</v>
      </c>
      <c r="CI109" s="32">
        <f t="shared" si="79"/>
        <v>0</v>
      </c>
      <c r="CJ109" s="32">
        <f t="shared" si="79"/>
        <v>0</v>
      </c>
      <c r="CK109" s="32">
        <f t="shared" si="75"/>
        <v>0</v>
      </c>
      <c r="CL109" s="32">
        <f t="shared" si="75"/>
        <v>0</v>
      </c>
      <c r="CM109" s="32">
        <f t="shared" si="75"/>
        <v>0</v>
      </c>
      <c r="CN109" s="32">
        <f t="shared" si="76"/>
        <v>0</v>
      </c>
    </row>
    <row r="110" spans="1:92" ht="16.350000000000001" customHeight="1" x14ac:dyDescent="0.2">
      <c r="A110" s="2603" t="s">
        <v>135</v>
      </c>
      <c r="B110" s="2604"/>
      <c r="C110" s="2605"/>
      <c r="D110" s="646">
        <f t="shared" si="77"/>
        <v>0</v>
      </c>
      <c r="E110" s="571"/>
      <c r="F110" s="642"/>
      <c r="G110" s="654"/>
      <c r="H110" s="657"/>
      <c r="I110" s="657"/>
      <c r="J110" s="657"/>
      <c r="K110" s="657"/>
      <c r="L110" s="643"/>
      <c r="M110" s="642"/>
      <c r="N110" s="611"/>
      <c r="O110" s="573"/>
      <c r="P110" s="570"/>
      <c r="Q110" s="570"/>
      <c r="R110" s="570"/>
      <c r="S110" s="573"/>
      <c r="T110" s="573"/>
      <c r="U110" s="573"/>
      <c r="V110" s="67" t="str">
        <f t="shared" si="66"/>
        <v/>
      </c>
      <c r="W110" s="30"/>
      <c r="X110" s="30"/>
      <c r="Y110" s="30"/>
      <c r="Z110" s="30"/>
      <c r="AA110" s="30"/>
      <c r="AB110" s="30"/>
      <c r="AC110" s="30"/>
      <c r="AD110" s="30"/>
      <c r="AE110" s="30"/>
      <c r="AF110" s="9"/>
      <c r="AG110" s="9"/>
      <c r="BV110" s="3"/>
      <c r="BW110" s="3"/>
      <c r="CA110" s="31" t="str">
        <f t="shared" si="67"/>
        <v/>
      </c>
      <c r="CB110" s="31" t="str">
        <f t="shared" si="68"/>
        <v/>
      </c>
      <c r="CC110" s="31" t="str">
        <f t="shared" si="69"/>
        <v/>
      </c>
      <c r="CD110" s="31" t="str">
        <f t="shared" si="70"/>
        <v/>
      </c>
      <c r="CE110" s="31" t="str">
        <f t="shared" si="71"/>
        <v/>
      </c>
      <c r="CF110" s="31" t="str">
        <f t="shared" si="72"/>
        <v/>
      </c>
      <c r="CG110" s="31" t="str">
        <f t="shared" si="73"/>
        <v/>
      </c>
      <c r="CH110" s="32">
        <f t="shared" si="80"/>
        <v>0</v>
      </c>
      <c r="CI110" s="32">
        <f t="shared" si="79"/>
        <v>0</v>
      </c>
      <c r="CJ110" s="32">
        <f t="shared" si="79"/>
        <v>0</v>
      </c>
      <c r="CK110" s="32">
        <f t="shared" si="75"/>
        <v>0</v>
      </c>
      <c r="CL110" s="32">
        <f t="shared" si="75"/>
        <v>0</v>
      </c>
      <c r="CM110" s="32">
        <f t="shared" si="75"/>
        <v>0</v>
      </c>
      <c r="CN110" s="32">
        <f t="shared" si="76"/>
        <v>0</v>
      </c>
    </row>
    <row r="111" spans="1:92" ht="16.350000000000001" customHeight="1" x14ac:dyDescent="0.2">
      <c r="A111" s="2608" t="s">
        <v>136</v>
      </c>
      <c r="B111" s="2608"/>
      <c r="C111" s="2608"/>
      <c r="D111" s="646">
        <f t="shared" si="77"/>
        <v>0</v>
      </c>
      <c r="E111" s="571"/>
      <c r="F111" s="593"/>
      <c r="G111" s="571"/>
      <c r="H111" s="643"/>
      <c r="I111" s="643"/>
      <c r="J111" s="643"/>
      <c r="K111" s="643"/>
      <c r="L111" s="643"/>
      <c r="M111" s="642"/>
      <c r="N111" s="611"/>
      <c r="O111" s="573"/>
      <c r="P111" s="570"/>
      <c r="Q111" s="570"/>
      <c r="R111" s="570"/>
      <c r="S111" s="573"/>
      <c r="T111" s="573"/>
      <c r="U111" s="573"/>
      <c r="V111" s="67" t="str">
        <f t="shared" si="66"/>
        <v/>
      </c>
      <c r="W111" s="30"/>
      <c r="X111" s="30"/>
      <c r="Y111" s="30"/>
      <c r="Z111" s="30"/>
      <c r="AA111" s="30"/>
      <c r="AB111" s="30"/>
      <c r="AC111" s="30"/>
      <c r="AD111" s="30"/>
      <c r="AE111" s="30"/>
      <c r="AF111" s="9"/>
      <c r="AG111" s="9"/>
      <c r="BV111" s="3"/>
      <c r="BW111" s="3"/>
      <c r="CA111" s="31" t="str">
        <f t="shared" si="67"/>
        <v/>
      </c>
      <c r="CB111" s="31" t="str">
        <f t="shared" si="68"/>
        <v/>
      </c>
      <c r="CC111" s="31" t="str">
        <f t="shared" si="69"/>
        <v/>
      </c>
      <c r="CD111" s="31" t="str">
        <f t="shared" si="70"/>
        <v/>
      </c>
      <c r="CE111" s="31" t="str">
        <f t="shared" si="71"/>
        <v/>
      </c>
      <c r="CF111" s="31" t="str">
        <f t="shared" si="72"/>
        <v/>
      </c>
      <c r="CG111" s="31" t="str">
        <f t="shared" si="73"/>
        <v/>
      </c>
      <c r="CH111" s="32">
        <f t="shared" si="80"/>
        <v>0</v>
      </c>
      <c r="CI111" s="32">
        <f t="shared" si="79"/>
        <v>0</v>
      </c>
      <c r="CJ111" s="32">
        <f t="shared" si="79"/>
        <v>0</v>
      </c>
      <c r="CK111" s="32">
        <f t="shared" si="75"/>
        <v>0</v>
      </c>
      <c r="CL111" s="32">
        <f t="shared" si="75"/>
        <v>0</v>
      </c>
      <c r="CM111" s="32">
        <f t="shared" si="75"/>
        <v>0</v>
      </c>
      <c r="CN111" s="32">
        <f t="shared" si="76"/>
        <v>0</v>
      </c>
    </row>
    <row r="112" spans="1:92" ht="16.350000000000001" customHeight="1" x14ac:dyDescent="0.2">
      <c r="A112" s="2467" t="s">
        <v>137</v>
      </c>
      <c r="B112" s="2468"/>
      <c r="C112" s="2469"/>
      <c r="D112" s="646">
        <f>SUM(L112:N112)</f>
        <v>25</v>
      </c>
      <c r="E112" s="571">
        <v>6</v>
      </c>
      <c r="F112" s="642">
        <v>19</v>
      </c>
      <c r="G112" s="644"/>
      <c r="H112" s="653"/>
      <c r="I112" s="653"/>
      <c r="J112" s="653"/>
      <c r="K112" s="653"/>
      <c r="L112" s="643"/>
      <c r="M112" s="642">
        <v>19</v>
      </c>
      <c r="N112" s="611">
        <v>6</v>
      </c>
      <c r="O112" s="573">
        <v>4</v>
      </c>
      <c r="P112" s="570">
        <v>25</v>
      </c>
      <c r="Q112" s="658">
        <v>0</v>
      </c>
      <c r="R112" s="570">
        <v>0</v>
      </c>
      <c r="S112" s="573">
        <v>0</v>
      </c>
      <c r="T112" s="573">
        <v>0</v>
      </c>
      <c r="U112" s="573">
        <v>0</v>
      </c>
      <c r="V112" s="67" t="str">
        <f t="shared" si="66"/>
        <v/>
      </c>
      <c r="W112" s="30"/>
      <c r="X112" s="30"/>
      <c r="Y112" s="30"/>
      <c r="Z112" s="30"/>
      <c r="AA112" s="30"/>
      <c r="AB112" s="30"/>
      <c r="AC112" s="30"/>
      <c r="AD112" s="30"/>
      <c r="AE112" s="30"/>
      <c r="AF112" s="9"/>
      <c r="AG112" s="9"/>
      <c r="BV112" s="3"/>
      <c r="BW112" s="3"/>
      <c r="CA112" s="31" t="str">
        <f t="shared" si="67"/>
        <v/>
      </c>
      <c r="CB112" s="31" t="str">
        <f t="shared" si="68"/>
        <v/>
      </c>
      <c r="CC112" s="31" t="str">
        <f t="shared" si="69"/>
        <v/>
      </c>
      <c r="CD112" s="31" t="str">
        <f t="shared" si="70"/>
        <v/>
      </c>
      <c r="CE112" s="31" t="str">
        <f t="shared" si="71"/>
        <v/>
      </c>
      <c r="CF112" s="31" t="str">
        <f t="shared" si="72"/>
        <v/>
      </c>
      <c r="CG112" s="31" t="str">
        <f t="shared" si="73"/>
        <v/>
      </c>
      <c r="CH112" s="32">
        <f t="shared" si="80"/>
        <v>0</v>
      </c>
      <c r="CI112" s="32">
        <f t="shared" si="79"/>
        <v>0</v>
      </c>
      <c r="CJ112" s="32">
        <f t="shared" si="79"/>
        <v>0</v>
      </c>
      <c r="CK112" s="32">
        <f t="shared" si="75"/>
        <v>0</v>
      </c>
      <c r="CL112" s="32">
        <f t="shared" si="75"/>
        <v>0</v>
      </c>
      <c r="CM112" s="32">
        <f t="shared" si="75"/>
        <v>0</v>
      </c>
      <c r="CN112" s="32">
        <f t="shared" si="76"/>
        <v>0</v>
      </c>
    </row>
    <row r="113" spans="1:92" ht="16.350000000000001" customHeight="1" x14ac:dyDescent="0.2">
      <c r="A113" s="2467" t="s">
        <v>138</v>
      </c>
      <c r="B113" s="2468"/>
      <c r="C113" s="2469"/>
      <c r="D113" s="646">
        <f t="shared" ref="D113:D119" si="81">SUM(L113:N113)</f>
        <v>0</v>
      </c>
      <c r="E113" s="571"/>
      <c r="F113" s="642"/>
      <c r="G113" s="644"/>
      <c r="H113" s="653"/>
      <c r="I113" s="653"/>
      <c r="J113" s="653"/>
      <c r="K113" s="653"/>
      <c r="L113" s="643"/>
      <c r="M113" s="642"/>
      <c r="N113" s="611"/>
      <c r="O113" s="573"/>
      <c r="P113" s="570"/>
      <c r="Q113" s="658"/>
      <c r="R113" s="570"/>
      <c r="S113" s="573"/>
      <c r="T113" s="573"/>
      <c r="U113" s="573"/>
      <c r="V113" s="67" t="str">
        <f t="shared" si="66"/>
        <v/>
      </c>
      <c r="W113" s="30"/>
      <c r="X113" s="30"/>
      <c r="Y113" s="30"/>
      <c r="Z113" s="30"/>
      <c r="AA113" s="30"/>
      <c r="AB113" s="30"/>
      <c r="AC113" s="30"/>
      <c r="AD113" s="30"/>
      <c r="AE113" s="30"/>
      <c r="AF113" s="9"/>
      <c r="AG113" s="9"/>
      <c r="BV113" s="3"/>
      <c r="BW113" s="3"/>
      <c r="CA113" s="31" t="str">
        <f t="shared" si="67"/>
        <v/>
      </c>
      <c r="CB113" s="31" t="str">
        <f t="shared" si="68"/>
        <v/>
      </c>
      <c r="CC113" s="31" t="str">
        <f t="shared" si="69"/>
        <v/>
      </c>
      <c r="CD113" s="31" t="str">
        <f t="shared" si="70"/>
        <v/>
      </c>
      <c r="CE113" s="31" t="str">
        <f t="shared" si="71"/>
        <v/>
      </c>
      <c r="CF113" s="31" t="str">
        <f t="shared" si="72"/>
        <v/>
      </c>
      <c r="CG113" s="31" t="str">
        <f t="shared" si="73"/>
        <v/>
      </c>
      <c r="CH113" s="32">
        <f t="shared" si="80"/>
        <v>0</v>
      </c>
      <c r="CI113" s="32">
        <f t="shared" si="79"/>
        <v>0</v>
      </c>
      <c r="CJ113" s="32">
        <f t="shared" si="79"/>
        <v>0</v>
      </c>
      <c r="CK113" s="32">
        <f t="shared" si="75"/>
        <v>0</v>
      </c>
      <c r="CL113" s="32">
        <f t="shared" si="75"/>
        <v>0</v>
      </c>
      <c r="CM113" s="32">
        <f t="shared" si="75"/>
        <v>0</v>
      </c>
      <c r="CN113" s="32">
        <f t="shared" si="76"/>
        <v>0</v>
      </c>
    </row>
    <row r="114" spans="1:92" ht="16.350000000000001" customHeight="1" x14ac:dyDescent="0.2">
      <c r="A114" s="2608" t="s">
        <v>139</v>
      </c>
      <c r="B114" s="2608"/>
      <c r="C114" s="2608"/>
      <c r="D114" s="646">
        <f t="shared" si="81"/>
        <v>0</v>
      </c>
      <c r="E114" s="571"/>
      <c r="F114" s="642"/>
      <c r="G114" s="644"/>
      <c r="H114" s="653"/>
      <c r="I114" s="653"/>
      <c r="J114" s="653"/>
      <c r="K114" s="653"/>
      <c r="L114" s="643"/>
      <c r="M114" s="642"/>
      <c r="N114" s="611"/>
      <c r="O114" s="573"/>
      <c r="P114" s="570"/>
      <c r="Q114" s="570"/>
      <c r="R114" s="570"/>
      <c r="S114" s="573"/>
      <c r="T114" s="573"/>
      <c r="U114" s="573"/>
      <c r="V114" s="67" t="str">
        <f t="shared" si="66"/>
        <v/>
      </c>
      <c r="W114" s="30"/>
      <c r="X114" s="30"/>
      <c r="Y114" s="30"/>
      <c r="Z114" s="30"/>
      <c r="AA114" s="30"/>
      <c r="AB114" s="30"/>
      <c r="AC114" s="30"/>
      <c r="AD114" s="30"/>
      <c r="AE114" s="30"/>
      <c r="AF114" s="9"/>
      <c r="AG114" s="9"/>
      <c r="BV114" s="3"/>
      <c r="BW114" s="3"/>
      <c r="CA114" s="31" t="str">
        <f t="shared" si="67"/>
        <v/>
      </c>
      <c r="CB114" s="31" t="str">
        <f t="shared" si="68"/>
        <v/>
      </c>
      <c r="CC114" s="31" t="str">
        <f t="shared" si="69"/>
        <v/>
      </c>
      <c r="CD114" s="31" t="str">
        <f t="shared" si="70"/>
        <v/>
      </c>
      <c r="CE114" s="31" t="str">
        <f t="shared" si="71"/>
        <v/>
      </c>
      <c r="CF114" s="31" t="str">
        <f t="shared" si="72"/>
        <v/>
      </c>
      <c r="CG114" s="31" t="str">
        <f t="shared" si="73"/>
        <v/>
      </c>
      <c r="CH114" s="32">
        <f t="shared" si="80"/>
        <v>0</v>
      </c>
      <c r="CI114" s="32">
        <f t="shared" si="79"/>
        <v>0</v>
      </c>
      <c r="CJ114" s="32">
        <f t="shared" si="79"/>
        <v>0</v>
      </c>
      <c r="CK114" s="32">
        <f t="shared" si="75"/>
        <v>0</v>
      </c>
      <c r="CL114" s="32">
        <f t="shared" si="75"/>
        <v>0</v>
      </c>
      <c r="CM114" s="32">
        <f t="shared" si="75"/>
        <v>0</v>
      </c>
      <c r="CN114" s="32">
        <f t="shared" si="76"/>
        <v>0</v>
      </c>
    </row>
    <row r="115" spans="1:92" ht="16.350000000000001" customHeight="1" x14ac:dyDescent="0.2">
      <c r="A115" s="2607" t="s">
        <v>140</v>
      </c>
      <c r="B115" s="2607"/>
      <c r="C115" s="2607"/>
      <c r="D115" s="646">
        <f t="shared" si="81"/>
        <v>0</v>
      </c>
      <c r="E115" s="571"/>
      <c r="F115" s="642"/>
      <c r="G115" s="644"/>
      <c r="H115" s="653"/>
      <c r="I115" s="653"/>
      <c r="J115" s="653"/>
      <c r="K115" s="653"/>
      <c r="L115" s="643"/>
      <c r="M115" s="642"/>
      <c r="N115" s="611"/>
      <c r="O115" s="573"/>
      <c r="P115" s="570"/>
      <c r="Q115" s="570"/>
      <c r="R115" s="570"/>
      <c r="S115" s="573"/>
      <c r="T115" s="573"/>
      <c r="U115" s="573"/>
      <c r="V115" s="67" t="str">
        <f t="shared" si="66"/>
        <v/>
      </c>
      <c r="W115" s="30"/>
      <c r="X115" s="30"/>
      <c r="Y115" s="30"/>
      <c r="Z115" s="30"/>
      <c r="AA115" s="30"/>
      <c r="AB115" s="30"/>
      <c r="AC115" s="30"/>
      <c r="AD115" s="30"/>
      <c r="AE115" s="30"/>
      <c r="AF115" s="9"/>
      <c r="AG115" s="9"/>
      <c r="BV115" s="3"/>
      <c r="BW115" s="3"/>
      <c r="CA115" s="31" t="str">
        <f t="shared" si="67"/>
        <v/>
      </c>
      <c r="CB115" s="31" t="str">
        <f t="shared" si="68"/>
        <v/>
      </c>
      <c r="CC115" s="31" t="str">
        <f t="shared" si="69"/>
        <v/>
      </c>
      <c r="CD115" s="31" t="str">
        <f t="shared" si="70"/>
        <v/>
      </c>
      <c r="CE115" s="31" t="str">
        <f t="shared" si="71"/>
        <v/>
      </c>
      <c r="CF115" s="31" t="str">
        <f t="shared" si="72"/>
        <v/>
      </c>
      <c r="CG115" s="31" t="str">
        <f t="shared" si="73"/>
        <v/>
      </c>
      <c r="CH115" s="32">
        <f t="shared" si="80"/>
        <v>0</v>
      </c>
      <c r="CI115" s="32">
        <f t="shared" si="79"/>
        <v>0</v>
      </c>
      <c r="CJ115" s="32">
        <f t="shared" si="79"/>
        <v>0</v>
      </c>
      <c r="CK115" s="32">
        <f t="shared" si="75"/>
        <v>0</v>
      </c>
      <c r="CL115" s="32">
        <f t="shared" si="75"/>
        <v>0</v>
      </c>
      <c r="CM115" s="32">
        <f t="shared" si="75"/>
        <v>0</v>
      </c>
      <c r="CN115" s="32">
        <f t="shared" si="76"/>
        <v>0</v>
      </c>
    </row>
    <row r="116" spans="1:92" ht="16.350000000000001" customHeight="1" x14ac:dyDescent="0.2">
      <c r="A116" s="2607" t="s">
        <v>141</v>
      </c>
      <c r="B116" s="2607"/>
      <c r="C116" s="2607"/>
      <c r="D116" s="646">
        <f t="shared" si="81"/>
        <v>0</v>
      </c>
      <c r="E116" s="571"/>
      <c r="F116" s="642"/>
      <c r="G116" s="644"/>
      <c r="H116" s="653"/>
      <c r="I116" s="653"/>
      <c r="J116" s="653"/>
      <c r="K116" s="653"/>
      <c r="L116" s="643"/>
      <c r="M116" s="642"/>
      <c r="N116" s="611"/>
      <c r="O116" s="573"/>
      <c r="P116" s="570"/>
      <c r="Q116" s="570"/>
      <c r="R116" s="570"/>
      <c r="S116" s="573"/>
      <c r="T116" s="573"/>
      <c r="U116" s="573"/>
      <c r="V116" s="67" t="str">
        <f t="shared" si="66"/>
        <v/>
      </c>
      <c r="W116" s="30"/>
      <c r="X116" s="30"/>
      <c r="Y116" s="30"/>
      <c r="Z116" s="30"/>
      <c r="AA116" s="30"/>
      <c r="AB116" s="30"/>
      <c r="AC116" s="30"/>
      <c r="AD116" s="30"/>
      <c r="AE116" s="30"/>
      <c r="AF116" s="9"/>
      <c r="AG116" s="9"/>
      <c r="BV116" s="3"/>
      <c r="BW116" s="3"/>
      <c r="CA116" s="31" t="str">
        <f t="shared" si="67"/>
        <v/>
      </c>
      <c r="CB116" s="31" t="str">
        <f t="shared" si="68"/>
        <v/>
      </c>
      <c r="CC116" s="31" t="str">
        <f t="shared" si="69"/>
        <v/>
      </c>
      <c r="CD116" s="31" t="str">
        <f t="shared" si="70"/>
        <v/>
      </c>
      <c r="CE116" s="31" t="str">
        <f t="shared" si="71"/>
        <v/>
      </c>
      <c r="CF116" s="31" t="str">
        <f t="shared" si="72"/>
        <v/>
      </c>
      <c r="CG116" s="31" t="str">
        <f t="shared" si="73"/>
        <v/>
      </c>
      <c r="CH116" s="32">
        <f t="shared" si="80"/>
        <v>0</v>
      </c>
      <c r="CI116" s="32">
        <f t="shared" si="79"/>
        <v>0</v>
      </c>
      <c r="CJ116" s="32">
        <f t="shared" si="79"/>
        <v>0</v>
      </c>
      <c r="CK116" s="32">
        <f t="shared" si="75"/>
        <v>0</v>
      </c>
      <c r="CL116" s="32">
        <f t="shared" si="75"/>
        <v>0</v>
      </c>
      <c r="CM116" s="32">
        <f t="shared" si="75"/>
        <v>0</v>
      </c>
      <c r="CN116" s="32">
        <f t="shared" si="76"/>
        <v>0</v>
      </c>
    </row>
    <row r="117" spans="1:92" ht="16.350000000000001" customHeight="1" x14ac:dyDescent="0.2">
      <c r="A117" s="2471" t="s">
        <v>142</v>
      </c>
      <c r="B117" s="2472"/>
      <c r="C117" s="2473"/>
      <c r="D117" s="646">
        <f t="shared" si="81"/>
        <v>0</v>
      </c>
      <c r="E117" s="571"/>
      <c r="F117" s="642"/>
      <c r="G117" s="644"/>
      <c r="H117" s="653"/>
      <c r="I117" s="653"/>
      <c r="J117" s="653"/>
      <c r="K117" s="653"/>
      <c r="L117" s="643"/>
      <c r="M117" s="642"/>
      <c r="N117" s="611"/>
      <c r="O117" s="573"/>
      <c r="P117" s="570"/>
      <c r="Q117" s="658"/>
      <c r="R117" s="570"/>
      <c r="S117" s="573"/>
      <c r="T117" s="573"/>
      <c r="U117" s="573"/>
      <c r="V117" s="67" t="str">
        <f t="shared" si="66"/>
        <v/>
      </c>
      <c r="W117" s="30"/>
      <c r="X117" s="30"/>
      <c r="Y117" s="30"/>
      <c r="Z117" s="30"/>
      <c r="AA117" s="30"/>
      <c r="AB117" s="30"/>
      <c r="AC117" s="30"/>
      <c r="AD117" s="30"/>
      <c r="AE117" s="30"/>
      <c r="AF117" s="9"/>
      <c r="AG117" s="9"/>
      <c r="BV117" s="3"/>
      <c r="BW117" s="3"/>
      <c r="CA117" s="31" t="str">
        <f t="shared" si="67"/>
        <v/>
      </c>
      <c r="CB117" s="31" t="str">
        <f t="shared" si="68"/>
        <v/>
      </c>
      <c r="CC117" s="31" t="str">
        <f t="shared" si="69"/>
        <v/>
      </c>
      <c r="CD117" s="31" t="str">
        <f t="shared" si="70"/>
        <v/>
      </c>
      <c r="CE117" s="31" t="str">
        <f t="shared" si="71"/>
        <v/>
      </c>
      <c r="CF117" s="31" t="str">
        <f t="shared" si="72"/>
        <v/>
      </c>
      <c r="CG117" s="31" t="str">
        <f t="shared" si="73"/>
        <v/>
      </c>
      <c r="CH117" s="32">
        <f t="shared" si="80"/>
        <v>0</v>
      </c>
      <c r="CI117" s="32">
        <f t="shared" si="79"/>
        <v>0</v>
      </c>
      <c r="CJ117" s="32">
        <f t="shared" si="79"/>
        <v>0</v>
      </c>
      <c r="CK117" s="32">
        <f t="shared" si="75"/>
        <v>0</v>
      </c>
      <c r="CL117" s="32">
        <f t="shared" si="75"/>
        <v>0</v>
      </c>
      <c r="CM117" s="32">
        <f t="shared" si="75"/>
        <v>0</v>
      </c>
      <c r="CN117" s="32">
        <f t="shared" si="76"/>
        <v>0</v>
      </c>
    </row>
    <row r="118" spans="1:92" ht="16.350000000000001" customHeight="1" x14ac:dyDescent="0.2">
      <c r="A118" s="2603" t="s">
        <v>143</v>
      </c>
      <c r="B118" s="2604"/>
      <c r="C118" s="2605"/>
      <c r="D118" s="646">
        <f t="shared" si="81"/>
        <v>0</v>
      </c>
      <c r="E118" s="571"/>
      <c r="F118" s="642"/>
      <c r="G118" s="644"/>
      <c r="H118" s="653"/>
      <c r="I118" s="653"/>
      <c r="J118" s="653"/>
      <c r="K118" s="653"/>
      <c r="L118" s="643"/>
      <c r="M118" s="642"/>
      <c r="N118" s="611"/>
      <c r="O118" s="573"/>
      <c r="P118" s="570"/>
      <c r="Q118" s="658"/>
      <c r="R118" s="570"/>
      <c r="S118" s="573"/>
      <c r="T118" s="573"/>
      <c r="U118" s="573"/>
      <c r="V118" s="67" t="str">
        <f t="shared" si="66"/>
        <v/>
      </c>
      <c r="W118" s="30"/>
      <c r="X118" s="30"/>
      <c r="Y118" s="30"/>
      <c r="Z118" s="30"/>
      <c r="AA118" s="30"/>
      <c r="AB118" s="30"/>
      <c r="AC118" s="30"/>
      <c r="AD118" s="30"/>
      <c r="AE118" s="30"/>
      <c r="AF118" s="9"/>
      <c r="AG118" s="9"/>
      <c r="BV118" s="3"/>
      <c r="BW118" s="3"/>
      <c r="CA118" s="31" t="str">
        <f t="shared" si="67"/>
        <v/>
      </c>
      <c r="CB118" s="31" t="str">
        <f t="shared" si="68"/>
        <v/>
      </c>
      <c r="CC118" s="31" t="str">
        <f t="shared" si="69"/>
        <v/>
      </c>
      <c r="CD118" s="31" t="str">
        <f t="shared" si="70"/>
        <v/>
      </c>
      <c r="CE118" s="31" t="str">
        <f t="shared" si="71"/>
        <v/>
      </c>
      <c r="CF118" s="31" t="str">
        <f t="shared" si="72"/>
        <v/>
      </c>
      <c r="CG118" s="31" t="str">
        <f t="shared" si="73"/>
        <v/>
      </c>
      <c r="CH118" s="32">
        <f t="shared" si="80"/>
        <v>0</v>
      </c>
      <c r="CI118" s="32">
        <f t="shared" si="79"/>
        <v>0</v>
      </c>
      <c r="CJ118" s="32">
        <f t="shared" si="79"/>
        <v>0</v>
      </c>
      <c r="CK118" s="32">
        <f t="shared" si="75"/>
        <v>0</v>
      </c>
      <c r="CL118" s="32">
        <f t="shared" si="75"/>
        <v>0</v>
      </c>
      <c r="CM118" s="32">
        <f t="shared" si="75"/>
        <v>0</v>
      </c>
      <c r="CN118" s="32">
        <f t="shared" si="76"/>
        <v>0</v>
      </c>
    </row>
    <row r="119" spans="1:92" ht="16.350000000000001" customHeight="1" x14ac:dyDescent="0.2">
      <c r="A119" s="2603" t="s">
        <v>144</v>
      </c>
      <c r="B119" s="2604"/>
      <c r="C119" s="2605"/>
      <c r="D119" s="646">
        <f t="shared" si="81"/>
        <v>0</v>
      </c>
      <c r="E119" s="571"/>
      <c r="F119" s="642"/>
      <c r="G119" s="644"/>
      <c r="H119" s="653"/>
      <c r="I119" s="653"/>
      <c r="J119" s="653"/>
      <c r="K119" s="653"/>
      <c r="L119" s="643"/>
      <c r="M119" s="642"/>
      <c r="N119" s="611"/>
      <c r="O119" s="573"/>
      <c r="P119" s="570"/>
      <c r="Q119" s="658"/>
      <c r="R119" s="570"/>
      <c r="S119" s="573"/>
      <c r="T119" s="573"/>
      <c r="U119" s="573"/>
      <c r="V119" s="67" t="str">
        <f t="shared" si="66"/>
        <v/>
      </c>
      <c r="W119" s="30"/>
      <c r="X119" s="30"/>
      <c r="Y119" s="30"/>
      <c r="Z119" s="30"/>
      <c r="AA119" s="30"/>
      <c r="AB119" s="30"/>
      <c r="AC119" s="30"/>
      <c r="AD119" s="30"/>
      <c r="AE119" s="30"/>
      <c r="AF119" s="9"/>
      <c r="AG119" s="9"/>
      <c r="BV119" s="3"/>
      <c r="BW119" s="3"/>
      <c r="CA119" s="31" t="str">
        <f t="shared" si="67"/>
        <v/>
      </c>
      <c r="CB119" s="31" t="str">
        <f t="shared" si="68"/>
        <v/>
      </c>
      <c r="CC119" s="31" t="str">
        <f t="shared" si="69"/>
        <v/>
      </c>
      <c r="CD119" s="31" t="str">
        <f t="shared" si="70"/>
        <v/>
      </c>
      <c r="CE119" s="31" t="str">
        <f t="shared" si="71"/>
        <v/>
      </c>
      <c r="CF119" s="31" t="str">
        <f t="shared" si="72"/>
        <v/>
      </c>
      <c r="CG119" s="31" t="str">
        <f t="shared" si="73"/>
        <v/>
      </c>
      <c r="CH119" s="32">
        <f t="shared" si="80"/>
        <v>0</v>
      </c>
      <c r="CI119" s="32">
        <f t="shared" si="79"/>
        <v>0</v>
      </c>
      <c r="CJ119" s="32">
        <f t="shared" si="79"/>
        <v>0</v>
      </c>
      <c r="CK119" s="32">
        <f t="shared" si="75"/>
        <v>0</v>
      </c>
      <c r="CL119" s="32">
        <f t="shared" si="75"/>
        <v>0</v>
      </c>
      <c r="CM119" s="32">
        <f t="shared" si="75"/>
        <v>0</v>
      </c>
      <c r="CN119" s="32">
        <f t="shared" si="76"/>
        <v>0</v>
      </c>
    </row>
    <row r="120" spans="1:92" ht="16.350000000000001" customHeight="1" x14ac:dyDescent="0.2">
      <c r="A120" s="2603" t="s">
        <v>145</v>
      </c>
      <c r="B120" s="2604"/>
      <c r="C120" s="2605"/>
      <c r="D120" s="646">
        <f t="shared" si="77"/>
        <v>0</v>
      </c>
      <c r="E120" s="571"/>
      <c r="F120" s="642"/>
      <c r="G120" s="651"/>
      <c r="H120" s="652"/>
      <c r="I120" s="652"/>
      <c r="J120" s="652"/>
      <c r="K120" s="652"/>
      <c r="L120" s="652"/>
      <c r="M120" s="659"/>
      <c r="N120" s="660"/>
      <c r="O120" s="661"/>
      <c r="P120" s="658"/>
      <c r="Q120" s="658"/>
      <c r="R120" s="570"/>
      <c r="S120" s="573"/>
      <c r="T120" s="573"/>
      <c r="U120" s="573"/>
      <c r="V120" s="67" t="str">
        <f t="shared" si="66"/>
        <v/>
      </c>
      <c r="W120" s="30"/>
      <c r="X120" s="30"/>
      <c r="Y120" s="30"/>
      <c r="Z120" s="30"/>
      <c r="AA120" s="30"/>
      <c r="AB120" s="30"/>
      <c r="AC120" s="30"/>
      <c r="AD120" s="30"/>
      <c r="AE120" s="30"/>
      <c r="AF120" s="9"/>
      <c r="AG120" s="9"/>
      <c r="BV120" s="3"/>
      <c r="BW120" s="3"/>
      <c r="CA120" s="31" t="str">
        <f t="shared" si="67"/>
        <v/>
      </c>
      <c r="CB120" s="31" t="str">
        <f t="shared" si="68"/>
        <v/>
      </c>
      <c r="CC120" s="31" t="str">
        <f t="shared" si="69"/>
        <v/>
      </c>
      <c r="CD120" s="31" t="str">
        <f t="shared" si="70"/>
        <v/>
      </c>
      <c r="CE120" s="31" t="str">
        <f t="shared" si="71"/>
        <v/>
      </c>
      <c r="CF120" s="31" t="str">
        <f t="shared" si="72"/>
        <v/>
      </c>
      <c r="CG120" s="31" t="str">
        <f t="shared" si="73"/>
        <v/>
      </c>
      <c r="CH120" s="32">
        <f t="shared" si="80"/>
        <v>0</v>
      </c>
      <c r="CI120" s="32">
        <f t="shared" si="79"/>
        <v>0</v>
      </c>
      <c r="CJ120" s="32">
        <f t="shared" si="79"/>
        <v>0</v>
      </c>
      <c r="CK120" s="32">
        <f t="shared" si="75"/>
        <v>0</v>
      </c>
      <c r="CL120" s="32">
        <f t="shared" si="75"/>
        <v>0</v>
      </c>
      <c r="CM120" s="32">
        <f t="shared" si="75"/>
        <v>0</v>
      </c>
      <c r="CN120" s="32">
        <f t="shared" si="76"/>
        <v>0</v>
      </c>
    </row>
    <row r="121" spans="1:92" ht="16.350000000000001" customHeight="1" x14ac:dyDescent="0.2">
      <c r="A121" s="2603" t="s">
        <v>146</v>
      </c>
      <c r="B121" s="2604"/>
      <c r="C121" s="2605"/>
      <c r="D121" s="646">
        <f t="shared" si="77"/>
        <v>0</v>
      </c>
      <c r="E121" s="571"/>
      <c r="F121" s="642"/>
      <c r="G121" s="651"/>
      <c r="H121" s="652"/>
      <c r="I121" s="652"/>
      <c r="J121" s="652"/>
      <c r="K121" s="652"/>
      <c r="L121" s="652"/>
      <c r="M121" s="659"/>
      <c r="N121" s="660"/>
      <c r="O121" s="661"/>
      <c r="P121" s="658"/>
      <c r="Q121" s="658"/>
      <c r="R121" s="570"/>
      <c r="S121" s="573"/>
      <c r="T121" s="573"/>
      <c r="U121" s="573"/>
      <c r="V121" s="67" t="str">
        <f t="shared" si="66"/>
        <v/>
      </c>
      <c r="W121" s="30"/>
      <c r="X121" s="30"/>
      <c r="Y121" s="30"/>
      <c r="Z121" s="30"/>
      <c r="AA121" s="30"/>
      <c r="AB121" s="30"/>
      <c r="AC121" s="30"/>
      <c r="AD121" s="30"/>
      <c r="AE121" s="30"/>
      <c r="AF121" s="9"/>
      <c r="AG121" s="9"/>
      <c r="BV121" s="3"/>
      <c r="BW121" s="3"/>
      <c r="CA121" s="31" t="str">
        <f t="shared" si="67"/>
        <v/>
      </c>
      <c r="CB121" s="31" t="str">
        <f t="shared" si="68"/>
        <v/>
      </c>
      <c r="CC121" s="31" t="str">
        <f t="shared" si="69"/>
        <v/>
      </c>
      <c r="CD121" s="31" t="str">
        <f t="shared" si="70"/>
        <v/>
      </c>
      <c r="CE121" s="31" t="str">
        <f t="shared" si="71"/>
        <v/>
      </c>
      <c r="CF121" s="31" t="str">
        <f t="shared" si="72"/>
        <v/>
      </c>
      <c r="CG121" s="31" t="str">
        <f t="shared" si="73"/>
        <v/>
      </c>
      <c r="CH121" s="32">
        <f t="shared" si="80"/>
        <v>0</v>
      </c>
      <c r="CI121" s="32">
        <f t="shared" si="79"/>
        <v>0</v>
      </c>
      <c r="CJ121" s="32">
        <f t="shared" si="79"/>
        <v>0</v>
      </c>
      <c r="CK121" s="32">
        <f t="shared" si="75"/>
        <v>0</v>
      </c>
      <c r="CL121" s="32">
        <f t="shared" si="75"/>
        <v>0</v>
      </c>
      <c r="CM121" s="32">
        <f t="shared" si="75"/>
        <v>0</v>
      </c>
      <c r="CN121" s="32">
        <f t="shared" si="76"/>
        <v>0</v>
      </c>
    </row>
    <row r="122" spans="1:92" ht="16.350000000000001" customHeight="1" x14ac:dyDescent="0.2">
      <c r="A122" s="2603" t="s">
        <v>147</v>
      </c>
      <c r="B122" s="2604"/>
      <c r="C122" s="2605"/>
      <c r="D122" s="646">
        <f t="shared" si="77"/>
        <v>0</v>
      </c>
      <c r="E122" s="571"/>
      <c r="F122" s="642"/>
      <c r="G122" s="651"/>
      <c r="H122" s="652"/>
      <c r="I122" s="652"/>
      <c r="J122" s="652"/>
      <c r="K122" s="652"/>
      <c r="L122" s="652"/>
      <c r="M122" s="659"/>
      <c r="N122" s="660"/>
      <c r="O122" s="661"/>
      <c r="P122" s="658"/>
      <c r="Q122" s="658"/>
      <c r="R122" s="570"/>
      <c r="S122" s="573"/>
      <c r="T122" s="573"/>
      <c r="U122" s="573"/>
      <c r="V122" s="67" t="str">
        <f t="shared" si="66"/>
        <v/>
      </c>
      <c r="W122" s="30"/>
      <c r="X122" s="30"/>
      <c r="Y122" s="30"/>
      <c r="Z122" s="30"/>
      <c r="AA122" s="30"/>
      <c r="AB122" s="30"/>
      <c r="AC122" s="30"/>
      <c r="AD122" s="30"/>
      <c r="AE122" s="30"/>
      <c r="AF122" s="9"/>
      <c r="AG122" s="9"/>
      <c r="BV122" s="3"/>
      <c r="BW122" s="3"/>
      <c r="CA122" s="31" t="str">
        <f t="shared" si="67"/>
        <v/>
      </c>
      <c r="CB122" s="31" t="str">
        <f t="shared" si="68"/>
        <v/>
      </c>
      <c r="CC122" s="31" t="str">
        <f t="shared" si="69"/>
        <v/>
      </c>
      <c r="CD122" s="31" t="str">
        <f t="shared" si="70"/>
        <v/>
      </c>
      <c r="CE122" s="31" t="str">
        <f t="shared" si="71"/>
        <v/>
      </c>
      <c r="CF122" s="31" t="str">
        <f t="shared" si="72"/>
        <v/>
      </c>
      <c r="CG122" s="31" t="str">
        <f t="shared" si="73"/>
        <v/>
      </c>
      <c r="CH122" s="32">
        <f t="shared" si="80"/>
        <v>0</v>
      </c>
      <c r="CI122" s="32">
        <f t="shared" si="79"/>
        <v>0</v>
      </c>
      <c r="CJ122" s="32">
        <f t="shared" si="79"/>
        <v>0</v>
      </c>
      <c r="CK122" s="32">
        <f t="shared" si="75"/>
        <v>0</v>
      </c>
      <c r="CL122" s="32">
        <f t="shared" si="75"/>
        <v>0</v>
      </c>
      <c r="CM122" s="32">
        <f t="shared" si="75"/>
        <v>0</v>
      </c>
      <c r="CN122" s="32">
        <f t="shared" si="76"/>
        <v>0</v>
      </c>
    </row>
    <row r="123" spans="1:92" ht="16.350000000000001" customHeight="1" x14ac:dyDescent="0.2">
      <c r="A123" s="2603" t="s">
        <v>148</v>
      </c>
      <c r="B123" s="2604"/>
      <c r="C123" s="2605"/>
      <c r="D123" s="646">
        <f t="shared" si="77"/>
        <v>0</v>
      </c>
      <c r="E123" s="571"/>
      <c r="F123" s="642"/>
      <c r="G123" s="651"/>
      <c r="H123" s="652"/>
      <c r="I123" s="652"/>
      <c r="J123" s="652"/>
      <c r="K123" s="652"/>
      <c r="L123" s="652"/>
      <c r="M123" s="659"/>
      <c r="N123" s="660"/>
      <c r="O123" s="661"/>
      <c r="P123" s="658"/>
      <c r="Q123" s="658"/>
      <c r="R123" s="570"/>
      <c r="S123" s="573"/>
      <c r="T123" s="573"/>
      <c r="U123" s="573"/>
      <c r="V123" s="67" t="str">
        <f t="shared" si="66"/>
        <v/>
      </c>
      <c r="W123" s="30"/>
      <c r="X123" s="30"/>
      <c r="Y123" s="30"/>
      <c r="Z123" s="30"/>
      <c r="AA123" s="30"/>
      <c r="AB123" s="30"/>
      <c r="AC123" s="30"/>
      <c r="AD123" s="30"/>
      <c r="AE123" s="30"/>
      <c r="AF123" s="9"/>
      <c r="AG123" s="9"/>
      <c r="BV123" s="3"/>
      <c r="BW123" s="3"/>
      <c r="CA123" s="31" t="str">
        <f t="shared" si="67"/>
        <v/>
      </c>
      <c r="CB123" s="31" t="str">
        <f t="shared" si="68"/>
        <v/>
      </c>
      <c r="CC123" s="31" t="str">
        <f t="shared" si="69"/>
        <v/>
      </c>
      <c r="CD123" s="31" t="str">
        <f t="shared" si="70"/>
        <v/>
      </c>
      <c r="CE123" s="31" t="str">
        <f t="shared" si="71"/>
        <v/>
      </c>
      <c r="CF123" s="31" t="str">
        <f t="shared" si="72"/>
        <v/>
      </c>
      <c r="CG123" s="31" t="str">
        <f t="shared" si="73"/>
        <v/>
      </c>
      <c r="CH123" s="32">
        <f t="shared" si="80"/>
        <v>0</v>
      </c>
      <c r="CI123" s="32">
        <f t="shared" si="79"/>
        <v>0</v>
      </c>
      <c r="CJ123" s="32">
        <f t="shared" si="79"/>
        <v>0</v>
      </c>
      <c r="CK123" s="32">
        <f t="shared" si="75"/>
        <v>0</v>
      </c>
      <c r="CL123" s="32">
        <f t="shared" si="75"/>
        <v>0</v>
      </c>
      <c r="CM123" s="32">
        <f t="shared" si="75"/>
        <v>0</v>
      </c>
      <c r="CN123" s="32">
        <f t="shared" si="76"/>
        <v>0</v>
      </c>
    </row>
    <row r="124" spans="1:92" ht="16.350000000000001" customHeight="1" x14ac:dyDescent="0.2">
      <c r="A124" s="2607" t="s">
        <v>149</v>
      </c>
      <c r="B124" s="2607"/>
      <c r="C124" s="2607"/>
      <c r="D124" s="646">
        <f t="shared" si="77"/>
        <v>0</v>
      </c>
      <c r="E124" s="571"/>
      <c r="F124" s="642"/>
      <c r="G124" s="571"/>
      <c r="H124" s="643"/>
      <c r="I124" s="643"/>
      <c r="J124" s="643"/>
      <c r="K124" s="643"/>
      <c r="L124" s="643"/>
      <c r="M124" s="642"/>
      <c r="N124" s="611"/>
      <c r="O124" s="662"/>
      <c r="P124" s="570"/>
      <c r="Q124" s="570"/>
      <c r="R124" s="570"/>
      <c r="S124" s="573"/>
      <c r="T124" s="573"/>
      <c r="U124" s="573"/>
      <c r="V124" s="67" t="str">
        <f t="shared" si="66"/>
        <v/>
      </c>
      <c r="W124" s="30"/>
      <c r="X124" s="30"/>
      <c r="Y124" s="30"/>
      <c r="Z124" s="30"/>
      <c r="AA124" s="30"/>
      <c r="AB124" s="30"/>
      <c r="AC124" s="30"/>
      <c r="AD124" s="30"/>
      <c r="AE124" s="30"/>
      <c r="AF124" s="9"/>
      <c r="AG124" s="9"/>
      <c r="BV124" s="3"/>
      <c r="BW124" s="3"/>
      <c r="CA124" s="31" t="str">
        <f t="shared" si="67"/>
        <v/>
      </c>
      <c r="CB124" s="31" t="str">
        <f t="shared" si="68"/>
        <v/>
      </c>
      <c r="CC124" s="31" t="str">
        <f t="shared" si="69"/>
        <v/>
      </c>
      <c r="CD124" s="31" t="str">
        <f t="shared" si="70"/>
        <v/>
      </c>
      <c r="CE124" s="31" t="str">
        <f t="shared" si="71"/>
        <v/>
      </c>
      <c r="CF124" s="31" t="str">
        <f t="shared" si="72"/>
        <v/>
      </c>
      <c r="CG124" s="31" t="str">
        <f t="shared" si="73"/>
        <v/>
      </c>
      <c r="CH124" s="32">
        <f t="shared" si="80"/>
        <v>0</v>
      </c>
      <c r="CI124" s="32">
        <f t="shared" si="79"/>
        <v>0</v>
      </c>
      <c r="CJ124" s="32">
        <f t="shared" si="79"/>
        <v>0</v>
      </c>
      <c r="CK124" s="32">
        <f t="shared" si="75"/>
        <v>0</v>
      </c>
      <c r="CL124" s="32">
        <f t="shared" si="75"/>
        <v>0</v>
      </c>
      <c r="CM124" s="32">
        <f t="shared" si="75"/>
        <v>0</v>
      </c>
      <c r="CN124" s="32">
        <f t="shared" si="76"/>
        <v>0</v>
      </c>
    </row>
    <row r="125" spans="1:92" ht="16.350000000000001" customHeight="1" x14ac:dyDescent="0.2">
      <c r="A125" s="2603" t="s">
        <v>150</v>
      </c>
      <c r="B125" s="2604"/>
      <c r="C125" s="2605"/>
      <c r="D125" s="646">
        <f t="shared" si="77"/>
        <v>0</v>
      </c>
      <c r="E125" s="571"/>
      <c r="F125" s="642"/>
      <c r="G125" s="571"/>
      <c r="H125" s="643"/>
      <c r="I125" s="643"/>
      <c r="J125" s="643"/>
      <c r="K125" s="643"/>
      <c r="L125" s="643"/>
      <c r="M125" s="642"/>
      <c r="N125" s="611"/>
      <c r="O125" s="662"/>
      <c r="P125" s="570"/>
      <c r="Q125" s="570"/>
      <c r="R125" s="570"/>
      <c r="S125" s="573"/>
      <c r="T125" s="573"/>
      <c r="U125" s="573"/>
      <c r="V125" s="67" t="str">
        <f t="shared" si="66"/>
        <v/>
      </c>
      <c r="W125" s="30"/>
      <c r="X125" s="30"/>
      <c r="Y125" s="30"/>
      <c r="Z125" s="30"/>
      <c r="AA125" s="30"/>
      <c r="AB125" s="30"/>
      <c r="AC125" s="30"/>
      <c r="AD125" s="30"/>
      <c r="AE125" s="30"/>
      <c r="AF125" s="9"/>
      <c r="AG125" s="9"/>
      <c r="BV125" s="3"/>
      <c r="BW125" s="3"/>
      <c r="CA125" s="31" t="str">
        <f t="shared" si="67"/>
        <v/>
      </c>
      <c r="CB125" s="31" t="str">
        <f t="shared" si="68"/>
        <v/>
      </c>
      <c r="CC125" s="31" t="str">
        <f t="shared" si="69"/>
        <v/>
      </c>
      <c r="CD125" s="31" t="str">
        <f t="shared" si="70"/>
        <v/>
      </c>
      <c r="CE125" s="31" t="str">
        <f t="shared" si="71"/>
        <v/>
      </c>
      <c r="CF125" s="31" t="str">
        <f t="shared" si="72"/>
        <v/>
      </c>
      <c r="CG125" s="31" t="str">
        <f t="shared" si="73"/>
        <v/>
      </c>
      <c r="CH125" s="32">
        <f t="shared" si="80"/>
        <v>0</v>
      </c>
      <c r="CI125" s="32">
        <f t="shared" si="79"/>
        <v>0</v>
      </c>
      <c r="CJ125" s="32">
        <f t="shared" si="79"/>
        <v>0</v>
      </c>
      <c r="CK125" s="32">
        <f t="shared" si="75"/>
        <v>0</v>
      </c>
      <c r="CL125" s="32">
        <f t="shared" si="75"/>
        <v>0</v>
      </c>
      <c r="CM125" s="32">
        <f t="shared" si="75"/>
        <v>0</v>
      </c>
      <c r="CN125" s="32">
        <f t="shared" si="76"/>
        <v>0</v>
      </c>
    </row>
    <row r="126" spans="1:92" ht="16.350000000000001" customHeight="1" x14ac:dyDescent="0.2">
      <c r="A126" s="2603" t="s">
        <v>151</v>
      </c>
      <c r="B126" s="2604"/>
      <c r="C126" s="2605"/>
      <c r="D126" s="646">
        <f t="shared" si="77"/>
        <v>0</v>
      </c>
      <c r="E126" s="571"/>
      <c r="F126" s="642"/>
      <c r="G126" s="243"/>
      <c r="H126" s="244"/>
      <c r="I126" s="244"/>
      <c r="J126" s="244"/>
      <c r="K126" s="244"/>
      <c r="L126" s="244"/>
      <c r="M126" s="245"/>
      <c r="N126" s="246"/>
      <c r="O126" s="247"/>
      <c r="P126" s="570"/>
      <c r="Q126" s="570"/>
      <c r="R126" s="248"/>
      <c r="S126" s="573"/>
      <c r="T126" s="573"/>
      <c r="U126" s="573"/>
      <c r="V126" s="67" t="str">
        <f t="shared" si="66"/>
        <v/>
      </c>
      <c r="W126" s="30"/>
      <c r="X126" s="30"/>
      <c r="Y126" s="30"/>
      <c r="Z126" s="30"/>
      <c r="AA126" s="30"/>
      <c r="AB126" s="30"/>
      <c r="AC126" s="30"/>
      <c r="AD126" s="30"/>
      <c r="AE126" s="30"/>
      <c r="AF126" s="9"/>
      <c r="AG126" s="9"/>
      <c r="BV126" s="3"/>
      <c r="BW126" s="3"/>
      <c r="CA126" s="31" t="str">
        <f t="shared" si="67"/>
        <v/>
      </c>
      <c r="CB126" s="31" t="str">
        <f t="shared" si="68"/>
        <v/>
      </c>
      <c r="CC126" s="31" t="str">
        <f t="shared" si="69"/>
        <v/>
      </c>
      <c r="CD126" s="31" t="str">
        <f t="shared" si="70"/>
        <v/>
      </c>
      <c r="CE126" s="31" t="str">
        <f t="shared" si="71"/>
        <v/>
      </c>
      <c r="CF126" s="31" t="str">
        <f t="shared" si="72"/>
        <v/>
      </c>
      <c r="CG126" s="31" t="str">
        <f t="shared" si="73"/>
        <v/>
      </c>
      <c r="CH126" s="32">
        <f t="shared" si="80"/>
        <v>0</v>
      </c>
      <c r="CI126" s="32">
        <f t="shared" si="79"/>
        <v>0</v>
      </c>
      <c r="CJ126" s="32">
        <f t="shared" si="79"/>
        <v>0</v>
      </c>
      <c r="CK126" s="32">
        <f t="shared" si="75"/>
        <v>0</v>
      </c>
      <c r="CL126" s="32">
        <f t="shared" si="75"/>
        <v>0</v>
      </c>
      <c r="CM126" s="32">
        <f t="shared" si="75"/>
        <v>0</v>
      </c>
      <c r="CN126" s="32">
        <f t="shared" si="76"/>
        <v>0</v>
      </c>
    </row>
    <row r="127" spans="1:92" ht="16.350000000000001" customHeight="1" x14ac:dyDescent="0.2">
      <c r="A127" s="2603" t="s">
        <v>152</v>
      </c>
      <c r="B127" s="2604"/>
      <c r="C127" s="2605"/>
      <c r="D127" s="646">
        <f t="shared" si="77"/>
        <v>0</v>
      </c>
      <c r="E127" s="571"/>
      <c r="F127" s="642"/>
      <c r="G127" s="243"/>
      <c r="H127" s="244"/>
      <c r="I127" s="244"/>
      <c r="J127" s="244"/>
      <c r="K127" s="244"/>
      <c r="L127" s="244"/>
      <c r="M127" s="245"/>
      <c r="N127" s="246"/>
      <c r="O127" s="247"/>
      <c r="P127" s="570"/>
      <c r="Q127" s="570"/>
      <c r="R127" s="248"/>
      <c r="S127" s="573"/>
      <c r="T127" s="573"/>
      <c r="U127" s="573"/>
      <c r="V127" s="67" t="str">
        <f t="shared" si="66"/>
        <v/>
      </c>
      <c r="W127" s="30"/>
      <c r="X127" s="30"/>
      <c r="Y127" s="30"/>
      <c r="Z127" s="30"/>
      <c r="AA127" s="30"/>
      <c r="AB127" s="30"/>
      <c r="AC127" s="30"/>
      <c r="AD127" s="30"/>
      <c r="AE127" s="30"/>
      <c r="AF127" s="9"/>
      <c r="AG127" s="9"/>
      <c r="BV127" s="3"/>
      <c r="BW127" s="3"/>
      <c r="CA127" s="31" t="str">
        <f t="shared" si="67"/>
        <v/>
      </c>
      <c r="CB127" s="31" t="str">
        <f t="shared" si="68"/>
        <v/>
      </c>
      <c r="CC127" s="31" t="str">
        <f t="shared" si="69"/>
        <v/>
      </c>
      <c r="CD127" s="31" t="str">
        <f t="shared" si="70"/>
        <v/>
      </c>
      <c r="CE127" s="31" t="str">
        <f t="shared" si="71"/>
        <v/>
      </c>
      <c r="CF127" s="31" t="str">
        <f t="shared" si="72"/>
        <v/>
      </c>
      <c r="CG127" s="31" t="str">
        <f t="shared" si="73"/>
        <v/>
      </c>
      <c r="CH127" s="32">
        <f t="shared" si="80"/>
        <v>0</v>
      </c>
      <c r="CI127" s="32">
        <f t="shared" si="79"/>
        <v>0</v>
      </c>
      <c r="CJ127" s="32">
        <f t="shared" si="79"/>
        <v>0</v>
      </c>
      <c r="CK127" s="32">
        <f t="shared" si="75"/>
        <v>0</v>
      </c>
      <c r="CL127" s="32">
        <f t="shared" si="75"/>
        <v>0</v>
      </c>
      <c r="CM127" s="32">
        <f t="shared" si="75"/>
        <v>0</v>
      </c>
      <c r="CN127" s="32">
        <f t="shared" si="76"/>
        <v>0</v>
      </c>
    </row>
    <row r="128" spans="1:92" ht="16.350000000000001" customHeight="1" x14ac:dyDescent="0.2">
      <c r="A128" s="2603" t="s">
        <v>153</v>
      </c>
      <c r="B128" s="2604"/>
      <c r="C128" s="2605"/>
      <c r="D128" s="646">
        <f t="shared" si="77"/>
        <v>0</v>
      </c>
      <c r="E128" s="571"/>
      <c r="F128" s="642"/>
      <c r="G128" s="243"/>
      <c r="H128" s="244"/>
      <c r="I128" s="244"/>
      <c r="J128" s="244"/>
      <c r="K128" s="244"/>
      <c r="L128" s="244"/>
      <c r="M128" s="245"/>
      <c r="N128" s="246"/>
      <c r="O128" s="247"/>
      <c r="P128" s="570"/>
      <c r="Q128" s="570"/>
      <c r="R128" s="248"/>
      <c r="S128" s="573"/>
      <c r="T128" s="573"/>
      <c r="U128" s="573"/>
      <c r="V128" s="67" t="str">
        <f t="shared" si="66"/>
        <v/>
      </c>
      <c r="W128" s="30"/>
      <c r="X128" s="30"/>
      <c r="Y128" s="30"/>
      <c r="Z128" s="30"/>
      <c r="AA128" s="30"/>
      <c r="AB128" s="30"/>
      <c r="AC128" s="30"/>
      <c r="AD128" s="30"/>
      <c r="AE128" s="30"/>
      <c r="AF128" s="9"/>
      <c r="AG128" s="9"/>
      <c r="BV128" s="3"/>
      <c r="BW128" s="3"/>
      <c r="CA128" s="31" t="str">
        <f t="shared" si="67"/>
        <v/>
      </c>
      <c r="CB128" s="31" t="str">
        <f t="shared" si="68"/>
        <v/>
      </c>
      <c r="CC128" s="31" t="str">
        <f t="shared" si="69"/>
        <v/>
      </c>
      <c r="CD128" s="31" t="str">
        <f t="shared" si="70"/>
        <v/>
      </c>
      <c r="CE128" s="31" t="str">
        <f t="shared" si="71"/>
        <v/>
      </c>
      <c r="CF128" s="31" t="str">
        <f t="shared" si="72"/>
        <v/>
      </c>
      <c r="CG128" s="31" t="str">
        <f t="shared" si="73"/>
        <v/>
      </c>
      <c r="CH128" s="32">
        <f t="shared" si="80"/>
        <v>0</v>
      </c>
      <c r="CI128" s="32">
        <f t="shared" si="79"/>
        <v>0</v>
      </c>
      <c r="CJ128" s="32">
        <f t="shared" si="79"/>
        <v>0</v>
      </c>
      <c r="CK128" s="32">
        <f t="shared" si="75"/>
        <v>0</v>
      </c>
      <c r="CL128" s="32">
        <f t="shared" si="75"/>
        <v>0</v>
      </c>
      <c r="CM128" s="32">
        <f t="shared" si="75"/>
        <v>0</v>
      </c>
      <c r="CN128" s="32">
        <f t="shared" si="76"/>
        <v>0</v>
      </c>
    </row>
    <row r="129" spans="1:92" ht="16.350000000000001" customHeight="1" x14ac:dyDescent="0.2">
      <c r="A129" s="2603" t="s">
        <v>154</v>
      </c>
      <c r="B129" s="2604"/>
      <c r="C129" s="2605"/>
      <c r="D129" s="646">
        <f t="shared" si="77"/>
        <v>0</v>
      </c>
      <c r="E129" s="571"/>
      <c r="F129" s="642"/>
      <c r="G129" s="243"/>
      <c r="H129" s="244"/>
      <c r="I129" s="244"/>
      <c r="J129" s="244"/>
      <c r="K129" s="244"/>
      <c r="L129" s="244"/>
      <c r="M129" s="245"/>
      <c r="N129" s="246"/>
      <c r="O129" s="247"/>
      <c r="P129" s="570"/>
      <c r="Q129" s="570"/>
      <c r="R129" s="248"/>
      <c r="S129" s="573"/>
      <c r="T129" s="573"/>
      <c r="U129" s="573"/>
      <c r="V129" s="67" t="str">
        <f t="shared" si="66"/>
        <v/>
      </c>
      <c r="W129" s="30"/>
      <c r="X129" s="30"/>
      <c r="Y129" s="30"/>
      <c r="Z129" s="30"/>
      <c r="AA129" s="30"/>
      <c r="AB129" s="30"/>
      <c r="AC129" s="30"/>
      <c r="AD129" s="30"/>
      <c r="AE129" s="30"/>
      <c r="AF129" s="9"/>
      <c r="AG129" s="9"/>
      <c r="BV129" s="3"/>
      <c r="BW129" s="3"/>
      <c r="CA129" s="31" t="str">
        <f t="shared" si="67"/>
        <v/>
      </c>
      <c r="CB129" s="31" t="str">
        <f t="shared" si="68"/>
        <v/>
      </c>
      <c r="CC129" s="31" t="str">
        <f t="shared" si="69"/>
        <v/>
      </c>
      <c r="CD129" s="31" t="str">
        <f t="shared" si="70"/>
        <v/>
      </c>
      <c r="CE129" s="31" t="str">
        <f t="shared" si="71"/>
        <v/>
      </c>
      <c r="CF129" s="31" t="str">
        <f t="shared" si="72"/>
        <v/>
      </c>
      <c r="CG129" s="31" t="str">
        <f t="shared" si="73"/>
        <v/>
      </c>
      <c r="CH129" s="32">
        <f t="shared" si="80"/>
        <v>0</v>
      </c>
      <c r="CI129" s="32">
        <f t="shared" si="79"/>
        <v>0</v>
      </c>
      <c r="CJ129" s="32">
        <f t="shared" si="79"/>
        <v>0</v>
      </c>
      <c r="CK129" s="32">
        <f t="shared" si="75"/>
        <v>0</v>
      </c>
      <c r="CL129" s="32">
        <f t="shared" si="75"/>
        <v>0</v>
      </c>
      <c r="CM129" s="32">
        <f t="shared" si="75"/>
        <v>0</v>
      </c>
      <c r="CN129" s="32">
        <f t="shared" si="76"/>
        <v>0</v>
      </c>
    </row>
    <row r="130" spans="1:92" ht="16.350000000000001" customHeight="1" x14ac:dyDescent="0.2">
      <c r="A130" s="2603" t="s">
        <v>155</v>
      </c>
      <c r="B130" s="2604"/>
      <c r="C130" s="2605"/>
      <c r="D130" s="646">
        <f t="shared" si="77"/>
        <v>0</v>
      </c>
      <c r="E130" s="571"/>
      <c r="F130" s="642"/>
      <c r="G130" s="243"/>
      <c r="H130" s="244"/>
      <c r="I130" s="244"/>
      <c r="J130" s="244"/>
      <c r="K130" s="244"/>
      <c r="L130" s="244"/>
      <c r="M130" s="245"/>
      <c r="N130" s="246"/>
      <c r="O130" s="247"/>
      <c r="P130" s="570"/>
      <c r="Q130" s="570"/>
      <c r="R130" s="248"/>
      <c r="S130" s="573"/>
      <c r="T130" s="573"/>
      <c r="U130" s="573"/>
      <c r="V130" s="67" t="str">
        <f t="shared" si="66"/>
        <v/>
      </c>
      <c r="W130" s="30"/>
      <c r="X130" s="30"/>
      <c r="Y130" s="30"/>
      <c r="Z130" s="30"/>
      <c r="AA130" s="30"/>
      <c r="AB130" s="30"/>
      <c r="AC130" s="30"/>
      <c r="AD130" s="30"/>
      <c r="AE130" s="30"/>
      <c r="AF130" s="9"/>
      <c r="AG130" s="9"/>
      <c r="BV130" s="3"/>
      <c r="BW130" s="3"/>
      <c r="CA130" s="31" t="str">
        <f t="shared" si="67"/>
        <v/>
      </c>
      <c r="CB130" s="31" t="str">
        <f t="shared" si="68"/>
        <v/>
      </c>
      <c r="CC130" s="31" t="str">
        <f t="shared" si="69"/>
        <v/>
      </c>
      <c r="CD130" s="31" t="str">
        <f t="shared" si="70"/>
        <v/>
      </c>
      <c r="CE130" s="31" t="str">
        <f t="shared" si="71"/>
        <v/>
      </c>
      <c r="CF130" s="31" t="str">
        <f t="shared" si="72"/>
        <v/>
      </c>
      <c r="CG130" s="31" t="str">
        <f t="shared" si="73"/>
        <v/>
      </c>
      <c r="CH130" s="32">
        <f t="shared" si="80"/>
        <v>0</v>
      </c>
      <c r="CI130" s="32">
        <f t="shared" si="79"/>
        <v>0</v>
      </c>
      <c r="CJ130" s="32">
        <f t="shared" si="79"/>
        <v>0</v>
      </c>
      <c r="CK130" s="32">
        <f t="shared" si="75"/>
        <v>0</v>
      </c>
      <c r="CL130" s="32">
        <f t="shared" si="75"/>
        <v>0</v>
      </c>
      <c r="CM130" s="32">
        <f t="shared" si="75"/>
        <v>0</v>
      </c>
      <c r="CN130" s="32">
        <f t="shared" si="76"/>
        <v>0</v>
      </c>
    </row>
    <row r="131" spans="1:92" ht="16.350000000000001" customHeight="1" x14ac:dyDescent="0.2">
      <c r="A131" s="2603" t="s">
        <v>156</v>
      </c>
      <c r="B131" s="2604"/>
      <c r="C131" s="2605"/>
      <c r="D131" s="646">
        <f t="shared" si="77"/>
        <v>0</v>
      </c>
      <c r="E131" s="571"/>
      <c r="F131" s="642"/>
      <c r="G131" s="651"/>
      <c r="H131" s="652"/>
      <c r="I131" s="652"/>
      <c r="J131" s="652"/>
      <c r="K131" s="652"/>
      <c r="L131" s="643"/>
      <c r="M131" s="642"/>
      <c r="N131" s="611"/>
      <c r="O131" s="573"/>
      <c r="P131" s="570"/>
      <c r="Q131" s="570"/>
      <c r="R131" s="570"/>
      <c r="S131" s="573"/>
      <c r="T131" s="573"/>
      <c r="U131" s="573"/>
      <c r="V131" s="67" t="str">
        <f t="shared" si="66"/>
        <v/>
      </c>
      <c r="W131" s="30"/>
      <c r="X131" s="30"/>
      <c r="Y131" s="30"/>
      <c r="Z131" s="30"/>
      <c r="AA131" s="30"/>
      <c r="AB131" s="30"/>
      <c r="AC131" s="30"/>
      <c r="AD131" s="30"/>
      <c r="AE131" s="30"/>
      <c r="AF131" s="9"/>
      <c r="AG131" s="9"/>
      <c r="BV131" s="3"/>
      <c r="BW131" s="3"/>
      <c r="CA131" s="31" t="str">
        <f t="shared" si="67"/>
        <v/>
      </c>
      <c r="CB131" s="31" t="str">
        <f t="shared" si="68"/>
        <v/>
      </c>
      <c r="CC131" s="31" t="str">
        <f t="shared" si="69"/>
        <v/>
      </c>
      <c r="CD131" s="31" t="str">
        <f t="shared" si="70"/>
        <v/>
      </c>
      <c r="CE131" s="31" t="str">
        <f t="shared" si="71"/>
        <v/>
      </c>
      <c r="CF131" s="31" t="str">
        <f t="shared" si="72"/>
        <v/>
      </c>
      <c r="CG131" s="31" t="str">
        <f t="shared" si="73"/>
        <v/>
      </c>
      <c r="CH131" s="32">
        <f t="shared" si="80"/>
        <v>0</v>
      </c>
      <c r="CI131" s="32">
        <f t="shared" si="79"/>
        <v>0</v>
      </c>
      <c r="CJ131" s="32">
        <f t="shared" si="79"/>
        <v>0</v>
      </c>
      <c r="CK131" s="32">
        <f t="shared" si="75"/>
        <v>0</v>
      </c>
      <c r="CL131" s="32">
        <f t="shared" si="75"/>
        <v>0</v>
      </c>
      <c r="CM131" s="32">
        <f t="shared" si="75"/>
        <v>0</v>
      </c>
      <c r="CN131" s="32">
        <f t="shared" si="76"/>
        <v>0</v>
      </c>
    </row>
    <row r="132" spans="1:92" ht="16.350000000000001" customHeight="1" x14ac:dyDescent="0.2">
      <c r="A132" s="2977" t="s">
        <v>4</v>
      </c>
      <c r="B132" s="2979"/>
      <c r="C132" s="2978"/>
      <c r="D132" s="1639">
        <f>SUM(D80:D131)</f>
        <v>91</v>
      </c>
      <c r="E132" s="1640">
        <f>SUM(E80:E131)</f>
        <v>32</v>
      </c>
      <c r="F132" s="1641">
        <f>SUM(F80:F131)</f>
        <v>59</v>
      </c>
      <c r="G132" s="1642">
        <f>SUM(G80:G131)</f>
        <v>2</v>
      </c>
      <c r="H132" s="1643">
        <f t="shared" ref="H132:U132" si="82">SUM(H80:H131)</f>
        <v>1</v>
      </c>
      <c r="I132" s="1643">
        <f t="shared" si="82"/>
        <v>0</v>
      </c>
      <c r="J132" s="1643">
        <f t="shared" si="82"/>
        <v>0</v>
      </c>
      <c r="K132" s="1643">
        <f t="shared" si="82"/>
        <v>2</v>
      </c>
      <c r="L132" s="1643">
        <f t="shared" si="82"/>
        <v>2</v>
      </c>
      <c r="M132" s="1644">
        <f t="shared" si="82"/>
        <v>72</v>
      </c>
      <c r="N132" s="1645">
        <f t="shared" si="82"/>
        <v>12</v>
      </c>
      <c r="O132" s="1646">
        <f t="shared" si="82"/>
        <v>12</v>
      </c>
      <c r="P132" s="1643">
        <f t="shared" si="82"/>
        <v>91</v>
      </c>
      <c r="Q132" s="1641">
        <f t="shared" si="82"/>
        <v>0</v>
      </c>
      <c r="R132" s="1647">
        <f t="shared" si="82"/>
        <v>0</v>
      </c>
      <c r="S132" s="1648">
        <f t="shared" si="82"/>
        <v>0</v>
      </c>
      <c r="T132" s="1648">
        <f t="shared" si="82"/>
        <v>0</v>
      </c>
      <c r="U132" s="1648">
        <f t="shared" si="82"/>
        <v>0</v>
      </c>
      <c r="V132" s="67" t="str">
        <f t="shared" si="66"/>
        <v/>
      </c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BV132" s="3"/>
      <c r="BW132" s="3"/>
      <c r="CG132" s="31"/>
      <c r="CH132" s="14"/>
      <c r="CI132" s="14"/>
      <c r="CJ132" s="14"/>
      <c r="CK132" s="14"/>
      <c r="CL132" s="14"/>
      <c r="CM132" s="14"/>
      <c r="CN132" s="32"/>
    </row>
    <row r="133" spans="1:92" ht="33" customHeight="1" x14ac:dyDescent="0.2">
      <c r="A133" s="217" t="s">
        <v>157</v>
      </c>
      <c r="B133" s="213"/>
      <c r="C133" s="213"/>
      <c r="D133" s="213"/>
      <c r="E133" s="50"/>
      <c r="S133" s="9"/>
      <c r="T133" s="9"/>
      <c r="U133" s="9"/>
      <c r="V133" s="67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BV133" s="3"/>
      <c r="BW133" s="3"/>
      <c r="CG133" s="31"/>
      <c r="CH133" s="14"/>
      <c r="CI133" s="14"/>
      <c r="CJ133" s="14"/>
      <c r="CK133" s="14"/>
      <c r="CL133" s="14"/>
      <c r="CM133" s="14"/>
      <c r="CN133" s="32"/>
    </row>
    <row r="134" spans="1:92" ht="37.5" customHeight="1" x14ac:dyDescent="0.2">
      <c r="A134" s="2990" t="s">
        <v>158</v>
      </c>
      <c r="B134" s="2417"/>
      <c r="C134" s="2418"/>
      <c r="D134" s="3001" t="s">
        <v>4</v>
      </c>
      <c r="E134" s="3001"/>
      <c r="F134" s="3001"/>
      <c r="G134" s="2977" t="s">
        <v>56</v>
      </c>
      <c r="H134" s="2979"/>
      <c r="I134" s="2979"/>
      <c r="J134" s="2979"/>
      <c r="K134" s="2979"/>
      <c r="L134" s="2979"/>
      <c r="M134" s="2979"/>
      <c r="N134" s="2982"/>
      <c r="O134" s="2356" t="s">
        <v>6</v>
      </c>
      <c r="P134" s="2974" t="s">
        <v>33</v>
      </c>
      <c r="Q134" s="2974" t="s">
        <v>7</v>
      </c>
      <c r="R134" s="2974" t="s">
        <v>100</v>
      </c>
      <c r="S134" s="2998" t="s">
        <v>101</v>
      </c>
      <c r="T134" s="2998" t="s">
        <v>79</v>
      </c>
      <c r="U134" s="2998" t="s">
        <v>10</v>
      </c>
      <c r="V134" s="67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BV134" s="3"/>
      <c r="BW134" s="3"/>
      <c r="CG134" s="31"/>
      <c r="CH134" s="14"/>
      <c r="CI134" s="14"/>
      <c r="CJ134" s="14"/>
      <c r="CK134" s="14"/>
      <c r="CL134" s="14"/>
      <c r="CM134" s="14"/>
      <c r="CN134" s="32"/>
    </row>
    <row r="135" spans="1:92" ht="45.75" customHeight="1" x14ac:dyDescent="0.2">
      <c r="A135" s="2419"/>
      <c r="B135" s="2420"/>
      <c r="C135" s="2421"/>
      <c r="D135" s="1615" t="s">
        <v>159</v>
      </c>
      <c r="E135" s="1615" t="s">
        <v>24</v>
      </c>
      <c r="F135" s="1615" t="s">
        <v>25</v>
      </c>
      <c r="G135" s="1649" t="s">
        <v>102</v>
      </c>
      <c r="H135" s="1649" t="s">
        <v>103</v>
      </c>
      <c r="I135" s="1649" t="s">
        <v>104</v>
      </c>
      <c r="J135" s="1649" t="s">
        <v>18</v>
      </c>
      <c r="K135" s="1649" t="s">
        <v>19</v>
      </c>
      <c r="L135" s="1649" t="s">
        <v>20</v>
      </c>
      <c r="M135" s="1649" t="s">
        <v>21</v>
      </c>
      <c r="N135" s="1650" t="s">
        <v>22</v>
      </c>
      <c r="O135" s="2357"/>
      <c r="P135" s="2317"/>
      <c r="Q135" s="2317"/>
      <c r="R135" s="2317"/>
      <c r="S135" s="2998"/>
      <c r="T135" s="2998"/>
      <c r="U135" s="2998"/>
      <c r="V135" s="67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BV135" s="3"/>
      <c r="BW135" s="3"/>
      <c r="CG135" s="31"/>
      <c r="CH135" s="14"/>
      <c r="CI135" s="14"/>
      <c r="CJ135" s="14"/>
      <c r="CK135" s="14"/>
      <c r="CL135" s="14"/>
      <c r="CM135" s="14"/>
      <c r="CN135" s="32"/>
    </row>
    <row r="136" spans="1:92" ht="16.350000000000001" customHeight="1" x14ac:dyDescent="0.2">
      <c r="A136" s="2925" t="s">
        <v>160</v>
      </c>
      <c r="B136" s="2999"/>
      <c r="C136" s="2927"/>
      <c r="D136" s="1497">
        <f>SUM(G136:N136)</f>
        <v>60</v>
      </c>
      <c r="E136" s="724">
        <v>20</v>
      </c>
      <c r="F136" s="221">
        <v>40</v>
      </c>
      <c r="G136" s="25"/>
      <c r="H136" s="25"/>
      <c r="I136" s="25"/>
      <c r="J136" s="25"/>
      <c r="K136" s="25">
        <v>2</v>
      </c>
      <c r="L136" s="25">
        <v>4</v>
      </c>
      <c r="M136" s="25">
        <v>50</v>
      </c>
      <c r="N136" s="732">
        <v>4</v>
      </c>
      <c r="O136" s="1441">
        <v>1</v>
      </c>
      <c r="P136" s="1441">
        <v>60</v>
      </c>
      <c r="Q136" s="724">
        <v>0</v>
      </c>
      <c r="R136" s="724">
        <v>0</v>
      </c>
      <c r="S136" s="724">
        <v>0</v>
      </c>
      <c r="T136" s="724">
        <v>0</v>
      </c>
      <c r="U136" s="724">
        <v>0</v>
      </c>
      <c r="V136" s="67" t="str">
        <f>CA136&amp;CB136&amp;CC136&amp;CD136&amp;CE136&amp;CF136&amp;CG136</f>
        <v/>
      </c>
      <c r="W136" s="30"/>
      <c r="X136" s="30"/>
      <c r="Y136" s="30"/>
      <c r="Z136" s="30"/>
      <c r="AA136" s="30"/>
      <c r="AB136" s="30"/>
      <c r="AC136" s="30"/>
      <c r="AD136" s="30"/>
      <c r="AE136" s="9"/>
      <c r="AF136" s="9"/>
      <c r="BV136" s="3"/>
      <c r="BW136" s="3"/>
      <c r="CA136" s="31" t="str">
        <f t="shared" ref="CA136:CA143" si="83">IF(AND($D136&lt;&gt;0,O136=""),"* No olvide digitar la columna Embarazadas (Digite CEROS si no tiene).",IF($D136&lt;O136,"* El número de Embarazadas NO DEBE ser mayor que el total. ",""))</f>
        <v/>
      </c>
      <c r="CB136" s="31" t="str">
        <f t="shared" ref="CB136:CB143" si="84">IF(AND($D136&lt;&gt;0,P136=""),"* No olvide digitar la columna Beneficiarios (Digite CEROS si no tiene).",IF($D136&lt;P136,"* El número de Beneficiarios NO DEBE ser mayor que el total. ",""))</f>
        <v/>
      </c>
      <c r="CC136" s="31" t="str">
        <f t="shared" ref="CC136:CC143" si="85">IF(AND($D136&lt;&gt;0,Q136=""),"* No olvide digitar la columna 60 Años (Digite CEROS si no tiene).",IF($D136&lt;Q136,"* El número de 60 Años NO DEBE ser mayor que el total. ",""))</f>
        <v/>
      </c>
      <c r="CD136" s="31" t="str">
        <f t="shared" ref="CD136:CD143" si="86">IF(AND($D136&lt;&gt;0,S136=""),"* No olvide digitar la columna Usuarios en situación de Discapacidad (Digite CEROS si no tiene).",IF($D136&lt;S136,"* El número de Usuarios en situación de Discapacidad NO DEBE ser mayor que el total. ",""))</f>
        <v/>
      </c>
      <c r="CE136" s="31" t="str">
        <f t="shared" ref="CE136:CE143" si="87">IF(AND($D136&lt;&gt;0,T136=""),"* No olvide digitar la columna Niños, Niñas, Adolescentes y Jóvenes Población SENAME (Digite CEROS si no tiene).",IF($D136&lt;T136,"* El número de Niños, Niñas, Adolescentes y Jóvenes Población SENAME NO DEBE ser mayor que el total. ",""))</f>
        <v/>
      </c>
      <c r="CF136" s="31" t="str">
        <f t="shared" ref="CF136:CF143" si="88">IF(AND($D136&lt;&gt;0,U136=""),"* No olvide digitar la columna Migrantes (Digite CEROS si no tiene).",IF($D136&lt;U136,"* El número de Migrantes NO DEBE ser mayor que el total. ",""))</f>
        <v/>
      </c>
      <c r="CG136" s="31" t="str">
        <f t="shared" si="73"/>
        <v/>
      </c>
      <c r="CH136" s="32">
        <f t="shared" ref="CH136:CJ143" si="89">IF(AND($D136&lt;&gt;0,O136=""),1,IF($D136&lt;O136,1,0))</f>
        <v>0</v>
      </c>
      <c r="CI136" s="32">
        <f t="shared" si="89"/>
        <v>0</v>
      </c>
      <c r="CJ136" s="32">
        <f t="shared" si="89"/>
        <v>0</v>
      </c>
      <c r="CK136" s="32">
        <f t="shared" ref="CK136:CM143" si="90">IF(AND($D136&lt;&gt;0,S136=""),1,IF($D136&lt;S136,1,0))</f>
        <v>0</v>
      </c>
      <c r="CL136" s="32">
        <f t="shared" si="90"/>
        <v>0</v>
      </c>
      <c r="CM136" s="32">
        <f t="shared" si="90"/>
        <v>0</v>
      </c>
      <c r="CN136" s="32">
        <f t="shared" si="76"/>
        <v>0</v>
      </c>
    </row>
    <row r="137" spans="1:92" ht="16.350000000000001" customHeight="1" x14ac:dyDescent="0.2">
      <c r="A137" s="2928" t="s">
        <v>161</v>
      </c>
      <c r="B137" s="3000"/>
      <c r="C137" s="2930"/>
      <c r="D137" s="663">
        <f>SUM(G137:N137)</f>
        <v>0</v>
      </c>
      <c r="E137" s="570"/>
      <c r="F137" s="642"/>
      <c r="G137" s="23"/>
      <c r="H137" s="23"/>
      <c r="I137" s="23"/>
      <c r="J137" s="23"/>
      <c r="K137" s="23"/>
      <c r="L137" s="23"/>
      <c r="M137" s="23"/>
      <c r="N137" s="264"/>
      <c r="O137" s="24"/>
      <c r="P137" s="24"/>
      <c r="Q137" s="29"/>
      <c r="R137" s="29"/>
      <c r="S137" s="29"/>
      <c r="T137" s="29"/>
      <c r="U137" s="29"/>
      <c r="V137" s="67" t="str">
        <f t="shared" ref="V137:V143" si="91">CA137&amp;CB137&amp;CC137&amp;CD137&amp;CE137&amp;CF137&amp;CG137</f>
        <v/>
      </c>
      <c r="W137" s="30"/>
      <c r="X137" s="30"/>
      <c r="Y137" s="30"/>
      <c r="Z137" s="30"/>
      <c r="AA137" s="30"/>
      <c r="AB137" s="30"/>
      <c r="AC137" s="30"/>
      <c r="AD137" s="30"/>
      <c r="AE137" s="9"/>
      <c r="AF137" s="9"/>
      <c r="BV137" s="3"/>
      <c r="BW137" s="3"/>
      <c r="CA137" s="31" t="str">
        <f t="shared" si="83"/>
        <v/>
      </c>
      <c r="CB137" s="31" t="str">
        <f t="shared" si="84"/>
        <v/>
      </c>
      <c r="CC137" s="31" t="str">
        <f t="shared" si="85"/>
        <v/>
      </c>
      <c r="CD137" s="31" t="str">
        <f t="shared" si="86"/>
        <v/>
      </c>
      <c r="CE137" s="31" t="str">
        <f t="shared" si="87"/>
        <v/>
      </c>
      <c r="CF137" s="31" t="str">
        <f t="shared" si="88"/>
        <v/>
      </c>
      <c r="CG137" s="31" t="str">
        <f t="shared" si="73"/>
        <v/>
      </c>
      <c r="CH137" s="32">
        <f t="shared" si="89"/>
        <v>0</v>
      </c>
      <c r="CI137" s="32">
        <f t="shared" si="89"/>
        <v>0</v>
      </c>
      <c r="CJ137" s="32">
        <f t="shared" si="89"/>
        <v>0</v>
      </c>
      <c r="CK137" s="32">
        <f t="shared" si="90"/>
        <v>0</v>
      </c>
      <c r="CL137" s="32">
        <f t="shared" si="90"/>
        <v>0</v>
      </c>
      <c r="CM137" s="32">
        <f t="shared" si="90"/>
        <v>0</v>
      </c>
      <c r="CN137" s="32">
        <f t="shared" si="76"/>
        <v>0</v>
      </c>
    </row>
    <row r="138" spans="1:92" ht="16.350000000000001" customHeight="1" x14ac:dyDescent="0.2">
      <c r="A138" s="2336" t="s">
        <v>162</v>
      </c>
      <c r="B138" s="2337"/>
      <c r="C138" s="2338"/>
      <c r="D138" s="552">
        <f t="shared" ref="D138:D142" si="92">SUM(G138:N138)</f>
        <v>0</v>
      </c>
      <c r="E138" s="570"/>
      <c r="F138" s="642"/>
      <c r="G138" s="23"/>
      <c r="H138" s="23"/>
      <c r="I138" s="23"/>
      <c r="J138" s="23"/>
      <c r="K138" s="23"/>
      <c r="L138" s="23"/>
      <c r="M138" s="23"/>
      <c r="N138" s="264"/>
      <c r="O138" s="24"/>
      <c r="P138" s="24"/>
      <c r="Q138" s="29"/>
      <c r="R138" s="29"/>
      <c r="S138" s="29"/>
      <c r="T138" s="29"/>
      <c r="U138" s="29"/>
      <c r="V138" s="67" t="str">
        <f t="shared" si="91"/>
        <v/>
      </c>
      <c r="W138" s="30"/>
      <c r="X138" s="30"/>
      <c r="Y138" s="30"/>
      <c r="Z138" s="30"/>
      <c r="AA138" s="30"/>
      <c r="AB138" s="30"/>
      <c r="AC138" s="30"/>
      <c r="AD138" s="30"/>
      <c r="AE138" s="9"/>
      <c r="AF138" s="9"/>
      <c r="BV138" s="3"/>
      <c r="BW138" s="3"/>
      <c r="CA138" s="31" t="str">
        <f t="shared" si="83"/>
        <v/>
      </c>
      <c r="CB138" s="31" t="str">
        <f t="shared" si="84"/>
        <v/>
      </c>
      <c r="CC138" s="31" t="str">
        <f t="shared" si="85"/>
        <v/>
      </c>
      <c r="CD138" s="31" t="str">
        <f t="shared" si="86"/>
        <v/>
      </c>
      <c r="CE138" s="31" t="str">
        <f t="shared" si="87"/>
        <v/>
      </c>
      <c r="CF138" s="31" t="str">
        <f t="shared" si="88"/>
        <v/>
      </c>
      <c r="CG138" s="31" t="str">
        <f t="shared" si="73"/>
        <v/>
      </c>
      <c r="CH138" s="32">
        <f t="shared" si="89"/>
        <v>0</v>
      </c>
      <c r="CI138" s="32">
        <f t="shared" si="89"/>
        <v>0</v>
      </c>
      <c r="CJ138" s="32">
        <f t="shared" si="89"/>
        <v>0</v>
      </c>
      <c r="CK138" s="32">
        <f t="shared" si="90"/>
        <v>0</v>
      </c>
      <c r="CL138" s="32">
        <f t="shared" si="90"/>
        <v>0</v>
      </c>
      <c r="CM138" s="32">
        <f t="shared" si="90"/>
        <v>0</v>
      </c>
      <c r="CN138" s="32">
        <f t="shared" si="76"/>
        <v>0</v>
      </c>
    </row>
    <row r="139" spans="1:92" ht="16.350000000000001" customHeight="1" x14ac:dyDescent="0.2">
      <c r="A139" s="2380" t="s">
        <v>163</v>
      </c>
      <c r="B139" s="2588"/>
      <c r="C139" s="2381"/>
      <c r="D139" s="552">
        <f t="shared" si="92"/>
        <v>0</v>
      </c>
      <c r="E139" s="570"/>
      <c r="F139" s="642"/>
      <c r="G139" s="23"/>
      <c r="H139" s="23"/>
      <c r="I139" s="23"/>
      <c r="J139" s="23"/>
      <c r="K139" s="23"/>
      <c r="L139" s="23"/>
      <c r="M139" s="23"/>
      <c r="N139" s="264"/>
      <c r="O139" s="24"/>
      <c r="P139" s="24"/>
      <c r="Q139" s="29"/>
      <c r="R139" s="29"/>
      <c r="S139" s="29"/>
      <c r="T139" s="29"/>
      <c r="U139" s="29"/>
      <c r="V139" s="67" t="str">
        <f t="shared" si="91"/>
        <v/>
      </c>
      <c r="W139" s="30"/>
      <c r="X139" s="30"/>
      <c r="Y139" s="30"/>
      <c r="Z139" s="30"/>
      <c r="AA139" s="30"/>
      <c r="AB139" s="30"/>
      <c r="AC139" s="30"/>
      <c r="AD139" s="30"/>
      <c r="AE139" s="9"/>
      <c r="AF139" s="9"/>
      <c r="BV139" s="3"/>
      <c r="BW139" s="3"/>
      <c r="CA139" s="31" t="str">
        <f t="shared" si="83"/>
        <v/>
      </c>
      <c r="CB139" s="31" t="str">
        <f t="shared" si="84"/>
        <v/>
      </c>
      <c r="CC139" s="31" t="str">
        <f t="shared" si="85"/>
        <v/>
      </c>
      <c r="CD139" s="31" t="str">
        <f t="shared" si="86"/>
        <v/>
      </c>
      <c r="CE139" s="31" t="str">
        <f t="shared" si="87"/>
        <v/>
      </c>
      <c r="CF139" s="31" t="str">
        <f t="shared" si="88"/>
        <v/>
      </c>
      <c r="CG139" s="31" t="str">
        <f t="shared" si="73"/>
        <v/>
      </c>
      <c r="CH139" s="32">
        <f t="shared" si="89"/>
        <v>0</v>
      </c>
      <c r="CI139" s="32">
        <f t="shared" si="89"/>
        <v>0</v>
      </c>
      <c r="CJ139" s="32">
        <f t="shared" si="89"/>
        <v>0</v>
      </c>
      <c r="CK139" s="32">
        <f t="shared" si="90"/>
        <v>0</v>
      </c>
      <c r="CL139" s="32">
        <f t="shared" si="90"/>
        <v>0</v>
      </c>
      <c r="CM139" s="32">
        <f t="shared" si="90"/>
        <v>0</v>
      </c>
      <c r="CN139" s="32">
        <f t="shared" si="76"/>
        <v>0</v>
      </c>
    </row>
    <row r="140" spans="1:92" ht="16.350000000000001" customHeight="1" x14ac:dyDescent="0.2">
      <c r="A140" s="2380" t="s">
        <v>164</v>
      </c>
      <c r="B140" s="2588"/>
      <c r="C140" s="2381"/>
      <c r="D140" s="552">
        <f t="shared" si="92"/>
        <v>0</v>
      </c>
      <c r="E140" s="570"/>
      <c r="F140" s="642"/>
      <c r="G140" s="23"/>
      <c r="H140" s="23"/>
      <c r="I140" s="23"/>
      <c r="J140" s="23"/>
      <c r="K140" s="23"/>
      <c r="L140" s="23"/>
      <c r="M140" s="23"/>
      <c r="N140" s="264"/>
      <c r="O140" s="24"/>
      <c r="P140" s="24"/>
      <c r="Q140" s="29"/>
      <c r="R140" s="29"/>
      <c r="S140" s="29"/>
      <c r="T140" s="29"/>
      <c r="U140" s="29"/>
      <c r="V140" s="67" t="str">
        <f t="shared" si="91"/>
        <v/>
      </c>
      <c r="W140" s="30"/>
      <c r="X140" s="30"/>
      <c r="Y140" s="30"/>
      <c r="Z140" s="30"/>
      <c r="AA140" s="30"/>
      <c r="AB140" s="30"/>
      <c r="AC140" s="30"/>
      <c r="AD140" s="30"/>
      <c r="AE140" s="9"/>
      <c r="AF140" s="9"/>
      <c r="BV140" s="3"/>
      <c r="BW140" s="3"/>
      <c r="CA140" s="31" t="str">
        <f t="shared" si="83"/>
        <v/>
      </c>
      <c r="CB140" s="31" t="str">
        <f t="shared" si="84"/>
        <v/>
      </c>
      <c r="CC140" s="31" t="str">
        <f t="shared" si="85"/>
        <v/>
      </c>
      <c r="CD140" s="31" t="str">
        <f t="shared" si="86"/>
        <v/>
      </c>
      <c r="CE140" s="31" t="str">
        <f t="shared" si="87"/>
        <v/>
      </c>
      <c r="CF140" s="31" t="str">
        <f t="shared" si="88"/>
        <v/>
      </c>
      <c r="CG140" s="31" t="str">
        <f t="shared" si="73"/>
        <v/>
      </c>
      <c r="CH140" s="32">
        <f t="shared" si="89"/>
        <v>0</v>
      </c>
      <c r="CI140" s="32">
        <f t="shared" si="89"/>
        <v>0</v>
      </c>
      <c r="CJ140" s="32">
        <f t="shared" si="89"/>
        <v>0</v>
      </c>
      <c r="CK140" s="32">
        <f t="shared" si="90"/>
        <v>0</v>
      </c>
      <c r="CL140" s="32">
        <f t="shared" si="90"/>
        <v>0</v>
      </c>
      <c r="CM140" s="32">
        <f t="shared" si="90"/>
        <v>0</v>
      </c>
      <c r="CN140" s="32">
        <f t="shared" si="76"/>
        <v>0</v>
      </c>
    </row>
    <row r="141" spans="1:92" ht="16.350000000000001" customHeight="1" x14ac:dyDescent="0.2">
      <c r="A141" s="2380" t="s">
        <v>165</v>
      </c>
      <c r="B141" s="2588"/>
      <c r="C141" s="2381"/>
      <c r="D141" s="552">
        <f>SUM(G141:N141)</f>
        <v>0</v>
      </c>
      <c r="E141" s="570"/>
      <c r="F141" s="642"/>
      <c r="G141" s="23"/>
      <c r="H141" s="23"/>
      <c r="I141" s="23"/>
      <c r="J141" s="23"/>
      <c r="K141" s="23"/>
      <c r="L141" s="23"/>
      <c r="M141" s="23"/>
      <c r="N141" s="264"/>
      <c r="O141" s="24"/>
      <c r="P141" s="24"/>
      <c r="Q141" s="29"/>
      <c r="R141" s="266"/>
      <c r="S141" s="266"/>
      <c r="T141" s="266"/>
      <c r="U141" s="266"/>
      <c r="V141" s="67" t="str">
        <f t="shared" si="91"/>
        <v/>
      </c>
      <c r="W141" s="30"/>
      <c r="X141" s="30"/>
      <c r="Y141" s="30"/>
      <c r="Z141" s="30"/>
      <c r="AA141" s="30"/>
      <c r="AB141" s="30"/>
      <c r="AC141" s="30"/>
      <c r="AD141" s="30"/>
      <c r="AE141" s="9"/>
      <c r="AF141" s="9"/>
      <c r="BV141" s="3"/>
      <c r="BW141" s="3"/>
      <c r="CA141" s="31" t="str">
        <f t="shared" si="83"/>
        <v/>
      </c>
      <c r="CB141" s="31" t="str">
        <f t="shared" si="84"/>
        <v/>
      </c>
      <c r="CC141" s="31" t="str">
        <f t="shared" si="85"/>
        <v/>
      </c>
      <c r="CD141" s="31" t="str">
        <f t="shared" si="86"/>
        <v/>
      </c>
      <c r="CE141" s="31" t="str">
        <f t="shared" si="87"/>
        <v/>
      </c>
      <c r="CF141" s="31" t="str">
        <f t="shared" si="88"/>
        <v/>
      </c>
      <c r="CG141" s="31" t="str">
        <f t="shared" si="73"/>
        <v/>
      </c>
      <c r="CH141" s="32">
        <f t="shared" si="89"/>
        <v>0</v>
      </c>
      <c r="CI141" s="32">
        <f t="shared" si="89"/>
        <v>0</v>
      </c>
      <c r="CJ141" s="32">
        <f t="shared" si="89"/>
        <v>0</v>
      </c>
      <c r="CK141" s="32">
        <f t="shared" si="90"/>
        <v>0</v>
      </c>
      <c r="CL141" s="32">
        <f t="shared" si="90"/>
        <v>0</v>
      </c>
      <c r="CM141" s="32">
        <f t="shared" si="90"/>
        <v>0</v>
      </c>
      <c r="CN141" s="32">
        <f t="shared" si="76"/>
        <v>0</v>
      </c>
    </row>
    <row r="142" spans="1:92" ht="16.350000000000001" customHeight="1" x14ac:dyDescent="0.2">
      <c r="A142" s="2336" t="s">
        <v>166</v>
      </c>
      <c r="B142" s="2337"/>
      <c r="C142" s="2338"/>
      <c r="D142" s="552">
        <f t="shared" si="92"/>
        <v>0</v>
      </c>
      <c r="E142" s="570"/>
      <c r="F142" s="642"/>
      <c r="G142" s="23"/>
      <c r="H142" s="23"/>
      <c r="I142" s="23"/>
      <c r="J142" s="23"/>
      <c r="K142" s="23"/>
      <c r="L142" s="23"/>
      <c r="M142" s="23"/>
      <c r="N142" s="264"/>
      <c r="O142" s="24"/>
      <c r="P142" s="24"/>
      <c r="Q142" s="29"/>
      <c r="R142" s="266"/>
      <c r="S142" s="266"/>
      <c r="T142" s="266"/>
      <c r="U142" s="266"/>
      <c r="V142" s="67" t="str">
        <f t="shared" si="91"/>
        <v/>
      </c>
      <c r="W142" s="30"/>
      <c r="X142" s="30"/>
      <c r="Y142" s="30"/>
      <c r="Z142" s="30"/>
      <c r="AA142" s="30"/>
      <c r="AB142" s="30"/>
      <c r="AC142" s="30"/>
      <c r="AD142" s="30"/>
      <c r="AE142" s="9"/>
      <c r="AF142" s="9"/>
      <c r="BV142" s="3"/>
      <c r="BW142" s="3"/>
      <c r="CA142" s="31" t="str">
        <f t="shared" si="83"/>
        <v/>
      </c>
      <c r="CB142" s="31" t="str">
        <f t="shared" si="84"/>
        <v/>
      </c>
      <c r="CC142" s="31" t="str">
        <f t="shared" si="85"/>
        <v/>
      </c>
      <c r="CD142" s="31" t="str">
        <f t="shared" si="86"/>
        <v/>
      </c>
      <c r="CE142" s="31" t="str">
        <f t="shared" si="87"/>
        <v/>
      </c>
      <c r="CF142" s="31" t="str">
        <f t="shared" si="88"/>
        <v/>
      </c>
      <c r="CG142" s="31" t="str">
        <f t="shared" si="73"/>
        <v/>
      </c>
      <c r="CH142" s="32">
        <f t="shared" si="89"/>
        <v>0</v>
      </c>
      <c r="CI142" s="32">
        <f t="shared" si="89"/>
        <v>0</v>
      </c>
      <c r="CJ142" s="32">
        <f t="shared" si="89"/>
        <v>0</v>
      </c>
      <c r="CK142" s="32">
        <f t="shared" si="90"/>
        <v>0</v>
      </c>
      <c r="CL142" s="32">
        <f t="shared" si="90"/>
        <v>0</v>
      </c>
      <c r="CM142" s="32">
        <f t="shared" si="90"/>
        <v>0</v>
      </c>
      <c r="CN142" s="32">
        <f t="shared" si="76"/>
        <v>0</v>
      </c>
    </row>
    <row r="143" spans="1:92" ht="16.350000000000001" customHeight="1" x14ac:dyDescent="0.2">
      <c r="A143" s="2455" t="s">
        <v>167</v>
      </c>
      <c r="B143" s="2455"/>
      <c r="C143" s="2456"/>
      <c r="D143" s="663">
        <f>SUM(G143:N143)</f>
        <v>0</v>
      </c>
      <c r="E143" s="570"/>
      <c r="F143" s="642"/>
      <c r="G143" s="571"/>
      <c r="H143" s="571"/>
      <c r="I143" s="571"/>
      <c r="J143" s="571"/>
      <c r="K143" s="571"/>
      <c r="L143" s="571"/>
      <c r="M143" s="571"/>
      <c r="N143" s="572"/>
      <c r="O143" s="573"/>
      <c r="P143" s="573"/>
      <c r="Q143" s="570"/>
      <c r="R143" s="248"/>
      <c r="S143" s="248"/>
      <c r="T143" s="248"/>
      <c r="U143" s="248"/>
      <c r="V143" s="67" t="str">
        <f t="shared" si="91"/>
        <v/>
      </c>
      <c r="W143" s="30"/>
      <c r="X143" s="30"/>
      <c r="Y143" s="30"/>
      <c r="Z143" s="30"/>
      <c r="AA143" s="30"/>
      <c r="AB143" s="30"/>
      <c r="AC143" s="30"/>
      <c r="AD143" s="30"/>
      <c r="AE143" s="9"/>
      <c r="AF143" s="9"/>
      <c r="BV143" s="3"/>
      <c r="BW143" s="3"/>
      <c r="CA143" s="31" t="str">
        <f t="shared" si="83"/>
        <v/>
      </c>
      <c r="CB143" s="31" t="str">
        <f t="shared" si="84"/>
        <v/>
      </c>
      <c r="CC143" s="31" t="str">
        <f t="shared" si="85"/>
        <v/>
      </c>
      <c r="CD143" s="31" t="str">
        <f t="shared" si="86"/>
        <v/>
      </c>
      <c r="CE143" s="31" t="str">
        <f t="shared" si="87"/>
        <v/>
      </c>
      <c r="CF143" s="31" t="str">
        <f t="shared" si="88"/>
        <v/>
      </c>
      <c r="CG143" s="31" t="str">
        <f t="shared" si="73"/>
        <v/>
      </c>
      <c r="CH143" s="32">
        <f t="shared" si="89"/>
        <v>0</v>
      </c>
      <c r="CI143" s="32">
        <f t="shared" si="89"/>
        <v>0</v>
      </c>
      <c r="CJ143" s="32">
        <f t="shared" si="89"/>
        <v>0</v>
      </c>
      <c r="CK143" s="32">
        <f t="shared" si="90"/>
        <v>0</v>
      </c>
      <c r="CL143" s="32">
        <f t="shared" si="90"/>
        <v>0</v>
      </c>
      <c r="CM143" s="32">
        <f t="shared" si="90"/>
        <v>0</v>
      </c>
      <c r="CN143" s="32">
        <f t="shared" si="76"/>
        <v>0</v>
      </c>
    </row>
    <row r="144" spans="1:92" ht="16.350000000000001" customHeight="1" x14ac:dyDescent="0.2">
      <c r="A144" s="2977" t="s">
        <v>4</v>
      </c>
      <c r="B144" s="2979"/>
      <c r="C144" s="2978"/>
      <c r="D144" s="1639">
        <f>SUM(D136:D143)</f>
        <v>60</v>
      </c>
      <c r="E144" s="1651">
        <f t="shared" ref="E144:U144" si="93">SUM(E136:E143)</f>
        <v>20</v>
      </c>
      <c r="F144" s="1641">
        <f t="shared" si="93"/>
        <v>40</v>
      </c>
      <c r="G144" s="1642">
        <f t="shared" si="93"/>
        <v>0</v>
      </c>
      <c r="H144" s="1642">
        <f t="shared" si="93"/>
        <v>0</v>
      </c>
      <c r="I144" s="1642">
        <f t="shared" si="93"/>
        <v>0</v>
      </c>
      <c r="J144" s="1642">
        <f t="shared" si="93"/>
        <v>0</v>
      </c>
      <c r="K144" s="1642">
        <f t="shared" si="93"/>
        <v>2</v>
      </c>
      <c r="L144" s="1642">
        <f t="shared" si="93"/>
        <v>4</v>
      </c>
      <c r="M144" s="1642">
        <f t="shared" si="93"/>
        <v>50</v>
      </c>
      <c r="N144" s="1652">
        <f t="shared" si="93"/>
        <v>4</v>
      </c>
      <c r="O144" s="1646">
        <f t="shared" si="93"/>
        <v>1</v>
      </c>
      <c r="P144" s="1648">
        <f t="shared" si="93"/>
        <v>60</v>
      </c>
      <c r="Q144" s="1641">
        <f t="shared" si="93"/>
        <v>0</v>
      </c>
      <c r="R144" s="1653">
        <f t="shared" si="93"/>
        <v>0</v>
      </c>
      <c r="S144" s="1653">
        <f>SUM(S136:S143)</f>
        <v>0</v>
      </c>
      <c r="T144" s="1653">
        <f t="shared" si="93"/>
        <v>0</v>
      </c>
      <c r="U144" s="1653">
        <f t="shared" si="93"/>
        <v>0</v>
      </c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BV144" s="3"/>
      <c r="BW144" s="3"/>
      <c r="CH144" s="14"/>
      <c r="CI144" s="14"/>
      <c r="CJ144" s="14"/>
      <c r="CK144" s="14"/>
      <c r="CL144" s="14"/>
      <c r="CM144" s="14"/>
      <c r="CN144" s="14"/>
    </row>
    <row r="145" spans="1:100" ht="27" customHeight="1" x14ac:dyDescent="0.2">
      <c r="A145" s="107" t="s">
        <v>168</v>
      </c>
      <c r="B145" s="108"/>
      <c r="C145" s="108"/>
      <c r="D145" s="108"/>
      <c r="E145" s="109"/>
      <c r="F145" s="109"/>
      <c r="G145" s="109"/>
      <c r="H145" s="109"/>
      <c r="I145" s="109"/>
      <c r="J145" s="109"/>
      <c r="K145" s="109"/>
      <c r="L145" s="109"/>
      <c r="M145" s="109"/>
      <c r="N145" s="109"/>
      <c r="O145" s="109"/>
      <c r="P145" s="109"/>
      <c r="Q145" s="30"/>
      <c r="R145" s="50"/>
      <c r="S145" s="9"/>
      <c r="T145" s="9"/>
      <c r="U145" s="9"/>
      <c r="V145" s="9"/>
      <c r="W145" s="9"/>
      <c r="X145" s="213"/>
      <c r="Y145" s="9"/>
      <c r="Z145" s="9"/>
      <c r="AA145" s="9"/>
      <c r="AB145" s="9"/>
      <c r="AC145" s="9"/>
      <c r="AD145" s="9"/>
      <c r="AE145" s="9"/>
      <c r="AF145" s="9"/>
      <c r="BV145" s="3"/>
      <c r="BW145" s="3"/>
      <c r="CH145" s="14"/>
      <c r="CI145" s="14"/>
      <c r="CJ145" s="14"/>
      <c r="CK145" s="14"/>
      <c r="CL145" s="14"/>
      <c r="CM145" s="14"/>
      <c r="CN145" s="14"/>
    </row>
    <row r="146" spans="1:100" ht="16.350000000000001" customHeight="1" x14ac:dyDescent="0.2">
      <c r="A146" s="2992" t="s">
        <v>169</v>
      </c>
      <c r="B146" s="2340"/>
      <c r="C146" s="2341"/>
      <c r="D146" s="2991" t="s">
        <v>4</v>
      </c>
      <c r="E146" s="2426"/>
      <c r="F146" s="2356"/>
      <c r="G146" s="2977" t="s">
        <v>56</v>
      </c>
      <c r="H146" s="2979"/>
      <c r="I146" s="2979"/>
      <c r="J146" s="2979"/>
      <c r="K146" s="2979"/>
      <c r="L146" s="2979"/>
      <c r="M146" s="2979"/>
      <c r="N146" s="2982"/>
      <c r="O146" s="2356" t="s">
        <v>34</v>
      </c>
      <c r="P146" s="2418" t="s">
        <v>8</v>
      </c>
      <c r="Q146" s="2998" t="s">
        <v>79</v>
      </c>
      <c r="R146" s="2998" t="s">
        <v>10</v>
      </c>
      <c r="S146" s="2973" t="s">
        <v>170</v>
      </c>
      <c r="T146" s="2350" t="s">
        <v>171</v>
      </c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BV146" s="3"/>
      <c r="BW146" s="3"/>
      <c r="CH146" s="14"/>
      <c r="CI146" s="14"/>
      <c r="CJ146" s="14"/>
      <c r="CK146" s="14"/>
      <c r="CL146" s="14"/>
      <c r="CM146" s="14"/>
      <c r="CN146" s="14"/>
      <c r="CU146" s="5"/>
      <c r="CV146" s="5"/>
    </row>
    <row r="147" spans="1:100" ht="32.1" customHeight="1" x14ac:dyDescent="0.2">
      <c r="A147" s="2342"/>
      <c r="B147" s="2343"/>
      <c r="C147" s="2344"/>
      <c r="D147" s="2446"/>
      <c r="E147" s="2447"/>
      <c r="F147" s="2357"/>
      <c r="G147" s="2996" t="s">
        <v>172</v>
      </c>
      <c r="H147" s="2981"/>
      <c r="I147" s="2996" t="s">
        <v>20</v>
      </c>
      <c r="J147" s="2981"/>
      <c r="K147" s="2996" t="s">
        <v>21</v>
      </c>
      <c r="L147" s="2981"/>
      <c r="M147" s="2996" t="s">
        <v>22</v>
      </c>
      <c r="N147" s="2988"/>
      <c r="O147" s="2357"/>
      <c r="P147" s="2421"/>
      <c r="Q147" s="2998"/>
      <c r="R147" s="2998"/>
      <c r="S147" s="2375"/>
      <c r="T147" s="2461"/>
      <c r="U147" s="9"/>
      <c r="V147" s="9"/>
      <c r="W147" s="9"/>
      <c r="X147" s="9"/>
      <c r="Y147" s="9"/>
      <c r="Z147" s="9"/>
      <c r="AA147" s="9"/>
      <c r="AB147" s="9"/>
      <c r="BV147" s="3"/>
      <c r="BW147" s="3"/>
      <c r="CH147" s="14"/>
      <c r="CI147" s="14"/>
      <c r="CJ147" s="14"/>
      <c r="CK147" s="14"/>
      <c r="CL147" s="14"/>
      <c r="CM147" s="14"/>
      <c r="CN147" s="14"/>
      <c r="CU147" s="5"/>
      <c r="CV147" s="5"/>
    </row>
    <row r="148" spans="1:100" ht="16.350000000000001" customHeight="1" x14ac:dyDescent="0.2">
      <c r="A148" s="2855"/>
      <c r="B148" s="2697"/>
      <c r="C148" s="2698"/>
      <c r="D148" s="1634" t="s">
        <v>23</v>
      </c>
      <c r="E148" s="1607" t="s">
        <v>24</v>
      </c>
      <c r="F148" s="1615" t="s">
        <v>25</v>
      </c>
      <c r="G148" s="1597" t="s">
        <v>24</v>
      </c>
      <c r="H148" s="1599" t="s">
        <v>25</v>
      </c>
      <c r="I148" s="1597" t="s">
        <v>24</v>
      </c>
      <c r="J148" s="1599" t="s">
        <v>25</v>
      </c>
      <c r="K148" s="1593" t="s">
        <v>24</v>
      </c>
      <c r="L148" s="1599" t="s">
        <v>25</v>
      </c>
      <c r="M148" s="1593" t="s">
        <v>24</v>
      </c>
      <c r="N148" s="1594" t="s">
        <v>25</v>
      </c>
      <c r="O148" s="2705"/>
      <c r="P148" s="2736"/>
      <c r="Q148" s="2998"/>
      <c r="R148" s="2998"/>
      <c r="S148" s="2826"/>
      <c r="T148" s="2702"/>
      <c r="U148" s="9"/>
      <c r="V148" s="9"/>
      <c r="W148" s="9"/>
      <c r="X148" s="9"/>
      <c r="Y148" s="9"/>
      <c r="Z148" s="9"/>
      <c r="AA148" s="9"/>
      <c r="AB148" s="9"/>
      <c r="BV148" s="3"/>
      <c r="BW148" s="3"/>
      <c r="CH148" s="14"/>
      <c r="CI148" s="14"/>
      <c r="CJ148" s="14"/>
      <c r="CK148" s="14"/>
      <c r="CL148" s="14"/>
      <c r="CM148" s="14"/>
      <c r="CN148" s="14"/>
      <c r="CU148" s="5"/>
      <c r="CV148" s="5"/>
    </row>
    <row r="149" spans="1:100" ht="16.350000000000001" customHeight="1" x14ac:dyDescent="0.2">
      <c r="A149" s="2974" t="s">
        <v>173</v>
      </c>
      <c r="B149" s="2922" t="s">
        <v>174</v>
      </c>
      <c r="C149" s="2923"/>
      <c r="D149" s="733">
        <f t="shared" ref="D149:D154" si="94">SUM(E149+F149)</f>
        <v>0</v>
      </c>
      <c r="E149" s="734"/>
      <c r="F149" s="735">
        <f>SUM(+L149+N149)</f>
        <v>0</v>
      </c>
      <c r="G149" s="273"/>
      <c r="H149" s="274"/>
      <c r="I149" s="273"/>
      <c r="J149" s="274"/>
      <c r="K149" s="275"/>
      <c r="L149" s="1441"/>
      <c r="M149" s="275"/>
      <c r="N149" s="1267"/>
      <c r="O149" s="1441"/>
      <c r="P149" s="276"/>
      <c r="Q149" s="1441"/>
      <c r="R149" s="276"/>
      <c r="S149" s="736"/>
      <c r="T149" s="1328"/>
      <c r="U149" s="30" t="str">
        <f>CA149&amp;CB149&amp;CC149&amp;CD149</f>
        <v/>
      </c>
      <c r="V149" s="30"/>
      <c r="W149" s="30"/>
      <c r="X149" s="30"/>
      <c r="Y149" s="30"/>
      <c r="Z149" s="30"/>
      <c r="AA149" s="9"/>
      <c r="AB149" s="9"/>
      <c r="BV149" s="3"/>
      <c r="BW149" s="3"/>
      <c r="CA149" s="31" t="str">
        <f t="shared" ref="CA149:CA181" si="95">IF(CH149=1,"* El número de actividades en usuarios en situacion de discapacidad NO DEBE ser mayor al total. ","")</f>
        <v/>
      </c>
      <c r="CB149" s="31" t="str">
        <f t="shared" ref="CB149:CB181" si="96">IF(CI149=1," * El número de actividades en Niños, Niñas, Adolescentes y Jóvenes de la red SENAME NO DEBE ser mayor al total. ","")</f>
        <v/>
      </c>
      <c r="CC149" s="31" t="str">
        <f t="shared" ref="CC149:CC181" si="97">IF(CJ149=1," * El número de actividades en Población Migrante NO DEBE ser mayor al total. ","")</f>
        <v/>
      </c>
      <c r="CD149" s="31" t="str">
        <f>IF(CK149=1," * El número de actividades en Pacientes Diabéticos en Control PSCV NO DEBE superar el total. ","")</f>
        <v/>
      </c>
      <c r="CH149" s="32">
        <f t="shared" ref="CH149:CJ164" si="98">IF($D149&lt;P149,1,0)</f>
        <v>0</v>
      </c>
      <c r="CI149" s="32">
        <f t="shared" si="98"/>
        <v>0</v>
      </c>
      <c r="CJ149" s="32">
        <f t="shared" si="98"/>
        <v>0</v>
      </c>
      <c r="CK149" s="32">
        <f>IF($D149&lt;T149,1,0)</f>
        <v>0</v>
      </c>
      <c r="CM149" s="14"/>
      <c r="CN149" s="14"/>
      <c r="CU149" s="5"/>
      <c r="CV149" s="5"/>
    </row>
    <row r="150" spans="1:100" ht="16.350000000000001" customHeight="1" x14ac:dyDescent="0.2">
      <c r="A150" s="2317"/>
      <c r="B150" s="2380" t="s">
        <v>82</v>
      </c>
      <c r="C150" s="2381"/>
      <c r="D150" s="664">
        <f t="shared" si="94"/>
        <v>0</v>
      </c>
      <c r="E150" s="665"/>
      <c r="F150" s="666">
        <f>SUM(+L150+N150)</f>
        <v>0</v>
      </c>
      <c r="G150" s="282"/>
      <c r="H150" s="703"/>
      <c r="I150" s="282"/>
      <c r="J150" s="703"/>
      <c r="K150" s="284"/>
      <c r="L150" s="24"/>
      <c r="M150" s="284"/>
      <c r="N150" s="74"/>
      <c r="O150" s="24"/>
      <c r="P150" s="26"/>
      <c r="Q150" s="24"/>
      <c r="R150" s="26"/>
      <c r="S150" s="285"/>
      <c r="T150" s="286"/>
      <c r="U150" s="30" t="str">
        <f t="shared" ref="U150:U181" si="99">CA150&amp;CB150&amp;CC150&amp;CD150</f>
        <v/>
      </c>
      <c r="V150" s="30"/>
      <c r="W150" s="30"/>
      <c r="X150" s="30"/>
      <c r="Y150" s="30"/>
      <c r="Z150" s="30"/>
      <c r="AA150" s="9"/>
      <c r="AB150" s="9"/>
      <c r="BV150" s="3"/>
      <c r="BW150" s="3"/>
      <c r="CA150" s="31" t="str">
        <f t="shared" si="95"/>
        <v/>
      </c>
      <c r="CB150" s="31" t="str">
        <f t="shared" si="96"/>
        <v/>
      </c>
      <c r="CC150" s="31" t="str">
        <f t="shared" si="97"/>
        <v/>
      </c>
      <c r="CD150" s="31" t="str">
        <f t="shared" ref="CD150:CD181" si="100">IF(CK150=1," * El número de actividades en Pacientes Diabéticos en Control PSCV NO DEBE superar el total. ","")</f>
        <v/>
      </c>
      <c r="CH150" s="32">
        <f t="shared" si="98"/>
        <v>0</v>
      </c>
      <c r="CI150" s="32">
        <f t="shared" si="98"/>
        <v>0</v>
      </c>
      <c r="CJ150" s="32">
        <f t="shared" si="98"/>
        <v>0</v>
      </c>
      <c r="CK150" s="32">
        <f t="shared" ref="CK150:CK181" si="101">IF($D150&lt;T150,1,0)</f>
        <v>0</v>
      </c>
      <c r="CL150" s="14"/>
      <c r="CM150" s="14"/>
      <c r="CN150" s="14"/>
      <c r="CU150" s="5"/>
      <c r="CV150" s="5"/>
    </row>
    <row r="151" spans="1:100" ht="16.350000000000001" customHeight="1" x14ac:dyDescent="0.2">
      <c r="A151" s="2317"/>
      <c r="B151" s="2452" t="s">
        <v>142</v>
      </c>
      <c r="C151" s="2453"/>
      <c r="D151" s="287">
        <f t="shared" si="94"/>
        <v>0</v>
      </c>
      <c r="E151" s="288"/>
      <c r="F151" s="289">
        <f>SUM(+L151+N151)</f>
        <v>0</v>
      </c>
      <c r="G151" s="667"/>
      <c r="H151" s="668"/>
      <c r="I151" s="667"/>
      <c r="J151" s="668"/>
      <c r="K151" s="1501"/>
      <c r="L151" s="1147"/>
      <c r="M151" s="1501"/>
      <c r="N151" s="1148"/>
      <c r="O151" s="1147"/>
      <c r="P151" s="1654"/>
      <c r="Q151" s="1147"/>
      <c r="R151" s="1654"/>
      <c r="S151" s="1502"/>
      <c r="T151" s="1150"/>
      <c r="U151" s="30" t="str">
        <f t="shared" si="99"/>
        <v/>
      </c>
      <c r="V151" s="30"/>
      <c r="W151" s="30"/>
      <c r="X151" s="30"/>
      <c r="Y151" s="30"/>
      <c r="Z151" s="30"/>
      <c r="AA151" s="9"/>
      <c r="AB151" s="9"/>
      <c r="BV151" s="3"/>
      <c r="BW151" s="3"/>
      <c r="CA151" s="31" t="str">
        <f t="shared" si="95"/>
        <v/>
      </c>
      <c r="CB151" s="31" t="str">
        <f t="shared" si="96"/>
        <v/>
      </c>
      <c r="CC151" s="31" t="str">
        <f t="shared" si="97"/>
        <v/>
      </c>
      <c r="CD151" s="31" t="str">
        <f t="shared" si="100"/>
        <v/>
      </c>
      <c r="CH151" s="32">
        <f t="shared" si="98"/>
        <v>0</v>
      </c>
      <c r="CI151" s="32">
        <f t="shared" si="98"/>
        <v>0</v>
      </c>
      <c r="CJ151" s="32">
        <f t="shared" si="98"/>
        <v>0</v>
      </c>
      <c r="CK151" s="32">
        <f t="shared" si="101"/>
        <v>0</v>
      </c>
      <c r="CL151" s="14"/>
      <c r="CM151" s="14"/>
      <c r="CN151" s="14"/>
      <c r="CU151" s="5"/>
      <c r="CV151" s="5"/>
    </row>
    <row r="152" spans="1:100" ht="16.350000000000001" customHeight="1" x14ac:dyDescent="0.2">
      <c r="A152" s="2317"/>
      <c r="B152" s="2974" t="s">
        <v>175</v>
      </c>
      <c r="C152" s="1655" t="s">
        <v>4</v>
      </c>
      <c r="D152" s="287">
        <f t="shared" si="94"/>
        <v>0</v>
      </c>
      <c r="E152" s="288"/>
      <c r="F152" s="289">
        <f>SUM(F153:F158)</f>
        <v>0</v>
      </c>
      <c r="G152" s="1656"/>
      <c r="H152" s="1657"/>
      <c r="I152" s="1656"/>
      <c r="J152" s="1657"/>
      <c r="K152" s="1658"/>
      <c r="L152" s="1603">
        <f>SUM(L153:L158)</f>
        <v>0</v>
      </c>
      <c r="M152" s="1658"/>
      <c r="N152" s="1659">
        <f t="shared" ref="N152:T152" si="102">SUM(N153:N158)</f>
        <v>0</v>
      </c>
      <c r="O152" s="1603">
        <f t="shared" si="102"/>
        <v>0</v>
      </c>
      <c r="P152" s="1660">
        <f t="shared" si="102"/>
        <v>0</v>
      </c>
      <c r="Q152" s="1603">
        <f t="shared" si="102"/>
        <v>0</v>
      </c>
      <c r="R152" s="1660">
        <f t="shared" si="102"/>
        <v>0</v>
      </c>
      <c r="S152" s="1604">
        <f t="shared" si="102"/>
        <v>0</v>
      </c>
      <c r="T152" s="1603">
        <f t="shared" si="102"/>
        <v>0</v>
      </c>
      <c r="U152" s="30" t="str">
        <f t="shared" si="99"/>
        <v/>
      </c>
      <c r="V152" s="9"/>
      <c r="W152" s="9"/>
      <c r="X152" s="9"/>
      <c r="Y152" s="9"/>
      <c r="Z152" s="9"/>
      <c r="AA152" s="9"/>
      <c r="AB152" s="9"/>
      <c r="BV152" s="3"/>
      <c r="BW152" s="3"/>
      <c r="CA152" s="31" t="str">
        <f t="shared" si="95"/>
        <v/>
      </c>
      <c r="CB152" s="31" t="str">
        <f t="shared" si="96"/>
        <v/>
      </c>
      <c r="CC152" s="31" t="str">
        <f t="shared" si="97"/>
        <v/>
      </c>
      <c r="CD152" s="31" t="str">
        <f t="shared" si="100"/>
        <v/>
      </c>
      <c r="CH152" s="32">
        <f t="shared" si="98"/>
        <v>0</v>
      </c>
      <c r="CI152" s="32">
        <f t="shared" si="98"/>
        <v>0</v>
      </c>
      <c r="CJ152" s="32">
        <f t="shared" si="98"/>
        <v>0</v>
      </c>
      <c r="CK152" s="32">
        <f t="shared" si="101"/>
        <v>0</v>
      </c>
      <c r="CL152" s="14"/>
      <c r="CM152" s="14"/>
      <c r="CN152" s="14"/>
      <c r="CU152" s="5"/>
      <c r="CV152" s="5"/>
    </row>
    <row r="153" spans="1:100" ht="16.350000000000001" customHeight="1" x14ac:dyDescent="0.2">
      <c r="A153" s="2317"/>
      <c r="B153" s="2317"/>
      <c r="C153" s="304" t="s">
        <v>176</v>
      </c>
      <c r="D153" s="305">
        <f t="shared" si="94"/>
        <v>0</v>
      </c>
      <c r="E153" s="734"/>
      <c r="F153" s="735">
        <f>+L153+N153</f>
        <v>0</v>
      </c>
      <c r="G153" s="282"/>
      <c r="H153" s="703"/>
      <c r="I153" s="282"/>
      <c r="J153" s="703"/>
      <c r="K153" s="284"/>
      <c r="L153" s="24"/>
      <c r="M153" s="284"/>
      <c r="N153" s="74"/>
      <c r="O153" s="24"/>
      <c r="P153" s="26"/>
      <c r="Q153" s="24"/>
      <c r="R153" s="26"/>
      <c r="S153" s="29"/>
      <c r="T153" s="24"/>
      <c r="U153" s="30" t="str">
        <f t="shared" si="99"/>
        <v/>
      </c>
      <c r="V153" s="30"/>
      <c r="W153" s="30"/>
      <c r="X153" s="30"/>
      <c r="Y153" s="30"/>
      <c r="Z153" s="30"/>
      <c r="AA153" s="9"/>
      <c r="AB153" s="9"/>
      <c r="BV153" s="3"/>
      <c r="BW153" s="3"/>
      <c r="CA153" s="31" t="str">
        <f t="shared" si="95"/>
        <v/>
      </c>
      <c r="CB153" s="31" t="str">
        <f t="shared" si="96"/>
        <v/>
      </c>
      <c r="CC153" s="31" t="str">
        <f t="shared" si="97"/>
        <v/>
      </c>
      <c r="CD153" s="31" t="str">
        <f t="shared" si="100"/>
        <v/>
      </c>
      <c r="CH153" s="32">
        <f t="shared" si="98"/>
        <v>0</v>
      </c>
      <c r="CI153" s="32">
        <f t="shared" si="98"/>
        <v>0</v>
      </c>
      <c r="CJ153" s="32">
        <f t="shared" si="98"/>
        <v>0</v>
      </c>
      <c r="CK153" s="32">
        <f t="shared" si="101"/>
        <v>0</v>
      </c>
      <c r="CL153" s="14"/>
      <c r="CM153" s="14"/>
      <c r="CN153" s="14"/>
      <c r="CU153" s="5"/>
      <c r="CV153" s="5"/>
    </row>
    <row r="154" spans="1:100" ht="16.350000000000001" customHeight="1" x14ac:dyDescent="0.2">
      <c r="A154" s="2317"/>
      <c r="B154" s="2317"/>
      <c r="C154" s="669" t="s">
        <v>177</v>
      </c>
      <c r="D154" s="305">
        <f t="shared" si="94"/>
        <v>0</v>
      </c>
      <c r="E154" s="665"/>
      <c r="F154" s="666">
        <f t="shared" ref="F154:F158" si="103">+L154+N154</f>
        <v>0</v>
      </c>
      <c r="G154" s="670"/>
      <c r="H154" s="671"/>
      <c r="I154" s="670"/>
      <c r="J154" s="671"/>
      <c r="K154" s="284"/>
      <c r="L154" s="24"/>
      <c r="M154" s="284"/>
      <c r="N154" s="74"/>
      <c r="O154" s="24"/>
      <c r="P154" s="26"/>
      <c r="Q154" s="24"/>
      <c r="R154" s="26"/>
      <c r="S154" s="29"/>
      <c r="T154" s="24"/>
      <c r="U154" s="30" t="str">
        <f t="shared" si="99"/>
        <v/>
      </c>
      <c r="V154" s="30"/>
      <c r="W154" s="30"/>
      <c r="X154" s="30"/>
      <c r="Y154" s="30"/>
      <c r="Z154" s="30"/>
      <c r="AA154" s="9"/>
      <c r="AB154" s="9"/>
      <c r="BV154" s="3"/>
      <c r="BW154" s="3"/>
      <c r="CA154" s="31" t="str">
        <f t="shared" si="95"/>
        <v/>
      </c>
      <c r="CB154" s="31" t="str">
        <f t="shared" si="96"/>
        <v/>
      </c>
      <c r="CC154" s="31" t="str">
        <f t="shared" si="97"/>
        <v/>
      </c>
      <c r="CD154" s="31" t="str">
        <f t="shared" si="100"/>
        <v/>
      </c>
      <c r="CH154" s="32">
        <f t="shared" si="98"/>
        <v>0</v>
      </c>
      <c r="CI154" s="32">
        <f t="shared" si="98"/>
        <v>0</v>
      </c>
      <c r="CJ154" s="32">
        <f t="shared" si="98"/>
        <v>0</v>
      </c>
      <c r="CK154" s="32">
        <f t="shared" si="101"/>
        <v>0</v>
      </c>
      <c r="CL154" s="14"/>
      <c r="CM154" s="14"/>
      <c r="CN154" s="14"/>
      <c r="CU154" s="5"/>
      <c r="CV154" s="5"/>
    </row>
    <row r="155" spans="1:100" ht="16.350000000000001" customHeight="1" x14ac:dyDescent="0.2">
      <c r="A155" s="2317"/>
      <c r="B155" s="2317"/>
      <c r="C155" s="304" t="s">
        <v>178</v>
      </c>
      <c r="D155" s="305">
        <f t="shared" ref="D155:D162" si="104">SUM(E155+F155)</f>
        <v>0</v>
      </c>
      <c r="E155" s="665"/>
      <c r="F155" s="666">
        <f t="shared" si="103"/>
        <v>0</v>
      </c>
      <c r="G155" s="282"/>
      <c r="H155" s="703"/>
      <c r="I155" s="282"/>
      <c r="J155" s="703"/>
      <c r="K155" s="284"/>
      <c r="L155" s="24"/>
      <c r="M155" s="284"/>
      <c r="N155" s="74"/>
      <c r="O155" s="24"/>
      <c r="P155" s="26"/>
      <c r="Q155" s="24"/>
      <c r="R155" s="26"/>
      <c r="S155" s="29"/>
      <c r="T155" s="24"/>
      <c r="U155" s="30" t="str">
        <f t="shared" si="99"/>
        <v/>
      </c>
      <c r="V155" s="30"/>
      <c r="W155" s="30"/>
      <c r="X155" s="30"/>
      <c r="Y155" s="30"/>
      <c r="Z155" s="30"/>
      <c r="AA155" s="9"/>
      <c r="AB155" s="9"/>
      <c r="BV155" s="3"/>
      <c r="BW155" s="3"/>
      <c r="CA155" s="31" t="str">
        <f t="shared" si="95"/>
        <v/>
      </c>
      <c r="CB155" s="31" t="str">
        <f t="shared" si="96"/>
        <v/>
      </c>
      <c r="CC155" s="31" t="str">
        <f t="shared" si="97"/>
        <v/>
      </c>
      <c r="CD155" s="31" t="str">
        <f t="shared" si="100"/>
        <v/>
      </c>
      <c r="CH155" s="32">
        <f t="shared" si="98"/>
        <v>0</v>
      </c>
      <c r="CI155" s="32">
        <f t="shared" si="98"/>
        <v>0</v>
      </c>
      <c r="CJ155" s="32">
        <f t="shared" si="98"/>
        <v>0</v>
      </c>
      <c r="CK155" s="32">
        <f t="shared" si="101"/>
        <v>0</v>
      </c>
      <c r="CL155" s="14"/>
      <c r="CM155" s="14"/>
      <c r="CN155" s="14"/>
      <c r="CU155" s="5"/>
      <c r="CV155" s="5"/>
    </row>
    <row r="156" spans="1:100" ht="16.350000000000001" customHeight="1" x14ac:dyDescent="0.2">
      <c r="A156" s="2317"/>
      <c r="B156" s="2317"/>
      <c r="C156" s="304" t="s">
        <v>179</v>
      </c>
      <c r="D156" s="305">
        <f t="shared" si="104"/>
        <v>0</v>
      </c>
      <c r="E156" s="665"/>
      <c r="F156" s="666">
        <f t="shared" si="103"/>
        <v>0</v>
      </c>
      <c r="G156" s="282"/>
      <c r="H156" s="703"/>
      <c r="I156" s="282"/>
      <c r="J156" s="703"/>
      <c r="K156" s="284"/>
      <c r="L156" s="24"/>
      <c r="M156" s="284"/>
      <c r="N156" s="74"/>
      <c r="O156" s="24"/>
      <c r="P156" s="570"/>
      <c r="Q156" s="24"/>
      <c r="R156" s="26"/>
      <c r="S156" s="29"/>
      <c r="T156" s="24"/>
      <c r="U156" s="30" t="str">
        <f t="shared" si="99"/>
        <v/>
      </c>
      <c r="V156" s="30"/>
      <c r="W156" s="30"/>
      <c r="X156" s="30"/>
      <c r="Y156" s="30"/>
      <c r="Z156" s="30"/>
      <c r="AA156" s="9"/>
      <c r="AB156" s="9"/>
      <c r="BV156" s="3"/>
      <c r="BW156" s="3"/>
      <c r="CA156" s="31" t="str">
        <f t="shared" si="95"/>
        <v/>
      </c>
      <c r="CB156" s="31" t="str">
        <f t="shared" si="96"/>
        <v/>
      </c>
      <c r="CC156" s="31" t="str">
        <f t="shared" si="97"/>
        <v/>
      </c>
      <c r="CD156" s="31" t="str">
        <f t="shared" si="100"/>
        <v/>
      </c>
      <c r="CH156" s="32">
        <f t="shared" si="98"/>
        <v>0</v>
      </c>
      <c r="CI156" s="32">
        <f t="shared" si="98"/>
        <v>0</v>
      </c>
      <c r="CJ156" s="32">
        <f t="shared" si="98"/>
        <v>0</v>
      </c>
      <c r="CK156" s="32">
        <f t="shared" si="101"/>
        <v>0</v>
      </c>
      <c r="CL156" s="14"/>
      <c r="CM156" s="14"/>
      <c r="CN156" s="14"/>
      <c r="CU156" s="5"/>
      <c r="CV156" s="5"/>
    </row>
    <row r="157" spans="1:100" ht="16.350000000000001" customHeight="1" x14ac:dyDescent="0.2">
      <c r="A157" s="2317"/>
      <c r="B157" s="2317"/>
      <c r="C157" s="669" t="s">
        <v>180</v>
      </c>
      <c r="D157" s="305">
        <f t="shared" si="104"/>
        <v>0</v>
      </c>
      <c r="E157" s="665"/>
      <c r="F157" s="666">
        <f t="shared" si="103"/>
        <v>0</v>
      </c>
      <c r="G157" s="670"/>
      <c r="H157" s="671"/>
      <c r="I157" s="670"/>
      <c r="J157" s="671"/>
      <c r="K157" s="284"/>
      <c r="L157" s="24"/>
      <c r="M157" s="284"/>
      <c r="N157" s="74"/>
      <c r="O157" s="662"/>
      <c r="P157" s="29"/>
      <c r="Q157" s="573"/>
      <c r="R157" s="26"/>
      <c r="S157" s="29"/>
      <c r="T157" s="24"/>
      <c r="U157" s="30" t="str">
        <f t="shared" si="99"/>
        <v/>
      </c>
      <c r="V157" s="30"/>
      <c r="W157" s="30"/>
      <c r="X157" s="30"/>
      <c r="Y157" s="30"/>
      <c r="Z157" s="30"/>
      <c r="AA157" s="9"/>
      <c r="AB157" s="9"/>
      <c r="BV157" s="3"/>
      <c r="BW157" s="3"/>
      <c r="CA157" s="31" t="str">
        <f t="shared" si="95"/>
        <v/>
      </c>
      <c r="CB157" s="31" t="str">
        <f t="shared" si="96"/>
        <v/>
      </c>
      <c r="CC157" s="31" t="str">
        <f t="shared" si="97"/>
        <v/>
      </c>
      <c r="CD157" s="31" t="str">
        <f t="shared" si="100"/>
        <v/>
      </c>
      <c r="CH157" s="32">
        <f t="shared" si="98"/>
        <v>0</v>
      </c>
      <c r="CI157" s="32">
        <f t="shared" si="98"/>
        <v>0</v>
      </c>
      <c r="CJ157" s="32">
        <f t="shared" si="98"/>
        <v>0</v>
      </c>
      <c r="CK157" s="32">
        <f t="shared" si="101"/>
        <v>0</v>
      </c>
      <c r="CL157" s="14"/>
      <c r="CM157" s="14"/>
      <c r="CN157" s="14"/>
      <c r="CU157" s="5"/>
      <c r="CV157" s="5"/>
    </row>
    <row r="158" spans="1:100" ht="16.350000000000001" customHeight="1" x14ac:dyDescent="0.2">
      <c r="A158" s="2828"/>
      <c r="B158" s="2828"/>
      <c r="C158" s="304" t="s">
        <v>181</v>
      </c>
      <c r="D158" s="287">
        <f t="shared" si="104"/>
        <v>0</v>
      </c>
      <c r="E158" s="309"/>
      <c r="F158" s="310">
        <f t="shared" si="103"/>
        <v>0</v>
      </c>
      <c r="G158" s="282"/>
      <c r="H158" s="311"/>
      <c r="I158" s="282"/>
      <c r="J158" s="311"/>
      <c r="K158" s="1501"/>
      <c r="L158" s="99"/>
      <c r="M158" s="1501"/>
      <c r="N158" s="102"/>
      <c r="O158" s="99"/>
      <c r="P158" s="698"/>
      <c r="Q158" s="99"/>
      <c r="R158" s="698"/>
      <c r="S158" s="266"/>
      <c r="T158" s="46"/>
      <c r="U158" s="30" t="str">
        <f t="shared" si="99"/>
        <v/>
      </c>
      <c r="V158" s="30"/>
      <c r="W158" s="30"/>
      <c r="X158" s="30"/>
      <c r="Y158" s="30"/>
      <c r="Z158" s="30"/>
      <c r="AA158" s="9"/>
      <c r="AB158" s="9"/>
      <c r="BV158" s="3"/>
      <c r="BW158" s="3"/>
      <c r="CA158" s="31" t="str">
        <f t="shared" si="95"/>
        <v/>
      </c>
      <c r="CB158" s="31" t="str">
        <f t="shared" si="96"/>
        <v/>
      </c>
      <c r="CC158" s="31" t="str">
        <f t="shared" si="97"/>
        <v/>
      </c>
      <c r="CD158" s="31" t="str">
        <f t="shared" si="100"/>
        <v/>
      </c>
      <c r="CH158" s="32">
        <f t="shared" si="98"/>
        <v>0</v>
      </c>
      <c r="CI158" s="32">
        <f t="shared" si="98"/>
        <v>0</v>
      </c>
      <c r="CJ158" s="32">
        <f t="shared" si="98"/>
        <v>0</v>
      </c>
      <c r="CK158" s="32">
        <f t="shared" si="101"/>
        <v>0</v>
      </c>
      <c r="CL158" s="14"/>
      <c r="CM158" s="14"/>
      <c r="CN158" s="14"/>
      <c r="CU158" s="5"/>
      <c r="CV158" s="5"/>
    </row>
    <row r="159" spans="1:100" ht="16.350000000000001" customHeight="1" x14ac:dyDescent="0.2">
      <c r="A159" s="2974" t="s">
        <v>182</v>
      </c>
      <c r="B159" s="2974" t="s">
        <v>183</v>
      </c>
      <c r="C159" s="737" t="s">
        <v>82</v>
      </c>
      <c r="D159" s="305">
        <f>SUM(E159+F159)</f>
        <v>0</v>
      </c>
      <c r="E159" s="733">
        <f>+K159+M159</f>
        <v>0</v>
      </c>
      <c r="F159" s="734"/>
      <c r="G159" s="273"/>
      <c r="H159" s="274"/>
      <c r="I159" s="273"/>
      <c r="J159" s="274"/>
      <c r="K159" s="25"/>
      <c r="L159" s="1328"/>
      <c r="M159" s="25"/>
      <c r="N159" s="1336"/>
      <c r="O159" s="1441"/>
      <c r="P159" s="1441"/>
      <c r="Q159" s="1441"/>
      <c r="R159" s="1441"/>
      <c r="S159" s="736"/>
      <c r="T159" s="24"/>
      <c r="U159" s="30" t="str">
        <f t="shared" si="99"/>
        <v/>
      </c>
      <c r="V159" s="30"/>
      <c r="W159" s="30"/>
      <c r="X159" s="30"/>
      <c r="Y159" s="30"/>
      <c r="Z159" s="30"/>
      <c r="AA159" s="9"/>
      <c r="AB159" s="9"/>
      <c r="BV159" s="3"/>
      <c r="BW159" s="3"/>
      <c r="CA159" s="31" t="str">
        <f t="shared" si="95"/>
        <v/>
      </c>
      <c r="CB159" s="31" t="str">
        <f t="shared" si="96"/>
        <v/>
      </c>
      <c r="CC159" s="31" t="str">
        <f t="shared" si="97"/>
        <v/>
      </c>
      <c r="CD159" s="31" t="str">
        <f t="shared" si="100"/>
        <v/>
      </c>
      <c r="CH159" s="32">
        <f t="shared" si="98"/>
        <v>0</v>
      </c>
      <c r="CI159" s="32">
        <f t="shared" si="98"/>
        <v>0</v>
      </c>
      <c r="CJ159" s="32">
        <f t="shared" si="98"/>
        <v>0</v>
      </c>
      <c r="CK159" s="32">
        <f t="shared" si="101"/>
        <v>0</v>
      </c>
      <c r="CL159" s="14"/>
      <c r="CM159" s="14"/>
      <c r="CN159" s="14"/>
      <c r="CU159" s="5"/>
      <c r="CV159" s="5"/>
    </row>
    <row r="160" spans="1:100" ht="16.350000000000001" customHeight="1" x14ac:dyDescent="0.2">
      <c r="A160" s="2317"/>
      <c r="B160" s="2317"/>
      <c r="C160" s="669" t="s">
        <v>184</v>
      </c>
      <c r="D160" s="305">
        <f t="shared" si="104"/>
        <v>0</v>
      </c>
      <c r="E160" s="664">
        <f>+K160+M160</f>
        <v>0</v>
      </c>
      <c r="F160" s="665"/>
      <c r="G160" s="670"/>
      <c r="H160" s="671"/>
      <c r="I160" s="670"/>
      <c r="J160" s="671"/>
      <c r="K160" s="23"/>
      <c r="L160" s="286"/>
      <c r="M160" s="23"/>
      <c r="N160" s="315"/>
      <c r="O160" s="573"/>
      <c r="P160" s="24"/>
      <c r="Q160" s="573"/>
      <c r="R160" s="24"/>
      <c r="S160" s="29"/>
      <c r="T160" s="24"/>
      <c r="U160" s="30" t="str">
        <f t="shared" si="99"/>
        <v/>
      </c>
      <c r="V160" s="9"/>
      <c r="W160" s="9"/>
      <c r="X160" s="9"/>
      <c r="Y160" s="9"/>
      <c r="Z160" s="9"/>
      <c r="AA160" s="9"/>
      <c r="AB160" s="9"/>
      <c r="BV160" s="3"/>
      <c r="BW160" s="3"/>
      <c r="CA160" s="31" t="str">
        <f t="shared" si="95"/>
        <v/>
      </c>
      <c r="CB160" s="31" t="str">
        <f t="shared" si="96"/>
        <v/>
      </c>
      <c r="CC160" s="31" t="str">
        <f t="shared" si="97"/>
        <v/>
      </c>
      <c r="CD160" s="31" t="str">
        <f t="shared" si="100"/>
        <v/>
      </c>
      <c r="CH160" s="32">
        <f t="shared" si="98"/>
        <v>0</v>
      </c>
      <c r="CI160" s="32">
        <f t="shared" si="98"/>
        <v>0</v>
      </c>
      <c r="CJ160" s="32">
        <f t="shared" si="98"/>
        <v>0</v>
      </c>
      <c r="CK160" s="32">
        <f t="shared" si="101"/>
        <v>0</v>
      </c>
      <c r="CL160" s="14"/>
      <c r="CM160" s="14"/>
      <c r="CN160" s="14"/>
      <c r="CU160" s="5"/>
      <c r="CV160" s="5"/>
    </row>
    <row r="161" spans="1:100" ht="16.350000000000001" customHeight="1" x14ac:dyDescent="0.2">
      <c r="A161" s="2317"/>
      <c r="B161" s="2317"/>
      <c r="C161" s="316" t="s">
        <v>185</v>
      </c>
      <c r="D161" s="305">
        <f t="shared" si="104"/>
        <v>0</v>
      </c>
      <c r="E161" s="305">
        <f>SUM(K161+M161)</f>
        <v>0</v>
      </c>
      <c r="F161" s="317"/>
      <c r="G161" s="670"/>
      <c r="H161" s="671"/>
      <c r="I161" s="670"/>
      <c r="J161" s="671"/>
      <c r="K161" s="23"/>
      <c r="L161" s="286"/>
      <c r="M161" s="23"/>
      <c r="N161" s="315"/>
      <c r="O161" s="573"/>
      <c r="P161" s="24"/>
      <c r="Q161" s="573"/>
      <c r="R161" s="24"/>
      <c r="S161" s="285"/>
      <c r="T161" s="24"/>
      <c r="U161" s="30" t="str">
        <f t="shared" si="99"/>
        <v/>
      </c>
      <c r="V161" s="30"/>
      <c r="W161" s="30"/>
      <c r="X161" s="30"/>
      <c r="Y161" s="30"/>
      <c r="Z161" s="30"/>
      <c r="AA161" s="9"/>
      <c r="AB161" s="9"/>
      <c r="BV161" s="3"/>
      <c r="BW161" s="3"/>
      <c r="CA161" s="31" t="str">
        <f t="shared" si="95"/>
        <v/>
      </c>
      <c r="CB161" s="31" t="str">
        <f t="shared" si="96"/>
        <v/>
      </c>
      <c r="CC161" s="31" t="str">
        <f t="shared" si="97"/>
        <v/>
      </c>
      <c r="CD161" s="31" t="str">
        <f t="shared" si="100"/>
        <v/>
      </c>
      <c r="CH161" s="32">
        <f t="shared" si="98"/>
        <v>0</v>
      </c>
      <c r="CI161" s="32">
        <f t="shared" si="98"/>
        <v>0</v>
      </c>
      <c r="CJ161" s="32">
        <f t="shared" si="98"/>
        <v>0</v>
      </c>
      <c r="CK161" s="32">
        <f t="shared" si="101"/>
        <v>0</v>
      </c>
      <c r="CL161" s="14"/>
      <c r="CM161" s="14"/>
      <c r="CN161" s="14"/>
      <c r="CU161" s="5"/>
      <c r="CV161" s="5"/>
    </row>
    <row r="162" spans="1:100" ht="16.350000000000001" customHeight="1" x14ac:dyDescent="0.2">
      <c r="A162" s="2828"/>
      <c r="B162" s="2317"/>
      <c r="C162" s="316" t="s">
        <v>186</v>
      </c>
      <c r="D162" s="287">
        <f t="shared" si="104"/>
        <v>0</v>
      </c>
      <c r="E162" s="287">
        <f>SUM(K162+M162)</f>
        <v>0</v>
      </c>
      <c r="F162" s="318"/>
      <c r="G162" s="667"/>
      <c r="H162" s="668"/>
      <c r="I162" s="667"/>
      <c r="J162" s="668"/>
      <c r="K162" s="1444"/>
      <c r="L162" s="1150"/>
      <c r="M162" s="1444"/>
      <c r="N162" s="1155"/>
      <c r="O162" s="43"/>
      <c r="P162" s="1147"/>
      <c r="Q162" s="43"/>
      <c r="R162" s="1147"/>
      <c r="S162" s="320"/>
      <c r="T162" s="43"/>
      <c r="U162" s="30" t="str">
        <f t="shared" si="99"/>
        <v/>
      </c>
      <c r="V162" s="30"/>
      <c r="W162" s="30"/>
      <c r="X162" s="30"/>
      <c r="Y162" s="30"/>
      <c r="Z162" s="30"/>
      <c r="AA162" s="9"/>
      <c r="AB162" s="9"/>
      <c r="BV162" s="3"/>
      <c r="BW162" s="3"/>
      <c r="CA162" s="31" t="str">
        <f t="shared" si="95"/>
        <v/>
      </c>
      <c r="CB162" s="31" t="str">
        <f t="shared" si="96"/>
        <v/>
      </c>
      <c r="CC162" s="31" t="str">
        <f t="shared" si="97"/>
        <v/>
      </c>
      <c r="CD162" s="31" t="str">
        <f t="shared" si="100"/>
        <v/>
      </c>
      <c r="CH162" s="32">
        <f t="shared" si="98"/>
        <v>0</v>
      </c>
      <c r="CI162" s="32">
        <f t="shared" si="98"/>
        <v>0</v>
      </c>
      <c r="CJ162" s="32">
        <f t="shared" si="98"/>
        <v>0</v>
      </c>
      <c r="CK162" s="32">
        <f t="shared" si="101"/>
        <v>0</v>
      </c>
      <c r="CL162" s="14"/>
      <c r="CM162" s="14"/>
      <c r="CN162" s="14"/>
      <c r="CU162" s="5"/>
      <c r="CV162" s="5"/>
    </row>
    <row r="163" spans="1:100" ht="16.350000000000001" customHeight="1" x14ac:dyDescent="0.2">
      <c r="A163" s="2997" t="s">
        <v>187</v>
      </c>
      <c r="B163" s="2973" t="s">
        <v>188</v>
      </c>
      <c r="C163" s="738" t="s">
        <v>189</v>
      </c>
      <c r="D163" s="1509">
        <f>SUM(E163:F163)</f>
        <v>0</v>
      </c>
      <c r="E163" s="1509">
        <f>+G163+I163+K163+M163</f>
        <v>0</v>
      </c>
      <c r="F163" s="1510">
        <f>+H163+J163+L163+N163</f>
        <v>0</v>
      </c>
      <c r="G163" s="1511">
        <f>SUM(G164:G165)</f>
        <v>0</v>
      </c>
      <c r="H163" s="1159">
        <f t="shared" ref="H163:R163" si="105">SUM(H164:H165)</f>
        <v>0</v>
      </c>
      <c r="I163" s="1511">
        <f t="shared" si="105"/>
        <v>0</v>
      </c>
      <c r="J163" s="1159">
        <f t="shared" si="105"/>
        <v>0</v>
      </c>
      <c r="K163" s="1511">
        <f>SUM(K164:K165)</f>
        <v>0</v>
      </c>
      <c r="L163" s="1337">
        <f t="shared" si="105"/>
        <v>0</v>
      </c>
      <c r="M163" s="1511">
        <f t="shared" si="105"/>
        <v>0</v>
      </c>
      <c r="N163" s="1661">
        <f t="shared" si="105"/>
        <v>0</v>
      </c>
      <c r="O163" s="1512">
        <f t="shared" si="105"/>
        <v>0</v>
      </c>
      <c r="P163" s="1159">
        <f t="shared" si="105"/>
        <v>0</v>
      </c>
      <c r="Q163" s="1159">
        <f t="shared" si="105"/>
        <v>0</v>
      </c>
      <c r="R163" s="1159">
        <f t="shared" si="105"/>
        <v>0</v>
      </c>
      <c r="S163" s="1513">
        <f>SUM(S164:S165)</f>
        <v>0</v>
      </c>
      <c r="T163" s="1159">
        <f>SUM(T164:T165)</f>
        <v>0</v>
      </c>
      <c r="U163" s="30" t="str">
        <f t="shared" si="99"/>
        <v/>
      </c>
      <c r="V163" s="30"/>
      <c r="W163" s="30"/>
      <c r="X163" s="30"/>
      <c r="Y163" s="30"/>
      <c r="Z163" s="30"/>
      <c r="AA163" s="9"/>
      <c r="AB163" s="9"/>
      <c r="BV163" s="3"/>
      <c r="BW163" s="3"/>
      <c r="CA163" s="31" t="str">
        <f t="shared" si="95"/>
        <v/>
      </c>
      <c r="CB163" s="31" t="str">
        <f t="shared" si="96"/>
        <v/>
      </c>
      <c r="CC163" s="31" t="str">
        <f t="shared" si="97"/>
        <v/>
      </c>
      <c r="CD163" s="31" t="str">
        <f t="shared" si="100"/>
        <v/>
      </c>
      <c r="CH163" s="32">
        <f t="shared" si="98"/>
        <v>0</v>
      </c>
      <c r="CI163" s="32">
        <f t="shared" si="98"/>
        <v>0</v>
      </c>
      <c r="CJ163" s="32">
        <f t="shared" si="98"/>
        <v>0</v>
      </c>
      <c r="CK163" s="32">
        <f t="shared" si="101"/>
        <v>0</v>
      </c>
      <c r="CL163" s="14"/>
      <c r="CM163" s="14"/>
      <c r="CN163" s="14"/>
      <c r="CU163" s="5"/>
      <c r="CV163" s="5"/>
    </row>
    <row r="164" spans="1:100" ht="16.350000000000001" customHeight="1" x14ac:dyDescent="0.2">
      <c r="A164" s="2444"/>
      <c r="B164" s="2375"/>
      <c r="C164" s="738" t="s">
        <v>190</v>
      </c>
      <c r="D164" s="305">
        <f t="shared" ref="D164:D165" si="106">SUM(E164:F164)</f>
        <v>0</v>
      </c>
      <c r="E164" s="305">
        <f t="shared" ref="E164:F165" si="107">+G164+I164+K164+M164</f>
        <v>0</v>
      </c>
      <c r="F164" s="733">
        <f t="shared" si="107"/>
        <v>0</v>
      </c>
      <c r="G164" s="1311"/>
      <c r="H164" s="276"/>
      <c r="I164" s="25"/>
      <c r="J164" s="1441"/>
      <c r="K164" s="25"/>
      <c r="L164" s="1588"/>
      <c r="M164" s="25"/>
      <c r="N164" s="330"/>
      <c r="O164" s="331"/>
      <c r="P164" s="24"/>
      <c r="Q164" s="24"/>
      <c r="R164" s="24"/>
      <c r="S164" s="29"/>
      <c r="T164" s="24"/>
      <c r="U164" s="30" t="str">
        <f t="shared" si="99"/>
        <v/>
      </c>
      <c r="V164" s="30"/>
      <c r="W164" s="30"/>
      <c r="X164" s="30"/>
      <c r="Y164" s="30"/>
      <c r="Z164" s="30"/>
      <c r="AA164" s="9"/>
      <c r="AB164" s="9"/>
      <c r="BV164" s="3"/>
      <c r="BW164" s="3"/>
      <c r="CA164" s="31" t="str">
        <f t="shared" si="95"/>
        <v/>
      </c>
      <c r="CB164" s="31" t="str">
        <f t="shared" si="96"/>
        <v/>
      </c>
      <c r="CC164" s="31" t="str">
        <f t="shared" si="97"/>
        <v/>
      </c>
      <c r="CD164" s="31" t="str">
        <f t="shared" si="100"/>
        <v/>
      </c>
      <c r="CH164" s="32">
        <f t="shared" si="98"/>
        <v>0</v>
      </c>
      <c r="CI164" s="32">
        <f t="shared" si="98"/>
        <v>0</v>
      </c>
      <c r="CJ164" s="32">
        <f t="shared" si="98"/>
        <v>0</v>
      </c>
      <c r="CK164" s="32">
        <f t="shared" si="101"/>
        <v>0</v>
      </c>
      <c r="CL164" s="14"/>
      <c r="CM164" s="14"/>
      <c r="CN164" s="14"/>
      <c r="CU164" s="5"/>
      <c r="CV164" s="5"/>
    </row>
    <row r="165" spans="1:100" ht="27" customHeight="1" x14ac:dyDescent="0.2">
      <c r="A165" s="2861"/>
      <c r="B165" s="2826"/>
      <c r="C165" s="332" t="s">
        <v>191</v>
      </c>
      <c r="D165" s="305">
        <f t="shared" si="106"/>
        <v>0</v>
      </c>
      <c r="E165" s="305">
        <f t="shared" si="107"/>
        <v>0</v>
      </c>
      <c r="F165" s="305">
        <f t="shared" si="107"/>
        <v>0</v>
      </c>
      <c r="G165" s="642"/>
      <c r="H165" s="603"/>
      <c r="I165" s="571"/>
      <c r="J165" s="573"/>
      <c r="K165" s="571"/>
      <c r="L165" s="593"/>
      <c r="M165" s="571"/>
      <c r="N165" s="605"/>
      <c r="O165" s="331"/>
      <c r="P165" s="24"/>
      <c r="Q165" s="24"/>
      <c r="R165" s="24"/>
      <c r="S165" s="29"/>
      <c r="T165" s="24"/>
      <c r="U165" s="30" t="str">
        <f t="shared" si="99"/>
        <v/>
      </c>
      <c r="V165" s="30"/>
      <c r="W165" s="30"/>
      <c r="X165" s="30"/>
      <c r="Y165" s="30"/>
      <c r="Z165" s="30"/>
      <c r="AA165" s="9"/>
      <c r="AB165" s="9"/>
      <c r="BV165" s="3"/>
      <c r="BW165" s="3"/>
      <c r="CA165" s="31" t="str">
        <f t="shared" si="95"/>
        <v/>
      </c>
      <c r="CB165" s="31" t="str">
        <f t="shared" si="96"/>
        <v/>
      </c>
      <c r="CC165" s="31" t="str">
        <f t="shared" si="97"/>
        <v/>
      </c>
      <c r="CD165" s="31" t="str">
        <f t="shared" si="100"/>
        <v/>
      </c>
      <c r="CH165" s="32">
        <f t="shared" ref="CH165:CJ181" si="108">IF($D165&lt;P165,1,0)</f>
        <v>0</v>
      </c>
      <c r="CI165" s="32">
        <f t="shared" si="108"/>
        <v>0</v>
      </c>
      <c r="CJ165" s="32">
        <f t="shared" si="108"/>
        <v>0</v>
      </c>
      <c r="CK165" s="32">
        <f t="shared" si="101"/>
        <v>0</v>
      </c>
      <c r="CL165" s="14"/>
      <c r="CM165" s="14"/>
      <c r="CN165" s="14"/>
      <c r="CU165" s="5"/>
      <c r="CV165" s="5"/>
    </row>
    <row r="166" spans="1:100" ht="16.350000000000001" customHeight="1" x14ac:dyDescent="0.2">
      <c r="A166" s="2997" t="s">
        <v>192</v>
      </c>
      <c r="B166" s="2974" t="s">
        <v>193</v>
      </c>
      <c r="C166" s="739" t="s">
        <v>194</v>
      </c>
      <c r="D166" s="305">
        <f t="shared" ref="D166:D179" si="109">SUM(E166+F166)</f>
        <v>0</v>
      </c>
      <c r="E166" s="305">
        <f>+I166+K166+M166</f>
        <v>0</v>
      </c>
      <c r="F166" s="305">
        <f>+J166+L166+N166</f>
        <v>0</v>
      </c>
      <c r="G166" s="286"/>
      <c r="H166" s="334"/>
      <c r="I166" s="571"/>
      <c r="J166" s="573"/>
      <c r="K166" s="571"/>
      <c r="L166" s="573"/>
      <c r="M166" s="571"/>
      <c r="N166" s="605"/>
      <c r="O166" s="24"/>
      <c r="P166" s="26"/>
      <c r="Q166" s="24"/>
      <c r="R166" s="26"/>
      <c r="S166" s="29"/>
      <c r="T166" s="24"/>
      <c r="U166" s="30" t="str">
        <f t="shared" si="99"/>
        <v/>
      </c>
      <c r="V166" s="30"/>
      <c r="W166" s="30"/>
      <c r="X166" s="30"/>
      <c r="Y166" s="30"/>
      <c r="Z166" s="30"/>
      <c r="AA166" s="9"/>
      <c r="AB166" s="9"/>
      <c r="BV166" s="3"/>
      <c r="BW166" s="3"/>
      <c r="CA166" s="31" t="str">
        <f t="shared" si="95"/>
        <v/>
      </c>
      <c r="CB166" s="31" t="str">
        <f t="shared" si="96"/>
        <v/>
      </c>
      <c r="CC166" s="31" t="str">
        <f t="shared" si="97"/>
        <v/>
      </c>
      <c r="CD166" s="31" t="str">
        <f t="shared" si="100"/>
        <v/>
      </c>
      <c r="CH166" s="32">
        <f t="shared" si="108"/>
        <v>0</v>
      </c>
      <c r="CI166" s="32">
        <f t="shared" si="108"/>
        <v>0</v>
      </c>
      <c r="CJ166" s="32">
        <f t="shared" si="108"/>
        <v>0</v>
      </c>
      <c r="CK166" s="32">
        <f t="shared" si="101"/>
        <v>0</v>
      </c>
      <c r="CL166" s="14"/>
      <c r="CM166" s="14"/>
      <c r="CN166" s="14"/>
      <c r="CU166" s="5"/>
      <c r="CV166" s="5"/>
    </row>
    <row r="167" spans="1:100" ht="16.350000000000001" customHeight="1" x14ac:dyDescent="0.2">
      <c r="A167" s="2444"/>
      <c r="B167" s="2317"/>
      <c r="C167" s="335" t="s">
        <v>195</v>
      </c>
      <c r="D167" s="287">
        <f t="shared" si="109"/>
        <v>0</v>
      </c>
      <c r="E167" s="287">
        <f t="shared" ref="E167:F169" si="110">SUM(I167+K167+M167)</f>
        <v>0</v>
      </c>
      <c r="F167" s="289">
        <f t="shared" si="110"/>
        <v>0</v>
      </c>
      <c r="G167" s="672"/>
      <c r="H167" s="337"/>
      <c r="I167" s="577"/>
      <c r="J167" s="43"/>
      <c r="K167" s="577"/>
      <c r="L167" s="1654"/>
      <c r="M167" s="1444"/>
      <c r="N167" s="1662"/>
      <c r="O167" s="1147"/>
      <c r="P167" s="1654"/>
      <c r="Q167" s="1147"/>
      <c r="R167" s="1654"/>
      <c r="S167" s="320"/>
      <c r="T167" s="1147"/>
      <c r="U167" s="30" t="str">
        <f t="shared" si="99"/>
        <v/>
      </c>
      <c r="V167" s="30"/>
      <c r="W167" s="30"/>
      <c r="X167" s="30"/>
      <c r="Y167" s="30"/>
      <c r="Z167" s="30"/>
      <c r="AA167" s="9"/>
      <c r="AB167" s="9"/>
      <c r="BV167" s="3"/>
      <c r="BW167" s="3"/>
      <c r="CA167" s="31" t="str">
        <f t="shared" si="95"/>
        <v/>
      </c>
      <c r="CB167" s="31" t="str">
        <f t="shared" si="96"/>
        <v/>
      </c>
      <c r="CC167" s="31" t="str">
        <f t="shared" si="97"/>
        <v/>
      </c>
      <c r="CD167" s="31" t="str">
        <f t="shared" si="100"/>
        <v/>
      </c>
      <c r="CH167" s="32">
        <f t="shared" si="108"/>
        <v>0</v>
      </c>
      <c r="CI167" s="32">
        <f t="shared" si="108"/>
        <v>0</v>
      </c>
      <c r="CJ167" s="32">
        <f t="shared" si="108"/>
        <v>0</v>
      </c>
      <c r="CK167" s="32">
        <f t="shared" si="101"/>
        <v>0</v>
      </c>
      <c r="CL167" s="14"/>
      <c r="CM167" s="14"/>
      <c r="CN167" s="14"/>
      <c r="CU167" s="5"/>
      <c r="CV167" s="5"/>
    </row>
    <row r="168" spans="1:100" ht="16.350000000000001" customHeight="1" x14ac:dyDescent="0.2">
      <c r="A168" s="2444"/>
      <c r="B168" s="2973" t="s">
        <v>196</v>
      </c>
      <c r="C168" s="339" t="s">
        <v>194</v>
      </c>
      <c r="D168" s="733">
        <f t="shared" si="109"/>
        <v>0</v>
      </c>
      <c r="E168" s="733">
        <f t="shared" si="110"/>
        <v>0</v>
      </c>
      <c r="F168" s="735">
        <f t="shared" si="110"/>
        <v>0</v>
      </c>
      <c r="G168" s="229"/>
      <c r="H168" s="229"/>
      <c r="I168" s="23"/>
      <c r="J168" s="24"/>
      <c r="K168" s="340"/>
      <c r="L168" s="698"/>
      <c r="M168" s="98"/>
      <c r="N168" s="714"/>
      <c r="O168" s="99"/>
      <c r="P168" s="698"/>
      <c r="Q168" s="99"/>
      <c r="R168" s="698"/>
      <c r="S168" s="266"/>
      <c r="T168" s="99"/>
      <c r="U168" s="30" t="str">
        <f t="shared" si="99"/>
        <v/>
      </c>
      <c r="V168" s="30"/>
      <c r="W168" s="30"/>
      <c r="X168" s="30"/>
      <c r="Y168" s="30"/>
      <c r="Z168" s="30"/>
      <c r="AA168" s="9"/>
      <c r="AB168" s="9"/>
      <c r="BV168" s="3"/>
      <c r="BW168" s="3"/>
      <c r="CA168" s="31" t="str">
        <f t="shared" si="95"/>
        <v/>
      </c>
      <c r="CB168" s="31" t="str">
        <f t="shared" si="96"/>
        <v/>
      </c>
      <c r="CC168" s="31" t="str">
        <f t="shared" si="97"/>
        <v/>
      </c>
      <c r="CD168" s="31" t="str">
        <f t="shared" si="100"/>
        <v/>
      </c>
      <c r="CH168" s="32">
        <f t="shared" si="108"/>
        <v>0</v>
      </c>
      <c r="CI168" s="32">
        <f t="shared" si="108"/>
        <v>0</v>
      </c>
      <c r="CJ168" s="32">
        <f t="shared" si="108"/>
        <v>0</v>
      </c>
      <c r="CK168" s="32">
        <f t="shared" si="101"/>
        <v>0</v>
      </c>
      <c r="CL168" s="14"/>
      <c r="CM168" s="14"/>
      <c r="CN168" s="14"/>
      <c r="CU168" s="5"/>
      <c r="CV168" s="5"/>
    </row>
    <row r="169" spans="1:100" ht="16.350000000000001" customHeight="1" x14ac:dyDescent="0.2">
      <c r="A169" s="2444"/>
      <c r="B169" s="2826"/>
      <c r="C169" s="342" t="s">
        <v>197</v>
      </c>
      <c r="D169" s="1509">
        <f t="shared" si="109"/>
        <v>0</v>
      </c>
      <c r="E169" s="1509">
        <f t="shared" si="110"/>
        <v>0</v>
      </c>
      <c r="F169" s="1510">
        <f t="shared" si="110"/>
        <v>0</v>
      </c>
      <c r="G169" s="672"/>
      <c r="H169" s="673"/>
      <c r="I169" s="577"/>
      <c r="J169" s="43"/>
      <c r="K169" s="340"/>
      <c r="L169" s="698"/>
      <c r="M169" s="98"/>
      <c r="N169" s="714"/>
      <c r="O169" s="99"/>
      <c r="P169" s="698"/>
      <c r="Q169" s="99"/>
      <c r="R169" s="698"/>
      <c r="S169" s="285"/>
      <c r="T169" s="99"/>
      <c r="U169" s="30" t="str">
        <f t="shared" si="99"/>
        <v/>
      </c>
      <c r="V169" s="30"/>
      <c r="W169" s="30"/>
      <c r="X169" s="30"/>
      <c r="Y169" s="30"/>
      <c r="Z169" s="30"/>
      <c r="AA169" s="9"/>
      <c r="AB169" s="9"/>
      <c r="BV169" s="3"/>
      <c r="BW169" s="3"/>
      <c r="CA169" s="31" t="str">
        <f t="shared" si="95"/>
        <v/>
      </c>
      <c r="CB169" s="31" t="str">
        <f t="shared" si="96"/>
        <v/>
      </c>
      <c r="CC169" s="31" t="str">
        <f t="shared" si="97"/>
        <v/>
      </c>
      <c r="CD169" s="31" t="str">
        <f t="shared" si="100"/>
        <v/>
      </c>
      <c r="CH169" s="32">
        <f t="shared" si="108"/>
        <v>0</v>
      </c>
      <c r="CI169" s="32">
        <f t="shared" si="108"/>
        <v>0</v>
      </c>
      <c r="CJ169" s="32">
        <f t="shared" si="108"/>
        <v>0</v>
      </c>
      <c r="CK169" s="32">
        <f t="shared" si="101"/>
        <v>0</v>
      </c>
      <c r="CL169" s="14"/>
      <c r="CM169" s="14"/>
      <c r="CN169" s="14"/>
      <c r="CU169" s="5"/>
      <c r="CV169" s="5"/>
    </row>
    <row r="170" spans="1:100" ht="16.350000000000001" customHeight="1" x14ac:dyDescent="0.2">
      <c r="A170" s="2444"/>
      <c r="B170" s="2974" t="s">
        <v>82</v>
      </c>
      <c r="C170" s="739" t="s">
        <v>194</v>
      </c>
      <c r="D170" s="305">
        <f t="shared" si="109"/>
        <v>0</v>
      </c>
      <c r="E170" s="305">
        <f>+K170+M170</f>
        <v>0</v>
      </c>
      <c r="F170" s="344">
        <f>+L170+N170</f>
        <v>0</v>
      </c>
      <c r="G170" s="284"/>
      <c r="H170" s="334"/>
      <c r="I170" s="284"/>
      <c r="J170" s="334"/>
      <c r="K170" s="25"/>
      <c r="L170" s="276"/>
      <c r="M170" s="25"/>
      <c r="N170" s="330"/>
      <c r="O170" s="1441"/>
      <c r="P170" s="276"/>
      <c r="Q170" s="1441"/>
      <c r="R170" s="276"/>
      <c r="S170" s="724"/>
      <c r="T170" s="1441"/>
      <c r="U170" s="30" t="str">
        <f t="shared" si="99"/>
        <v/>
      </c>
      <c r="V170" s="30"/>
      <c r="W170" s="30"/>
      <c r="X170" s="30"/>
      <c r="Y170" s="30"/>
      <c r="Z170" s="30"/>
      <c r="AA170" s="9"/>
      <c r="AB170" s="9"/>
      <c r="BV170" s="3"/>
      <c r="BW170" s="3"/>
      <c r="CA170" s="31" t="str">
        <f t="shared" si="95"/>
        <v/>
      </c>
      <c r="CB170" s="31" t="str">
        <f t="shared" si="96"/>
        <v/>
      </c>
      <c r="CC170" s="31" t="str">
        <f t="shared" si="97"/>
        <v/>
      </c>
      <c r="CD170" s="31" t="str">
        <f t="shared" si="100"/>
        <v/>
      </c>
      <c r="CH170" s="32">
        <f t="shared" si="108"/>
        <v>0</v>
      </c>
      <c r="CI170" s="32">
        <f t="shared" si="108"/>
        <v>0</v>
      </c>
      <c r="CJ170" s="32">
        <f t="shared" si="108"/>
        <v>0</v>
      </c>
      <c r="CK170" s="32">
        <f t="shared" si="101"/>
        <v>0</v>
      </c>
      <c r="CL170" s="14"/>
      <c r="CM170" s="14"/>
      <c r="CN170" s="14"/>
      <c r="CU170" s="5"/>
      <c r="CV170" s="5"/>
    </row>
    <row r="171" spans="1:100" ht="16.350000000000001" customHeight="1" x14ac:dyDescent="0.2">
      <c r="A171" s="2861"/>
      <c r="B171" s="2828"/>
      <c r="C171" s="335" t="s">
        <v>198</v>
      </c>
      <c r="D171" s="345">
        <f t="shared" si="109"/>
        <v>0</v>
      </c>
      <c r="E171" s="345">
        <f>+K171+M171</f>
        <v>0</v>
      </c>
      <c r="F171" s="310">
        <f>+L171+N171</f>
        <v>0</v>
      </c>
      <c r="G171" s="672"/>
      <c r="H171" s="1163"/>
      <c r="I171" s="672"/>
      <c r="J171" s="1163"/>
      <c r="K171" s="1444"/>
      <c r="L171" s="1654"/>
      <c r="M171" s="1444"/>
      <c r="N171" s="607"/>
      <c r="O171" s="1147"/>
      <c r="P171" s="1654"/>
      <c r="Q171" s="1147"/>
      <c r="R171" s="1654"/>
      <c r="S171" s="285"/>
      <c r="T171" s="1147"/>
      <c r="U171" s="30" t="str">
        <f t="shared" si="99"/>
        <v/>
      </c>
      <c r="V171" s="30"/>
      <c r="W171" s="30"/>
      <c r="X171" s="30"/>
      <c r="Y171" s="30"/>
      <c r="Z171" s="30"/>
      <c r="AA171" s="9"/>
      <c r="AB171" s="9"/>
      <c r="BV171" s="3"/>
      <c r="BW171" s="3"/>
      <c r="CA171" s="31" t="str">
        <f t="shared" si="95"/>
        <v/>
      </c>
      <c r="CB171" s="31" t="str">
        <f t="shared" si="96"/>
        <v/>
      </c>
      <c r="CC171" s="31" t="str">
        <f t="shared" si="97"/>
        <v/>
      </c>
      <c r="CD171" s="31" t="str">
        <f t="shared" si="100"/>
        <v/>
      </c>
      <c r="CH171" s="32">
        <f t="shared" si="108"/>
        <v>0</v>
      </c>
      <c r="CI171" s="32">
        <f t="shared" si="108"/>
        <v>0</v>
      </c>
      <c r="CJ171" s="32">
        <f t="shared" si="108"/>
        <v>0</v>
      </c>
      <c r="CK171" s="32">
        <f t="shared" si="101"/>
        <v>0</v>
      </c>
      <c r="CL171" s="14"/>
      <c r="CM171" s="14"/>
      <c r="CN171" s="14"/>
      <c r="CU171" s="5"/>
      <c r="CV171" s="5"/>
    </row>
    <row r="172" spans="1:100" ht="16.350000000000001" customHeight="1" x14ac:dyDescent="0.2">
      <c r="A172" s="2974" t="s">
        <v>199</v>
      </c>
      <c r="B172" s="2996" t="s">
        <v>175</v>
      </c>
      <c r="C172" s="2981"/>
      <c r="D172" s="1663">
        <f>SUM(E172+F172)</f>
        <v>0</v>
      </c>
      <c r="E172" s="1663">
        <f>+K172</f>
        <v>0</v>
      </c>
      <c r="F172" s="1653">
        <f>+L172</f>
        <v>0</v>
      </c>
      <c r="G172" s="1656"/>
      <c r="H172" s="1664"/>
      <c r="I172" s="1656"/>
      <c r="J172" s="1664"/>
      <c r="K172" s="1665"/>
      <c r="L172" s="1666"/>
      <c r="M172" s="1658"/>
      <c r="N172" s="1667"/>
      <c r="O172" s="1668"/>
      <c r="P172" s="1666"/>
      <c r="Q172" s="1668"/>
      <c r="R172" s="1666"/>
      <c r="S172" s="1669"/>
      <c r="T172" s="1669"/>
      <c r="U172" s="30" t="str">
        <f t="shared" si="99"/>
        <v/>
      </c>
      <c r="V172" s="30"/>
      <c r="W172" s="30"/>
      <c r="X172" s="30"/>
      <c r="Y172" s="30"/>
      <c r="Z172" s="30"/>
      <c r="AA172" s="9"/>
      <c r="AB172" s="9"/>
      <c r="BV172" s="3"/>
      <c r="BW172" s="3"/>
      <c r="CA172" s="31" t="str">
        <f t="shared" si="95"/>
        <v/>
      </c>
      <c r="CB172" s="31" t="str">
        <f t="shared" si="96"/>
        <v/>
      </c>
      <c r="CC172" s="31" t="str">
        <f t="shared" si="97"/>
        <v/>
      </c>
      <c r="CD172" s="31" t="str">
        <f t="shared" si="100"/>
        <v/>
      </c>
      <c r="CH172" s="32">
        <f t="shared" si="108"/>
        <v>0</v>
      </c>
      <c r="CI172" s="32">
        <f t="shared" si="108"/>
        <v>0</v>
      </c>
      <c r="CJ172" s="32">
        <f t="shared" si="108"/>
        <v>0</v>
      </c>
      <c r="CK172" s="32">
        <f t="shared" si="101"/>
        <v>0</v>
      </c>
      <c r="CL172" s="14"/>
      <c r="CM172" s="14"/>
      <c r="CN172" s="14"/>
      <c r="CU172" s="5"/>
      <c r="CV172" s="5"/>
    </row>
    <row r="173" spans="1:100" ht="16.350000000000001" customHeight="1" x14ac:dyDescent="0.2">
      <c r="A173" s="2317"/>
      <c r="B173" s="2317" t="s">
        <v>193</v>
      </c>
      <c r="C173" s="304" t="s">
        <v>194</v>
      </c>
      <c r="D173" s="733">
        <f t="shared" si="109"/>
        <v>0</v>
      </c>
      <c r="E173" s="733">
        <f t="shared" ref="E173:F176" si="111">+K173</f>
        <v>0</v>
      </c>
      <c r="F173" s="735">
        <f t="shared" si="111"/>
        <v>0</v>
      </c>
      <c r="G173" s="354"/>
      <c r="H173" s="355"/>
      <c r="I173" s="354"/>
      <c r="J173" s="355"/>
      <c r="K173" s="23"/>
      <c r="L173" s="26"/>
      <c r="M173" s="284"/>
      <c r="N173" s="356"/>
      <c r="O173" s="24"/>
      <c r="P173" s="26"/>
      <c r="Q173" s="24"/>
      <c r="R173" s="26"/>
      <c r="S173" s="29"/>
      <c r="T173" s="24"/>
      <c r="U173" s="30" t="str">
        <f t="shared" si="99"/>
        <v/>
      </c>
      <c r="V173" s="30"/>
      <c r="W173" s="30"/>
      <c r="X173" s="30"/>
      <c r="Y173" s="30"/>
      <c r="Z173" s="30"/>
      <c r="AA173" s="9"/>
      <c r="AB173" s="9"/>
      <c r="BV173" s="3"/>
      <c r="BW173" s="3"/>
      <c r="CA173" s="31" t="str">
        <f t="shared" si="95"/>
        <v/>
      </c>
      <c r="CB173" s="31" t="str">
        <f t="shared" si="96"/>
        <v/>
      </c>
      <c r="CC173" s="31" t="str">
        <f t="shared" si="97"/>
        <v/>
      </c>
      <c r="CD173" s="31" t="str">
        <f t="shared" si="100"/>
        <v/>
      </c>
      <c r="CH173" s="32">
        <f t="shared" si="108"/>
        <v>0</v>
      </c>
      <c r="CI173" s="32">
        <f t="shared" si="108"/>
        <v>0</v>
      </c>
      <c r="CJ173" s="32">
        <f t="shared" si="108"/>
        <v>0</v>
      </c>
      <c r="CK173" s="32">
        <f t="shared" si="101"/>
        <v>0</v>
      </c>
      <c r="CL173" s="14"/>
      <c r="CM173" s="14"/>
      <c r="CN173" s="14"/>
      <c r="CU173" s="5"/>
      <c r="CV173" s="5"/>
    </row>
    <row r="174" spans="1:100" ht="16.350000000000001" customHeight="1" x14ac:dyDescent="0.2">
      <c r="A174" s="2317"/>
      <c r="B174" s="2317"/>
      <c r="C174" s="357" t="s">
        <v>195</v>
      </c>
      <c r="D174" s="287">
        <f t="shared" si="109"/>
        <v>0</v>
      </c>
      <c r="E174" s="287">
        <f t="shared" si="111"/>
        <v>0</v>
      </c>
      <c r="F174" s="289">
        <f t="shared" si="111"/>
        <v>0</v>
      </c>
      <c r="G174" s="358"/>
      <c r="H174" s="359"/>
      <c r="I174" s="358"/>
      <c r="J174" s="359"/>
      <c r="K174" s="98"/>
      <c r="L174" s="698"/>
      <c r="M174" s="672"/>
      <c r="N174" s="674"/>
      <c r="O174" s="99"/>
      <c r="P174" s="698"/>
      <c r="Q174" s="99"/>
      <c r="R174" s="698"/>
      <c r="S174" s="320"/>
      <c r="T174" s="46"/>
      <c r="U174" s="30" t="str">
        <f t="shared" si="99"/>
        <v/>
      </c>
      <c r="V174" s="30"/>
      <c r="W174" s="30"/>
      <c r="X174" s="30"/>
      <c r="Y174" s="30"/>
      <c r="Z174" s="30"/>
      <c r="AA174" s="9"/>
      <c r="AB174" s="9"/>
      <c r="BV174" s="3"/>
      <c r="BW174" s="3"/>
      <c r="CA174" s="31" t="str">
        <f t="shared" si="95"/>
        <v/>
      </c>
      <c r="CB174" s="31" t="str">
        <f t="shared" si="96"/>
        <v/>
      </c>
      <c r="CC174" s="31" t="str">
        <f t="shared" si="97"/>
        <v/>
      </c>
      <c r="CD174" s="31" t="str">
        <f t="shared" si="100"/>
        <v/>
      </c>
      <c r="CH174" s="32">
        <f t="shared" si="108"/>
        <v>0</v>
      </c>
      <c r="CI174" s="32">
        <f t="shared" si="108"/>
        <v>0</v>
      </c>
      <c r="CJ174" s="32">
        <f t="shared" si="108"/>
        <v>0</v>
      </c>
      <c r="CK174" s="32">
        <f t="shared" si="101"/>
        <v>0</v>
      </c>
      <c r="CL174" s="14"/>
      <c r="CM174" s="14"/>
      <c r="CN174" s="14"/>
      <c r="CU174" s="5"/>
      <c r="CV174" s="5"/>
    </row>
    <row r="175" spans="1:100" ht="16.350000000000001" customHeight="1" x14ac:dyDescent="0.2">
      <c r="A175" s="2317"/>
      <c r="B175" s="2974" t="s">
        <v>82</v>
      </c>
      <c r="C175" s="739" t="s">
        <v>194</v>
      </c>
      <c r="D175" s="733">
        <f t="shared" si="109"/>
        <v>0</v>
      </c>
      <c r="E175" s="733">
        <f t="shared" si="111"/>
        <v>0</v>
      </c>
      <c r="F175" s="735">
        <f t="shared" si="111"/>
        <v>0</v>
      </c>
      <c r="G175" s="273"/>
      <c r="H175" s="1521"/>
      <c r="I175" s="273"/>
      <c r="J175" s="1521"/>
      <c r="K175" s="25"/>
      <c r="L175" s="276"/>
      <c r="M175" s="284"/>
      <c r="N175" s="356"/>
      <c r="O175" s="1441"/>
      <c r="P175" s="276"/>
      <c r="Q175" s="1441"/>
      <c r="R175" s="276"/>
      <c r="S175" s="29"/>
      <c r="T175" s="29"/>
      <c r="U175" s="30" t="str">
        <f t="shared" si="99"/>
        <v/>
      </c>
      <c r="V175" s="30"/>
      <c r="W175" s="30"/>
      <c r="X175" s="30"/>
      <c r="Y175" s="30"/>
      <c r="Z175" s="30"/>
      <c r="AA175" s="9"/>
      <c r="AB175" s="9"/>
      <c r="BV175" s="3"/>
      <c r="BW175" s="3"/>
      <c r="CA175" s="31" t="str">
        <f t="shared" si="95"/>
        <v/>
      </c>
      <c r="CB175" s="31" t="str">
        <f t="shared" si="96"/>
        <v/>
      </c>
      <c r="CC175" s="31" t="str">
        <f t="shared" si="97"/>
        <v/>
      </c>
      <c r="CD175" s="31" t="str">
        <f t="shared" si="100"/>
        <v/>
      </c>
      <c r="CH175" s="32">
        <f t="shared" si="108"/>
        <v>0</v>
      </c>
      <c r="CI175" s="32">
        <f t="shared" si="108"/>
        <v>0</v>
      </c>
      <c r="CJ175" s="32">
        <f t="shared" si="108"/>
        <v>0</v>
      </c>
      <c r="CK175" s="32">
        <f t="shared" si="101"/>
        <v>0</v>
      </c>
      <c r="CL175" s="14"/>
      <c r="CM175" s="14"/>
      <c r="CN175" s="14"/>
      <c r="CU175" s="5"/>
      <c r="CV175" s="5"/>
    </row>
    <row r="176" spans="1:100" ht="16.350000000000001" customHeight="1" x14ac:dyDescent="0.2">
      <c r="A176" s="2828"/>
      <c r="B176" s="2828"/>
      <c r="C176" s="335" t="s">
        <v>198</v>
      </c>
      <c r="D176" s="287">
        <f t="shared" si="109"/>
        <v>0</v>
      </c>
      <c r="E176" s="287">
        <f t="shared" si="111"/>
        <v>0</v>
      </c>
      <c r="F176" s="289">
        <f>+L176</f>
        <v>0</v>
      </c>
      <c r="G176" s="667"/>
      <c r="H176" s="1170"/>
      <c r="I176" s="667"/>
      <c r="J176" s="1170"/>
      <c r="K176" s="1444"/>
      <c r="L176" s="1654"/>
      <c r="M176" s="672"/>
      <c r="N176" s="674"/>
      <c r="O176" s="1147"/>
      <c r="P176" s="1654"/>
      <c r="Q176" s="1147"/>
      <c r="R176" s="1654"/>
      <c r="S176" s="320"/>
      <c r="T176" s="43"/>
      <c r="U176" s="30" t="str">
        <f t="shared" si="99"/>
        <v/>
      </c>
      <c r="V176" s="30"/>
      <c r="W176" s="30"/>
      <c r="X176" s="30"/>
      <c r="Y176" s="30"/>
      <c r="Z176" s="30"/>
      <c r="AA176" s="9"/>
      <c r="AB176" s="9"/>
      <c r="BV176" s="3"/>
      <c r="BW176" s="3"/>
      <c r="CA176" s="31" t="str">
        <f t="shared" si="95"/>
        <v/>
      </c>
      <c r="CB176" s="31" t="str">
        <f t="shared" si="96"/>
        <v/>
      </c>
      <c r="CC176" s="31" t="str">
        <f t="shared" si="97"/>
        <v/>
      </c>
      <c r="CD176" s="31" t="str">
        <f t="shared" si="100"/>
        <v/>
      </c>
      <c r="CH176" s="32">
        <f t="shared" si="108"/>
        <v>0</v>
      </c>
      <c r="CI176" s="32">
        <f t="shared" si="108"/>
        <v>0</v>
      </c>
      <c r="CJ176" s="32">
        <f t="shared" si="108"/>
        <v>0</v>
      </c>
      <c r="CK176" s="32">
        <f t="shared" si="101"/>
        <v>0</v>
      </c>
      <c r="CL176" s="14"/>
      <c r="CM176" s="14"/>
      <c r="CN176" s="14"/>
      <c r="CU176" s="5"/>
      <c r="CV176" s="5"/>
    </row>
    <row r="177" spans="1:100" ht="19.5" customHeight="1" x14ac:dyDescent="0.2">
      <c r="A177" s="2997" t="s">
        <v>200</v>
      </c>
      <c r="B177" s="2974" t="s">
        <v>201</v>
      </c>
      <c r="C177" s="740" t="s">
        <v>202</v>
      </c>
      <c r="D177" s="733">
        <f t="shared" si="109"/>
        <v>0</v>
      </c>
      <c r="E177" s="733">
        <f>SUM(I177+K177+M177)</f>
        <v>0</v>
      </c>
      <c r="F177" s="735">
        <f>SUM(J177+L177+N177)</f>
        <v>0</v>
      </c>
      <c r="G177" s="284"/>
      <c r="H177" s="334"/>
      <c r="I177" s="23"/>
      <c r="J177" s="24"/>
      <c r="K177" s="23"/>
      <c r="L177" s="26"/>
      <c r="M177" s="23"/>
      <c r="N177" s="364"/>
      <c r="O177" s="24"/>
      <c r="P177" s="26"/>
      <c r="Q177" s="24"/>
      <c r="R177" s="26"/>
      <c r="S177" s="29"/>
      <c r="T177" s="24"/>
      <c r="U177" s="30" t="str">
        <f t="shared" si="99"/>
        <v/>
      </c>
      <c r="V177" s="30"/>
      <c r="W177" s="30"/>
      <c r="X177" s="30"/>
      <c r="Y177" s="30"/>
      <c r="Z177" s="30"/>
      <c r="AA177" s="9"/>
      <c r="AB177" s="9"/>
      <c r="BV177" s="3"/>
      <c r="BW177" s="3"/>
      <c r="CA177" s="31" t="str">
        <f t="shared" si="95"/>
        <v/>
      </c>
      <c r="CB177" s="31" t="str">
        <f t="shared" si="96"/>
        <v/>
      </c>
      <c r="CC177" s="31" t="str">
        <f t="shared" si="97"/>
        <v/>
      </c>
      <c r="CD177" s="31" t="str">
        <f t="shared" si="100"/>
        <v/>
      </c>
      <c r="CH177" s="32">
        <f t="shared" si="108"/>
        <v>0</v>
      </c>
      <c r="CI177" s="32">
        <f t="shared" si="108"/>
        <v>0</v>
      </c>
      <c r="CJ177" s="32">
        <f t="shared" si="108"/>
        <v>0</v>
      </c>
      <c r="CK177" s="32">
        <f t="shared" si="101"/>
        <v>0</v>
      </c>
      <c r="CL177" s="14"/>
      <c r="CM177" s="14"/>
      <c r="CN177" s="14"/>
      <c r="CU177" s="5"/>
      <c r="CV177" s="5"/>
    </row>
    <row r="178" spans="1:100" ht="24.75" customHeight="1" x14ac:dyDescent="0.2">
      <c r="A178" s="2444"/>
      <c r="B178" s="2317"/>
      <c r="C178" s="365" t="s">
        <v>203</v>
      </c>
      <c r="D178" s="664">
        <f t="shared" si="109"/>
        <v>0</v>
      </c>
      <c r="E178" s="664">
        <f t="shared" ref="E178:F179" si="112">SUM(I178+K178+M178)</f>
        <v>0</v>
      </c>
      <c r="F178" s="666">
        <f t="shared" si="112"/>
        <v>0</v>
      </c>
      <c r="G178" s="366"/>
      <c r="H178" s="367"/>
      <c r="I178" s="98"/>
      <c r="J178" s="99"/>
      <c r="K178" s="98"/>
      <c r="L178" s="698"/>
      <c r="M178" s="98"/>
      <c r="N178" s="717"/>
      <c r="O178" s="99"/>
      <c r="P178" s="698"/>
      <c r="Q178" s="99"/>
      <c r="R178" s="698"/>
      <c r="S178" s="266"/>
      <c r="T178" s="99"/>
      <c r="U178" s="30" t="str">
        <f t="shared" si="99"/>
        <v/>
      </c>
      <c r="V178" s="30"/>
      <c r="W178" s="30"/>
      <c r="X178" s="30"/>
      <c r="Y178" s="30"/>
      <c r="Z178" s="30"/>
      <c r="AA178" s="9"/>
      <c r="AB178" s="9"/>
      <c r="BV178" s="3"/>
      <c r="BW178" s="3"/>
      <c r="CA178" s="31" t="str">
        <f t="shared" si="95"/>
        <v/>
      </c>
      <c r="CB178" s="31" t="str">
        <f t="shared" si="96"/>
        <v/>
      </c>
      <c r="CC178" s="31" t="str">
        <f t="shared" si="97"/>
        <v/>
      </c>
      <c r="CD178" s="31" t="str">
        <f t="shared" si="100"/>
        <v/>
      </c>
      <c r="CH178" s="32">
        <f t="shared" si="108"/>
        <v>0</v>
      </c>
      <c r="CI178" s="32">
        <f t="shared" si="108"/>
        <v>0</v>
      </c>
      <c r="CJ178" s="32">
        <f t="shared" si="108"/>
        <v>0</v>
      </c>
      <c r="CK178" s="32">
        <f t="shared" si="101"/>
        <v>0</v>
      </c>
      <c r="CL178" s="14"/>
      <c r="CM178" s="14"/>
      <c r="CN178" s="14"/>
      <c r="CU178" s="5"/>
      <c r="CV178" s="5"/>
    </row>
    <row r="179" spans="1:100" ht="27" customHeight="1" x14ac:dyDescent="0.2">
      <c r="A179" s="2861"/>
      <c r="B179" s="2828"/>
      <c r="C179" s="369" t="s">
        <v>204</v>
      </c>
      <c r="D179" s="287">
        <f t="shared" si="109"/>
        <v>0</v>
      </c>
      <c r="E179" s="287">
        <f t="shared" si="112"/>
        <v>0</v>
      </c>
      <c r="F179" s="289">
        <f t="shared" si="112"/>
        <v>0</v>
      </c>
      <c r="G179" s="672"/>
      <c r="H179" s="337"/>
      <c r="I179" s="577"/>
      <c r="J179" s="43"/>
      <c r="K179" s="577"/>
      <c r="L179" s="606"/>
      <c r="M179" s="370"/>
      <c r="N179" s="675"/>
      <c r="O179" s="43"/>
      <c r="P179" s="43"/>
      <c r="Q179" s="43"/>
      <c r="R179" s="43"/>
      <c r="S179" s="46"/>
      <c r="T179" s="43"/>
      <c r="U179" s="30" t="str">
        <f t="shared" si="99"/>
        <v/>
      </c>
      <c r="V179" s="30"/>
      <c r="W179" s="30"/>
      <c r="X179" s="30"/>
      <c r="Y179" s="30"/>
      <c r="Z179" s="30"/>
      <c r="AA179" s="9"/>
      <c r="AB179" s="9"/>
      <c r="BV179" s="3"/>
      <c r="BW179" s="3"/>
      <c r="CA179" s="31" t="str">
        <f t="shared" si="95"/>
        <v/>
      </c>
      <c r="CB179" s="31" t="str">
        <f t="shared" si="96"/>
        <v/>
      </c>
      <c r="CC179" s="31" t="str">
        <f t="shared" si="97"/>
        <v/>
      </c>
      <c r="CD179" s="31" t="str">
        <f t="shared" si="100"/>
        <v/>
      </c>
      <c r="CH179" s="32">
        <f t="shared" si="108"/>
        <v>0</v>
      </c>
      <c r="CI179" s="32">
        <f t="shared" si="108"/>
        <v>0</v>
      </c>
      <c r="CJ179" s="32">
        <f t="shared" si="108"/>
        <v>0</v>
      </c>
      <c r="CK179" s="32">
        <f t="shared" si="101"/>
        <v>0</v>
      </c>
      <c r="CL179" s="14"/>
      <c r="CM179" s="14"/>
      <c r="CN179" s="14"/>
      <c r="CU179" s="5"/>
      <c r="CV179" s="5"/>
    </row>
    <row r="180" spans="1:100" ht="32.25" customHeight="1" x14ac:dyDescent="0.2">
      <c r="A180" s="2444" t="s">
        <v>205</v>
      </c>
      <c r="B180" s="2974" t="s">
        <v>206</v>
      </c>
      <c r="C180" s="741" t="s">
        <v>207</v>
      </c>
      <c r="D180" s="305">
        <f>SUM(E180+F180)</f>
        <v>0</v>
      </c>
      <c r="E180" s="305">
        <f>+K180+M180</f>
        <v>0</v>
      </c>
      <c r="F180" s="344">
        <f>+L180+N180</f>
        <v>0</v>
      </c>
      <c r="G180" s="273"/>
      <c r="H180" s="1521"/>
      <c r="I180" s="273"/>
      <c r="J180" s="1521"/>
      <c r="K180" s="25"/>
      <c r="L180" s="276"/>
      <c r="M180" s="1348"/>
      <c r="N180" s="330"/>
      <c r="O180" s="1521"/>
      <c r="P180" s="1441"/>
      <c r="Q180" s="1441"/>
      <c r="R180" s="1441"/>
      <c r="S180" s="742"/>
      <c r="T180" s="1441"/>
      <c r="U180" s="30" t="str">
        <f t="shared" si="99"/>
        <v/>
      </c>
      <c r="V180" s="30"/>
      <c r="W180" s="30"/>
      <c r="X180" s="30"/>
      <c r="Y180" s="30"/>
      <c r="Z180" s="30"/>
      <c r="AA180" s="9"/>
      <c r="AB180" s="9"/>
      <c r="BV180" s="3"/>
      <c r="BW180" s="3"/>
      <c r="CA180" s="31" t="str">
        <f t="shared" si="95"/>
        <v/>
      </c>
      <c r="CB180" s="31" t="str">
        <f t="shared" si="96"/>
        <v/>
      </c>
      <c r="CC180" s="31" t="str">
        <f t="shared" si="97"/>
        <v/>
      </c>
      <c r="CD180" s="31" t="str">
        <f t="shared" si="100"/>
        <v/>
      </c>
      <c r="CH180" s="32">
        <f t="shared" si="108"/>
        <v>0</v>
      </c>
      <c r="CI180" s="32">
        <f t="shared" si="108"/>
        <v>0</v>
      </c>
      <c r="CJ180" s="32">
        <f t="shared" si="108"/>
        <v>0</v>
      </c>
      <c r="CK180" s="32">
        <f t="shared" si="101"/>
        <v>0</v>
      </c>
      <c r="CL180" s="14"/>
      <c r="CM180" s="14"/>
      <c r="CN180" s="14"/>
      <c r="CU180" s="5"/>
      <c r="CV180" s="5"/>
    </row>
    <row r="181" spans="1:100" ht="29.25" customHeight="1" x14ac:dyDescent="0.2">
      <c r="A181" s="2861"/>
      <c r="B181" s="2828"/>
      <c r="C181" s="375" t="s">
        <v>208</v>
      </c>
      <c r="D181" s="287">
        <f>SUM(E181+F181)</f>
        <v>0</v>
      </c>
      <c r="E181" s="287">
        <f>+K181+M181</f>
        <v>0</v>
      </c>
      <c r="F181" s="289">
        <f>+L181+N181</f>
        <v>0</v>
      </c>
      <c r="G181" s="667"/>
      <c r="H181" s="376"/>
      <c r="I181" s="667"/>
      <c r="J181" s="376"/>
      <c r="K181" s="577"/>
      <c r="L181" s="606"/>
      <c r="M181" s="370"/>
      <c r="N181" s="607"/>
      <c r="O181" s="376"/>
      <c r="P181" s="43"/>
      <c r="Q181" s="43"/>
      <c r="R181" s="43"/>
      <c r="S181" s="377"/>
      <c r="T181" s="43"/>
      <c r="U181" s="30" t="str">
        <f t="shared" si="99"/>
        <v/>
      </c>
      <c r="V181" s="30"/>
      <c r="W181" s="30"/>
      <c r="X181" s="30"/>
      <c r="Y181" s="30"/>
      <c r="Z181" s="30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BV181" s="3"/>
      <c r="BW181" s="3"/>
      <c r="CA181" s="31" t="str">
        <f t="shared" si="95"/>
        <v/>
      </c>
      <c r="CB181" s="31" t="str">
        <f t="shared" si="96"/>
        <v/>
      </c>
      <c r="CC181" s="31" t="str">
        <f t="shared" si="97"/>
        <v/>
      </c>
      <c r="CD181" s="31" t="str">
        <f t="shared" si="100"/>
        <v/>
      </c>
      <c r="CH181" s="32">
        <f t="shared" si="108"/>
        <v>0</v>
      </c>
      <c r="CI181" s="32">
        <f t="shared" si="108"/>
        <v>0</v>
      </c>
      <c r="CJ181" s="32">
        <f t="shared" si="108"/>
        <v>0</v>
      </c>
      <c r="CK181" s="32">
        <f t="shared" si="101"/>
        <v>0</v>
      </c>
      <c r="CL181" s="14"/>
      <c r="CM181" s="14"/>
      <c r="CN181" s="14"/>
      <c r="CU181" s="5"/>
      <c r="CV181" s="5"/>
    </row>
    <row r="182" spans="1:100" ht="37.5" customHeight="1" x14ac:dyDescent="0.2">
      <c r="A182" s="47" t="s">
        <v>209</v>
      </c>
      <c r="B182" s="108"/>
      <c r="C182" s="108"/>
      <c r="D182" s="108"/>
      <c r="E182" s="109"/>
      <c r="F182" s="109"/>
      <c r="G182" s="109"/>
      <c r="H182" s="109"/>
      <c r="I182" s="109"/>
      <c r="J182" s="109"/>
      <c r="K182" s="109"/>
      <c r="L182" s="109"/>
      <c r="M182" s="109"/>
      <c r="N182" s="109"/>
      <c r="O182" s="213"/>
      <c r="P182" s="213"/>
      <c r="Q182" s="213"/>
      <c r="R182" s="213"/>
      <c r="S182" s="213"/>
      <c r="T182" s="213"/>
      <c r="U182" s="213"/>
      <c r="V182" s="213"/>
      <c r="W182" s="213"/>
      <c r="X182" s="213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BV182" s="3"/>
      <c r="BW182" s="3"/>
      <c r="CH182" s="14"/>
      <c r="CI182" s="14"/>
      <c r="CJ182" s="14"/>
      <c r="CK182" s="14"/>
      <c r="CL182" s="14"/>
      <c r="CM182" s="14"/>
      <c r="CN182" s="14"/>
    </row>
    <row r="183" spans="1:100" ht="30" customHeight="1" x14ac:dyDescent="0.2">
      <c r="A183" s="2992" t="s">
        <v>210</v>
      </c>
      <c r="B183" s="2340"/>
      <c r="C183" s="2341"/>
      <c r="D183" s="2991" t="s">
        <v>4</v>
      </c>
      <c r="E183" s="2426"/>
      <c r="F183" s="2356"/>
      <c r="G183" s="2977" t="s">
        <v>5</v>
      </c>
      <c r="H183" s="2979"/>
      <c r="I183" s="2979"/>
      <c r="J183" s="2979"/>
      <c r="K183" s="2979"/>
      <c r="L183" s="2979"/>
      <c r="M183" s="2979"/>
      <c r="N183" s="2979"/>
      <c r="O183" s="2979"/>
      <c r="P183" s="2979"/>
      <c r="Q183" s="2979"/>
      <c r="R183" s="2979"/>
      <c r="S183" s="2979"/>
      <c r="T183" s="2979"/>
      <c r="U183" s="2979"/>
      <c r="V183" s="2979"/>
      <c r="W183" s="2979"/>
      <c r="X183" s="2979"/>
      <c r="Y183" s="2979"/>
      <c r="Z183" s="2979"/>
      <c r="AA183" s="2979"/>
      <c r="AB183" s="2982"/>
      <c r="AC183" s="2418" t="s">
        <v>8</v>
      </c>
      <c r="AD183" s="2418" t="s">
        <v>211</v>
      </c>
      <c r="AE183" s="2418" t="s">
        <v>212</v>
      </c>
      <c r="AF183" s="2418" t="s">
        <v>213</v>
      </c>
      <c r="AG183" s="2418" t="s">
        <v>214</v>
      </c>
      <c r="AH183" s="9"/>
      <c r="AI183" s="9"/>
      <c r="AJ183" s="9"/>
      <c r="AK183" s="9"/>
      <c r="AL183" s="9"/>
      <c r="AM183" s="9"/>
      <c r="AN183" s="9"/>
      <c r="AO183" s="9"/>
      <c r="BV183" s="3"/>
      <c r="BW183" s="3"/>
      <c r="CH183" s="14"/>
      <c r="CI183" s="14"/>
      <c r="CJ183" s="14"/>
      <c r="CK183" s="14"/>
      <c r="CL183" s="14"/>
      <c r="CM183" s="14"/>
      <c r="CN183" s="14"/>
    </row>
    <row r="184" spans="1:100" ht="32.1" customHeight="1" x14ac:dyDescent="0.2">
      <c r="A184" s="2342"/>
      <c r="B184" s="2343"/>
      <c r="C184" s="2344"/>
      <c r="D184" s="2446"/>
      <c r="E184" s="2447"/>
      <c r="F184" s="2357"/>
      <c r="G184" s="2994" t="s">
        <v>11</v>
      </c>
      <c r="H184" s="2995"/>
      <c r="I184" s="2994" t="s">
        <v>12</v>
      </c>
      <c r="J184" s="2995"/>
      <c r="K184" s="2977" t="s">
        <v>13</v>
      </c>
      <c r="L184" s="2978"/>
      <c r="M184" s="2977" t="s">
        <v>14</v>
      </c>
      <c r="N184" s="2978"/>
      <c r="O184" s="2977" t="s">
        <v>15</v>
      </c>
      <c r="P184" s="2978"/>
      <c r="Q184" s="2977" t="s">
        <v>16</v>
      </c>
      <c r="R184" s="2978"/>
      <c r="S184" s="2977" t="s">
        <v>17</v>
      </c>
      <c r="T184" s="2978"/>
      <c r="U184" s="2977" t="s">
        <v>215</v>
      </c>
      <c r="V184" s="2978"/>
      <c r="W184" s="2996" t="s">
        <v>20</v>
      </c>
      <c r="X184" s="2981"/>
      <c r="Y184" s="2996" t="s">
        <v>21</v>
      </c>
      <c r="Z184" s="2981"/>
      <c r="AA184" s="2996" t="s">
        <v>22</v>
      </c>
      <c r="AB184" s="2988"/>
      <c r="AC184" s="2421"/>
      <c r="AD184" s="2421"/>
      <c r="AE184" s="2421"/>
      <c r="AF184" s="2421"/>
      <c r="AG184" s="2421"/>
      <c r="AH184" s="9"/>
      <c r="AI184" s="9"/>
      <c r="AJ184" s="9"/>
      <c r="AK184" s="9"/>
      <c r="AL184" s="9"/>
      <c r="AM184" s="9"/>
      <c r="AN184" s="9"/>
      <c r="AO184" s="9"/>
      <c r="BV184" s="3"/>
      <c r="BW184" s="3"/>
      <c r="CH184" s="14"/>
      <c r="CI184" s="14"/>
      <c r="CJ184" s="14"/>
      <c r="CK184" s="14"/>
      <c r="CL184" s="14"/>
      <c r="CM184" s="14"/>
      <c r="CN184" s="14"/>
    </row>
    <row r="185" spans="1:100" ht="16.350000000000001" customHeight="1" x14ac:dyDescent="0.2">
      <c r="A185" s="2855"/>
      <c r="B185" s="2697"/>
      <c r="C185" s="2698"/>
      <c r="D185" s="1590" t="s">
        <v>23</v>
      </c>
      <c r="E185" s="1591" t="s">
        <v>24</v>
      </c>
      <c r="F185" s="1599" t="s">
        <v>25</v>
      </c>
      <c r="G185" s="1593" t="s">
        <v>24</v>
      </c>
      <c r="H185" s="1599" t="s">
        <v>25</v>
      </c>
      <c r="I185" s="1625" t="s">
        <v>24</v>
      </c>
      <c r="J185" s="1625" t="s">
        <v>25</v>
      </c>
      <c r="K185" s="1593" t="s">
        <v>24</v>
      </c>
      <c r="L185" s="1599" t="s">
        <v>25</v>
      </c>
      <c r="M185" s="1593" t="s">
        <v>24</v>
      </c>
      <c r="N185" s="1599" t="s">
        <v>25</v>
      </c>
      <c r="O185" s="1593" t="s">
        <v>24</v>
      </c>
      <c r="P185" s="1599" t="s">
        <v>25</v>
      </c>
      <c r="Q185" s="1593" t="s">
        <v>24</v>
      </c>
      <c r="R185" s="1599" t="s">
        <v>25</v>
      </c>
      <c r="S185" s="1593" t="s">
        <v>24</v>
      </c>
      <c r="T185" s="1599" t="s">
        <v>25</v>
      </c>
      <c r="U185" s="1593" t="s">
        <v>24</v>
      </c>
      <c r="V185" s="1599" t="s">
        <v>25</v>
      </c>
      <c r="W185" s="1593" t="s">
        <v>24</v>
      </c>
      <c r="X185" s="1599" t="s">
        <v>25</v>
      </c>
      <c r="Y185" s="1593" t="s">
        <v>24</v>
      </c>
      <c r="Z185" s="1599" t="s">
        <v>25</v>
      </c>
      <c r="AA185" s="1593" t="s">
        <v>24</v>
      </c>
      <c r="AB185" s="1594" t="s">
        <v>25</v>
      </c>
      <c r="AC185" s="2736"/>
      <c r="AD185" s="2736"/>
      <c r="AE185" s="2736"/>
      <c r="AF185" s="2736"/>
      <c r="AG185" s="2736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BX185" s="2"/>
      <c r="BY185" s="2"/>
      <c r="CH185" s="14"/>
      <c r="CI185" s="14"/>
      <c r="CJ185" s="14"/>
      <c r="CK185" s="14"/>
      <c r="CL185" s="14"/>
      <c r="CM185" s="14"/>
      <c r="CN185" s="14"/>
    </row>
    <row r="186" spans="1:100" ht="16.350000000000001" customHeight="1" x14ac:dyDescent="0.2">
      <c r="A186" s="2894" t="s">
        <v>216</v>
      </c>
      <c r="B186" s="2993"/>
      <c r="C186" s="2895"/>
      <c r="D186" s="378">
        <f>SUM(E186+F186)</f>
        <v>0</v>
      </c>
      <c r="E186" s="379">
        <f t="shared" ref="E186:F189" si="113">+K186+M186+O186+Q186+S186</f>
        <v>0</v>
      </c>
      <c r="F186" s="380">
        <f t="shared" si="113"/>
        <v>0</v>
      </c>
      <c r="G186" s="381"/>
      <c r="H186" s="1522"/>
      <c r="I186" s="381"/>
      <c r="J186" s="1522"/>
      <c r="K186" s="25"/>
      <c r="L186" s="1441"/>
      <c r="M186" s="25"/>
      <c r="N186" s="1441"/>
      <c r="O186" s="25"/>
      <c r="P186" s="1441"/>
      <c r="Q186" s="25"/>
      <c r="R186" s="1441"/>
      <c r="S186" s="25"/>
      <c r="T186" s="1441"/>
      <c r="U186" s="381"/>
      <c r="V186" s="1522"/>
      <c r="W186" s="381"/>
      <c r="X186" s="1522"/>
      <c r="Y186" s="381"/>
      <c r="Z186" s="1522"/>
      <c r="AA186" s="381"/>
      <c r="AB186" s="383"/>
      <c r="AC186" s="1441"/>
      <c r="AD186" s="743">
        <f>SUM(AE186:AG186)</f>
        <v>0</v>
      </c>
      <c r="AE186" s="1441"/>
      <c r="AF186" s="1441"/>
      <c r="AG186" s="1441"/>
      <c r="AH186" s="160" t="str">
        <f>CE186&amp;CA186&amp;CB186&amp;CC186&amp;CD186</f>
        <v/>
      </c>
      <c r="AI186" s="30"/>
      <c r="AJ186" s="30"/>
      <c r="AK186" s="30"/>
      <c r="AL186" s="9"/>
      <c r="AM186" s="9"/>
      <c r="AN186" s="9"/>
      <c r="AO186" s="9"/>
      <c r="AP186" s="9"/>
      <c r="AQ186" s="9"/>
      <c r="AR186" s="9"/>
      <c r="AS186" s="9"/>
      <c r="AT186" s="9"/>
      <c r="BX186" s="2"/>
      <c r="BY186" s="2"/>
      <c r="CA186" s="31" t="str">
        <f t="shared" ref="CA186" si="114">IF(CH186=1,"* El número de actividades en usuarios en situacion de discapacidad NO DEBE ser mayor al total. ","")</f>
        <v/>
      </c>
      <c r="CB186" s="31" t="str">
        <f>IF(CI186=1,"* El número de actividades en usuarios JUNJI NO DEBE ser mayor al total. ","")</f>
        <v/>
      </c>
      <c r="CC186" s="31" t="str">
        <f>IF(CJ186=1,"* El número de actividades en usuarios INTEGRA NO DEBE ser mayor al total. ","")</f>
        <v/>
      </c>
      <c r="CD186" s="31" t="str">
        <f>IF(CK186=1,"* El número de actividades en usuarios MINEDUC NO DEBE ser mayor al total. ","")</f>
        <v/>
      </c>
      <c r="CE186" s="31" t="str">
        <f>IF(CL186=1,"* El total de actividades de JUNJI, Integra y MINEDUC no puede superar el Total.","")</f>
        <v/>
      </c>
      <c r="CH186" s="32">
        <f>IF(D186&lt;AC186,1,0)</f>
        <v>0</v>
      </c>
      <c r="CI186" s="32">
        <f>IF(D186&lt;AE186,1,0)</f>
        <v>0</v>
      </c>
      <c r="CJ186" s="32">
        <f>IF(D186&lt;AF186,1,0)</f>
        <v>0</v>
      </c>
      <c r="CK186" s="32">
        <f>IF(D186&lt;AG186,1,0)</f>
        <v>0</v>
      </c>
      <c r="CL186" s="32">
        <f>IF(D186&lt;AD186,1,0)</f>
        <v>0</v>
      </c>
      <c r="CM186" s="14"/>
      <c r="CN186" s="14"/>
    </row>
    <row r="187" spans="1:100" ht="16.350000000000001" customHeight="1" x14ac:dyDescent="0.2">
      <c r="A187" s="2380" t="s">
        <v>217</v>
      </c>
      <c r="B187" s="2588"/>
      <c r="C187" s="2381"/>
      <c r="D187" s="385">
        <f t="shared" ref="D187:D189" si="115">SUM(E187+F187)</f>
        <v>0</v>
      </c>
      <c r="E187" s="676">
        <f>+K187+M187+O187+Q187+S187</f>
        <v>0</v>
      </c>
      <c r="F187" s="677">
        <f t="shared" si="113"/>
        <v>0</v>
      </c>
      <c r="G187" s="388"/>
      <c r="H187" s="389"/>
      <c r="I187" s="388"/>
      <c r="J187" s="389"/>
      <c r="K187" s="23"/>
      <c r="L187" s="24"/>
      <c r="M187" s="23"/>
      <c r="N187" s="24"/>
      <c r="O187" s="23"/>
      <c r="P187" s="24"/>
      <c r="Q187" s="23"/>
      <c r="R187" s="24"/>
      <c r="S187" s="23"/>
      <c r="T187" s="24"/>
      <c r="U187" s="617"/>
      <c r="V187" s="618"/>
      <c r="W187" s="388"/>
      <c r="X187" s="389"/>
      <c r="Y187" s="617"/>
      <c r="Z187" s="618"/>
      <c r="AA187" s="617"/>
      <c r="AB187" s="621"/>
      <c r="AC187" s="24"/>
      <c r="AD187" s="678">
        <f t="shared" ref="AD187:AD190" si="116">SUM(AE187:AG187)</f>
        <v>0</v>
      </c>
      <c r="AE187" s="24"/>
      <c r="AF187" s="24"/>
      <c r="AG187" s="24"/>
      <c r="AH187" s="160" t="str">
        <f t="shared" ref="AH187:AH190" si="117">CE187&amp;CA187&amp;CB187&amp;CC187&amp;CD187</f>
        <v/>
      </c>
      <c r="AI187" s="30"/>
      <c r="AJ187" s="30"/>
      <c r="AK187" s="30"/>
      <c r="AL187" s="9"/>
      <c r="AM187" s="9"/>
      <c r="AN187" s="9"/>
      <c r="AO187" s="9"/>
      <c r="AP187" s="9"/>
      <c r="AQ187" s="9"/>
      <c r="AR187" s="9"/>
      <c r="AS187" s="9"/>
      <c r="AT187" s="9"/>
      <c r="BX187" s="2"/>
      <c r="BY187" s="2"/>
      <c r="CA187" s="31" t="str">
        <f>IF(CH187=1,"* El número de actividades en usuarios en situacion de discapacidad NO DEBE ser mayor al total. ","")</f>
        <v/>
      </c>
      <c r="CB187" s="31" t="str">
        <f>IF(CI187=1,"* El número de actividades en usuarios JUNJI NO DEBE ser mayor al total. ","")</f>
        <v/>
      </c>
      <c r="CC187" s="31" t="str">
        <f>IF(CJ187=1,"* El número de actividades en usuarios INTEGRA NO DEBE ser mayor al total. ","")</f>
        <v/>
      </c>
      <c r="CD187" s="31" t="str">
        <f>IF(CK187=1,"* El número de actividades en usuarios MINEDUC NO DEBE ser mayor al total. ","")</f>
        <v/>
      </c>
      <c r="CE187" s="31" t="str">
        <f>IF(CL187=1,"* El total de actividades de JUNJI, Integra y MINEDUC no puede superar el Total.","")</f>
        <v/>
      </c>
      <c r="CH187" s="32">
        <f>IF(D187&lt;AC187,1,0)</f>
        <v>0</v>
      </c>
      <c r="CI187" s="32">
        <f>IF(D187&lt;AE187,1,0)</f>
        <v>0</v>
      </c>
      <c r="CJ187" s="32">
        <f>IF(D187&lt;AF187,1,0)</f>
        <v>0</v>
      </c>
      <c r="CK187" s="32">
        <f>IF(D187&lt;AG187,1,0)</f>
        <v>0</v>
      </c>
      <c r="CL187" s="32">
        <f t="shared" ref="CL187:CL189" si="118">IF(D187&lt;AD187,1,0)</f>
        <v>0</v>
      </c>
      <c r="CM187" s="14"/>
      <c r="CN187" s="14"/>
    </row>
    <row r="188" spans="1:100" ht="16.350000000000001" customHeight="1" x14ac:dyDescent="0.2">
      <c r="A188" s="2436" t="s">
        <v>218</v>
      </c>
      <c r="B188" s="2437"/>
      <c r="C188" s="2438"/>
      <c r="D188" s="679">
        <f t="shared" si="115"/>
        <v>0</v>
      </c>
      <c r="E188" s="676">
        <f t="shared" si="113"/>
        <v>0</v>
      </c>
      <c r="F188" s="392">
        <f t="shared" si="113"/>
        <v>0</v>
      </c>
      <c r="G188" s="388"/>
      <c r="H188" s="389"/>
      <c r="I188" s="388"/>
      <c r="J188" s="389"/>
      <c r="K188" s="23"/>
      <c r="L188" s="24"/>
      <c r="M188" s="23"/>
      <c r="N188" s="24"/>
      <c r="O188" s="23"/>
      <c r="P188" s="24"/>
      <c r="Q188" s="23"/>
      <c r="R188" s="24"/>
      <c r="S188" s="23"/>
      <c r="T188" s="24"/>
      <c r="U188" s="617"/>
      <c r="V188" s="618"/>
      <c r="W188" s="388"/>
      <c r="X188" s="389"/>
      <c r="Y188" s="617"/>
      <c r="Z188" s="618"/>
      <c r="AA188" s="617"/>
      <c r="AB188" s="621"/>
      <c r="AC188" s="24"/>
      <c r="AD188" s="678">
        <f t="shared" si="116"/>
        <v>0</v>
      </c>
      <c r="AE188" s="24"/>
      <c r="AF188" s="24"/>
      <c r="AG188" s="24"/>
      <c r="AH188" s="160" t="str">
        <f t="shared" si="117"/>
        <v/>
      </c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9"/>
      <c r="AT188" s="9"/>
      <c r="BX188" s="2"/>
      <c r="BY188" s="2"/>
      <c r="CA188" s="31" t="str">
        <f>IF(CH188=1,"* El número de actividades en usuarios en situacion de discapacidad NO DEBE ser mayor al total. ","")</f>
        <v/>
      </c>
      <c r="CB188" s="31" t="str">
        <f>IF(CI188=1,"* El número de actividades en usuarios JUNJI NO DEBE ser mayor al total. ","")</f>
        <v/>
      </c>
      <c r="CC188" s="31" t="str">
        <f>IF(CJ188=1,"* El número de actividades en usuarios INTEGRA NO DEBE ser mayor al total. ","")</f>
        <v/>
      </c>
      <c r="CD188" s="31" t="str">
        <f>IF(CK188=1,"* El número de actividades en usuarios MINEDUC NO DEBE ser mayor al total. ","")</f>
        <v/>
      </c>
      <c r="CE188" s="31" t="str">
        <f>IF(CL188=1,"* El total de actividades de JUNJI, Integra y MINEDUC no puede superar el Total.","")</f>
        <v/>
      </c>
      <c r="CH188" s="32">
        <f>IF(D188&lt;AC188,1,0)</f>
        <v>0</v>
      </c>
      <c r="CI188" s="32">
        <f>IF(D188&lt;AE188,1,0)</f>
        <v>0</v>
      </c>
      <c r="CJ188" s="32">
        <f>IF(D188&lt;AF188,1,0)</f>
        <v>0</v>
      </c>
      <c r="CK188" s="32">
        <f>IF(D188&lt;AG188,1,0)</f>
        <v>0</v>
      </c>
      <c r="CL188" s="32">
        <f t="shared" si="118"/>
        <v>0</v>
      </c>
      <c r="CM188" s="14"/>
      <c r="CN188" s="14"/>
    </row>
    <row r="189" spans="1:100" ht="16.350000000000001" customHeight="1" x14ac:dyDescent="0.2">
      <c r="A189" s="2380" t="s">
        <v>219</v>
      </c>
      <c r="B189" s="2588"/>
      <c r="C189" s="2381"/>
      <c r="D189" s="679">
        <f t="shared" si="115"/>
        <v>0</v>
      </c>
      <c r="E189" s="676">
        <f t="shared" si="113"/>
        <v>0</v>
      </c>
      <c r="F189" s="680">
        <f>+L189+N189+P189+R189+T189</f>
        <v>0</v>
      </c>
      <c r="G189" s="617"/>
      <c r="H189" s="618"/>
      <c r="I189" s="617"/>
      <c r="J189" s="618"/>
      <c r="K189" s="571"/>
      <c r="L189" s="573"/>
      <c r="M189" s="571"/>
      <c r="N189" s="573"/>
      <c r="O189" s="571"/>
      <c r="P189" s="573"/>
      <c r="Q189" s="571"/>
      <c r="R189" s="573"/>
      <c r="S189" s="571"/>
      <c r="T189" s="573"/>
      <c r="U189" s="617"/>
      <c r="V189" s="618"/>
      <c r="W189" s="617"/>
      <c r="X189" s="618"/>
      <c r="Y189" s="617"/>
      <c r="Z189" s="618"/>
      <c r="AA189" s="617"/>
      <c r="AB189" s="621"/>
      <c r="AC189" s="573"/>
      <c r="AD189" s="678">
        <f t="shared" si="116"/>
        <v>0</v>
      </c>
      <c r="AE189" s="573"/>
      <c r="AF189" s="573"/>
      <c r="AG189" s="573"/>
      <c r="AH189" s="160" t="str">
        <f t="shared" si="117"/>
        <v/>
      </c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9"/>
      <c r="AT189" s="9"/>
      <c r="BX189" s="2"/>
      <c r="BY189" s="2"/>
      <c r="CA189" s="31" t="str">
        <f>IF(CH189=1,"* El número de actividades en usuarios en situacion de discapacidad NO DEBE ser mayor al total. ","")</f>
        <v/>
      </c>
      <c r="CB189" s="31" t="str">
        <f>IF(CI189=1,"* El número de actividades en usuarios JUNJI NO DEBE ser mayor al total. ","")</f>
        <v/>
      </c>
      <c r="CC189" s="31" t="str">
        <f>IF(CJ189=1,"* El número de actividades en usuarios INTEGRA NO DEBE ser mayor al total. ","")</f>
        <v/>
      </c>
      <c r="CD189" s="31" t="str">
        <f>IF(CK189=1,"* El número de actividades en usuarios MINEDUC NO DEBE ser mayor al total. ","")</f>
        <v/>
      </c>
      <c r="CE189" s="31" t="str">
        <f>IF(CL189=1,"* El total de actividades de JUNJI, Integra y MINEDUC no puede superar el Total.","")</f>
        <v/>
      </c>
      <c r="CH189" s="32">
        <f>IF(D189&lt;AC189,1,0)</f>
        <v>0</v>
      </c>
      <c r="CI189" s="32">
        <f>IF(D189&lt;AE189,1,0)</f>
        <v>0</v>
      </c>
      <c r="CJ189" s="32">
        <f>IF(D189&lt;AF189,1,0)</f>
        <v>0</v>
      </c>
      <c r="CK189" s="32">
        <f>IF(D189&lt;AG189,1,0)</f>
        <v>0</v>
      </c>
      <c r="CL189" s="32">
        <f t="shared" si="118"/>
        <v>0</v>
      </c>
      <c r="CM189" s="14"/>
      <c r="CN189" s="14"/>
    </row>
    <row r="190" spans="1:100" ht="16.350000000000001" customHeight="1" x14ac:dyDescent="0.2">
      <c r="A190" s="2380" t="s">
        <v>220</v>
      </c>
      <c r="B190" s="2588"/>
      <c r="C190" s="2381"/>
      <c r="D190" s="681"/>
      <c r="E190" s="682"/>
      <c r="F190" s="396"/>
      <c r="G190" s="683"/>
      <c r="H190" s="154"/>
      <c r="I190" s="683"/>
      <c r="J190" s="154"/>
      <c r="K190" s="683"/>
      <c r="L190" s="154"/>
      <c r="M190" s="683"/>
      <c r="N190" s="154"/>
      <c r="O190" s="683"/>
      <c r="P190" s="154"/>
      <c r="Q190" s="683"/>
      <c r="R190" s="154"/>
      <c r="S190" s="683"/>
      <c r="T190" s="154"/>
      <c r="U190" s="683"/>
      <c r="V190" s="154"/>
      <c r="W190" s="683"/>
      <c r="X190" s="154"/>
      <c r="Y190" s="683"/>
      <c r="Z190" s="154"/>
      <c r="AA190" s="683"/>
      <c r="AB190" s="684"/>
      <c r="AC190" s="399"/>
      <c r="AD190" s="400">
        <f t="shared" si="116"/>
        <v>0</v>
      </c>
      <c r="AE190" s="43"/>
      <c r="AF190" s="43"/>
      <c r="AG190" s="43"/>
      <c r="AH190" s="160" t="str">
        <f t="shared" si="117"/>
        <v/>
      </c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9"/>
      <c r="AT190" s="9"/>
      <c r="BX190" s="2"/>
      <c r="BY190" s="2"/>
      <c r="CA190" s="31"/>
      <c r="CB190" s="31"/>
      <c r="CC190" s="31"/>
      <c r="CD190" s="31"/>
      <c r="CE190" s="31"/>
      <c r="CH190" s="32"/>
      <c r="CI190" s="32"/>
      <c r="CJ190" s="32"/>
      <c r="CK190" s="32"/>
      <c r="CL190" s="32"/>
      <c r="CM190" s="14"/>
      <c r="CN190" s="14"/>
    </row>
    <row r="191" spans="1:100" ht="16.350000000000001" customHeight="1" x14ac:dyDescent="0.2">
      <c r="A191" s="47" t="s">
        <v>221</v>
      </c>
      <c r="B191" s="1350"/>
      <c r="C191" s="108"/>
      <c r="D191" s="109"/>
      <c r="E191" s="109"/>
      <c r="F191" s="110"/>
      <c r="G191" s="110"/>
      <c r="H191" s="110"/>
      <c r="I191" s="50"/>
      <c r="J191" s="1523"/>
      <c r="K191" s="403"/>
      <c r="L191" s="50"/>
      <c r="M191" s="719"/>
      <c r="N191" s="71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30"/>
      <c r="AM191" s="30"/>
      <c r="AN191" s="30"/>
      <c r="AO191" s="30"/>
      <c r="AP191" s="30"/>
      <c r="AQ191" s="30"/>
      <c r="AR191" s="30"/>
      <c r="AS191" s="9"/>
      <c r="AT191" s="9"/>
      <c r="BX191" s="2"/>
      <c r="BY191" s="2"/>
      <c r="CH191" s="32"/>
      <c r="CI191" s="32"/>
      <c r="CJ191" s="32"/>
      <c r="CK191" s="32"/>
      <c r="CL191" s="14"/>
      <c r="CM191" s="14"/>
      <c r="CN191" s="14"/>
    </row>
    <row r="192" spans="1:100" ht="16.350000000000001" customHeight="1" x14ac:dyDescent="0.2">
      <c r="A192" s="2992" t="s">
        <v>210</v>
      </c>
      <c r="B192" s="2340"/>
      <c r="C192" s="2341"/>
      <c r="D192" s="2991" t="s">
        <v>4</v>
      </c>
      <c r="E192" s="2426"/>
      <c r="F192" s="2430"/>
      <c r="G192" s="2979" t="s">
        <v>5</v>
      </c>
      <c r="H192" s="2979"/>
      <c r="I192" s="2979"/>
      <c r="J192" s="2978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30"/>
      <c r="AM192" s="30"/>
      <c r="AN192" s="30"/>
      <c r="AO192" s="30"/>
      <c r="AP192" s="30"/>
      <c r="AQ192" s="30"/>
      <c r="AR192" s="30"/>
      <c r="AS192" s="9"/>
      <c r="AT192" s="9"/>
      <c r="BX192" s="2"/>
      <c r="BY192" s="2"/>
      <c r="CH192" s="14"/>
      <c r="CI192" s="14"/>
      <c r="CJ192" s="14"/>
      <c r="CK192" s="14"/>
      <c r="CL192" s="14"/>
      <c r="CM192" s="14"/>
      <c r="CN192" s="14"/>
    </row>
    <row r="193" spans="1:98" ht="32.1" customHeight="1" x14ac:dyDescent="0.2">
      <c r="A193" s="2342"/>
      <c r="B193" s="2343"/>
      <c r="C193" s="2344"/>
      <c r="D193" s="2853"/>
      <c r="E193" s="2739"/>
      <c r="F193" s="2856"/>
      <c r="G193" s="2356" t="s">
        <v>222</v>
      </c>
      <c r="H193" s="2974" t="s">
        <v>223</v>
      </c>
      <c r="I193" s="2974" t="s">
        <v>58</v>
      </c>
      <c r="J193" s="2974" t="s">
        <v>224</v>
      </c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BV193" s="3"/>
      <c r="BW193" s="3"/>
      <c r="CH193" s="14"/>
      <c r="CI193" s="14"/>
      <c r="CJ193" s="14"/>
      <c r="CK193" s="14"/>
      <c r="CL193" s="14"/>
      <c r="CM193" s="14"/>
      <c r="CN193" s="14"/>
    </row>
    <row r="194" spans="1:98" ht="16.350000000000001" customHeight="1" x14ac:dyDescent="0.2">
      <c r="A194" s="2855"/>
      <c r="B194" s="2697"/>
      <c r="C194" s="2698"/>
      <c r="D194" s="1670" t="s">
        <v>23</v>
      </c>
      <c r="E194" s="1634" t="s">
        <v>24</v>
      </c>
      <c r="F194" s="406" t="s">
        <v>25</v>
      </c>
      <c r="G194" s="2705"/>
      <c r="H194" s="2828"/>
      <c r="I194" s="2828"/>
      <c r="J194" s="2828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AL194" s="9"/>
      <c r="AM194" s="9"/>
      <c r="AN194" s="9"/>
      <c r="AO194" s="9"/>
      <c r="BV194" s="3"/>
      <c r="BW194" s="3"/>
      <c r="CH194" s="14"/>
      <c r="CI194" s="14"/>
      <c r="CJ194" s="14"/>
      <c r="CK194" s="14"/>
      <c r="CL194" s="14"/>
      <c r="CM194" s="14"/>
      <c r="CN194" s="14"/>
    </row>
    <row r="195" spans="1:98" ht="17.25" customHeight="1" x14ac:dyDescent="0.2">
      <c r="A195" s="2439" t="s">
        <v>225</v>
      </c>
      <c r="B195" s="2440"/>
      <c r="C195" s="2441"/>
      <c r="D195" s="1352">
        <f>SUM(G195:J195)</f>
        <v>0</v>
      </c>
      <c r="E195" s="724"/>
      <c r="F195" s="732"/>
      <c r="G195" s="1311"/>
      <c r="H195" s="25"/>
      <c r="I195" s="25"/>
      <c r="J195" s="724"/>
      <c r="K195" s="160" t="str">
        <f>CA195</f>
        <v/>
      </c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9"/>
      <c r="AL195" s="9"/>
      <c r="AM195" s="9"/>
      <c r="AN195" s="9"/>
      <c r="AO195" s="9"/>
      <c r="BV195" s="3"/>
      <c r="BW195" s="3"/>
      <c r="CA195" s="31" t="str">
        <f>IF(CH195=1,"* La suma de los sexos NO DEBE ser diferente al Total. ","")</f>
        <v/>
      </c>
      <c r="CH195" s="32">
        <f>IF((E195+F195)&lt;&gt;D195,1,0)</f>
        <v>0</v>
      </c>
      <c r="CI195" s="14"/>
      <c r="CJ195" s="14"/>
      <c r="CK195" s="14"/>
      <c r="CL195" s="14"/>
      <c r="CM195" s="14"/>
      <c r="CN195" s="14"/>
    </row>
    <row r="196" spans="1:98" ht="16.350000000000001" customHeight="1" x14ac:dyDescent="0.2">
      <c r="A196" s="2336" t="s">
        <v>226</v>
      </c>
      <c r="B196" s="2337"/>
      <c r="C196" s="2338"/>
      <c r="D196" s="408">
        <f>SUM(G196:J196)</f>
        <v>0</v>
      </c>
      <c r="E196" s="409"/>
      <c r="F196" s="264"/>
      <c r="G196" s="340"/>
      <c r="H196" s="98"/>
      <c r="I196" s="98"/>
      <c r="J196" s="266"/>
      <c r="K196" s="160" t="str">
        <f t="shared" ref="K196:K198" si="119">CA196</f>
        <v/>
      </c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9"/>
      <c r="BV196" s="3"/>
      <c r="BW196" s="3"/>
      <c r="CA196" s="31" t="str">
        <f t="shared" ref="CA196:CA198" si="120">IF(CH196=1,"* La suma de los sexos NO DEBE ser diferente al Total. ","")</f>
        <v/>
      </c>
      <c r="CH196" s="32">
        <f>IF((E196+F196)&lt;&gt;D196,1,0)</f>
        <v>0</v>
      </c>
      <c r="CI196" s="14"/>
      <c r="CJ196" s="14"/>
      <c r="CK196" s="14"/>
      <c r="CL196" s="14"/>
      <c r="CM196" s="14"/>
      <c r="CN196" s="14"/>
    </row>
    <row r="197" spans="1:98" ht="16.350000000000001" customHeight="1" x14ac:dyDescent="0.2">
      <c r="A197" s="2569" t="s">
        <v>227</v>
      </c>
      <c r="B197" s="2570"/>
      <c r="C197" s="2571"/>
      <c r="D197" s="410">
        <f>SUM(G197:J197)</f>
        <v>0</v>
      </c>
      <c r="E197" s="248"/>
      <c r="F197" s="264"/>
      <c r="G197" s="245"/>
      <c r="H197" s="243"/>
      <c r="I197" s="243"/>
      <c r="J197" s="248"/>
      <c r="K197" s="160" t="str">
        <f t="shared" si="119"/>
        <v/>
      </c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9"/>
      <c r="BV197" s="3"/>
      <c r="BW197" s="3"/>
      <c r="CA197" s="31" t="str">
        <f t="shared" si="120"/>
        <v/>
      </c>
      <c r="CH197" s="32">
        <f>IF((E197+F197)&lt;&gt;D197,1,0)</f>
        <v>0</v>
      </c>
      <c r="CI197" s="14"/>
      <c r="CJ197" s="14"/>
      <c r="CK197" s="14"/>
      <c r="CL197" s="14"/>
      <c r="CM197" s="14"/>
      <c r="CN197" s="14"/>
    </row>
    <row r="198" spans="1:98" ht="16.350000000000001" customHeight="1" x14ac:dyDescent="0.2">
      <c r="A198" s="2329" t="s">
        <v>228</v>
      </c>
      <c r="B198" s="2329"/>
      <c r="C198" s="2330"/>
      <c r="D198" s="1525">
        <f>SUM(G198:J198)</f>
        <v>0</v>
      </c>
      <c r="E198" s="46"/>
      <c r="F198" s="412"/>
      <c r="G198" s="413"/>
      <c r="H198" s="577"/>
      <c r="I198" s="577"/>
      <c r="J198" s="46"/>
      <c r="K198" s="160" t="str">
        <f t="shared" si="119"/>
        <v/>
      </c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686"/>
      <c r="X198" s="687"/>
      <c r="Y198" s="687"/>
      <c r="Z198" s="687"/>
      <c r="AA198" s="687"/>
      <c r="AB198" s="687"/>
      <c r="AC198" s="687"/>
      <c r="AD198" s="687"/>
      <c r="AE198" s="687"/>
      <c r="AF198" s="687"/>
      <c r="AH198" s="687"/>
      <c r="AI198" s="687"/>
      <c r="AJ198" s="687"/>
      <c r="AK198" s="687"/>
      <c r="BV198" s="3"/>
      <c r="BW198" s="3"/>
      <c r="CA198" s="31" t="str">
        <f t="shared" si="120"/>
        <v/>
      </c>
      <c r="CH198" s="32">
        <f>IF((E198+F198)&lt;&gt;D198,1,0)</f>
        <v>0</v>
      </c>
      <c r="CI198" s="14"/>
      <c r="CJ198" s="14"/>
      <c r="CK198" s="14"/>
      <c r="CL198" s="14"/>
      <c r="CM198" s="14"/>
      <c r="CN198" s="14"/>
    </row>
    <row r="199" spans="1:98" ht="16.350000000000001" customHeight="1" x14ac:dyDescent="0.2">
      <c r="A199" s="217" t="s">
        <v>229</v>
      </c>
      <c r="B199" s="416"/>
      <c r="C199" s="416"/>
      <c r="D199" s="417"/>
      <c r="E199" s="417"/>
      <c r="F199" s="417"/>
      <c r="G199" s="1353"/>
      <c r="H199" s="1353"/>
      <c r="I199" s="1353"/>
      <c r="J199" s="1354"/>
      <c r="K199" s="420"/>
      <c r="L199" s="1353"/>
      <c r="M199" s="420"/>
      <c r="N199" s="421"/>
      <c r="O199" s="9"/>
      <c r="P199" s="9"/>
      <c r="Q199" s="9"/>
      <c r="R199" s="9"/>
      <c r="S199" s="9"/>
      <c r="T199" s="9"/>
      <c r="U199" s="9"/>
      <c r="V199" s="9"/>
      <c r="W199" s="9"/>
      <c r="BV199" s="3"/>
      <c r="BW199" s="3"/>
      <c r="CH199" s="14"/>
      <c r="CI199" s="14"/>
      <c r="CJ199" s="14"/>
      <c r="CK199" s="14"/>
      <c r="CL199" s="14"/>
      <c r="CM199" s="14"/>
      <c r="CN199" s="14"/>
    </row>
    <row r="200" spans="1:98" s="1079" customFormat="1" ht="16.350000000000001" customHeight="1" x14ac:dyDescent="0.2">
      <c r="A200" s="2990" t="s">
        <v>230</v>
      </c>
      <c r="B200" s="2417"/>
      <c r="C200" s="2418"/>
      <c r="D200" s="2991" t="s">
        <v>231</v>
      </c>
      <c r="E200" s="2426"/>
      <c r="F200" s="2356"/>
      <c r="G200" s="2977" t="s">
        <v>5</v>
      </c>
      <c r="H200" s="2979"/>
      <c r="I200" s="2979"/>
      <c r="J200" s="2979"/>
      <c r="K200" s="2979"/>
      <c r="L200" s="2979"/>
      <c r="M200" s="2979"/>
      <c r="N200" s="2979"/>
      <c r="O200" s="2979"/>
      <c r="P200" s="2979"/>
      <c r="Q200" s="2979"/>
      <c r="R200" s="2979"/>
      <c r="S200" s="2979"/>
      <c r="T200" s="2979"/>
      <c r="U200" s="2979"/>
      <c r="V200" s="2982"/>
      <c r="W200" s="2983" t="s">
        <v>6</v>
      </c>
      <c r="X200" s="2984" t="s">
        <v>7</v>
      </c>
      <c r="Y200" s="2985" t="s">
        <v>232</v>
      </c>
      <c r="Z200" s="2986"/>
      <c r="AA200" s="2356" t="s">
        <v>233</v>
      </c>
      <c r="AB200" s="2987" t="s">
        <v>100</v>
      </c>
      <c r="AC200" s="2975" t="s">
        <v>8</v>
      </c>
      <c r="AD200" s="2975" t="s">
        <v>9</v>
      </c>
      <c r="AE200" s="2976" t="s">
        <v>10</v>
      </c>
      <c r="AF200" s="2"/>
      <c r="AG200" s="2"/>
      <c r="AH200" s="2"/>
      <c r="AI200" s="2"/>
      <c r="AJ200" s="2"/>
      <c r="AK200" s="2"/>
      <c r="AL200" s="687"/>
      <c r="AM200" s="687"/>
      <c r="AN200" s="687"/>
      <c r="AO200" s="688"/>
      <c r="AP200" s="688"/>
      <c r="AR200" s="688"/>
      <c r="AS200" s="688"/>
      <c r="AT200" s="688"/>
      <c r="AV200" s="688"/>
      <c r="AX200" s="687"/>
      <c r="AY200" s="688"/>
      <c r="BA200" s="687"/>
      <c r="BB200" s="687"/>
      <c r="BC200" s="687"/>
      <c r="BD200" s="688"/>
      <c r="BF200" s="688"/>
      <c r="BH200" s="687"/>
      <c r="BI200" s="687"/>
      <c r="BJ200" s="687"/>
      <c r="BK200" s="687"/>
      <c r="BL200" s="687"/>
      <c r="BM200" s="687"/>
      <c r="BN200" s="687"/>
      <c r="BO200" s="688"/>
      <c r="BQ200" s="687"/>
      <c r="BR200" s="687"/>
      <c r="BS200" s="687"/>
      <c r="BT200" s="687"/>
      <c r="BU200" s="688"/>
      <c r="BV200" s="423"/>
      <c r="BW200" s="689"/>
      <c r="BX200" s="4"/>
      <c r="BY200" s="690"/>
      <c r="BZ200" s="4"/>
      <c r="CA200" s="5"/>
      <c r="CB200" s="5"/>
      <c r="CC200" s="5"/>
      <c r="CD200" s="5"/>
      <c r="CE200" s="5"/>
      <c r="CF200" s="5"/>
      <c r="CG200" s="5"/>
      <c r="CH200" s="14"/>
      <c r="CI200" s="14"/>
      <c r="CJ200" s="14"/>
      <c r="CK200" s="14"/>
      <c r="CL200" s="14"/>
      <c r="CM200" s="14"/>
      <c r="CN200" s="14"/>
      <c r="CO200" s="5"/>
      <c r="CP200" s="5"/>
      <c r="CQ200" s="5"/>
      <c r="CR200" s="5"/>
      <c r="CS200" s="5"/>
      <c r="CT200" s="5"/>
    </row>
    <row r="201" spans="1:98" ht="32.1" customHeight="1" x14ac:dyDescent="0.2">
      <c r="A201" s="2419"/>
      <c r="B201" s="2420"/>
      <c r="C201" s="2421"/>
      <c r="D201" s="2853"/>
      <c r="E201" s="2739"/>
      <c r="F201" s="2705"/>
      <c r="G201" s="2977" t="s">
        <v>222</v>
      </c>
      <c r="H201" s="2978"/>
      <c r="I201" s="2977" t="s">
        <v>17</v>
      </c>
      <c r="J201" s="2978"/>
      <c r="K201" s="2979" t="s">
        <v>234</v>
      </c>
      <c r="L201" s="2978"/>
      <c r="M201" s="2977" t="s">
        <v>57</v>
      </c>
      <c r="N201" s="2978"/>
      <c r="O201" s="2979" t="s">
        <v>235</v>
      </c>
      <c r="P201" s="2978"/>
      <c r="Q201" s="2979" t="s">
        <v>58</v>
      </c>
      <c r="R201" s="2978"/>
      <c r="S201" s="2980" t="s">
        <v>21</v>
      </c>
      <c r="T201" s="2981"/>
      <c r="U201" s="2980" t="s">
        <v>22</v>
      </c>
      <c r="V201" s="2988"/>
      <c r="W201" s="2397"/>
      <c r="X201" s="2560"/>
      <c r="Y201" s="2984" t="s">
        <v>236</v>
      </c>
      <c r="Z201" s="2989" t="s">
        <v>237</v>
      </c>
      <c r="AA201" s="2357"/>
      <c r="AB201" s="2405"/>
      <c r="AC201" s="2975"/>
      <c r="AD201" s="2975"/>
      <c r="AE201" s="2976"/>
      <c r="AF201" s="9"/>
      <c r="AG201" s="9"/>
      <c r="AH201" s="9"/>
      <c r="AI201" s="9"/>
      <c r="AJ201" s="9"/>
      <c r="AK201" s="9"/>
      <c r="BV201" s="3"/>
      <c r="BW201" s="3"/>
      <c r="CH201" s="14"/>
      <c r="CI201" s="14"/>
      <c r="CJ201" s="14"/>
      <c r="CK201" s="14"/>
      <c r="CL201" s="14"/>
      <c r="CM201" s="14"/>
      <c r="CN201" s="14"/>
    </row>
    <row r="202" spans="1:98" ht="25.35" customHeight="1" x14ac:dyDescent="0.2">
      <c r="A202" s="2851"/>
      <c r="B202" s="2735"/>
      <c r="C202" s="2736"/>
      <c r="D202" s="1671" t="s">
        <v>23</v>
      </c>
      <c r="E202" s="1672" t="s">
        <v>24</v>
      </c>
      <c r="F202" s="1074" t="s">
        <v>25</v>
      </c>
      <c r="G202" s="1597" t="s">
        <v>24</v>
      </c>
      <c r="H202" s="1626" t="s">
        <v>25</v>
      </c>
      <c r="I202" s="1614" t="s">
        <v>24</v>
      </c>
      <c r="J202" s="1626" t="s">
        <v>25</v>
      </c>
      <c r="K202" s="1614" t="s">
        <v>24</v>
      </c>
      <c r="L202" s="1626" t="s">
        <v>25</v>
      </c>
      <c r="M202" s="1614" t="s">
        <v>24</v>
      </c>
      <c r="N202" s="1626" t="s">
        <v>25</v>
      </c>
      <c r="O202" s="1614" t="s">
        <v>24</v>
      </c>
      <c r="P202" s="1626" t="s">
        <v>25</v>
      </c>
      <c r="Q202" s="1614" t="s">
        <v>24</v>
      </c>
      <c r="R202" s="1626" t="s">
        <v>25</v>
      </c>
      <c r="S202" s="1637" t="s">
        <v>24</v>
      </c>
      <c r="T202" s="1636" t="s">
        <v>25</v>
      </c>
      <c r="U202" s="1637" t="s">
        <v>24</v>
      </c>
      <c r="V202" s="1638" t="s">
        <v>25</v>
      </c>
      <c r="W202" s="2956"/>
      <c r="X202" s="2957"/>
      <c r="Y202" s="2957"/>
      <c r="Z202" s="2961"/>
      <c r="AA202" s="2705"/>
      <c r="AB202" s="2959"/>
      <c r="AC202" s="2975"/>
      <c r="AD202" s="2975"/>
      <c r="AE202" s="2976"/>
      <c r="AF202" s="9"/>
      <c r="AG202" s="9"/>
      <c r="AH202" s="9"/>
      <c r="AI202" s="9"/>
      <c r="AJ202" s="9"/>
      <c r="AK202" s="9"/>
      <c r="BV202" s="3"/>
      <c r="BW202" s="3"/>
      <c r="CH202" s="14"/>
      <c r="CI202" s="14"/>
      <c r="CJ202" s="14"/>
      <c r="CK202" s="14"/>
      <c r="CL202" s="14"/>
      <c r="CM202" s="14"/>
      <c r="CN202" s="14"/>
    </row>
    <row r="203" spans="1:98" ht="16.350000000000001" customHeight="1" x14ac:dyDescent="0.2">
      <c r="A203" s="2546" t="s">
        <v>238</v>
      </c>
      <c r="B203" s="2897" t="s">
        <v>239</v>
      </c>
      <c r="C203" s="2898"/>
      <c r="D203" s="428">
        <f t="shared" ref="D203:D245" si="121">SUM(E203+F203)</f>
        <v>63</v>
      </c>
      <c r="E203" s="429">
        <f t="shared" ref="E203:E219" si="122">SUM(G203+I203+K203+M203+O203+Q203+S203+U203)</f>
        <v>20</v>
      </c>
      <c r="F203" s="1421">
        <f t="shared" ref="F203:F219" si="123">SUM(H203+J203+L203+N203+P203+R203+T203+V203)</f>
        <v>43</v>
      </c>
      <c r="G203" s="431">
        <v>1</v>
      </c>
      <c r="H203" s="432">
        <v>0</v>
      </c>
      <c r="I203" s="1357">
        <v>1</v>
      </c>
      <c r="J203" s="432">
        <v>0</v>
      </c>
      <c r="K203" s="1357">
        <v>0</v>
      </c>
      <c r="L203" s="432">
        <v>0</v>
      </c>
      <c r="M203" s="1357">
        <v>0</v>
      </c>
      <c r="N203" s="432">
        <v>0</v>
      </c>
      <c r="O203" s="1357">
        <v>0</v>
      </c>
      <c r="P203" s="432">
        <v>5</v>
      </c>
      <c r="Q203" s="1357">
        <v>6</v>
      </c>
      <c r="R203" s="432">
        <v>12</v>
      </c>
      <c r="S203" s="1357">
        <v>10</v>
      </c>
      <c r="T203" s="432">
        <v>24</v>
      </c>
      <c r="U203" s="1357">
        <v>2</v>
      </c>
      <c r="V203" s="1358">
        <v>2</v>
      </c>
      <c r="W203" s="433">
        <v>0</v>
      </c>
      <c r="X203" s="434">
        <v>0</v>
      </c>
      <c r="Y203" s="434"/>
      <c r="Z203" s="1673"/>
      <c r="AA203" s="434"/>
      <c r="AB203" s="434"/>
      <c r="AC203" s="434">
        <v>0</v>
      </c>
      <c r="AD203" s="434">
        <v>0</v>
      </c>
      <c r="AE203" s="1529">
        <v>0</v>
      </c>
      <c r="AF203" s="160" t="str">
        <f>CA203&amp;CB203&amp;CC203&amp;CD203&amp;CE203&amp;CF203&amp;CG203</f>
        <v/>
      </c>
      <c r="AG203" s="30"/>
      <c r="AH203" s="30"/>
      <c r="AI203" s="30"/>
      <c r="AJ203" s="30"/>
      <c r="AK203" s="30"/>
      <c r="AL203" s="9"/>
      <c r="AM203" s="9"/>
      <c r="BV203" s="3"/>
      <c r="BW203" s="3"/>
      <c r="CA203" s="31" t="str">
        <f>IF(CH203=1,"* El número de pacientes de 60 años NO DEBE Ser mayor a lo registrado en el grupo Etario 20-64 años. ","")</f>
        <v/>
      </c>
      <c r="CB203" s="31" t="str">
        <f>IF(CI203=1,"* La consulta pertinente según Protocolo de Referencia NO DEBE ser mayor al Total registrado. ","")</f>
        <v/>
      </c>
      <c r="CC203" s="31" t="str">
        <f t="shared" ref="CC203:CC266" si="124">IF(CJ203=1,"* La consulta pertinente según condición clínica NO DEBE ser mayor al Total registrado. ","")</f>
        <v/>
      </c>
      <c r="CD203" s="31" t="str">
        <f t="shared" ref="CD203:CD229" si="125">IF(AND(D203&lt;&gt;0,W203=""),"* Recuerde que las Embarazadas deben ser incluídas en el ingreso por rango Etario (Digite CEROS si no tiene). ",IF(F203&lt;W203,"* Las Embarazadas NO DEBEN ser mayor al total de Mujeres. ",""))</f>
        <v/>
      </c>
      <c r="CE203" s="31" t="str">
        <f>IF(AND($D203&lt;&gt;0,AC203=""),"* No olvide digitar la columna Usuarios en Situación de Discapacidad (Digite CEROS si no tiene). ",IF($D203&lt;AC203,"* Los Usuarios en Situación de Discapacidad NO DEBEN ser mayor al total. ",""))</f>
        <v/>
      </c>
      <c r="CF203" s="31" t="str">
        <f>IF(AND($D203&lt;&gt;0,AD203=""),"* No olvide digitar la columna Niños, Niñas, Adolescentes y Jóvenes Población SENAME (Digite CEROS si no tiene). ",IF($D203&lt;AD203,"* Los Niños, Niñas, Adolescentes y Jóvenes Población SENAME NO DEBEN ser mayor al total. ",""))</f>
        <v/>
      </c>
      <c r="CG203" s="31" t="str">
        <f>IF(AND($D203&lt;&gt;0,AE203=""),"* No olvide digitar la columna Migrantes (Digite CEROS si no tiene). ",IF($D203&lt;AE203,"* Los Migrantes NO DEBEN ser mayor al total. ",""))</f>
        <v/>
      </c>
      <c r="CH203" s="32">
        <f>IF((S203+T203)&lt;X203,1,0)</f>
        <v>0</v>
      </c>
      <c r="CI203" s="32">
        <f>IF(D203&lt;Y203,1,0)</f>
        <v>0</v>
      </c>
      <c r="CJ203" s="32">
        <f t="shared" ref="CJ203:CJ266" si="126">IF(D205&lt;Z205,1,0)</f>
        <v>0</v>
      </c>
      <c r="CK203" s="32">
        <f t="shared" ref="CK203:CK229" si="127">IF(AND(D203&lt;&gt;0,W203=""),1,IF(F203&lt;W203,1,0))</f>
        <v>0</v>
      </c>
      <c r="CL203" s="32">
        <f>IF(AND($D203&lt;&gt;0,AC203=""),1,IF($D203&lt;AC203,1,0))</f>
        <v>0</v>
      </c>
      <c r="CM203" s="32">
        <f t="shared" ref="CM203:CN218" si="128">IF(AND($D203&lt;&gt;0,AD203=""),1,IF($D203&lt;AD203,1,0))</f>
        <v>0</v>
      </c>
      <c r="CN203" s="32">
        <f t="shared" si="128"/>
        <v>0</v>
      </c>
    </row>
    <row r="204" spans="1:98" ht="16.350000000000001" customHeight="1" x14ac:dyDescent="0.2">
      <c r="A204" s="2383"/>
      <c r="B204" s="2386" t="s">
        <v>240</v>
      </c>
      <c r="C204" s="2387"/>
      <c r="D204" s="435">
        <f t="shared" si="121"/>
        <v>75</v>
      </c>
      <c r="E204" s="436">
        <f t="shared" si="122"/>
        <v>20</v>
      </c>
      <c r="F204" s="437">
        <f t="shared" si="123"/>
        <v>55</v>
      </c>
      <c r="G204" s="438">
        <v>0</v>
      </c>
      <c r="H204" s="439">
        <v>2</v>
      </c>
      <c r="I204" s="440">
        <v>0</v>
      </c>
      <c r="J204" s="439">
        <v>1</v>
      </c>
      <c r="K204" s="440">
        <v>0</v>
      </c>
      <c r="L204" s="439">
        <v>1</v>
      </c>
      <c r="M204" s="440">
        <v>0</v>
      </c>
      <c r="N204" s="439">
        <v>1</v>
      </c>
      <c r="O204" s="440">
        <v>0</v>
      </c>
      <c r="P204" s="439">
        <v>1</v>
      </c>
      <c r="Q204" s="440">
        <v>3</v>
      </c>
      <c r="R204" s="439">
        <v>3</v>
      </c>
      <c r="S204" s="440">
        <v>8</v>
      </c>
      <c r="T204" s="439">
        <v>23</v>
      </c>
      <c r="U204" s="440">
        <v>9</v>
      </c>
      <c r="V204" s="441">
        <v>23</v>
      </c>
      <c r="W204" s="442">
        <v>17</v>
      </c>
      <c r="X204" s="443">
        <v>23</v>
      </c>
      <c r="Y204" s="443">
        <v>17</v>
      </c>
      <c r="Z204" s="443"/>
      <c r="AA204" s="443"/>
      <c r="AB204" s="443"/>
      <c r="AC204" s="443">
        <v>0</v>
      </c>
      <c r="AD204" s="443">
        <v>0</v>
      </c>
      <c r="AE204" s="444">
        <v>0</v>
      </c>
      <c r="AF204" s="160" t="str">
        <f t="shared" ref="AF204:AF267" si="129">CA204&amp;CB204&amp;CC204&amp;CD204&amp;CE204&amp;CF204&amp;CG204</f>
        <v/>
      </c>
      <c r="AG204" s="30"/>
      <c r="AH204" s="30"/>
      <c r="AI204" s="30"/>
      <c r="AJ204" s="30"/>
      <c r="AK204" s="30"/>
      <c r="AL204" s="9"/>
      <c r="AM204" s="9"/>
      <c r="BV204" s="3"/>
      <c r="BW204" s="3"/>
      <c r="CA204" s="31" t="str">
        <f t="shared" ref="CA204:CA267" si="130">IF(CH204=1,"* El número de pacientes de 60 años NO DEBE Ser mayor a lo registrado en el grupo Etario 20-64 años. ","")</f>
        <v/>
      </c>
      <c r="CB204" s="31" t="str">
        <f t="shared" ref="CB204:CB267" si="131">IF(CI204=1,"* La consulta pertinente según Protocolo de Referencia NO DEBE ser mayor al Total registrado. ","")</f>
        <v/>
      </c>
      <c r="CC204" s="31" t="str">
        <f t="shared" si="124"/>
        <v/>
      </c>
      <c r="CD204" s="31" t="str">
        <f t="shared" si="125"/>
        <v/>
      </c>
      <c r="CE204" s="31" t="str">
        <f t="shared" ref="CE204:CE267" si="132">IF(AND($D204&lt;&gt;0,AC204=""),"* No olvide digitar la columna Usuarios en Situación de Discapacidad (Digite CEROS si no tiene). ",IF($D204&lt;AC204,"* Los Usuarios en Situación de Discapacidad NO DEBEN ser mayor al total. ",""))</f>
        <v/>
      </c>
      <c r="CF204" s="31" t="str">
        <f t="shared" ref="CF204:CF267" si="133">IF(AND($D204&lt;&gt;0,AD204=""),"* No olvide digitar la columna Niños, Niñas, Adolescentes y Jóvenes Población SENAME (Digite CEROS si no tiene). ",IF($D204&lt;AD204,"* Los Niños, Niñas, Adolescentes y Jóvenes Población SENAME NO DEBEN ser mayor al total. ",""))</f>
        <v/>
      </c>
      <c r="CG204" s="31" t="str">
        <f t="shared" ref="CG204:CG267" si="134">IF(AND($D204&lt;&gt;0,AE204=""),"* No olvide digitar la columna Migrantes (Digite CEROS si no tiene). ",IF($D204&lt;AE204,"* Los Migrantes NO DEBEN ser mayor al total. ",""))</f>
        <v/>
      </c>
      <c r="CH204" s="32">
        <f t="shared" ref="CH204:CH219" si="135">IF((S204+T204)&lt;X204,1,0)</f>
        <v>0</v>
      </c>
      <c r="CI204" s="32">
        <f t="shared" ref="CI204:CI267" si="136">IF(D204&lt;Y204,1,0)</f>
        <v>0</v>
      </c>
      <c r="CJ204" s="32">
        <f t="shared" si="126"/>
        <v>0</v>
      </c>
      <c r="CK204" s="32">
        <f t="shared" si="127"/>
        <v>0</v>
      </c>
      <c r="CL204" s="32">
        <f t="shared" ref="CL204:CN267" si="137">IF(AND($D204&lt;&gt;0,AC204=""),1,IF($D204&lt;AC204,1,0))</f>
        <v>0</v>
      </c>
      <c r="CM204" s="32">
        <f t="shared" si="128"/>
        <v>0</v>
      </c>
      <c r="CN204" s="32">
        <f t="shared" si="128"/>
        <v>0</v>
      </c>
    </row>
    <row r="205" spans="1:98" ht="16.350000000000001" customHeight="1" x14ac:dyDescent="0.2">
      <c r="A205" s="2317" t="s">
        <v>241</v>
      </c>
      <c r="B205" s="2361" t="s">
        <v>242</v>
      </c>
      <c r="C205" s="2361"/>
      <c r="D205" s="445">
        <f t="shared" si="121"/>
        <v>0</v>
      </c>
      <c r="E205" s="446">
        <f t="shared" si="122"/>
        <v>0</v>
      </c>
      <c r="F205" s="447">
        <f t="shared" si="123"/>
        <v>0</v>
      </c>
      <c r="G205" s="448"/>
      <c r="H205" s="449"/>
      <c r="I205" s="450"/>
      <c r="J205" s="449"/>
      <c r="K205" s="450"/>
      <c r="L205" s="449"/>
      <c r="M205" s="450"/>
      <c r="N205" s="449"/>
      <c r="O205" s="450"/>
      <c r="P205" s="449"/>
      <c r="Q205" s="450"/>
      <c r="R205" s="449"/>
      <c r="S205" s="450"/>
      <c r="T205" s="449"/>
      <c r="U205" s="450"/>
      <c r="V205" s="451"/>
      <c r="W205" s="452"/>
      <c r="X205" s="453"/>
      <c r="Y205" s="453"/>
      <c r="Z205" s="453"/>
      <c r="AA205" s="450"/>
      <c r="AB205" s="453"/>
      <c r="AC205" s="453"/>
      <c r="AD205" s="453"/>
      <c r="AE205" s="449"/>
      <c r="AF205" s="160" t="str">
        <f t="shared" si="129"/>
        <v/>
      </c>
      <c r="AG205" s="30"/>
      <c r="AH205" s="30"/>
      <c r="AI205" s="30"/>
      <c r="AJ205" s="30"/>
      <c r="AK205" s="30"/>
      <c r="AL205" s="30"/>
      <c r="AM205" s="9"/>
      <c r="BV205" s="3"/>
      <c r="BW205" s="3"/>
      <c r="CA205" s="31" t="str">
        <f t="shared" si="130"/>
        <v/>
      </c>
      <c r="CB205" s="31" t="str">
        <f t="shared" si="131"/>
        <v/>
      </c>
      <c r="CC205" s="31" t="str">
        <f t="shared" si="124"/>
        <v/>
      </c>
      <c r="CD205" s="31" t="str">
        <f t="shared" si="125"/>
        <v/>
      </c>
      <c r="CE205" s="31" t="str">
        <f t="shared" si="132"/>
        <v/>
      </c>
      <c r="CF205" s="31" t="str">
        <f t="shared" si="133"/>
        <v/>
      </c>
      <c r="CG205" s="31" t="str">
        <f t="shared" si="134"/>
        <v/>
      </c>
      <c r="CH205" s="32">
        <f t="shared" si="135"/>
        <v>0</v>
      </c>
      <c r="CI205" s="32">
        <f t="shared" si="136"/>
        <v>0</v>
      </c>
      <c r="CJ205" s="32">
        <f t="shared" si="126"/>
        <v>0</v>
      </c>
      <c r="CK205" s="32">
        <f t="shared" si="127"/>
        <v>0</v>
      </c>
      <c r="CL205" s="32">
        <f t="shared" si="137"/>
        <v>0</v>
      </c>
      <c r="CM205" s="32">
        <f t="shared" si="128"/>
        <v>0</v>
      </c>
      <c r="CN205" s="32">
        <f t="shared" si="128"/>
        <v>0</v>
      </c>
    </row>
    <row r="206" spans="1:98" ht="16.350000000000001" customHeight="1" x14ac:dyDescent="0.2">
      <c r="A206" s="2317"/>
      <c r="B206" s="2362" t="s">
        <v>243</v>
      </c>
      <c r="C206" s="2362"/>
      <c r="D206" s="454">
        <f t="shared" si="121"/>
        <v>0</v>
      </c>
      <c r="E206" s="455">
        <f t="shared" si="122"/>
        <v>0</v>
      </c>
      <c r="F206" s="456">
        <f t="shared" si="123"/>
        <v>0</v>
      </c>
      <c r="G206" s="457"/>
      <c r="H206" s="458"/>
      <c r="I206" s="459"/>
      <c r="J206" s="458"/>
      <c r="K206" s="459"/>
      <c r="L206" s="458"/>
      <c r="M206" s="459"/>
      <c r="N206" s="458"/>
      <c r="O206" s="459"/>
      <c r="P206" s="458"/>
      <c r="Q206" s="459"/>
      <c r="R206" s="458"/>
      <c r="S206" s="459"/>
      <c r="T206" s="458"/>
      <c r="U206" s="459"/>
      <c r="V206" s="460"/>
      <c r="W206" s="461"/>
      <c r="X206" s="462"/>
      <c r="Y206" s="463"/>
      <c r="Z206" s="463"/>
      <c r="AA206" s="459"/>
      <c r="AB206" s="462"/>
      <c r="AC206" s="462"/>
      <c r="AD206" s="462"/>
      <c r="AE206" s="458"/>
      <c r="AF206" s="160" t="str">
        <f t="shared" si="129"/>
        <v/>
      </c>
      <c r="AG206" s="30"/>
      <c r="AH206" s="30"/>
      <c r="AI206" s="30"/>
      <c r="AJ206" s="30"/>
      <c r="AK206" s="30"/>
      <c r="AL206" s="30"/>
      <c r="AM206" s="9"/>
      <c r="BV206" s="3"/>
      <c r="BW206" s="3"/>
      <c r="CA206" s="31" t="str">
        <f t="shared" si="130"/>
        <v/>
      </c>
      <c r="CB206" s="31" t="str">
        <f t="shared" si="131"/>
        <v/>
      </c>
      <c r="CC206" s="31" t="str">
        <f t="shared" si="124"/>
        <v/>
      </c>
      <c r="CD206" s="31" t="str">
        <f t="shared" si="125"/>
        <v/>
      </c>
      <c r="CE206" s="31" t="str">
        <f t="shared" si="132"/>
        <v/>
      </c>
      <c r="CF206" s="31" t="str">
        <f t="shared" si="133"/>
        <v/>
      </c>
      <c r="CG206" s="31" t="str">
        <f t="shared" si="134"/>
        <v/>
      </c>
      <c r="CH206" s="32">
        <f t="shared" si="135"/>
        <v>0</v>
      </c>
      <c r="CI206" s="32">
        <f t="shared" si="136"/>
        <v>0</v>
      </c>
      <c r="CJ206" s="32">
        <f t="shared" si="126"/>
        <v>0</v>
      </c>
      <c r="CK206" s="32">
        <f t="shared" si="127"/>
        <v>0</v>
      </c>
      <c r="CL206" s="32">
        <f t="shared" si="137"/>
        <v>0</v>
      </c>
      <c r="CM206" s="32">
        <f t="shared" si="128"/>
        <v>0</v>
      </c>
      <c r="CN206" s="32">
        <f t="shared" si="128"/>
        <v>0</v>
      </c>
    </row>
    <row r="207" spans="1:98" ht="16.350000000000001" customHeight="1" x14ac:dyDescent="0.2">
      <c r="A207" s="2317"/>
      <c r="B207" s="2362" t="s">
        <v>244</v>
      </c>
      <c r="C207" s="2362"/>
      <c r="D207" s="454">
        <f t="shared" si="121"/>
        <v>0</v>
      </c>
      <c r="E207" s="455">
        <f t="shared" si="122"/>
        <v>0</v>
      </c>
      <c r="F207" s="456">
        <f t="shared" si="123"/>
        <v>0</v>
      </c>
      <c r="G207" s="457"/>
      <c r="H207" s="458"/>
      <c r="I207" s="459"/>
      <c r="J207" s="458"/>
      <c r="K207" s="459"/>
      <c r="L207" s="458"/>
      <c r="M207" s="459"/>
      <c r="N207" s="458"/>
      <c r="O207" s="459"/>
      <c r="P207" s="458"/>
      <c r="Q207" s="459"/>
      <c r="R207" s="458"/>
      <c r="S207" s="459"/>
      <c r="T207" s="458"/>
      <c r="U207" s="459"/>
      <c r="V207" s="460"/>
      <c r="W207" s="461"/>
      <c r="X207" s="462"/>
      <c r="Y207" s="463"/>
      <c r="Z207" s="463"/>
      <c r="AA207" s="459"/>
      <c r="AB207" s="462"/>
      <c r="AC207" s="462"/>
      <c r="AD207" s="462"/>
      <c r="AE207" s="458"/>
      <c r="AF207" s="160" t="str">
        <f t="shared" si="129"/>
        <v/>
      </c>
      <c r="AG207" s="30"/>
      <c r="AH207" s="30"/>
      <c r="AI207" s="30"/>
      <c r="AJ207" s="30"/>
      <c r="AK207" s="30"/>
      <c r="AL207" s="30"/>
      <c r="AM207" s="9"/>
      <c r="BV207" s="3"/>
      <c r="BW207" s="3"/>
      <c r="CA207" s="31" t="str">
        <f t="shared" si="130"/>
        <v/>
      </c>
      <c r="CB207" s="31" t="str">
        <f t="shared" si="131"/>
        <v/>
      </c>
      <c r="CC207" s="31" t="str">
        <f t="shared" si="124"/>
        <v/>
      </c>
      <c r="CD207" s="31" t="str">
        <f t="shared" si="125"/>
        <v/>
      </c>
      <c r="CE207" s="31" t="str">
        <f t="shared" si="132"/>
        <v/>
      </c>
      <c r="CF207" s="31" t="str">
        <f t="shared" si="133"/>
        <v/>
      </c>
      <c r="CG207" s="31" t="str">
        <f t="shared" si="134"/>
        <v/>
      </c>
      <c r="CH207" s="32">
        <f t="shared" si="135"/>
        <v>0</v>
      </c>
      <c r="CI207" s="32">
        <f t="shared" si="136"/>
        <v>0</v>
      </c>
      <c r="CJ207" s="32">
        <f t="shared" si="126"/>
        <v>0</v>
      </c>
      <c r="CK207" s="32">
        <f t="shared" si="127"/>
        <v>0</v>
      </c>
      <c r="CL207" s="32">
        <f t="shared" si="137"/>
        <v>0</v>
      </c>
      <c r="CM207" s="32">
        <f t="shared" si="128"/>
        <v>0</v>
      </c>
      <c r="CN207" s="32">
        <f t="shared" si="128"/>
        <v>0</v>
      </c>
    </row>
    <row r="208" spans="1:98" ht="16.350000000000001" customHeight="1" x14ac:dyDescent="0.2">
      <c r="A208" s="2317"/>
      <c r="B208" s="2380" t="s">
        <v>245</v>
      </c>
      <c r="C208" s="2381"/>
      <c r="D208" s="454">
        <f t="shared" si="121"/>
        <v>0</v>
      </c>
      <c r="E208" s="455">
        <f t="shared" si="122"/>
        <v>0</v>
      </c>
      <c r="F208" s="456">
        <f t="shared" si="123"/>
        <v>0</v>
      </c>
      <c r="G208" s="464"/>
      <c r="H208" s="465"/>
      <c r="I208" s="466"/>
      <c r="J208" s="465"/>
      <c r="K208" s="466"/>
      <c r="L208" s="465"/>
      <c r="M208" s="466"/>
      <c r="N208" s="465"/>
      <c r="O208" s="466"/>
      <c r="P208" s="465"/>
      <c r="Q208" s="466"/>
      <c r="R208" s="465"/>
      <c r="S208" s="466"/>
      <c r="T208" s="465"/>
      <c r="U208" s="466"/>
      <c r="V208" s="467"/>
      <c r="W208" s="468"/>
      <c r="X208" s="469"/>
      <c r="Y208" s="470"/>
      <c r="Z208" s="470"/>
      <c r="AA208" s="466"/>
      <c r="AB208" s="469"/>
      <c r="AC208" s="469"/>
      <c r="AD208" s="469"/>
      <c r="AE208" s="465"/>
      <c r="AF208" s="160" t="str">
        <f t="shared" si="129"/>
        <v/>
      </c>
      <c r="AG208" s="30"/>
      <c r="AH208" s="30"/>
      <c r="AI208" s="30"/>
      <c r="AJ208" s="30"/>
      <c r="AK208" s="30"/>
      <c r="AL208" s="30"/>
      <c r="AM208" s="9"/>
      <c r="BV208" s="3"/>
      <c r="BW208" s="3"/>
      <c r="CA208" s="31" t="str">
        <f t="shared" si="130"/>
        <v/>
      </c>
      <c r="CB208" s="31" t="str">
        <f t="shared" si="131"/>
        <v/>
      </c>
      <c r="CC208" s="31" t="str">
        <f t="shared" si="124"/>
        <v/>
      </c>
      <c r="CD208" s="31" t="str">
        <f t="shared" si="125"/>
        <v/>
      </c>
      <c r="CE208" s="31" t="str">
        <f t="shared" si="132"/>
        <v/>
      </c>
      <c r="CF208" s="31" t="str">
        <f t="shared" si="133"/>
        <v/>
      </c>
      <c r="CG208" s="31" t="str">
        <f t="shared" si="134"/>
        <v/>
      </c>
      <c r="CH208" s="32">
        <f t="shared" si="135"/>
        <v>0</v>
      </c>
      <c r="CI208" s="32">
        <f t="shared" si="136"/>
        <v>0</v>
      </c>
      <c r="CJ208" s="32">
        <f t="shared" si="126"/>
        <v>0</v>
      </c>
      <c r="CK208" s="32">
        <f t="shared" si="127"/>
        <v>0</v>
      </c>
      <c r="CL208" s="32">
        <f t="shared" si="137"/>
        <v>0</v>
      </c>
      <c r="CM208" s="32">
        <f t="shared" si="128"/>
        <v>0</v>
      </c>
      <c r="CN208" s="32">
        <f t="shared" si="128"/>
        <v>0</v>
      </c>
    </row>
    <row r="209" spans="1:92" ht="16.350000000000001" customHeight="1" x14ac:dyDescent="0.2">
      <c r="A209" s="2828"/>
      <c r="B209" s="2365" t="s">
        <v>246</v>
      </c>
      <c r="C209" s="2365"/>
      <c r="D209" s="471">
        <f t="shared" si="121"/>
        <v>0</v>
      </c>
      <c r="E209" s="472">
        <f t="shared" si="122"/>
        <v>0</v>
      </c>
      <c r="F209" s="473">
        <f t="shared" si="123"/>
        <v>0</v>
      </c>
      <c r="G209" s="438"/>
      <c r="H209" s="439"/>
      <c r="I209" s="440"/>
      <c r="J209" s="439"/>
      <c r="K209" s="440"/>
      <c r="L209" s="439"/>
      <c r="M209" s="440"/>
      <c r="N209" s="439"/>
      <c r="O209" s="440"/>
      <c r="P209" s="439"/>
      <c r="Q209" s="440"/>
      <c r="R209" s="439"/>
      <c r="S209" s="440"/>
      <c r="T209" s="439"/>
      <c r="U209" s="440"/>
      <c r="V209" s="441"/>
      <c r="W209" s="442"/>
      <c r="X209" s="443"/>
      <c r="Y209" s="474"/>
      <c r="Z209" s="474"/>
      <c r="AA209" s="440"/>
      <c r="AB209" s="443"/>
      <c r="AC209" s="443"/>
      <c r="AD209" s="443"/>
      <c r="AE209" s="439"/>
      <c r="AF209" s="160" t="str">
        <f t="shared" si="129"/>
        <v/>
      </c>
      <c r="AG209" s="30"/>
      <c r="AH209" s="30"/>
      <c r="AI209" s="30"/>
      <c r="AJ209" s="30"/>
      <c r="AK209" s="30"/>
      <c r="AL209" s="30"/>
      <c r="AM209" s="9"/>
      <c r="BV209" s="3"/>
      <c r="BW209" s="3"/>
      <c r="CA209" s="31" t="str">
        <f t="shared" si="130"/>
        <v/>
      </c>
      <c r="CB209" s="31" t="str">
        <f t="shared" si="131"/>
        <v/>
      </c>
      <c r="CC209" s="31" t="str">
        <f t="shared" si="124"/>
        <v/>
      </c>
      <c r="CD209" s="31" t="str">
        <f t="shared" si="125"/>
        <v/>
      </c>
      <c r="CE209" s="31" t="str">
        <f t="shared" si="132"/>
        <v/>
      </c>
      <c r="CF209" s="31" t="str">
        <f t="shared" si="133"/>
        <v/>
      </c>
      <c r="CG209" s="31" t="str">
        <f t="shared" si="134"/>
        <v/>
      </c>
      <c r="CH209" s="32">
        <f t="shared" si="135"/>
        <v>0</v>
      </c>
      <c r="CI209" s="32">
        <f t="shared" si="136"/>
        <v>0</v>
      </c>
      <c r="CJ209" s="32">
        <f t="shared" si="126"/>
        <v>0</v>
      </c>
      <c r="CK209" s="32">
        <f t="shared" si="127"/>
        <v>0</v>
      </c>
      <c r="CL209" s="32">
        <f t="shared" si="137"/>
        <v>0</v>
      </c>
      <c r="CM209" s="32">
        <f t="shared" si="128"/>
        <v>0</v>
      </c>
      <c r="CN209" s="32">
        <f t="shared" si="128"/>
        <v>0</v>
      </c>
    </row>
    <row r="210" spans="1:92" ht="16.350000000000001" customHeight="1" x14ac:dyDescent="0.2">
      <c r="A210" s="2974" t="s">
        <v>247</v>
      </c>
      <c r="B210" s="2361" t="s">
        <v>242</v>
      </c>
      <c r="C210" s="2361"/>
      <c r="D210" s="475">
        <f t="shared" si="121"/>
        <v>14</v>
      </c>
      <c r="E210" s="476">
        <f>SUM(G210+I210+K210+M210+O210+Q210+S210+U210)</f>
        <v>3</v>
      </c>
      <c r="F210" s="1361">
        <f t="shared" si="123"/>
        <v>11</v>
      </c>
      <c r="G210" s="431"/>
      <c r="H210" s="432">
        <v>2</v>
      </c>
      <c r="I210" s="1357"/>
      <c r="J210" s="432"/>
      <c r="K210" s="1357"/>
      <c r="L210" s="432"/>
      <c r="M210" s="1357"/>
      <c r="N210" s="432"/>
      <c r="O210" s="1357"/>
      <c r="P210" s="432"/>
      <c r="Q210" s="1357">
        <v>1</v>
      </c>
      <c r="R210" s="432">
        <v>1</v>
      </c>
      <c r="S210" s="1357">
        <v>2</v>
      </c>
      <c r="T210" s="432">
        <v>8</v>
      </c>
      <c r="U210" s="1357"/>
      <c r="V210" s="1358"/>
      <c r="W210" s="433">
        <v>0</v>
      </c>
      <c r="X210" s="434"/>
      <c r="Y210" s="434"/>
      <c r="Z210" s="453"/>
      <c r="AA210" s="450"/>
      <c r="AB210" s="453"/>
      <c r="AC210" s="453">
        <v>0</v>
      </c>
      <c r="AD210" s="453">
        <v>0</v>
      </c>
      <c r="AE210" s="449">
        <v>0</v>
      </c>
      <c r="AF210" s="160" t="str">
        <f t="shared" si="129"/>
        <v/>
      </c>
      <c r="AG210" s="30"/>
      <c r="AH210" s="30"/>
      <c r="AI210" s="30"/>
      <c r="AJ210" s="30"/>
      <c r="AK210" s="30"/>
      <c r="AL210" s="30"/>
      <c r="AM210" s="9"/>
      <c r="BV210" s="3"/>
      <c r="BW210" s="3"/>
      <c r="CA210" s="31" t="str">
        <f t="shared" si="130"/>
        <v/>
      </c>
      <c r="CB210" s="31" t="str">
        <f t="shared" si="131"/>
        <v/>
      </c>
      <c r="CC210" s="31" t="str">
        <f t="shared" si="124"/>
        <v/>
      </c>
      <c r="CD210" s="31" t="str">
        <f t="shared" si="125"/>
        <v/>
      </c>
      <c r="CE210" s="31" t="str">
        <f t="shared" si="132"/>
        <v/>
      </c>
      <c r="CF210" s="31" t="str">
        <f t="shared" si="133"/>
        <v/>
      </c>
      <c r="CG210" s="31" t="str">
        <f t="shared" si="134"/>
        <v/>
      </c>
      <c r="CH210" s="32">
        <f t="shared" si="135"/>
        <v>0</v>
      </c>
      <c r="CI210" s="32">
        <f t="shared" si="136"/>
        <v>0</v>
      </c>
      <c r="CJ210" s="32">
        <f t="shared" si="126"/>
        <v>0</v>
      </c>
      <c r="CK210" s="32">
        <f t="shared" si="127"/>
        <v>0</v>
      </c>
      <c r="CL210" s="32">
        <f t="shared" si="137"/>
        <v>0</v>
      </c>
      <c r="CM210" s="32">
        <f t="shared" si="128"/>
        <v>0</v>
      </c>
      <c r="CN210" s="32">
        <f t="shared" si="128"/>
        <v>0</v>
      </c>
    </row>
    <row r="211" spans="1:92" ht="16.350000000000001" customHeight="1" x14ac:dyDescent="0.2">
      <c r="A211" s="2317"/>
      <c r="B211" s="2362" t="s">
        <v>243</v>
      </c>
      <c r="C211" s="2362"/>
      <c r="D211" s="454">
        <f t="shared" si="121"/>
        <v>17</v>
      </c>
      <c r="E211" s="455">
        <f t="shared" si="122"/>
        <v>9</v>
      </c>
      <c r="F211" s="456">
        <f t="shared" si="123"/>
        <v>8</v>
      </c>
      <c r="G211" s="457">
        <v>1</v>
      </c>
      <c r="H211" s="458"/>
      <c r="I211" s="459"/>
      <c r="J211" s="458"/>
      <c r="K211" s="459"/>
      <c r="L211" s="458"/>
      <c r="M211" s="459"/>
      <c r="N211" s="458"/>
      <c r="O211" s="459">
        <v>1</v>
      </c>
      <c r="P211" s="458">
        <v>1</v>
      </c>
      <c r="Q211" s="459">
        <v>1</v>
      </c>
      <c r="R211" s="458"/>
      <c r="S211" s="459">
        <v>6</v>
      </c>
      <c r="T211" s="458">
        <v>6</v>
      </c>
      <c r="U211" s="459"/>
      <c r="V211" s="460">
        <v>1</v>
      </c>
      <c r="W211" s="461">
        <v>0</v>
      </c>
      <c r="X211" s="462"/>
      <c r="Y211" s="463"/>
      <c r="Z211" s="463"/>
      <c r="AA211" s="459"/>
      <c r="AB211" s="462"/>
      <c r="AC211" s="462">
        <v>0</v>
      </c>
      <c r="AD211" s="462">
        <v>0</v>
      </c>
      <c r="AE211" s="458">
        <v>0</v>
      </c>
      <c r="AF211" s="160" t="str">
        <f t="shared" si="129"/>
        <v/>
      </c>
      <c r="AG211" s="30"/>
      <c r="AH211" s="30"/>
      <c r="AI211" s="30"/>
      <c r="AJ211" s="30"/>
      <c r="AK211" s="30"/>
      <c r="AL211" s="30"/>
      <c r="AM211" s="9"/>
      <c r="BV211" s="3"/>
      <c r="BW211" s="3"/>
      <c r="CA211" s="31" t="str">
        <f t="shared" si="130"/>
        <v/>
      </c>
      <c r="CB211" s="31" t="str">
        <f t="shared" si="131"/>
        <v/>
      </c>
      <c r="CC211" s="31" t="str">
        <f t="shared" si="124"/>
        <v/>
      </c>
      <c r="CD211" s="31" t="str">
        <f t="shared" si="125"/>
        <v/>
      </c>
      <c r="CE211" s="31" t="str">
        <f t="shared" si="132"/>
        <v/>
      </c>
      <c r="CF211" s="31" t="str">
        <f t="shared" si="133"/>
        <v/>
      </c>
      <c r="CG211" s="31" t="str">
        <f t="shared" si="134"/>
        <v/>
      </c>
      <c r="CH211" s="32">
        <f t="shared" si="135"/>
        <v>0</v>
      </c>
      <c r="CI211" s="32">
        <f t="shared" si="136"/>
        <v>0</v>
      </c>
      <c r="CJ211" s="32">
        <f t="shared" si="126"/>
        <v>0</v>
      </c>
      <c r="CK211" s="32">
        <f t="shared" si="127"/>
        <v>0</v>
      </c>
      <c r="CL211" s="32">
        <f t="shared" si="137"/>
        <v>0</v>
      </c>
      <c r="CM211" s="32">
        <f t="shared" si="128"/>
        <v>0</v>
      </c>
      <c r="CN211" s="32">
        <f t="shared" si="128"/>
        <v>0</v>
      </c>
    </row>
    <row r="212" spans="1:92" ht="16.350000000000001" customHeight="1" x14ac:dyDescent="0.2">
      <c r="A212" s="2317"/>
      <c r="B212" s="2362" t="s">
        <v>244</v>
      </c>
      <c r="C212" s="2362"/>
      <c r="D212" s="454">
        <f t="shared" si="121"/>
        <v>12</v>
      </c>
      <c r="E212" s="455">
        <f t="shared" si="122"/>
        <v>2</v>
      </c>
      <c r="F212" s="456">
        <f t="shared" si="123"/>
        <v>10</v>
      </c>
      <c r="G212" s="457"/>
      <c r="H212" s="458">
        <v>2</v>
      </c>
      <c r="I212" s="459"/>
      <c r="J212" s="458"/>
      <c r="K212" s="459"/>
      <c r="L212" s="458"/>
      <c r="M212" s="459"/>
      <c r="N212" s="458"/>
      <c r="O212" s="459"/>
      <c r="P212" s="458"/>
      <c r="Q212" s="459">
        <v>1</v>
      </c>
      <c r="R212" s="458">
        <v>1</v>
      </c>
      <c r="S212" s="459">
        <v>1</v>
      </c>
      <c r="T212" s="458">
        <v>7</v>
      </c>
      <c r="U212" s="459"/>
      <c r="V212" s="460"/>
      <c r="W212" s="461">
        <v>0</v>
      </c>
      <c r="X212" s="462"/>
      <c r="Y212" s="463"/>
      <c r="Z212" s="463"/>
      <c r="AA212" s="459"/>
      <c r="AB212" s="462"/>
      <c r="AC212" s="462">
        <v>0</v>
      </c>
      <c r="AD212" s="462">
        <v>0</v>
      </c>
      <c r="AE212" s="458">
        <v>0</v>
      </c>
      <c r="AF212" s="160" t="str">
        <f t="shared" si="129"/>
        <v/>
      </c>
      <c r="AG212" s="30"/>
      <c r="AH212" s="30"/>
      <c r="AI212" s="30"/>
      <c r="AJ212" s="30"/>
      <c r="AK212" s="30"/>
      <c r="AL212" s="30"/>
      <c r="AM212" s="9"/>
      <c r="BV212" s="3"/>
      <c r="BW212" s="3"/>
      <c r="CA212" s="31" t="str">
        <f t="shared" si="130"/>
        <v/>
      </c>
      <c r="CB212" s="31" t="str">
        <f t="shared" si="131"/>
        <v/>
      </c>
      <c r="CC212" s="31" t="str">
        <f t="shared" si="124"/>
        <v/>
      </c>
      <c r="CD212" s="31" t="str">
        <f t="shared" si="125"/>
        <v/>
      </c>
      <c r="CE212" s="31" t="str">
        <f t="shared" si="132"/>
        <v/>
      </c>
      <c r="CF212" s="31" t="str">
        <f t="shared" si="133"/>
        <v/>
      </c>
      <c r="CG212" s="31" t="str">
        <f t="shared" si="134"/>
        <v/>
      </c>
      <c r="CH212" s="32">
        <f t="shared" si="135"/>
        <v>0</v>
      </c>
      <c r="CI212" s="32">
        <f t="shared" si="136"/>
        <v>0</v>
      </c>
      <c r="CJ212" s="32">
        <f t="shared" si="126"/>
        <v>0</v>
      </c>
      <c r="CK212" s="32">
        <f t="shared" si="127"/>
        <v>0</v>
      </c>
      <c r="CL212" s="32">
        <f t="shared" si="137"/>
        <v>0</v>
      </c>
      <c r="CM212" s="32">
        <f t="shared" si="128"/>
        <v>0</v>
      </c>
      <c r="CN212" s="32">
        <f t="shared" si="128"/>
        <v>0</v>
      </c>
    </row>
    <row r="213" spans="1:92" ht="16.350000000000001" customHeight="1" x14ac:dyDescent="0.2">
      <c r="A213" s="2317"/>
      <c r="B213" s="2380" t="s">
        <v>245</v>
      </c>
      <c r="C213" s="2381"/>
      <c r="D213" s="454">
        <f t="shared" si="121"/>
        <v>10</v>
      </c>
      <c r="E213" s="455">
        <f t="shared" si="122"/>
        <v>2</v>
      </c>
      <c r="F213" s="456">
        <f t="shared" si="123"/>
        <v>8</v>
      </c>
      <c r="G213" s="464">
        <v>1</v>
      </c>
      <c r="H213" s="465">
        <v>1</v>
      </c>
      <c r="I213" s="466"/>
      <c r="J213" s="465"/>
      <c r="K213" s="466"/>
      <c r="L213" s="465"/>
      <c r="M213" s="466"/>
      <c r="N213" s="465"/>
      <c r="O213" s="466"/>
      <c r="P213" s="465"/>
      <c r="Q213" s="466"/>
      <c r="R213" s="465"/>
      <c r="S213" s="466">
        <v>1</v>
      </c>
      <c r="T213" s="465">
        <v>6</v>
      </c>
      <c r="U213" s="466"/>
      <c r="V213" s="467">
        <v>1</v>
      </c>
      <c r="W213" s="461">
        <v>0</v>
      </c>
      <c r="X213" s="462"/>
      <c r="Y213" s="463"/>
      <c r="Z213" s="463"/>
      <c r="AA213" s="459"/>
      <c r="AB213" s="462"/>
      <c r="AC213" s="462">
        <v>0</v>
      </c>
      <c r="AD213" s="462">
        <v>0</v>
      </c>
      <c r="AE213" s="458">
        <v>0</v>
      </c>
      <c r="AF213" s="160" t="str">
        <f t="shared" si="129"/>
        <v/>
      </c>
      <c r="AG213" s="30"/>
      <c r="AH213" s="30"/>
      <c r="AI213" s="30"/>
      <c r="AJ213" s="30"/>
      <c r="AK213" s="30"/>
      <c r="AL213" s="30"/>
      <c r="AM213" s="9"/>
      <c r="BV213" s="3"/>
      <c r="BW213" s="3"/>
      <c r="CA213" s="31" t="str">
        <f t="shared" si="130"/>
        <v/>
      </c>
      <c r="CB213" s="31" t="str">
        <f t="shared" si="131"/>
        <v/>
      </c>
      <c r="CC213" s="31" t="str">
        <f t="shared" si="124"/>
        <v/>
      </c>
      <c r="CD213" s="31" t="str">
        <f t="shared" si="125"/>
        <v/>
      </c>
      <c r="CE213" s="31" t="str">
        <f t="shared" si="132"/>
        <v/>
      </c>
      <c r="CF213" s="31" t="str">
        <f t="shared" si="133"/>
        <v/>
      </c>
      <c r="CG213" s="31" t="str">
        <f t="shared" si="134"/>
        <v/>
      </c>
      <c r="CH213" s="32">
        <f t="shared" si="135"/>
        <v>0</v>
      </c>
      <c r="CI213" s="32">
        <f t="shared" si="136"/>
        <v>0</v>
      </c>
      <c r="CJ213" s="32">
        <f t="shared" si="126"/>
        <v>0</v>
      </c>
      <c r="CK213" s="32">
        <f t="shared" si="127"/>
        <v>0</v>
      </c>
      <c r="CL213" s="32">
        <f t="shared" si="137"/>
        <v>0</v>
      </c>
      <c r="CM213" s="32">
        <f t="shared" si="128"/>
        <v>0</v>
      </c>
      <c r="CN213" s="32">
        <f t="shared" si="128"/>
        <v>0</v>
      </c>
    </row>
    <row r="214" spans="1:92" ht="16.350000000000001" customHeight="1" x14ac:dyDescent="0.2">
      <c r="A214" s="2828"/>
      <c r="B214" s="2365" t="s">
        <v>246</v>
      </c>
      <c r="C214" s="2365"/>
      <c r="D214" s="471">
        <f t="shared" si="121"/>
        <v>0</v>
      </c>
      <c r="E214" s="472">
        <f t="shared" si="122"/>
        <v>0</v>
      </c>
      <c r="F214" s="473">
        <f t="shared" si="123"/>
        <v>0</v>
      </c>
      <c r="G214" s="438"/>
      <c r="H214" s="439"/>
      <c r="I214" s="440"/>
      <c r="J214" s="439"/>
      <c r="K214" s="440"/>
      <c r="L214" s="439"/>
      <c r="M214" s="440"/>
      <c r="N214" s="439"/>
      <c r="O214" s="440"/>
      <c r="P214" s="439"/>
      <c r="Q214" s="440"/>
      <c r="R214" s="439"/>
      <c r="S214" s="440"/>
      <c r="T214" s="439"/>
      <c r="U214" s="440"/>
      <c r="V214" s="441"/>
      <c r="W214" s="1378"/>
      <c r="X214" s="1538"/>
      <c r="Y214" s="1539"/>
      <c r="Z214" s="1539"/>
      <c r="AA214" s="1184"/>
      <c r="AB214" s="1538"/>
      <c r="AC214" s="1538">
        <v>0</v>
      </c>
      <c r="AD214" s="1538">
        <v>0</v>
      </c>
      <c r="AE214" s="1540">
        <v>0</v>
      </c>
      <c r="AF214" s="160" t="str">
        <f t="shared" si="129"/>
        <v/>
      </c>
      <c r="AG214" s="30"/>
      <c r="AH214" s="30"/>
      <c r="AI214" s="30"/>
      <c r="AJ214" s="30"/>
      <c r="AK214" s="30"/>
      <c r="AL214" s="30"/>
      <c r="AM214" s="9"/>
      <c r="BV214" s="3"/>
      <c r="BW214" s="3"/>
      <c r="CA214" s="31" t="str">
        <f t="shared" si="130"/>
        <v/>
      </c>
      <c r="CB214" s="31" t="str">
        <f t="shared" si="131"/>
        <v/>
      </c>
      <c r="CC214" s="31" t="str">
        <f t="shared" si="124"/>
        <v/>
      </c>
      <c r="CD214" s="31" t="str">
        <f t="shared" si="125"/>
        <v/>
      </c>
      <c r="CE214" s="31" t="str">
        <f t="shared" si="132"/>
        <v/>
      </c>
      <c r="CF214" s="31" t="str">
        <f t="shared" si="133"/>
        <v/>
      </c>
      <c r="CG214" s="31" t="str">
        <f t="shared" si="134"/>
        <v/>
      </c>
      <c r="CH214" s="32">
        <f t="shared" si="135"/>
        <v>0</v>
      </c>
      <c r="CI214" s="32">
        <f t="shared" si="136"/>
        <v>0</v>
      </c>
      <c r="CJ214" s="32">
        <f t="shared" si="126"/>
        <v>0</v>
      </c>
      <c r="CK214" s="32">
        <f t="shared" si="127"/>
        <v>0</v>
      </c>
      <c r="CL214" s="32">
        <f t="shared" si="137"/>
        <v>0</v>
      </c>
      <c r="CM214" s="32">
        <f t="shared" si="128"/>
        <v>0</v>
      </c>
      <c r="CN214" s="32">
        <f t="shared" si="128"/>
        <v>0</v>
      </c>
    </row>
    <row r="215" spans="1:92" ht="16.350000000000001" customHeight="1" x14ac:dyDescent="0.2">
      <c r="A215" s="2974" t="s">
        <v>80</v>
      </c>
      <c r="B215" s="2361" t="s">
        <v>242</v>
      </c>
      <c r="C215" s="2361"/>
      <c r="D215" s="475">
        <f t="shared" si="121"/>
        <v>7</v>
      </c>
      <c r="E215" s="476">
        <f t="shared" si="122"/>
        <v>4</v>
      </c>
      <c r="F215" s="1361">
        <f t="shared" si="123"/>
        <v>3</v>
      </c>
      <c r="G215" s="431"/>
      <c r="H215" s="432"/>
      <c r="I215" s="1357"/>
      <c r="J215" s="432"/>
      <c r="K215" s="1357"/>
      <c r="L215" s="432"/>
      <c r="M215" s="1357"/>
      <c r="N215" s="432"/>
      <c r="O215" s="1357"/>
      <c r="P215" s="432"/>
      <c r="Q215" s="1357">
        <v>1</v>
      </c>
      <c r="R215" s="432"/>
      <c r="S215" s="1357">
        <v>2</v>
      </c>
      <c r="T215" s="432">
        <v>3</v>
      </c>
      <c r="U215" s="1357">
        <v>1</v>
      </c>
      <c r="V215" s="1358"/>
      <c r="W215" s="433">
        <v>1</v>
      </c>
      <c r="X215" s="434"/>
      <c r="Y215" s="434"/>
      <c r="Z215" s="453"/>
      <c r="AA215" s="450"/>
      <c r="AB215" s="453"/>
      <c r="AC215" s="453">
        <v>0</v>
      </c>
      <c r="AD215" s="453">
        <v>0</v>
      </c>
      <c r="AE215" s="449">
        <v>0</v>
      </c>
      <c r="AF215" s="160" t="str">
        <f t="shared" si="129"/>
        <v/>
      </c>
      <c r="AG215" s="30"/>
      <c r="AH215" s="30"/>
      <c r="AI215" s="30"/>
      <c r="AJ215" s="30"/>
      <c r="AK215" s="30"/>
      <c r="AL215" s="30"/>
      <c r="AM215" s="9"/>
      <c r="BV215" s="3"/>
      <c r="BW215" s="3"/>
      <c r="CA215" s="31" t="str">
        <f t="shared" si="130"/>
        <v/>
      </c>
      <c r="CB215" s="31" t="str">
        <f t="shared" si="131"/>
        <v/>
      </c>
      <c r="CC215" s="31" t="str">
        <f t="shared" si="124"/>
        <v/>
      </c>
      <c r="CD215" s="31" t="str">
        <f t="shared" si="125"/>
        <v/>
      </c>
      <c r="CE215" s="31" t="str">
        <f t="shared" si="132"/>
        <v/>
      </c>
      <c r="CF215" s="31" t="str">
        <f t="shared" si="133"/>
        <v/>
      </c>
      <c r="CG215" s="31" t="str">
        <f t="shared" si="134"/>
        <v/>
      </c>
      <c r="CH215" s="32">
        <f t="shared" si="135"/>
        <v>0</v>
      </c>
      <c r="CI215" s="32">
        <f t="shared" si="136"/>
        <v>0</v>
      </c>
      <c r="CJ215" s="32">
        <f t="shared" si="126"/>
        <v>0</v>
      </c>
      <c r="CK215" s="32">
        <f t="shared" si="127"/>
        <v>0</v>
      </c>
      <c r="CL215" s="32">
        <f t="shared" si="137"/>
        <v>0</v>
      </c>
      <c r="CM215" s="32">
        <f t="shared" si="128"/>
        <v>0</v>
      </c>
      <c r="CN215" s="32">
        <f t="shared" si="128"/>
        <v>0</v>
      </c>
    </row>
    <row r="216" spans="1:92" ht="16.350000000000001" customHeight="1" x14ac:dyDescent="0.2">
      <c r="A216" s="2317"/>
      <c r="B216" s="2362" t="s">
        <v>243</v>
      </c>
      <c r="C216" s="2362"/>
      <c r="D216" s="454">
        <f t="shared" si="121"/>
        <v>6</v>
      </c>
      <c r="E216" s="455">
        <f t="shared" si="122"/>
        <v>5</v>
      </c>
      <c r="F216" s="456">
        <f t="shared" si="123"/>
        <v>1</v>
      </c>
      <c r="G216" s="457"/>
      <c r="H216" s="458"/>
      <c r="I216" s="459"/>
      <c r="J216" s="458"/>
      <c r="K216" s="459"/>
      <c r="L216" s="458"/>
      <c r="M216" s="459"/>
      <c r="N216" s="458"/>
      <c r="O216" s="459">
        <v>1</v>
      </c>
      <c r="P216" s="458"/>
      <c r="Q216" s="459">
        <v>1</v>
      </c>
      <c r="R216" s="458"/>
      <c r="S216" s="459">
        <v>2</v>
      </c>
      <c r="T216" s="458">
        <v>1</v>
      </c>
      <c r="U216" s="459">
        <v>1</v>
      </c>
      <c r="V216" s="460"/>
      <c r="W216" s="461">
        <v>0</v>
      </c>
      <c r="X216" s="462"/>
      <c r="Y216" s="463"/>
      <c r="Z216" s="463"/>
      <c r="AA216" s="459"/>
      <c r="AB216" s="462"/>
      <c r="AC216" s="462">
        <v>0</v>
      </c>
      <c r="AD216" s="462">
        <v>0</v>
      </c>
      <c r="AE216" s="458">
        <v>0</v>
      </c>
      <c r="AF216" s="160" t="str">
        <f t="shared" si="129"/>
        <v/>
      </c>
      <c r="AG216" s="30"/>
      <c r="AH216" s="30"/>
      <c r="AI216" s="30"/>
      <c r="AJ216" s="30"/>
      <c r="AK216" s="30"/>
      <c r="AL216" s="30"/>
      <c r="AM216" s="9"/>
      <c r="BV216" s="3"/>
      <c r="BW216" s="3"/>
      <c r="CA216" s="31" t="str">
        <f t="shared" si="130"/>
        <v/>
      </c>
      <c r="CB216" s="31" t="str">
        <f t="shared" si="131"/>
        <v/>
      </c>
      <c r="CC216" s="31" t="str">
        <f t="shared" si="124"/>
        <v/>
      </c>
      <c r="CD216" s="31" t="str">
        <f t="shared" si="125"/>
        <v/>
      </c>
      <c r="CE216" s="31" t="str">
        <f t="shared" si="132"/>
        <v/>
      </c>
      <c r="CF216" s="31" t="str">
        <f t="shared" si="133"/>
        <v/>
      </c>
      <c r="CG216" s="31" t="str">
        <f t="shared" si="134"/>
        <v/>
      </c>
      <c r="CH216" s="32">
        <f t="shared" si="135"/>
        <v>0</v>
      </c>
      <c r="CI216" s="32">
        <f t="shared" si="136"/>
        <v>0</v>
      </c>
      <c r="CJ216" s="32">
        <f t="shared" si="126"/>
        <v>0</v>
      </c>
      <c r="CK216" s="32">
        <f t="shared" si="127"/>
        <v>0</v>
      </c>
      <c r="CL216" s="32">
        <f t="shared" si="137"/>
        <v>0</v>
      </c>
      <c r="CM216" s="32">
        <f t="shared" si="128"/>
        <v>0</v>
      </c>
      <c r="CN216" s="32">
        <f t="shared" si="128"/>
        <v>0</v>
      </c>
    </row>
    <row r="217" spans="1:92" ht="16.350000000000001" customHeight="1" x14ac:dyDescent="0.2">
      <c r="A217" s="2317"/>
      <c r="B217" s="2380" t="s">
        <v>244</v>
      </c>
      <c r="C217" s="2381"/>
      <c r="D217" s="454">
        <f t="shared" si="121"/>
        <v>8</v>
      </c>
      <c r="E217" s="455">
        <f t="shared" si="122"/>
        <v>6</v>
      </c>
      <c r="F217" s="456">
        <f t="shared" si="123"/>
        <v>2</v>
      </c>
      <c r="G217" s="457"/>
      <c r="H217" s="458"/>
      <c r="I217" s="459"/>
      <c r="J217" s="458"/>
      <c r="K217" s="459"/>
      <c r="L217" s="458"/>
      <c r="M217" s="459"/>
      <c r="N217" s="458"/>
      <c r="O217" s="459">
        <v>1</v>
      </c>
      <c r="P217" s="458"/>
      <c r="Q217" s="459">
        <v>1</v>
      </c>
      <c r="R217" s="458"/>
      <c r="S217" s="459">
        <v>2</v>
      </c>
      <c r="T217" s="458">
        <v>2</v>
      </c>
      <c r="U217" s="459">
        <v>2</v>
      </c>
      <c r="V217" s="460"/>
      <c r="W217" s="461">
        <v>1</v>
      </c>
      <c r="X217" s="462">
        <v>0</v>
      </c>
      <c r="Y217" s="463"/>
      <c r="Z217" s="463"/>
      <c r="AA217" s="459">
        <v>0</v>
      </c>
      <c r="AB217" s="462">
        <v>0</v>
      </c>
      <c r="AC217" s="462">
        <v>0</v>
      </c>
      <c r="AD217" s="462">
        <v>0</v>
      </c>
      <c r="AE217" s="458">
        <v>0</v>
      </c>
      <c r="AF217" s="160" t="str">
        <f t="shared" si="129"/>
        <v/>
      </c>
      <c r="AG217" s="30"/>
      <c r="AH217" s="30"/>
      <c r="AI217" s="30"/>
      <c r="AJ217" s="30"/>
      <c r="AK217" s="30"/>
      <c r="AL217" s="30"/>
      <c r="AM217" s="9"/>
      <c r="BV217" s="3"/>
      <c r="BW217" s="3"/>
      <c r="CA217" s="31" t="str">
        <f t="shared" si="130"/>
        <v/>
      </c>
      <c r="CB217" s="31" t="str">
        <f t="shared" si="131"/>
        <v/>
      </c>
      <c r="CC217" s="31" t="str">
        <f t="shared" si="124"/>
        <v/>
      </c>
      <c r="CD217" s="31" t="str">
        <f t="shared" si="125"/>
        <v/>
      </c>
      <c r="CE217" s="31" t="str">
        <f t="shared" si="132"/>
        <v/>
      </c>
      <c r="CF217" s="31" t="str">
        <f t="shared" si="133"/>
        <v/>
      </c>
      <c r="CG217" s="31" t="str">
        <f t="shared" si="134"/>
        <v/>
      </c>
      <c r="CH217" s="32">
        <f t="shared" si="135"/>
        <v>0</v>
      </c>
      <c r="CI217" s="32">
        <f t="shared" si="136"/>
        <v>0</v>
      </c>
      <c r="CJ217" s="32">
        <f t="shared" si="126"/>
        <v>0</v>
      </c>
      <c r="CK217" s="32">
        <f t="shared" si="127"/>
        <v>0</v>
      </c>
      <c r="CL217" s="32">
        <f t="shared" si="137"/>
        <v>0</v>
      </c>
      <c r="CM217" s="32">
        <f t="shared" si="128"/>
        <v>0</v>
      </c>
      <c r="CN217" s="32">
        <f t="shared" si="128"/>
        <v>0</v>
      </c>
    </row>
    <row r="218" spans="1:92" ht="16.350000000000001" customHeight="1" x14ac:dyDescent="0.2">
      <c r="A218" s="2317"/>
      <c r="B218" s="2362" t="s">
        <v>245</v>
      </c>
      <c r="C218" s="2362"/>
      <c r="D218" s="454">
        <f t="shared" si="121"/>
        <v>1</v>
      </c>
      <c r="E218" s="455">
        <f>SUM(G218+I218+K218+M218+O218+Q218+S218+U218)</f>
        <v>1</v>
      </c>
      <c r="F218" s="456">
        <f t="shared" si="123"/>
        <v>0</v>
      </c>
      <c r="G218" s="464"/>
      <c r="H218" s="465"/>
      <c r="I218" s="466"/>
      <c r="J218" s="465"/>
      <c r="K218" s="466"/>
      <c r="L218" s="465"/>
      <c r="M218" s="466"/>
      <c r="N218" s="465"/>
      <c r="O218" s="466"/>
      <c r="P218" s="465"/>
      <c r="Q218" s="466"/>
      <c r="R218" s="465"/>
      <c r="S218" s="466">
        <v>1</v>
      </c>
      <c r="T218" s="465"/>
      <c r="U218" s="466"/>
      <c r="V218" s="467"/>
      <c r="W218" s="461">
        <v>0</v>
      </c>
      <c r="X218" s="462"/>
      <c r="Y218" s="463"/>
      <c r="Z218" s="463"/>
      <c r="AA218" s="459"/>
      <c r="AB218" s="462"/>
      <c r="AC218" s="462">
        <v>0</v>
      </c>
      <c r="AD218" s="462">
        <v>0</v>
      </c>
      <c r="AE218" s="458">
        <v>0</v>
      </c>
      <c r="AF218" s="160" t="str">
        <f t="shared" si="129"/>
        <v/>
      </c>
      <c r="AG218" s="30"/>
      <c r="AH218" s="30"/>
      <c r="AI218" s="30"/>
      <c r="AJ218" s="30"/>
      <c r="AK218" s="30"/>
      <c r="AL218" s="30"/>
      <c r="AM218" s="9"/>
      <c r="BV218" s="3"/>
      <c r="BW218" s="3"/>
      <c r="CA218" s="31" t="str">
        <f t="shared" si="130"/>
        <v/>
      </c>
      <c r="CB218" s="31" t="str">
        <f t="shared" si="131"/>
        <v/>
      </c>
      <c r="CC218" s="31" t="str">
        <f t="shared" si="124"/>
        <v/>
      </c>
      <c r="CD218" s="31" t="str">
        <f t="shared" si="125"/>
        <v/>
      </c>
      <c r="CE218" s="31" t="str">
        <f t="shared" si="132"/>
        <v/>
      </c>
      <c r="CF218" s="31" t="str">
        <f t="shared" si="133"/>
        <v/>
      </c>
      <c r="CG218" s="31" t="str">
        <f t="shared" si="134"/>
        <v/>
      </c>
      <c r="CH218" s="32">
        <f t="shared" si="135"/>
        <v>0</v>
      </c>
      <c r="CI218" s="32">
        <f t="shared" si="136"/>
        <v>0</v>
      </c>
      <c r="CJ218" s="32">
        <f t="shared" si="126"/>
        <v>0</v>
      </c>
      <c r="CK218" s="32">
        <f t="shared" si="127"/>
        <v>0</v>
      </c>
      <c r="CL218" s="32">
        <f t="shared" si="137"/>
        <v>0</v>
      </c>
      <c r="CM218" s="32">
        <f t="shared" si="128"/>
        <v>0</v>
      </c>
      <c r="CN218" s="32">
        <f t="shared" si="128"/>
        <v>0</v>
      </c>
    </row>
    <row r="219" spans="1:92" ht="16.350000000000001" customHeight="1" x14ac:dyDescent="0.2">
      <c r="A219" s="2828"/>
      <c r="B219" s="2827" t="s">
        <v>246</v>
      </c>
      <c r="C219" s="2827"/>
      <c r="D219" s="471">
        <f t="shared" si="121"/>
        <v>0</v>
      </c>
      <c r="E219" s="472">
        <f t="shared" si="122"/>
        <v>0</v>
      </c>
      <c r="F219" s="473">
        <f t="shared" si="123"/>
        <v>0</v>
      </c>
      <c r="G219" s="438"/>
      <c r="H219" s="439"/>
      <c r="I219" s="440"/>
      <c r="J219" s="439"/>
      <c r="K219" s="440"/>
      <c r="L219" s="439"/>
      <c r="M219" s="440"/>
      <c r="N219" s="439"/>
      <c r="O219" s="440"/>
      <c r="P219" s="439"/>
      <c r="Q219" s="440"/>
      <c r="R219" s="439"/>
      <c r="S219" s="440"/>
      <c r="T219" s="439"/>
      <c r="U219" s="440"/>
      <c r="V219" s="441"/>
      <c r="W219" s="1378"/>
      <c r="X219" s="1538"/>
      <c r="Y219" s="1539"/>
      <c r="Z219" s="1539"/>
      <c r="AA219" s="1184"/>
      <c r="AB219" s="1538"/>
      <c r="AC219" s="1538"/>
      <c r="AD219" s="1538"/>
      <c r="AE219" s="1540"/>
      <c r="AF219" s="160" t="str">
        <f t="shared" si="129"/>
        <v/>
      </c>
      <c r="AG219" s="30"/>
      <c r="AH219" s="30"/>
      <c r="AI219" s="30"/>
      <c r="AJ219" s="30"/>
      <c r="AK219" s="30"/>
      <c r="AL219" s="30"/>
      <c r="AM219" s="9"/>
      <c r="BV219" s="3"/>
      <c r="BW219" s="3"/>
      <c r="CA219" s="31" t="str">
        <f t="shared" si="130"/>
        <v/>
      </c>
      <c r="CB219" s="31" t="str">
        <f t="shared" si="131"/>
        <v/>
      </c>
      <c r="CC219" s="31" t="str">
        <f t="shared" si="124"/>
        <v/>
      </c>
      <c r="CD219" s="31" t="str">
        <f t="shared" si="125"/>
        <v/>
      </c>
      <c r="CE219" s="31" t="str">
        <f t="shared" si="132"/>
        <v/>
      </c>
      <c r="CF219" s="31" t="str">
        <f t="shared" si="133"/>
        <v/>
      </c>
      <c r="CG219" s="31" t="str">
        <f t="shared" si="134"/>
        <v/>
      </c>
      <c r="CH219" s="32">
        <f t="shared" si="135"/>
        <v>0</v>
      </c>
      <c r="CI219" s="32">
        <f t="shared" si="136"/>
        <v>0</v>
      </c>
      <c r="CJ219" s="32">
        <f t="shared" si="126"/>
        <v>0</v>
      </c>
      <c r="CK219" s="32">
        <f t="shared" si="127"/>
        <v>0</v>
      </c>
      <c r="CL219" s="32">
        <f t="shared" si="137"/>
        <v>0</v>
      </c>
      <c r="CM219" s="32">
        <f t="shared" si="137"/>
        <v>0</v>
      </c>
      <c r="CN219" s="32">
        <f t="shared" si="137"/>
        <v>0</v>
      </c>
    </row>
    <row r="220" spans="1:92" ht="16.350000000000001" customHeight="1" x14ac:dyDescent="0.2">
      <c r="A220" s="2974" t="s">
        <v>248</v>
      </c>
      <c r="B220" s="2361" t="s">
        <v>242</v>
      </c>
      <c r="C220" s="2361"/>
      <c r="D220" s="475">
        <f>SUM(E220+F220)</f>
        <v>0</v>
      </c>
      <c r="E220" s="476">
        <f>+G220+I220+K220+M220+O220+Q220+S220+U220</f>
        <v>0</v>
      </c>
      <c r="F220" s="1361">
        <f>+H220+J220+L220+N220+P220+R220+T220+V220</f>
        <v>0</v>
      </c>
      <c r="G220" s="431"/>
      <c r="H220" s="432"/>
      <c r="I220" s="1357"/>
      <c r="J220" s="432"/>
      <c r="K220" s="1357"/>
      <c r="L220" s="432"/>
      <c r="M220" s="1357"/>
      <c r="N220" s="432"/>
      <c r="O220" s="1357"/>
      <c r="P220" s="432"/>
      <c r="Q220" s="1357"/>
      <c r="R220" s="432"/>
      <c r="S220" s="1357"/>
      <c r="T220" s="432"/>
      <c r="U220" s="1357"/>
      <c r="V220" s="432"/>
      <c r="W220" s="433"/>
      <c r="X220" s="479"/>
      <c r="Y220" s="434"/>
      <c r="Z220" s="453"/>
      <c r="AA220" s="450"/>
      <c r="AB220" s="453"/>
      <c r="AC220" s="453"/>
      <c r="AD220" s="453"/>
      <c r="AE220" s="449"/>
      <c r="AF220" s="160" t="str">
        <f t="shared" si="129"/>
        <v/>
      </c>
      <c r="AG220" s="30"/>
      <c r="AH220" s="30"/>
      <c r="AI220" s="30"/>
      <c r="AJ220" s="30"/>
      <c r="AK220" s="30"/>
      <c r="AL220" s="30"/>
      <c r="AM220" s="9"/>
      <c r="BV220" s="3"/>
      <c r="BW220" s="3"/>
      <c r="CA220" s="31"/>
      <c r="CB220" s="31" t="str">
        <f t="shared" si="131"/>
        <v/>
      </c>
      <c r="CC220" s="31" t="str">
        <f t="shared" si="124"/>
        <v/>
      </c>
      <c r="CD220" s="31" t="str">
        <f t="shared" si="125"/>
        <v/>
      </c>
      <c r="CE220" s="31" t="str">
        <f t="shared" si="132"/>
        <v/>
      </c>
      <c r="CF220" s="31" t="str">
        <f t="shared" si="133"/>
        <v/>
      </c>
      <c r="CG220" s="31" t="str">
        <f t="shared" si="134"/>
        <v/>
      </c>
      <c r="CH220" s="32"/>
      <c r="CI220" s="32">
        <f t="shared" si="136"/>
        <v>0</v>
      </c>
      <c r="CJ220" s="32">
        <f t="shared" si="126"/>
        <v>0</v>
      </c>
      <c r="CK220" s="32">
        <f t="shared" si="127"/>
        <v>0</v>
      </c>
      <c r="CL220" s="32">
        <f t="shared" si="137"/>
        <v>0</v>
      </c>
      <c r="CM220" s="32">
        <f t="shared" si="137"/>
        <v>0</v>
      </c>
      <c r="CN220" s="32">
        <f t="shared" si="137"/>
        <v>0</v>
      </c>
    </row>
    <row r="221" spans="1:92" ht="16.350000000000001" customHeight="1" x14ac:dyDescent="0.2">
      <c r="A221" s="2317"/>
      <c r="B221" s="2362" t="s">
        <v>243</v>
      </c>
      <c r="C221" s="2362"/>
      <c r="D221" s="454">
        <f t="shared" si="121"/>
        <v>0</v>
      </c>
      <c r="E221" s="455">
        <f>+G221+I221+K221+M221+O221+Q221+S221+U221</f>
        <v>0</v>
      </c>
      <c r="F221" s="456">
        <f t="shared" ref="F221:F224" si="138">+H221+J221+L221+N221+P221+R221+T221+V221</f>
        <v>0</v>
      </c>
      <c r="G221" s="457"/>
      <c r="H221" s="458"/>
      <c r="I221" s="459"/>
      <c r="J221" s="458"/>
      <c r="K221" s="459"/>
      <c r="L221" s="458"/>
      <c r="M221" s="459"/>
      <c r="N221" s="458"/>
      <c r="O221" s="459"/>
      <c r="P221" s="458"/>
      <c r="Q221" s="459"/>
      <c r="R221" s="458"/>
      <c r="S221" s="459"/>
      <c r="T221" s="458"/>
      <c r="U221" s="459"/>
      <c r="V221" s="458"/>
      <c r="W221" s="461"/>
      <c r="X221" s="480"/>
      <c r="Y221" s="463"/>
      <c r="Z221" s="463"/>
      <c r="AA221" s="459"/>
      <c r="AB221" s="462"/>
      <c r="AC221" s="462"/>
      <c r="AD221" s="462"/>
      <c r="AE221" s="458"/>
      <c r="AF221" s="160" t="str">
        <f t="shared" si="129"/>
        <v/>
      </c>
      <c r="AG221" s="30"/>
      <c r="AH221" s="30"/>
      <c r="AI221" s="30"/>
      <c r="AJ221" s="30"/>
      <c r="AK221" s="30"/>
      <c r="AL221" s="30"/>
      <c r="AM221" s="9"/>
      <c r="BV221" s="3"/>
      <c r="BW221" s="3"/>
      <c r="CA221" s="31"/>
      <c r="CB221" s="31" t="str">
        <f t="shared" si="131"/>
        <v/>
      </c>
      <c r="CC221" s="31" t="str">
        <f t="shared" si="124"/>
        <v/>
      </c>
      <c r="CD221" s="31" t="str">
        <f t="shared" si="125"/>
        <v/>
      </c>
      <c r="CE221" s="31" t="str">
        <f t="shared" si="132"/>
        <v/>
      </c>
      <c r="CF221" s="31" t="str">
        <f t="shared" si="133"/>
        <v/>
      </c>
      <c r="CG221" s="31" t="str">
        <f t="shared" si="134"/>
        <v/>
      </c>
      <c r="CH221" s="32"/>
      <c r="CI221" s="32">
        <f t="shared" si="136"/>
        <v>0</v>
      </c>
      <c r="CJ221" s="32">
        <f t="shared" si="126"/>
        <v>0</v>
      </c>
      <c r="CK221" s="32">
        <f t="shared" si="127"/>
        <v>0</v>
      </c>
      <c r="CL221" s="32">
        <f t="shared" si="137"/>
        <v>0</v>
      </c>
      <c r="CM221" s="32">
        <f t="shared" si="137"/>
        <v>0</v>
      </c>
      <c r="CN221" s="32">
        <f t="shared" si="137"/>
        <v>0</v>
      </c>
    </row>
    <row r="222" spans="1:92" ht="16.350000000000001" customHeight="1" x14ac:dyDescent="0.2">
      <c r="A222" s="2317"/>
      <c r="B222" s="2362" t="s">
        <v>244</v>
      </c>
      <c r="C222" s="2362"/>
      <c r="D222" s="454">
        <f t="shared" si="121"/>
        <v>0</v>
      </c>
      <c r="E222" s="455">
        <f t="shared" ref="E222:E224" si="139">+G222+I222+K222+M222+O222+Q222+S222+U222</f>
        <v>0</v>
      </c>
      <c r="F222" s="456">
        <f>+H222+J222+L222+N222+P222+R222+T222+V222</f>
        <v>0</v>
      </c>
      <c r="G222" s="457"/>
      <c r="H222" s="458"/>
      <c r="I222" s="459"/>
      <c r="J222" s="458"/>
      <c r="K222" s="459"/>
      <c r="L222" s="458"/>
      <c r="M222" s="459"/>
      <c r="N222" s="458"/>
      <c r="O222" s="459"/>
      <c r="P222" s="458"/>
      <c r="Q222" s="459"/>
      <c r="R222" s="458"/>
      <c r="S222" s="459"/>
      <c r="T222" s="458"/>
      <c r="U222" s="459"/>
      <c r="V222" s="458"/>
      <c r="W222" s="461"/>
      <c r="X222" s="480"/>
      <c r="Y222" s="463"/>
      <c r="Z222" s="463"/>
      <c r="AA222" s="459"/>
      <c r="AB222" s="462"/>
      <c r="AC222" s="462"/>
      <c r="AD222" s="462"/>
      <c r="AE222" s="458"/>
      <c r="AF222" s="160" t="str">
        <f t="shared" si="129"/>
        <v/>
      </c>
      <c r="AG222" s="30"/>
      <c r="AH222" s="30"/>
      <c r="AI222" s="30"/>
      <c r="AJ222" s="30"/>
      <c r="AK222" s="30"/>
      <c r="AL222" s="30"/>
      <c r="AM222" s="9"/>
      <c r="BV222" s="3"/>
      <c r="BW222" s="3"/>
      <c r="CA222" s="31"/>
      <c r="CB222" s="31" t="str">
        <f t="shared" si="131"/>
        <v/>
      </c>
      <c r="CC222" s="31" t="str">
        <f t="shared" si="124"/>
        <v/>
      </c>
      <c r="CD222" s="31" t="str">
        <f t="shared" si="125"/>
        <v/>
      </c>
      <c r="CE222" s="31" t="str">
        <f t="shared" si="132"/>
        <v/>
      </c>
      <c r="CF222" s="31" t="str">
        <f t="shared" si="133"/>
        <v/>
      </c>
      <c r="CG222" s="31" t="str">
        <f t="shared" si="134"/>
        <v/>
      </c>
      <c r="CH222" s="32"/>
      <c r="CI222" s="32">
        <f t="shared" si="136"/>
        <v>0</v>
      </c>
      <c r="CJ222" s="32">
        <f t="shared" si="126"/>
        <v>0</v>
      </c>
      <c r="CK222" s="32">
        <f t="shared" si="127"/>
        <v>0</v>
      </c>
      <c r="CL222" s="32">
        <f t="shared" si="137"/>
        <v>0</v>
      </c>
      <c r="CM222" s="32">
        <f t="shared" si="137"/>
        <v>0</v>
      </c>
      <c r="CN222" s="32">
        <f t="shared" si="137"/>
        <v>0</v>
      </c>
    </row>
    <row r="223" spans="1:92" ht="16.350000000000001" customHeight="1" x14ac:dyDescent="0.2">
      <c r="A223" s="2317"/>
      <c r="B223" s="2362" t="s">
        <v>245</v>
      </c>
      <c r="C223" s="2362"/>
      <c r="D223" s="454">
        <f t="shared" si="121"/>
        <v>0</v>
      </c>
      <c r="E223" s="455">
        <f t="shared" si="139"/>
        <v>0</v>
      </c>
      <c r="F223" s="456">
        <f t="shared" si="138"/>
        <v>0</v>
      </c>
      <c r="G223" s="464"/>
      <c r="H223" s="465"/>
      <c r="I223" s="466"/>
      <c r="J223" s="465"/>
      <c r="K223" s="466"/>
      <c r="L223" s="465"/>
      <c r="M223" s="466"/>
      <c r="N223" s="465"/>
      <c r="O223" s="466"/>
      <c r="P223" s="465"/>
      <c r="Q223" s="466"/>
      <c r="R223" s="465"/>
      <c r="S223" s="466"/>
      <c r="T223" s="465"/>
      <c r="U223" s="466"/>
      <c r="V223" s="465"/>
      <c r="W223" s="461"/>
      <c r="X223" s="480"/>
      <c r="Y223" s="463"/>
      <c r="Z223" s="463"/>
      <c r="AA223" s="459"/>
      <c r="AB223" s="462"/>
      <c r="AC223" s="462"/>
      <c r="AD223" s="462"/>
      <c r="AE223" s="458"/>
      <c r="AF223" s="160" t="str">
        <f t="shared" si="129"/>
        <v/>
      </c>
      <c r="AG223" s="30"/>
      <c r="AH223" s="30"/>
      <c r="AI223" s="30"/>
      <c r="AJ223" s="30"/>
      <c r="AK223" s="30"/>
      <c r="AL223" s="30"/>
      <c r="AM223" s="9"/>
      <c r="BV223" s="3"/>
      <c r="BW223" s="3"/>
      <c r="CA223" s="31"/>
      <c r="CB223" s="31" t="str">
        <f t="shared" si="131"/>
        <v/>
      </c>
      <c r="CC223" s="31" t="str">
        <f t="shared" si="124"/>
        <v/>
      </c>
      <c r="CD223" s="31" t="str">
        <f t="shared" si="125"/>
        <v/>
      </c>
      <c r="CE223" s="31" t="str">
        <f t="shared" si="132"/>
        <v/>
      </c>
      <c r="CF223" s="31" t="str">
        <f t="shared" si="133"/>
        <v/>
      </c>
      <c r="CG223" s="31" t="str">
        <f t="shared" si="134"/>
        <v/>
      </c>
      <c r="CH223" s="32"/>
      <c r="CI223" s="32">
        <f t="shared" si="136"/>
        <v>0</v>
      </c>
      <c r="CJ223" s="32">
        <f t="shared" si="126"/>
        <v>0</v>
      </c>
      <c r="CK223" s="32">
        <f t="shared" si="127"/>
        <v>0</v>
      </c>
      <c r="CL223" s="32">
        <f t="shared" si="137"/>
        <v>0</v>
      </c>
      <c r="CM223" s="32">
        <f t="shared" si="137"/>
        <v>0</v>
      </c>
      <c r="CN223" s="32">
        <f t="shared" si="137"/>
        <v>0</v>
      </c>
    </row>
    <row r="224" spans="1:92" ht="16.350000000000001" customHeight="1" x14ac:dyDescent="0.2">
      <c r="A224" s="2828"/>
      <c r="B224" s="2827" t="s">
        <v>246</v>
      </c>
      <c r="C224" s="2827"/>
      <c r="D224" s="471">
        <f t="shared" si="121"/>
        <v>0</v>
      </c>
      <c r="E224" s="472">
        <f t="shared" si="139"/>
        <v>0</v>
      </c>
      <c r="F224" s="473">
        <f t="shared" si="138"/>
        <v>0</v>
      </c>
      <c r="G224" s="438"/>
      <c r="H224" s="439"/>
      <c r="I224" s="440"/>
      <c r="J224" s="439"/>
      <c r="K224" s="440"/>
      <c r="L224" s="439"/>
      <c r="M224" s="440"/>
      <c r="N224" s="439"/>
      <c r="O224" s="440"/>
      <c r="P224" s="439"/>
      <c r="Q224" s="440"/>
      <c r="R224" s="439"/>
      <c r="S224" s="440"/>
      <c r="T224" s="439"/>
      <c r="U224" s="440"/>
      <c r="V224" s="439"/>
      <c r="W224" s="442"/>
      <c r="X224" s="1539"/>
      <c r="Y224" s="1539"/>
      <c r="Z224" s="1539"/>
      <c r="AA224" s="1184"/>
      <c r="AB224" s="1538"/>
      <c r="AC224" s="1538"/>
      <c r="AD224" s="1538"/>
      <c r="AE224" s="1540"/>
      <c r="AF224" s="160" t="str">
        <f t="shared" si="129"/>
        <v/>
      </c>
      <c r="AG224" s="30"/>
      <c r="AH224" s="30"/>
      <c r="AI224" s="30"/>
      <c r="AJ224" s="30"/>
      <c r="AK224" s="30"/>
      <c r="AL224" s="30"/>
      <c r="AM224" s="9"/>
      <c r="BV224" s="3"/>
      <c r="BW224" s="3"/>
      <c r="CA224" s="31"/>
      <c r="CB224" s="31" t="str">
        <f t="shared" si="131"/>
        <v/>
      </c>
      <c r="CC224" s="31" t="str">
        <f t="shared" si="124"/>
        <v/>
      </c>
      <c r="CD224" s="31" t="str">
        <f t="shared" si="125"/>
        <v/>
      </c>
      <c r="CE224" s="31" t="str">
        <f t="shared" si="132"/>
        <v/>
      </c>
      <c r="CF224" s="31" t="str">
        <f t="shared" si="133"/>
        <v/>
      </c>
      <c r="CG224" s="31" t="str">
        <f t="shared" si="134"/>
        <v/>
      </c>
      <c r="CH224" s="32"/>
      <c r="CI224" s="32">
        <f t="shared" si="136"/>
        <v>0</v>
      </c>
      <c r="CJ224" s="32">
        <f t="shared" si="126"/>
        <v>0</v>
      </c>
      <c r="CK224" s="32">
        <f t="shared" si="127"/>
        <v>0</v>
      </c>
      <c r="CL224" s="32">
        <f t="shared" si="137"/>
        <v>0</v>
      </c>
      <c r="CM224" s="32">
        <f t="shared" si="137"/>
        <v>0</v>
      </c>
      <c r="CN224" s="32">
        <f t="shared" si="137"/>
        <v>0</v>
      </c>
    </row>
    <row r="225" spans="1:92" ht="16.350000000000001" customHeight="1" x14ac:dyDescent="0.2">
      <c r="A225" s="2974" t="s">
        <v>249</v>
      </c>
      <c r="B225" s="2361" t="s">
        <v>242</v>
      </c>
      <c r="C225" s="2361"/>
      <c r="D225" s="445">
        <f t="shared" si="121"/>
        <v>0</v>
      </c>
      <c r="E225" s="446">
        <f t="shared" ref="E225:F279" si="140">SUM(G225+I225+K225+M225+O225+Q225+S225+U225)</f>
        <v>0</v>
      </c>
      <c r="F225" s="447">
        <f t="shared" si="140"/>
        <v>0</v>
      </c>
      <c r="G225" s="448"/>
      <c r="H225" s="449"/>
      <c r="I225" s="450"/>
      <c r="J225" s="449"/>
      <c r="K225" s="450"/>
      <c r="L225" s="449"/>
      <c r="M225" s="450"/>
      <c r="N225" s="449"/>
      <c r="O225" s="450"/>
      <c r="P225" s="449"/>
      <c r="Q225" s="450"/>
      <c r="R225" s="449"/>
      <c r="S225" s="450"/>
      <c r="T225" s="449"/>
      <c r="U225" s="450"/>
      <c r="V225" s="451"/>
      <c r="W225" s="452">
        <v>0</v>
      </c>
      <c r="X225" s="453"/>
      <c r="Y225" s="434"/>
      <c r="Z225" s="453"/>
      <c r="AA225" s="450"/>
      <c r="AB225" s="453"/>
      <c r="AC225" s="453"/>
      <c r="AD225" s="453"/>
      <c r="AE225" s="449"/>
      <c r="AF225" s="160" t="str">
        <f t="shared" si="129"/>
        <v/>
      </c>
      <c r="AG225" s="30"/>
      <c r="AH225" s="30"/>
      <c r="AI225" s="30"/>
      <c r="AJ225" s="30"/>
      <c r="AK225" s="30"/>
      <c r="AL225" s="30"/>
      <c r="AM225" s="9"/>
      <c r="BV225" s="3"/>
      <c r="BW225" s="3"/>
      <c r="CA225" s="31" t="str">
        <f t="shared" si="130"/>
        <v/>
      </c>
      <c r="CB225" s="31" t="str">
        <f t="shared" si="131"/>
        <v/>
      </c>
      <c r="CC225" s="31" t="str">
        <f t="shared" si="124"/>
        <v/>
      </c>
      <c r="CD225" s="31" t="str">
        <f t="shared" si="125"/>
        <v/>
      </c>
      <c r="CE225" s="31" t="str">
        <f t="shared" si="132"/>
        <v/>
      </c>
      <c r="CF225" s="31" t="str">
        <f t="shared" si="133"/>
        <v/>
      </c>
      <c r="CG225" s="31" t="str">
        <f t="shared" si="134"/>
        <v/>
      </c>
      <c r="CH225" s="32">
        <f t="shared" ref="CH225:CH229" si="141">IF((S225+T225)&lt;X225,1,0)</f>
        <v>0</v>
      </c>
      <c r="CI225" s="32">
        <f t="shared" si="136"/>
        <v>0</v>
      </c>
      <c r="CJ225" s="32">
        <f t="shared" si="126"/>
        <v>0</v>
      </c>
      <c r="CK225" s="32">
        <f t="shared" si="127"/>
        <v>0</v>
      </c>
      <c r="CL225" s="32">
        <f t="shared" si="137"/>
        <v>0</v>
      </c>
      <c r="CM225" s="32">
        <f t="shared" si="137"/>
        <v>0</v>
      </c>
      <c r="CN225" s="32">
        <f t="shared" si="137"/>
        <v>0</v>
      </c>
    </row>
    <row r="226" spans="1:92" ht="16.350000000000001" customHeight="1" x14ac:dyDescent="0.2">
      <c r="A226" s="2317"/>
      <c r="B226" s="2362" t="s">
        <v>243</v>
      </c>
      <c r="C226" s="2362"/>
      <c r="D226" s="454">
        <f t="shared" si="121"/>
        <v>2</v>
      </c>
      <c r="E226" s="455">
        <f t="shared" si="140"/>
        <v>2</v>
      </c>
      <c r="F226" s="456">
        <f t="shared" si="140"/>
        <v>0</v>
      </c>
      <c r="G226" s="457"/>
      <c r="H226" s="458"/>
      <c r="I226" s="459"/>
      <c r="J226" s="458"/>
      <c r="K226" s="459"/>
      <c r="L226" s="458"/>
      <c r="M226" s="459"/>
      <c r="N226" s="458"/>
      <c r="O226" s="459"/>
      <c r="P226" s="458"/>
      <c r="Q226" s="459"/>
      <c r="R226" s="458"/>
      <c r="S226" s="459"/>
      <c r="T226" s="458"/>
      <c r="U226" s="459">
        <v>2</v>
      </c>
      <c r="V226" s="460"/>
      <c r="W226" s="461">
        <v>0</v>
      </c>
      <c r="X226" s="462">
        <v>0</v>
      </c>
      <c r="Y226" s="463"/>
      <c r="Z226" s="463"/>
      <c r="AA226" s="459"/>
      <c r="AB226" s="462"/>
      <c r="AC226" s="462">
        <v>0</v>
      </c>
      <c r="AD226" s="462">
        <v>0</v>
      </c>
      <c r="AE226" s="458">
        <v>0</v>
      </c>
      <c r="AF226" s="160" t="str">
        <f t="shared" si="129"/>
        <v/>
      </c>
      <c r="AG226" s="30"/>
      <c r="AH226" s="30"/>
      <c r="AI226" s="30"/>
      <c r="AJ226" s="30"/>
      <c r="AK226" s="30"/>
      <c r="AL226" s="30"/>
      <c r="AM226" s="9"/>
      <c r="BV226" s="3"/>
      <c r="BW226" s="3"/>
      <c r="CA226" s="31" t="str">
        <f t="shared" si="130"/>
        <v/>
      </c>
      <c r="CB226" s="31" t="str">
        <f t="shared" si="131"/>
        <v/>
      </c>
      <c r="CC226" s="31" t="str">
        <f t="shared" si="124"/>
        <v/>
      </c>
      <c r="CD226" s="31" t="str">
        <f t="shared" si="125"/>
        <v/>
      </c>
      <c r="CE226" s="31" t="str">
        <f t="shared" si="132"/>
        <v/>
      </c>
      <c r="CF226" s="31" t="str">
        <f t="shared" si="133"/>
        <v/>
      </c>
      <c r="CG226" s="31" t="str">
        <f t="shared" si="134"/>
        <v/>
      </c>
      <c r="CH226" s="32">
        <f t="shared" si="141"/>
        <v>0</v>
      </c>
      <c r="CI226" s="32">
        <f t="shared" si="136"/>
        <v>0</v>
      </c>
      <c r="CJ226" s="32">
        <f t="shared" si="126"/>
        <v>0</v>
      </c>
      <c r="CK226" s="32">
        <f t="shared" si="127"/>
        <v>0</v>
      </c>
      <c r="CL226" s="32">
        <f t="shared" si="137"/>
        <v>0</v>
      </c>
      <c r="CM226" s="32">
        <f t="shared" si="137"/>
        <v>0</v>
      </c>
      <c r="CN226" s="32">
        <f t="shared" si="137"/>
        <v>0</v>
      </c>
    </row>
    <row r="227" spans="1:92" ht="16.350000000000001" customHeight="1" x14ac:dyDescent="0.2">
      <c r="A227" s="2317"/>
      <c r="B227" s="2362" t="s">
        <v>244</v>
      </c>
      <c r="C227" s="2362"/>
      <c r="D227" s="454">
        <f t="shared" si="121"/>
        <v>1</v>
      </c>
      <c r="E227" s="455">
        <f t="shared" si="140"/>
        <v>1</v>
      </c>
      <c r="F227" s="456">
        <f t="shared" si="140"/>
        <v>0</v>
      </c>
      <c r="G227" s="457"/>
      <c r="H227" s="458"/>
      <c r="I227" s="459"/>
      <c r="J227" s="458"/>
      <c r="K227" s="459"/>
      <c r="L227" s="458"/>
      <c r="M227" s="459"/>
      <c r="N227" s="458"/>
      <c r="O227" s="459"/>
      <c r="P227" s="458"/>
      <c r="Q227" s="459"/>
      <c r="R227" s="458"/>
      <c r="S227" s="459"/>
      <c r="T227" s="458"/>
      <c r="U227" s="459">
        <v>1</v>
      </c>
      <c r="V227" s="460"/>
      <c r="W227" s="461">
        <v>0</v>
      </c>
      <c r="X227" s="462">
        <v>0</v>
      </c>
      <c r="Y227" s="463"/>
      <c r="Z227" s="463"/>
      <c r="AA227" s="459"/>
      <c r="AB227" s="462"/>
      <c r="AC227" s="462">
        <v>0</v>
      </c>
      <c r="AD227" s="462">
        <v>0</v>
      </c>
      <c r="AE227" s="458">
        <v>0</v>
      </c>
      <c r="AF227" s="160" t="str">
        <f t="shared" si="129"/>
        <v/>
      </c>
      <c r="AG227" s="30"/>
      <c r="AH227" s="30"/>
      <c r="AI227" s="30"/>
      <c r="AJ227" s="30"/>
      <c r="AK227" s="30"/>
      <c r="AL227" s="30"/>
      <c r="AM227" s="9"/>
      <c r="BV227" s="3"/>
      <c r="BW227" s="3"/>
      <c r="CA227" s="31" t="str">
        <f t="shared" si="130"/>
        <v/>
      </c>
      <c r="CB227" s="31" t="str">
        <f t="shared" si="131"/>
        <v/>
      </c>
      <c r="CC227" s="31" t="str">
        <f t="shared" si="124"/>
        <v/>
      </c>
      <c r="CD227" s="31" t="str">
        <f t="shared" si="125"/>
        <v/>
      </c>
      <c r="CE227" s="31" t="str">
        <f t="shared" si="132"/>
        <v/>
      </c>
      <c r="CF227" s="31" t="str">
        <f t="shared" si="133"/>
        <v/>
      </c>
      <c r="CG227" s="31" t="str">
        <f t="shared" si="134"/>
        <v/>
      </c>
      <c r="CH227" s="32">
        <f t="shared" si="141"/>
        <v>0</v>
      </c>
      <c r="CI227" s="32">
        <f t="shared" si="136"/>
        <v>0</v>
      </c>
      <c r="CJ227" s="32">
        <f t="shared" si="126"/>
        <v>0</v>
      </c>
      <c r="CK227" s="32">
        <f t="shared" si="127"/>
        <v>0</v>
      </c>
      <c r="CL227" s="32">
        <f t="shared" si="137"/>
        <v>0</v>
      </c>
      <c r="CM227" s="32">
        <f t="shared" si="137"/>
        <v>0</v>
      </c>
      <c r="CN227" s="32">
        <f t="shared" si="137"/>
        <v>0</v>
      </c>
    </row>
    <row r="228" spans="1:92" ht="16.350000000000001" customHeight="1" x14ac:dyDescent="0.2">
      <c r="A228" s="2317"/>
      <c r="B228" s="2378" t="s">
        <v>245</v>
      </c>
      <c r="C228" s="2378"/>
      <c r="D228" s="454">
        <f t="shared" si="121"/>
        <v>2</v>
      </c>
      <c r="E228" s="455">
        <f t="shared" si="140"/>
        <v>2</v>
      </c>
      <c r="F228" s="456">
        <f t="shared" si="140"/>
        <v>0</v>
      </c>
      <c r="G228" s="464"/>
      <c r="H228" s="465"/>
      <c r="I228" s="466"/>
      <c r="J228" s="465"/>
      <c r="K228" s="466"/>
      <c r="L228" s="465"/>
      <c r="M228" s="466"/>
      <c r="N228" s="465"/>
      <c r="O228" s="466"/>
      <c r="P228" s="465"/>
      <c r="Q228" s="466"/>
      <c r="R228" s="465"/>
      <c r="S228" s="466"/>
      <c r="T228" s="465"/>
      <c r="U228" s="466">
        <v>2</v>
      </c>
      <c r="V228" s="467"/>
      <c r="W228" s="468">
        <v>0</v>
      </c>
      <c r="X228" s="469">
        <v>0</v>
      </c>
      <c r="Y228" s="463"/>
      <c r="Z228" s="463"/>
      <c r="AA228" s="459"/>
      <c r="AB228" s="462"/>
      <c r="AC228" s="462">
        <v>0</v>
      </c>
      <c r="AD228" s="462">
        <v>0</v>
      </c>
      <c r="AE228" s="458">
        <v>0</v>
      </c>
      <c r="AF228" s="160" t="str">
        <f t="shared" si="129"/>
        <v/>
      </c>
      <c r="AG228" s="30"/>
      <c r="AH228" s="30"/>
      <c r="AI228" s="30"/>
      <c r="AJ228" s="30"/>
      <c r="AK228" s="30"/>
      <c r="AL228" s="30"/>
      <c r="AM228" s="9"/>
      <c r="BV228" s="3"/>
      <c r="BW228" s="3"/>
      <c r="CA228" s="31" t="str">
        <f t="shared" si="130"/>
        <v/>
      </c>
      <c r="CB228" s="31" t="str">
        <f t="shared" si="131"/>
        <v/>
      </c>
      <c r="CC228" s="31" t="str">
        <f t="shared" si="124"/>
        <v/>
      </c>
      <c r="CD228" s="31" t="str">
        <f t="shared" si="125"/>
        <v/>
      </c>
      <c r="CE228" s="31" t="str">
        <f t="shared" si="132"/>
        <v/>
      </c>
      <c r="CF228" s="31" t="str">
        <f t="shared" si="133"/>
        <v/>
      </c>
      <c r="CG228" s="31" t="str">
        <f t="shared" si="134"/>
        <v/>
      </c>
      <c r="CH228" s="32">
        <f t="shared" si="141"/>
        <v>0</v>
      </c>
      <c r="CI228" s="32">
        <f t="shared" si="136"/>
        <v>0</v>
      </c>
      <c r="CJ228" s="32">
        <f t="shared" si="126"/>
        <v>0</v>
      </c>
      <c r="CK228" s="32">
        <f t="shared" si="127"/>
        <v>0</v>
      </c>
      <c r="CL228" s="32">
        <f t="shared" si="137"/>
        <v>0</v>
      </c>
      <c r="CM228" s="32">
        <f t="shared" si="137"/>
        <v>0</v>
      </c>
      <c r="CN228" s="32">
        <f t="shared" si="137"/>
        <v>0</v>
      </c>
    </row>
    <row r="229" spans="1:92" ht="16.350000000000001" customHeight="1" x14ac:dyDescent="0.2">
      <c r="A229" s="2828"/>
      <c r="B229" s="2365" t="s">
        <v>246</v>
      </c>
      <c r="C229" s="2365"/>
      <c r="D229" s="481">
        <f t="shared" si="121"/>
        <v>0</v>
      </c>
      <c r="E229" s="482">
        <f t="shared" si="140"/>
        <v>0</v>
      </c>
      <c r="F229" s="483">
        <f t="shared" si="140"/>
        <v>0</v>
      </c>
      <c r="G229" s="464"/>
      <c r="H229" s="465"/>
      <c r="I229" s="466"/>
      <c r="J229" s="465"/>
      <c r="K229" s="466"/>
      <c r="L229" s="465"/>
      <c r="M229" s="466"/>
      <c r="N229" s="465"/>
      <c r="O229" s="466"/>
      <c r="P229" s="465"/>
      <c r="Q229" s="466"/>
      <c r="R229" s="465"/>
      <c r="S229" s="466"/>
      <c r="T229" s="465"/>
      <c r="U229" s="466"/>
      <c r="V229" s="467"/>
      <c r="W229" s="442">
        <v>0</v>
      </c>
      <c r="X229" s="443">
        <v>0</v>
      </c>
      <c r="Y229" s="1539"/>
      <c r="Z229" s="1539"/>
      <c r="AA229" s="1184"/>
      <c r="AB229" s="1538"/>
      <c r="AC229" s="1538">
        <v>0</v>
      </c>
      <c r="AD229" s="1538">
        <v>0</v>
      </c>
      <c r="AE229" s="1540">
        <v>0</v>
      </c>
      <c r="AF229" s="160" t="str">
        <f t="shared" si="129"/>
        <v/>
      </c>
      <c r="AG229" s="30"/>
      <c r="AH229" s="30"/>
      <c r="AI229" s="30"/>
      <c r="AJ229" s="30"/>
      <c r="AK229" s="30"/>
      <c r="AL229" s="30"/>
      <c r="AM229" s="9"/>
      <c r="BV229" s="3"/>
      <c r="BW229" s="3"/>
      <c r="CA229" s="31" t="str">
        <f t="shared" si="130"/>
        <v/>
      </c>
      <c r="CB229" s="31" t="str">
        <f t="shared" si="131"/>
        <v/>
      </c>
      <c r="CC229" s="31" t="str">
        <f t="shared" si="124"/>
        <v/>
      </c>
      <c r="CD229" s="31" t="str">
        <f t="shared" si="125"/>
        <v/>
      </c>
      <c r="CE229" s="31" t="str">
        <f t="shared" si="132"/>
        <v/>
      </c>
      <c r="CF229" s="31" t="str">
        <f t="shared" si="133"/>
        <v/>
      </c>
      <c r="CG229" s="31" t="str">
        <f t="shared" si="134"/>
        <v/>
      </c>
      <c r="CH229" s="32">
        <f t="shared" si="141"/>
        <v>0</v>
      </c>
      <c r="CI229" s="32">
        <f t="shared" si="136"/>
        <v>0</v>
      </c>
      <c r="CJ229" s="32">
        <f t="shared" si="126"/>
        <v>0</v>
      </c>
      <c r="CK229" s="32">
        <f t="shared" si="127"/>
        <v>0</v>
      </c>
      <c r="CL229" s="32">
        <f t="shared" si="137"/>
        <v>0</v>
      </c>
      <c r="CM229" s="32">
        <f t="shared" si="137"/>
        <v>0</v>
      </c>
      <c r="CN229" s="32">
        <f t="shared" si="137"/>
        <v>0</v>
      </c>
    </row>
    <row r="230" spans="1:92" ht="16.350000000000001" customHeight="1" x14ac:dyDescent="0.2">
      <c r="A230" s="2974" t="s">
        <v>250</v>
      </c>
      <c r="B230" s="2361" t="s">
        <v>242</v>
      </c>
      <c r="C230" s="2361"/>
      <c r="D230" s="475">
        <f t="shared" si="121"/>
        <v>0</v>
      </c>
      <c r="E230" s="476">
        <f t="shared" si="140"/>
        <v>0</v>
      </c>
      <c r="F230" s="1361">
        <f t="shared" si="140"/>
        <v>0</v>
      </c>
      <c r="G230" s="431"/>
      <c r="H230" s="432"/>
      <c r="I230" s="1357"/>
      <c r="J230" s="432"/>
      <c r="K230" s="1357"/>
      <c r="L230" s="432"/>
      <c r="M230" s="1357"/>
      <c r="N230" s="432"/>
      <c r="O230" s="1357"/>
      <c r="P230" s="432"/>
      <c r="Q230" s="1357"/>
      <c r="R230" s="432"/>
      <c r="S230" s="1357"/>
      <c r="T230" s="432"/>
      <c r="U230" s="1357"/>
      <c r="V230" s="1358"/>
      <c r="W230" s="484"/>
      <c r="X230" s="479"/>
      <c r="Y230" s="434"/>
      <c r="Z230" s="453"/>
      <c r="AA230" s="450"/>
      <c r="AB230" s="453"/>
      <c r="AC230" s="453">
        <v>0</v>
      </c>
      <c r="AD230" s="453">
        <v>0</v>
      </c>
      <c r="AE230" s="449">
        <v>0</v>
      </c>
      <c r="AF230" s="160" t="str">
        <f t="shared" si="129"/>
        <v/>
      </c>
      <c r="AG230" s="30"/>
      <c r="AH230" s="30"/>
      <c r="AI230" s="30"/>
      <c r="AJ230" s="30"/>
      <c r="AK230" s="30"/>
      <c r="AL230" s="30"/>
      <c r="AM230" s="9"/>
      <c r="BV230" s="3"/>
      <c r="BW230" s="3"/>
      <c r="CA230" s="31"/>
      <c r="CB230" s="31" t="str">
        <f t="shared" si="131"/>
        <v/>
      </c>
      <c r="CC230" s="31" t="str">
        <f t="shared" si="124"/>
        <v/>
      </c>
      <c r="CD230" s="31"/>
      <c r="CE230" s="31" t="str">
        <f t="shared" si="132"/>
        <v/>
      </c>
      <c r="CF230" s="31" t="str">
        <f t="shared" si="133"/>
        <v/>
      </c>
      <c r="CG230" s="31" t="str">
        <f t="shared" si="134"/>
        <v/>
      </c>
      <c r="CH230" s="32"/>
      <c r="CI230" s="32">
        <f t="shared" si="136"/>
        <v>0</v>
      </c>
      <c r="CJ230" s="32">
        <f t="shared" si="126"/>
        <v>0</v>
      </c>
      <c r="CK230" s="32"/>
      <c r="CL230" s="32">
        <f t="shared" si="137"/>
        <v>0</v>
      </c>
      <c r="CM230" s="32">
        <f t="shared" si="137"/>
        <v>0</v>
      </c>
      <c r="CN230" s="32">
        <f t="shared" si="137"/>
        <v>0</v>
      </c>
    </row>
    <row r="231" spans="1:92" ht="16.350000000000001" customHeight="1" x14ac:dyDescent="0.2">
      <c r="A231" s="2317"/>
      <c r="B231" s="2362" t="s">
        <v>243</v>
      </c>
      <c r="C231" s="2362"/>
      <c r="D231" s="454">
        <f t="shared" si="121"/>
        <v>15</v>
      </c>
      <c r="E231" s="455">
        <f t="shared" si="140"/>
        <v>4</v>
      </c>
      <c r="F231" s="456">
        <f t="shared" si="140"/>
        <v>11</v>
      </c>
      <c r="G231" s="457"/>
      <c r="H231" s="458"/>
      <c r="I231" s="459"/>
      <c r="J231" s="458"/>
      <c r="K231" s="459"/>
      <c r="L231" s="458"/>
      <c r="M231" s="459"/>
      <c r="N231" s="458"/>
      <c r="O231" s="459"/>
      <c r="P231" s="458">
        <v>3</v>
      </c>
      <c r="Q231" s="459">
        <v>3</v>
      </c>
      <c r="R231" s="458">
        <v>7</v>
      </c>
      <c r="S231" s="459">
        <v>1</v>
      </c>
      <c r="T231" s="458">
        <v>1</v>
      </c>
      <c r="U231" s="459"/>
      <c r="V231" s="460"/>
      <c r="W231" s="485"/>
      <c r="X231" s="480"/>
      <c r="Y231" s="463"/>
      <c r="Z231" s="463"/>
      <c r="AA231" s="459"/>
      <c r="AB231" s="462"/>
      <c r="AC231" s="462">
        <v>0</v>
      </c>
      <c r="AD231" s="462">
        <v>0</v>
      </c>
      <c r="AE231" s="458">
        <v>0</v>
      </c>
      <c r="AF231" s="160" t="str">
        <f t="shared" si="129"/>
        <v/>
      </c>
      <c r="AG231" s="30"/>
      <c r="AH231" s="30"/>
      <c r="AI231" s="30"/>
      <c r="AJ231" s="30"/>
      <c r="AK231" s="30"/>
      <c r="AL231" s="30"/>
      <c r="AM231" s="9"/>
      <c r="BV231" s="3"/>
      <c r="BW231" s="3"/>
      <c r="CA231" s="31"/>
      <c r="CB231" s="31" t="str">
        <f t="shared" si="131"/>
        <v/>
      </c>
      <c r="CC231" s="31" t="str">
        <f t="shared" si="124"/>
        <v/>
      </c>
      <c r="CD231" s="31"/>
      <c r="CE231" s="31" t="str">
        <f t="shared" si="132"/>
        <v/>
      </c>
      <c r="CF231" s="31" t="str">
        <f t="shared" si="133"/>
        <v/>
      </c>
      <c r="CG231" s="31" t="str">
        <f t="shared" si="134"/>
        <v/>
      </c>
      <c r="CH231" s="32"/>
      <c r="CI231" s="32">
        <f t="shared" si="136"/>
        <v>0</v>
      </c>
      <c r="CJ231" s="32">
        <f t="shared" si="126"/>
        <v>0</v>
      </c>
      <c r="CK231" s="32"/>
      <c r="CL231" s="32">
        <f t="shared" si="137"/>
        <v>0</v>
      </c>
      <c r="CM231" s="32">
        <f t="shared" si="137"/>
        <v>0</v>
      </c>
      <c r="CN231" s="32">
        <f t="shared" si="137"/>
        <v>0</v>
      </c>
    </row>
    <row r="232" spans="1:92" ht="16.350000000000001" customHeight="1" x14ac:dyDescent="0.2">
      <c r="A232" s="2317"/>
      <c r="B232" s="2362" t="s">
        <v>244</v>
      </c>
      <c r="C232" s="2362"/>
      <c r="D232" s="454">
        <f t="shared" si="121"/>
        <v>0</v>
      </c>
      <c r="E232" s="455">
        <f t="shared" si="140"/>
        <v>0</v>
      </c>
      <c r="F232" s="456">
        <f t="shared" si="140"/>
        <v>0</v>
      </c>
      <c r="G232" s="457"/>
      <c r="H232" s="458"/>
      <c r="I232" s="459"/>
      <c r="J232" s="458"/>
      <c r="K232" s="459"/>
      <c r="L232" s="458"/>
      <c r="M232" s="459"/>
      <c r="N232" s="458"/>
      <c r="O232" s="459"/>
      <c r="P232" s="458"/>
      <c r="Q232" s="459"/>
      <c r="R232" s="458"/>
      <c r="S232" s="459"/>
      <c r="T232" s="458"/>
      <c r="U232" s="459"/>
      <c r="V232" s="460"/>
      <c r="W232" s="485"/>
      <c r="X232" s="480"/>
      <c r="Y232" s="463"/>
      <c r="Z232" s="463"/>
      <c r="AA232" s="459"/>
      <c r="AB232" s="462"/>
      <c r="AC232" s="462">
        <v>0</v>
      </c>
      <c r="AD232" s="462">
        <v>0</v>
      </c>
      <c r="AE232" s="458">
        <v>0</v>
      </c>
      <c r="AF232" s="160" t="str">
        <f t="shared" si="129"/>
        <v/>
      </c>
      <c r="AG232" s="30"/>
      <c r="AH232" s="30"/>
      <c r="AI232" s="30"/>
      <c r="AJ232" s="30"/>
      <c r="AK232" s="30"/>
      <c r="AL232" s="30"/>
      <c r="AM232" s="9"/>
      <c r="BV232" s="3"/>
      <c r="BW232" s="3"/>
      <c r="CA232" s="31"/>
      <c r="CB232" s="31" t="str">
        <f t="shared" si="131"/>
        <v/>
      </c>
      <c r="CC232" s="31" t="str">
        <f t="shared" si="124"/>
        <v/>
      </c>
      <c r="CD232" s="31"/>
      <c r="CE232" s="31" t="str">
        <f t="shared" si="132"/>
        <v/>
      </c>
      <c r="CF232" s="31" t="str">
        <f t="shared" si="133"/>
        <v/>
      </c>
      <c r="CG232" s="31" t="str">
        <f t="shared" si="134"/>
        <v/>
      </c>
      <c r="CH232" s="32"/>
      <c r="CI232" s="32">
        <f t="shared" si="136"/>
        <v>0</v>
      </c>
      <c r="CJ232" s="32">
        <f t="shared" si="126"/>
        <v>0</v>
      </c>
      <c r="CK232" s="32"/>
      <c r="CL232" s="32">
        <f t="shared" si="137"/>
        <v>0</v>
      </c>
      <c r="CM232" s="32">
        <f t="shared" si="137"/>
        <v>0</v>
      </c>
      <c r="CN232" s="32">
        <f t="shared" si="137"/>
        <v>0</v>
      </c>
    </row>
    <row r="233" spans="1:92" ht="16.350000000000001" customHeight="1" x14ac:dyDescent="0.2">
      <c r="A233" s="2317"/>
      <c r="B233" s="2362" t="s">
        <v>245</v>
      </c>
      <c r="C233" s="2362"/>
      <c r="D233" s="454">
        <f t="shared" si="121"/>
        <v>2</v>
      </c>
      <c r="E233" s="455">
        <f t="shared" si="140"/>
        <v>1</v>
      </c>
      <c r="F233" s="456">
        <f t="shared" si="140"/>
        <v>1</v>
      </c>
      <c r="G233" s="464"/>
      <c r="H233" s="465"/>
      <c r="I233" s="466"/>
      <c r="J233" s="465"/>
      <c r="K233" s="466"/>
      <c r="L233" s="465"/>
      <c r="M233" s="466"/>
      <c r="N233" s="465"/>
      <c r="O233" s="466"/>
      <c r="P233" s="465">
        <v>1</v>
      </c>
      <c r="Q233" s="466"/>
      <c r="R233" s="465"/>
      <c r="S233" s="466">
        <v>1</v>
      </c>
      <c r="T233" s="465"/>
      <c r="U233" s="466"/>
      <c r="V233" s="467"/>
      <c r="W233" s="485"/>
      <c r="X233" s="480"/>
      <c r="Y233" s="463"/>
      <c r="Z233" s="463"/>
      <c r="AA233" s="459"/>
      <c r="AB233" s="462"/>
      <c r="AC233" s="462">
        <v>0</v>
      </c>
      <c r="AD233" s="462">
        <v>0</v>
      </c>
      <c r="AE233" s="458">
        <v>0</v>
      </c>
      <c r="AF233" s="160" t="str">
        <f t="shared" si="129"/>
        <v/>
      </c>
      <c r="AG233" s="30"/>
      <c r="AH233" s="30"/>
      <c r="AI233" s="30"/>
      <c r="AJ233" s="30"/>
      <c r="AK233" s="30"/>
      <c r="AL233" s="30"/>
      <c r="AM233" s="9"/>
      <c r="BV233" s="3"/>
      <c r="BW233" s="3"/>
      <c r="CA233" s="31"/>
      <c r="CB233" s="31" t="str">
        <f t="shared" si="131"/>
        <v/>
      </c>
      <c r="CC233" s="31" t="str">
        <f t="shared" si="124"/>
        <v/>
      </c>
      <c r="CD233" s="31"/>
      <c r="CE233" s="31" t="str">
        <f t="shared" si="132"/>
        <v/>
      </c>
      <c r="CF233" s="31" t="str">
        <f t="shared" si="133"/>
        <v/>
      </c>
      <c r="CG233" s="31" t="str">
        <f t="shared" si="134"/>
        <v/>
      </c>
      <c r="CH233" s="32"/>
      <c r="CI233" s="32">
        <f t="shared" si="136"/>
        <v>0</v>
      </c>
      <c r="CJ233" s="32">
        <f t="shared" si="126"/>
        <v>0</v>
      </c>
      <c r="CK233" s="32"/>
      <c r="CL233" s="32">
        <f t="shared" si="137"/>
        <v>0</v>
      </c>
      <c r="CM233" s="32">
        <f t="shared" si="137"/>
        <v>0</v>
      </c>
      <c r="CN233" s="32">
        <f t="shared" si="137"/>
        <v>0</v>
      </c>
    </row>
    <row r="234" spans="1:92" ht="16.350000000000001" customHeight="1" x14ac:dyDescent="0.2">
      <c r="A234" s="2828"/>
      <c r="B234" s="2827" t="s">
        <v>246</v>
      </c>
      <c r="C234" s="2827"/>
      <c r="D234" s="471">
        <f t="shared" si="121"/>
        <v>0</v>
      </c>
      <c r="E234" s="472">
        <f t="shared" si="140"/>
        <v>0</v>
      </c>
      <c r="F234" s="473">
        <f t="shared" si="140"/>
        <v>0</v>
      </c>
      <c r="G234" s="438"/>
      <c r="H234" s="439"/>
      <c r="I234" s="440"/>
      <c r="J234" s="439"/>
      <c r="K234" s="440"/>
      <c r="L234" s="439"/>
      <c r="M234" s="440"/>
      <c r="N234" s="439"/>
      <c r="O234" s="440"/>
      <c r="P234" s="439"/>
      <c r="Q234" s="440"/>
      <c r="R234" s="439"/>
      <c r="S234" s="440"/>
      <c r="T234" s="439"/>
      <c r="U234" s="440"/>
      <c r="V234" s="441"/>
      <c r="W234" s="1530"/>
      <c r="X234" s="1539"/>
      <c r="Y234" s="1539"/>
      <c r="Z234" s="1539"/>
      <c r="AA234" s="1184"/>
      <c r="AB234" s="1538"/>
      <c r="AC234" s="1538">
        <v>0</v>
      </c>
      <c r="AD234" s="1538">
        <v>0</v>
      </c>
      <c r="AE234" s="1540">
        <v>0</v>
      </c>
      <c r="AF234" s="160" t="str">
        <f t="shared" si="129"/>
        <v/>
      </c>
      <c r="AG234" s="30"/>
      <c r="AH234" s="30"/>
      <c r="AI234" s="30"/>
      <c r="AJ234" s="30"/>
      <c r="AK234" s="30"/>
      <c r="AL234" s="30"/>
      <c r="AM234" s="9"/>
      <c r="BV234" s="3"/>
      <c r="BW234" s="3"/>
      <c r="CA234" s="31"/>
      <c r="CB234" s="31" t="str">
        <f t="shared" si="131"/>
        <v/>
      </c>
      <c r="CC234" s="31" t="str">
        <f t="shared" si="124"/>
        <v/>
      </c>
      <c r="CD234" s="31"/>
      <c r="CE234" s="31" t="str">
        <f t="shared" si="132"/>
        <v/>
      </c>
      <c r="CF234" s="31" t="str">
        <f t="shared" si="133"/>
        <v/>
      </c>
      <c r="CG234" s="31" t="str">
        <f t="shared" si="134"/>
        <v/>
      </c>
      <c r="CH234" s="32"/>
      <c r="CI234" s="32">
        <f t="shared" si="136"/>
        <v>0</v>
      </c>
      <c r="CJ234" s="32">
        <f t="shared" si="126"/>
        <v>0</v>
      </c>
      <c r="CK234" s="32"/>
      <c r="CL234" s="32">
        <f t="shared" si="137"/>
        <v>0</v>
      </c>
      <c r="CM234" s="32">
        <f t="shared" si="137"/>
        <v>0</v>
      </c>
      <c r="CN234" s="32">
        <f t="shared" si="137"/>
        <v>0</v>
      </c>
    </row>
    <row r="235" spans="1:92" ht="16.350000000000001" customHeight="1" x14ac:dyDescent="0.2">
      <c r="A235" s="2973" t="s">
        <v>251</v>
      </c>
      <c r="B235" s="2361" t="s">
        <v>242</v>
      </c>
      <c r="C235" s="2361"/>
      <c r="D235" s="475">
        <f t="shared" si="121"/>
        <v>0</v>
      </c>
      <c r="E235" s="476">
        <f t="shared" si="140"/>
        <v>0</v>
      </c>
      <c r="F235" s="1361">
        <f t="shared" si="140"/>
        <v>0</v>
      </c>
      <c r="G235" s="431"/>
      <c r="H235" s="432"/>
      <c r="I235" s="1357"/>
      <c r="J235" s="432"/>
      <c r="K235" s="1357"/>
      <c r="L235" s="432"/>
      <c r="M235" s="1357"/>
      <c r="N235" s="432"/>
      <c r="O235" s="1357"/>
      <c r="P235" s="432"/>
      <c r="Q235" s="1357"/>
      <c r="R235" s="432"/>
      <c r="S235" s="1357"/>
      <c r="T235" s="432"/>
      <c r="U235" s="1357"/>
      <c r="V235" s="1358"/>
      <c r="W235" s="487"/>
      <c r="X235" s="488"/>
      <c r="Y235" s="434"/>
      <c r="Z235" s="453"/>
      <c r="AA235" s="450"/>
      <c r="AB235" s="453"/>
      <c r="AC235" s="453">
        <v>0</v>
      </c>
      <c r="AD235" s="453">
        <v>0</v>
      </c>
      <c r="AE235" s="449">
        <v>0</v>
      </c>
      <c r="AF235" s="160" t="str">
        <f t="shared" si="129"/>
        <v/>
      </c>
      <c r="AG235" s="30"/>
      <c r="AH235" s="30"/>
      <c r="AI235" s="30"/>
      <c r="AJ235" s="30"/>
      <c r="AK235" s="30"/>
      <c r="AL235" s="30"/>
      <c r="AM235" s="9"/>
      <c r="BV235" s="3"/>
      <c r="BW235" s="3"/>
      <c r="CA235" s="31"/>
      <c r="CB235" s="31" t="str">
        <f t="shared" si="131"/>
        <v/>
      </c>
      <c r="CC235" s="31" t="str">
        <f t="shared" si="124"/>
        <v/>
      </c>
      <c r="CD235" s="31"/>
      <c r="CE235" s="31" t="str">
        <f t="shared" si="132"/>
        <v/>
      </c>
      <c r="CF235" s="31" t="str">
        <f t="shared" si="133"/>
        <v/>
      </c>
      <c r="CG235" s="31" t="str">
        <f t="shared" si="134"/>
        <v/>
      </c>
      <c r="CH235" s="32"/>
      <c r="CI235" s="32">
        <f t="shared" si="136"/>
        <v>0</v>
      </c>
      <c r="CJ235" s="32">
        <f t="shared" si="126"/>
        <v>0</v>
      </c>
      <c r="CK235" s="32"/>
      <c r="CL235" s="32">
        <f t="shared" si="137"/>
        <v>0</v>
      </c>
      <c r="CM235" s="32">
        <f t="shared" si="137"/>
        <v>0</v>
      </c>
      <c r="CN235" s="32">
        <f t="shared" si="137"/>
        <v>0</v>
      </c>
    </row>
    <row r="236" spans="1:92" ht="16.350000000000001" customHeight="1" x14ac:dyDescent="0.2">
      <c r="A236" s="2375"/>
      <c r="B236" s="2362" t="s">
        <v>243</v>
      </c>
      <c r="C236" s="2362"/>
      <c r="D236" s="454">
        <f t="shared" si="121"/>
        <v>4</v>
      </c>
      <c r="E236" s="455">
        <f t="shared" si="140"/>
        <v>1</v>
      </c>
      <c r="F236" s="456">
        <f t="shared" si="140"/>
        <v>3</v>
      </c>
      <c r="G236" s="457"/>
      <c r="H236" s="458"/>
      <c r="I236" s="459"/>
      <c r="J236" s="458"/>
      <c r="K236" s="459"/>
      <c r="L236" s="458"/>
      <c r="M236" s="459"/>
      <c r="N236" s="458"/>
      <c r="O236" s="459"/>
      <c r="P236" s="458">
        <v>1</v>
      </c>
      <c r="Q236" s="459">
        <v>1</v>
      </c>
      <c r="R236" s="458">
        <v>2</v>
      </c>
      <c r="S236" s="459">
        <v>0</v>
      </c>
      <c r="T236" s="458">
        <v>0</v>
      </c>
      <c r="U236" s="459"/>
      <c r="V236" s="460"/>
      <c r="W236" s="489"/>
      <c r="X236" s="463"/>
      <c r="Y236" s="463"/>
      <c r="Z236" s="463"/>
      <c r="AA236" s="459"/>
      <c r="AB236" s="462"/>
      <c r="AC236" s="462">
        <v>0</v>
      </c>
      <c r="AD236" s="462">
        <v>0</v>
      </c>
      <c r="AE236" s="458">
        <v>0</v>
      </c>
      <c r="AF236" s="160" t="str">
        <f t="shared" si="129"/>
        <v/>
      </c>
      <c r="AG236" s="30"/>
      <c r="AH236" s="30"/>
      <c r="AI236" s="30"/>
      <c r="AJ236" s="30"/>
      <c r="AK236" s="30"/>
      <c r="AL236" s="30"/>
      <c r="AM236" s="9"/>
      <c r="BV236" s="3"/>
      <c r="BW236" s="3"/>
      <c r="CA236" s="31"/>
      <c r="CB236" s="31" t="str">
        <f t="shared" si="131"/>
        <v/>
      </c>
      <c r="CC236" s="31" t="str">
        <f t="shared" si="124"/>
        <v/>
      </c>
      <c r="CD236" s="31"/>
      <c r="CE236" s="31" t="str">
        <f t="shared" si="132"/>
        <v/>
      </c>
      <c r="CF236" s="31" t="str">
        <f t="shared" si="133"/>
        <v/>
      </c>
      <c r="CG236" s="31" t="str">
        <f t="shared" si="134"/>
        <v/>
      </c>
      <c r="CH236" s="32"/>
      <c r="CI236" s="32">
        <f t="shared" si="136"/>
        <v>0</v>
      </c>
      <c r="CJ236" s="32">
        <f t="shared" si="126"/>
        <v>0</v>
      </c>
      <c r="CK236" s="32"/>
      <c r="CL236" s="32">
        <f t="shared" si="137"/>
        <v>0</v>
      </c>
      <c r="CM236" s="32">
        <f t="shared" si="137"/>
        <v>0</v>
      </c>
      <c r="CN236" s="32">
        <f t="shared" si="137"/>
        <v>0</v>
      </c>
    </row>
    <row r="237" spans="1:92" ht="16.350000000000001" customHeight="1" x14ac:dyDescent="0.2">
      <c r="A237" s="2375"/>
      <c r="B237" s="2362" t="s">
        <v>244</v>
      </c>
      <c r="C237" s="2362"/>
      <c r="D237" s="454">
        <f t="shared" si="121"/>
        <v>0</v>
      </c>
      <c r="E237" s="455">
        <f t="shared" si="140"/>
        <v>0</v>
      </c>
      <c r="F237" s="456">
        <f t="shared" si="140"/>
        <v>0</v>
      </c>
      <c r="G237" s="457"/>
      <c r="H237" s="458"/>
      <c r="I237" s="459"/>
      <c r="J237" s="458"/>
      <c r="K237" s="459"/>
      <c r="L237" s="458"/>
      <c r="M237" s="459"/>
      <c r="N237" s="458"/>
      <c r="O237" s="459"/>
      <c r="P237" s="458"/>
      <c r="Q237" s="459"/>
      <c r="R237" s="458"/>
      <c r="S237" s="459"/>
      <c r="T237" s="458"/>
      <c r="U237" s="459"/>
      <c r="V237" s="460"/>
      <c r="W237" s="489"/>
      <c r="X237" s="463"/>
      <c r="Y237" s="463"/>
      <c r="Z237" s="463"/>
      <c r="AA237" s="459"/>
      <c r="AB237" s="462"/>
      <c r="AC237" s="462"/>
      <c r="AD237" s="462"/>
      <c r="AE237" s="458"/>
      <c r="AF237" s="160" t="str">
        <f t="shared" si="129"/>
        <v/>
      </c>
      <c r="AG237" s="30"/>
      <c r="AH237" s="30"/>
      <c r="AI237" s="30"/>
      <c r="AJ237" s="30"/>
      <c r="AK237" s="30"/>
      <c r="AL237" s="30"/>
      <c r="AM237" s="9"/>
      <c r="BV237" s="3"/>
      <c r="BW237" s="3"/>
      <c r="CA237" s="31"/>
      <c r="CB237" s="31" t="str">
        <f t="shared" si="131"/>
        <v/>
      </c>
      <c r="CC237" s="31" t="str">
        <f t="shared" si="124"/>
        <v/>
      </c>
      <c r="CD237" s="31"/>
      <c r="CE237" s="31" t="str">
        <f t="shared" si="132"/>
        <v/>
      </c>
      <c r="CF237" s="31" t="str">
        <f t="shared" si="133"/>
        <v/>
      </c>
      <c r="CG237" s="31" t="str">
        <f t="shared" si="134"/>
        <v/>
      </c>
      <c r="CH237" s="32"/>
      <c r="CI237" s="32">
        <f t="shared" si="136"/>
        <v>0</v>
      </c>
      <c r="CJ237" s="32">
        <f t="shared" si="126"/>
        <v>0</v>
      </c>
      <c r="CK237" s="32"/>
      <c r="CL237" s="32">
        <f t="shared" si="137"/>
        <v>0</v>
      </c>
      <c r="CM237" s="32">
        <f t="shared" si="137"/>
        <v>0</v>
      </c>
      <c r="CN237" s="32">
        <f t="shared" si="137"/>
        <v>0</v>
      </c>
    </row>
    <row r="238" spans="1:92" ht="16.350000000000001" customHeight="1" x14ac:dyDescent="0.2">
      <c r="A238" s="2375"/>
      <c r="B238" s="2362" t="s">
        <v>245</v>
      </c>
      <c r="C238" s="2362"/>
      <c r="D238" s="454">
        <f t="shared" si="121"/>
        <v>0</v>
      </c>
      <c r="E238" s="455">
        <f t="shared" si="140"/>
        <v>0</v>
      </c>
      <c r="F238" s="456">
        <f t="shared" si="140"/>
        <v>0</v>
      </c>
      <c r="G238" s="457"/>
      <c r="H238" s="458"/>
      <c r="I238" s="459"/>
      <c r="J238" s="458"/>
      <c r="K238" s="459"/>
      <c r="L238" s="458"/>
      <c r="M238" s="459"/>
      <c r="N238" s="458"/>
      <c r="O238" s="459"/>
      <c r="P238" s="458"/>
      <c r="Q238" s="459"/>
      <c r="R238" s="458"/>
      <c r="S238" s="459"/>
      <c r="T238" s="458"/>
      <c r="U238" s="459"/>
      <c r="V238" s="460"/>
      <c r="W238" s="489"/>
      <c r="X238" s="463"/>
      <c r="Y238" s="463"/>
      <c r="Z238" s="463"/>
      <c r="AA238" s="459"/>
      <c r="AB238" s="462"/>
      <c r="AC238" s="462"/>
      <c r="AD238" s="462"/>
      <c r="AE238" s="458"/>
      <c r="AF238" s="160" t="str">
        <f t="shared" si="129"/>
        <v/>
      </c>
      <c r="AG238" s="30"/>
      <c r="AH238" s="30"/>
      <c r="AI238" s="30"/>
      <c r="AJ238" s="30"/>
      <c r="AK238" s="30"/>
      <c r="AL238" s="30"/>
      <c r="AM238" s="9"/>
      <c r="BV238" s="3"/>
      <c r="BW238" s="3"/>
      <c r="CA238" s="31"/>
      <c r="CB238" s="31" t="str">
        <f t="shared" si="131"/>
        <v/>
      </c>
      <c r="CC238" s="31" t="str">
        <f t="shared" si="124"/>
        <v/>
      </c>
      <c r="CD238" s="31"/>
      <c r="CE238" s="31" t="str">
        <f t="shared" si="132"/>
        <v/>
      </c>
      <c r="CF238" s="31" t="str">
        <f t="shared" si="133"/>
        <v/>
      </c>
      <c r="CG238" s="31" t="str">
        <f t="shared" si="134"/>
        <v/>
      </c>
      <c r="CH238" s="32"/>
      <c r="CI238" s="32">
        <f t="shared" si="136"/>
        <v>0</v>
      </c>
      <c r="CJ238" s="32">
        <f t="shared" si="126"/>
        <v>0</v>
      </c>
      <c r="CK238" s="32"/>
      <c r="CL238" s="32">
        <f t="shared" si="137"/>
        <v>0</v>
      </c>
      <c r="CM238" s="32">
        <f t="shared" si="137"/>
        <v>0</v>
      </c>
      <c r="CN238" s="32">
        <f t="shared" si="137"/>
        <v>0</v>
      </c>
    </row>
    <row r="239" spans="1:92" ht="16.350000000000001" customHeight="1" x14ac:dyDescent="0.2">
      <c r="A239" s="2826"/>
      <c r="B239" s="2827" t="s">
        <v>246</v>
      </c>
      <c r="C239" s="2827"/>
      <c r="D239" s="1369">
        <f t="shared" si="121"/>
        <v>0</v>
      </c>
      <c r="E239" s="1543">
        <f>SUM(G239+I239+K239+M239+O239+Q239+S239+U239)</f>
        <v>0</v>
      </c>
      <c r="F239" s="1189">
        <f t="shared" si="140"/>
        <v>0</v>
      </c>
      <c r="G239" s="1531"/>
      <c r="H239" s="1540"/>
      <c r="I239" s="1184"/>
      <c r="J239" s="1540"/>
      <c r="K239" s="1184"/>
      <c r="L239" s="1540"/>
      <c r="M239" s="1184"/>
      <c r="N239" s="1540"/>
      <c r="O239" s="1184"/>
      <c r="P239" s="1540"/>
      <c r="Q239" s="1184"/>
      <c r="R239" s="1540"/>
      <c r="S239" s="1184"/>
      <c r="T239" s="1540"/>
      <c r="U239" s="1184"/>
      <c r="V239" s="1191"/>
      <c r="W239" s="1530"/>
      <c r="X239" s="1539"/>
      <c r="Y239" s="1539"/>
      <c r="Z239" s="1539"/>
      <c r="AA239" s="1184"/>
      <c r="AB239" s="1538"/>
      <c r="AC239" s="1538"/>
      <c r="AD239" s="1538"/>
      <c r="AE239" s="1540"/>
      <c r="AF239" s="160" t="str">
        <f t="shared" si="129"/>
        <v/>
      </c>
      <c r="AG239" s="30"/>
      <c r="AH239" s="30"/>
      <c r="AI239" s="30"/>
      <c r="AJ239" s="30"/>
      <c r="AK239" s="30"/>
      <c r="AL239" s="30"/>
      <c r="AM239" s="9"/>
      <c r="BV239" s="3"/>
      <c r="BW239" s="3"/>
      <c r="CA239" s="31"/>
      <c r="CB239" s="31" t="str">
        <f t="shared" si="131"/>
        <v/>
      </c>
      <c r="CC239" s="31" t="str">
        <f t="shared" si="124"/>
        <v/>
      </c>
      <c r="CD239" s="31"/>
      <c r="CE239" s="31" t="str">
        <f t="shared" si="132"/>
        <v/>
      </c>
      <c r="CF239" s="31" t="str">
        <f t="shared" si="133"/>
        <v/>
      </c>
      <c r="CG239" s="31" t="str">
        <f t="shared" si="134"/>
        <v/>
      </c>
      <c r="CH239" s="32"/>
      <c r="CI239" s="32">
        <f t="shared" si="136"/>
        <v>0</v>
      </c>
      <c r="CJ239" s="32">
        <f t="shared" si="126"/>
        <v>0</v>
      </c>
      <c r="CK239" s="32"/>
      <c r="CL239" s="32">
        <f t="shared" si="137"/>
        <v>0</v>
      </c>
      <c r="CM239" s="32">
        <f t="shared" si="137"/>
        <v>0</v>
      </c>
      <c r="CN239" s="32">
        <f t="shared" si="137"/>
        <v>0</v>
      </c>
    </row>
    <row r="240" spans="1:92" ht="16.350000000000001" customHeight="1" x14ac:dyDescent="0.2">
      <c r="A240" s="2974" t="s">
        <v>87</v>
      </c>
      <c r="B240" s="2361" t="s">
        <v>242</v>
      </c>
      <c r="C240" s="2361"/>
      <c r="D240" s="445">
        <f t="shared" si="121"/>
        <v>6</v>
      </c>
      <c r="E240" s="446">
        <f>SUM(G240+I240+K240+M240+O240+Q240+S240+U240)</f>
        <v>2</v>
      </c>
      <c r="F240" s="447">
        <f t="shared" si="140"/>
        <v>4</v>
      </c>
      <c r="G240" s="448"/>
      <c r="H240" s="449"/>
      <c r="I240" s="450"/>
      <c r="J240" s="449"/>
      <c r="K240" s="450"/>
      <c r="L240" s="449"/>
      <c r="M240" s="450"/>
      <c r="N240" s="449"/>
      <c r="O240" s="450"/>
      <c r="P240" s="449"/>
      <c r="Q240" s="450">
        <v>1</v>
      </c>
      <c r="R240" s="449">
        <v>1</v>
      </c>
      <c r="S240" s="450">
        <v>1</v>
      </c>
      <c r="T240" s="449">
        <v>3</v>
      </c>
      <c r="U240" s="450"/>
      <c r="V240" s="451"/>
      <c r="W240" s="452">
        <v>0</v>
      </c>
      <c r="X240" s="453"/>
      <c r="Y240" s="453"/>
      <c r="Z240" s="453"/>
      <c r="AA240" s="450"/>
      <c r="AB240" s="453"/>
      <c r="AC240" s="453">
        <v>0</v>
      </c>
      <c r="AD240" s="453">
        <v>0</v>
      </c>
      <c r="AE240" s="449">
        <v>0</v>
      </c>
      <c r="AF240" s="160" t="str">
        <f t="shared" si="129"/>
        <v/>
      </c>
      <c r="AG240" s="30"/>
      <c r="AH240" s="30"/>
      <c r="AI240" s="30"/>
      <c r="AJ240" s="30"/>
      <c r="AK240" s="30"/>
      <c r="AL240" s="30"/>
      <c r="AM240" s="9"/>
      <c r="BV240" s="3"/>
      <c r="BW240" s="3"/>
      <c r="CA240" s="31" t="str">
        <f t="shared" si="130"/>
        <v/>
      </c>
      <c r="CB240" s="31" t="str">
        <f t="shared" si="131"/>
        <v/>
      </c>
      <c r="CC240" s="31" t="str">
        <f t="shared" si="124"/>
        <v/>
      </c>
      <c r="CD240" s="31" t="str">
        <f t="shared" ref="CD240:CD278" si="142">IF(AND(D240&lt;&gt;0,W240=""),"* Recuerde que las Embarazadas deben ser incluídas en el ingreso por rango Etario (Digite CEROS si no tiene). ",IF(F240&lt;W240,"* Las Embarazadas NO DEBEN ser mayor al total de Mujeres. ",""))</f>
        <v/>
      </c>
      <c r="CE240" s="31" t="str">
        <f t="shared" si="132"/>
        <v/>
      </c>
      <c r="CF240" s="31" t="str">
        <f t="shared" si="133"/>
        <v/>
      </c>
      <c r="CG240" s="31" t="str">
        <f t="shared" si="134"/>
        <v/>
      </c>
      <c r="CH240" s="32">
        <f t="shared" ref="CH240:CH278" si="143">IF((S240+T240)&lt;X240,1,0)</f>
        <v>0</v>
      </c>
      <c r="CI240" s="32">
        <f t="shared" si="136"/>
        <v>0</v>
      </c>
      <c r="CJ240" s="32">
        <f t="shared" si="126"/>
        <v>0</v>
      </c>
      <c r="CK240" s="32">
        <f t="shared" ref="CK240:CK278" si="144">IF(AND(D240&lt;&gt;0,W240=""),1,IF(F240&lt;W240,1,0))</f>
        <v>0</v>
      </c>
      <c r="CL240" s="32">
        <f t="shared" si="137"/>
        <v>0</v>
      </c>
      <c r="CM240" s="32">
        <f t="shared" si="137"/>
        <v>0</v>
      </c>
      <c r="CN240" s="32">
        <f t="shared" si="137"/>
        <v>0</v>
      </c>
    </row>
    <row r="241" spans="1:92" ht="16.350000000000001" customHeight="1" x14ac:dyDescent="0.2">
      <c r="A241" s="2317"/>
      <c r="B241" s="2362" t="s">
        <v>243</v>
      </c>
      <c r="C241" s="2362"/>
      <c r="D241" s="454">
        <f t="shared" si="121"/>
        <v>17</v>
      </c>
      <c r="E241" s="455">
        <f t="shared" si="140"/>
        <v>6</v>
      </c>
      <c r="F241" s="456">
        <f t="shared" si="140"/>
        <v>11</v>
      </c>
      <c r="G241" s="457"/>
      <c r="H241" s="458"/>
      <c r="I241" s="459">
        <v>1</v>
      </c>
      <c r="J241" s="458"/>
      <c r="K241" s="459"/>
      <c r="L241" s="458"/>
      <c r="M241" s="459"/>
      <c r="N241" s="458"/>
      <c r="O241" s="459"/>
      <c r="P241" s="458"/>
      <c r="Q241" s="459">
        <v>2</v>
      </c>
      <c r="R241" s="458">
        <v>4</v>
      </c>
      <c r="S241" s="459">
        <v>3</v>
      </c>
      <c r="T241" s="458">
        <v>5</v>
      </c>
      <c r="U241" s="459"/>
      <c r="V241" s="460">
        <v>2</v>
      </c>
      <c r="W241" s="461">
        <v>0</v>
      </c>
      <c r="X241" s="462"/>
      <c r="Y241" s="463"/>
      <c r="Z241" s="463"/>
      <c r="AA241" s="459"/>
      <c r="AB241" s="462"/>
      <c r="AC241" s="462">
        <v>0</v>
      </c>
      <c r="AD241" s="462">
        <v>0</v>
      </c>
      <c r="AE241" s="458">
        <v>0</v>
      </c>
      <c r="AF241" s="160" t="str">
        <f t="shared" si="129"/>
        <v/>
      </c>
      <c r="AG241" s="30"/>
      <c r="AH241" s="30"/>
      <c r="AI241" s="30"/>
      <c r="AJ241" s="30"/>
      <c r="AK241" s="30"/>
      <c r="AL241" s="30"/>
      <c r="AM241" s="9"/>
      <c r="BV241" s="3"/>
      <c r="BW241" s="3"/>
      <c r="CA241" s="31" t="str">
        <f t="shared" si="130"/>
        <v/>
      </c>
      <c r="CB241" s="31" t="str">
        <f t="shared" si="131"/>
        <v/>
      </c>
      <c r="CC241" s="31" t="str">
        <f t="shared" si="124"/>
        <v/>
      </c>
      <c r="CD241" s="31" t="str">
        <f t="shared" si="142"/>
        <v/>
      </c>
      <c r="CE241" s="31" t="str">
        <f t="shared" si="132"/>
        <v/>
      </c>
      <c r="CF241" s="31" t="str">
        <f t="shared" si="133"/>
        <v/>
      </c>
      <c r="CG241" s="31" t="str">
        <f t="shared" si="134"/>
        <v/>
      </c>
      <c r="CH241" s="32">
        <f t="shared" si="143"/>
        <v>0</v>
      </c>
      <c r="CI241" s="32">
        <f t="shared" si="136"/>
        <v>0</v>
      </c>
      <c r="CJ241" s="32">
        <f t="shared" si="126"/>
        <v>0</v>
      </c>
      <c r="CK241" s="32">
        <f t="shared" si="144"/>
        <v>0</v>
      </c>
      <c r="CL241" s="32">
        <f t="shared" si="137"/>
        <v>0</v>
      </c>
      <c r="CM241" s="32">
        <f t="shared" si="137"/>
        <v>0</v>
      </c>
      <c r="CN241" s="32">
        <f t="shared" si="137"/>
        <v>0</v>
      </c>
    </row>
    <row r="242" spans="1:92" ht="16.350000000000001" customHeight="1" x14ac:dyDescent="0.2">
      <c r="A242" s="2317"/>
      <c r="B242" s="2362" t="s">
        <v>244</v>
      </c>
      <c r="C242" s="2362"/>
      <c r="D242" s="454">
        <f t="shared" si="121"/>
        <v>8</v>
      </c>
      <c r="E242" s="455">
        <f t="shared" si="140"/>
        <v>2</v>
      </c>
      <c r="F242" s="456">
        <f t="shared" si="140"/>
        <v>6</v>
      </c>
      <c r="G242" s="457"/>
      <c r="H242" s="458"/>
      <c r="I242" s="459"/>
      <c r="J242" s="458"/>
      <c r="K242" s="459"/>
      <c r="L242" s="458"/>
      <c r="M242" s="459"/>
      <c r="N242" s="458"/>
      <c r="O242" s="459"/>
      <c r="P242" s="458"/>
      <c r="Q242" s="459">
        <v>1</v>
      </c>
      <c r="R242" s="458">
        <v>2</v>
      </c>
      <c r="S242" s="459">
        <v>1</v>
      </c>
      <c r="T242" s="458">
        <v>4</v>
      </c>
      <c r="U242" s="459"/>
      <c r="V242" s="460"/>
      <c r="W242" s="461">
        <v>0</v>
      </c>
      <c r="X242" s="462"/>
      <c r="Y242" s="463"/>
      <c r="Z242" s="463"/>
      <c r="AA242" s="459"/>
      <c r="AB242" s="462"/>
      <c r="AC242" s="462">
        <v>0</v>
      </c>
      <c r="AD242" s="462">
        <v>0</v>
      </c>
      <c r="AE242" s="458">
        <v>0</v>
      </c>
      <c r="AF242" s="160" t="str">
        <f t="shared" si="129"/>
        <v/>
      </c>
      <c r="AG242" s="30"/>
      <c r="AH242" s="30"/>
      <c r="AI242" s="30"/>
      <c r="AJ242" s="30"/>
      <c r="AK242" s="30"/>
      <c r="AL242" s="30"/>
      <c r="AM242" s="9"/>
      <c r="BV242" s="3"/>
      <c r="BW242" s="3"/>
      <c r="CA242" s="31" t="str">
        <f t="shared" si="130"/>
        <v/>
      </c>
      <c r="CB242" s="31" t="str">
        <f t="shared" si="131"/>
        <v/>
      </c>
      <c r="CC242" s="31" t="str">
        <f t="shared" si="124"/>
        <v/>
      </c>
      <c r="CD242" s="31" t="str">
        <f t="shared" si="142"/>
        <v/>
      </c>
      <c r="CE242" s="31" t="str">
        <f t="shared" si="132"/>
        <v/>
      </c>
      <c r="CF242" s="31" t="str">
        <f t="shared" si="133"/>
        <v/>
      </c>
      <c r="CG242" s="31" t="str">
        <f t="shared" si="134"/>
        <v/>
      </c>
      <c r="CH242" s="32">
        <f t="shared" si="143"/>
        <v>0</v>
      </c>
      <c r="CI242" s="32">
        <f t="shared" si="136"/>
        <v>0</v>
      </c>
      <c r="CJ242" s="32">
        <f t="shared" si="126"/>
        <v>0</v>
      </c>
      <c r="CK242" s="32">
        <f t="shared" si="144"/>
        <v>0</v>
      </c>
      <c r="CL242" s="32">
        <f t="shared" si="137"/>
        <v>0</v>
      </c>
      <c r="CM242" s="32">
        <f t="shared" si="137"/>
        <v>0</v>
      </c>
      <c r="CN242" s="32">
        <f t="shared" si="137"/>
        <v>0</v>
      </c>
    </row>
    <row r="243" spans="1:92" ht="16.350000000000001" customHeight="1" x14ac:dyDescent="0.2">
      <c r="A243" s="2317"/>
      <c r="B243" s="2378" t="s">
        <v>245</v>
      </c>
      <c r="C243" s="2378"/>
      <c r="D243" s="454">
        <f t="shared" si="121"/>
        <v>4</v>
      </c>
      <c r="E243" s="455">
        <f t="shared" si="140"/>
        <v>0</v>
      </c>
      <c r="F243" s="456">
        <f t="shared" si="140"/>
        <v>4</v>
      </c>
      <c r="G243" s="464"/>
      <c r="H243" s="465"/>
      <c r="I243" s="466"/>
      <c r="J243" s="465"/>
      <c r="K243" s="466"/>
      <c r="L243" s="465"/>
      <c r="M243" s="466"/>
      <c r="N243" s="465"/>
      <c r="O243" s="466"/>
      <c r="P243" s="465"/>
      <c r="Q243" s="466"/>
      <c r="R243" s="465">
        <v>2</v>
      </c>
      <c r="S243" s="466"/>
      <c r="T243" s="465">
        <v>2</v>
      </c>
      <c r="U243" s="466"/>
      <c r="V243" s="467"/>
      <c r="W243" s="468">
        <v>0</v>
      </c>
      <c r="X243" s="469"/>
      <c r="Y243" s="470"/>
      <c r="Z243" s="470"/>
      <c r="AA243" s="459"/>
      <c r="AB243" s="462"/>
      <c r="AC243" s="462">
        <v>0</v>
      </c>
      <c r="AD243" s="462">
        <v>0</v>
      </c>
      <c r="AE243" s="458">
        <v>0</v>
      </c>
      <c r="AF243" s="160" t="str">
        <f t="shared" si="129"/>
        <v/>
      </c>
      <c r="AG243" s="30"/>
      <c r="AH243" s="30"/>
      <c r="AI243" s="30"/>
      <c r="AJ243" s="30"/>
      <c r="AK243" s="30"/>
      <c r="AL243" s="30"/>
      <c r="AM243" s="9"/>
      <c r="BV243" s="3"/>
      <c r="BW243" s="3"/>
      <c r="CA243" s="31" t="str">
        <f t="shared" si="130"/>
        <v/>
      </c>
      <c r="CB243" s="31" t="str">
        <f t="shared" si="131"/>
        <v/>
      </c>
      <c r="CC243" s="31" t="str">
        <f t="shared" si="124"/>
        <v/>
      </c>
      <c r="CD243" s="31" t="str">
        <f t="shared" si="142"/>
        <v/>
      </c>
      <c r="CE243" s="31" t="str">
        <f t="shared" si="132"/>
        <v/>
      </c>
      <c r="CF243" s="31" t="str">
        <f t="shared" si="133"/>
        <v/>
      </c>
      <c r="CG243" s="31" t="str">
        <f t="shared" si="134"/>
        <v/>
      </c>
      <c r="CH243" s="32">
        <f t="shared" si="143"/>
        <v>0</v>
      </c>
      <c r="CI243" s="32">
        <f t="shared" si="136"/>
        <v>0</v>
      </c>
      <c r="CJ243" s="32">
        <f t="shared" si="126"/>
        <v>0</v>
      </c>
      <c r="CK243" s="32">
        <f t="shared" si="144"/>
        <v>0</v>
      </c>
      <c r="CL243" s="32">
        <f t="shared" si="137"/>
        <v>0</v>
      </c>
      <c r="CM243" s="32">
        <f t="shared" si="137"/>
        <v>0</v>
      </c>
      <c r="CN243" s="32">
        <f t="shared" si="137"/>
        <v>0</v>
      </c>
    </row>
    <row r="244" spans="1:92" ht="16.350000000000001" customHeight="1" x14ac:dyDescent="0.2">
      <c r="A244" s="2828"/>
      <c r="B244" s="2365" t="s">
        <v>246</v>
      </c>
      <c r="C244" s="2365"/>
      <c r="D244" s="481">
        <f t="shared" si="121"/>
        <v>0</v>
      </c>
      <c r="E244" s="482">
        <f t="shared" si="140"/>
        <v>0</v>
      </c>
      <c r="F244" s="483">
        <f t="shared" si="140"/>
        <v>0</v>
      </c>
      <c r="G244" s="464"/>
      <c r="H244" s="465"/>
      <c r="I244" s="466"/>
      <c r="J244" s="465"/>
      <c r="K244" s="466"/>
      <c r="L244" s="465"/>
      <c r="M244" s="466"/>
      <c r="N244" s="465"/>
      <c r="O244" s="466"/>
      <c r="P244" s="465"/>
      <c r="Q244" s="466"/>
      <c r="R244" s="465"/>
      <c r="S244" s="466"/>
      <c r="T244" s="465"/>
      <c r="U244" s="466"/>
      <c r="V244" s="467"/>
      <c r="W244" s="442">
        <v>0</v>
      </c>
      <c r="X244" s="443"/>
      <c r="Y244" s="474"/>
      <c r="Z244" s="474"/>
      <c r="AA244" s="1184"/>
      <c r="AB244" s="1538"/>
      <c r="AC244" s="1538">
        <v>0</v>
      </c>
      <c r="AD244" s="1538">
        <v>0</v>
      </c>
      <c r="AE244" s="1540">
        <v>0</v>
      </c>
      <c r="AF244" s="160" t="str">
        <f t="shared" si="129"/>
        <v/>
      </c>
      <c r="AG244" s="30"/>
      <c r="AH244" s="30"/>
      <c r="AI244" s="30"/>
      <c r="AJ244" s="30"/>
      <c r="AK244" s="30"/>
      <c r="AL244" s="30"/>
      <c r="AM244" s="9"/>
      <c r="BV244" s="3"/>
      <c r="BW244" s="3"/>
      <c r="CA244" s="31" t="str">
        <f t="shared" si="130"/>
        <v/>
      </c>
      <c r="CB244" s="31" t="str">
        <f t="shared" si="131"/>
        <v/>
      </c>
      <c r="CC244" s="31" t="str">
        <f t="shared" si="124"/>
        <v/>
      </c>
      <c r="CD244" s="31" t="str">
        <f t="shared" si="142"/>
        <v/>
      </c>
      <c r="CE244" s="31" t="str">
        <f t="shared" si="132"/>
        <v/>
      </c>
      <c r="CF244" s="31" t="str">
        <f t="shared" si="133"/>
        <v/>
      </c>
      <c r="CG244" s="31" t="str">
        <f t="shared" si="134"/>
        <v/>
      </c>
      <c r="CH244" s="32">
        <f t="shared" si="143"/>
        <v>0</v>
      </c>
      <c r="CI244" s="32">
        <f t="shared" si="136"/>
        <v>0</v>
      </c>
      <c r="CJ244" s="32">
        <f t="shared" si="126"/>
        <v>0</v>
      </c>
      <c r="CK244" s="32">
        <f t="shared" si="144"/>
        <v>0</v>
      </c>
      <c r="CL244" s="32">
        <f t="shared" si="137"/>
        <v>0</v>
      </c>
      <c r="CM244" s="32">
        <f t="shared" si="137"/>
        <v>0</v>
      </c>
      <c r="CN244" s="32">
        <f t="shared" si="137"/>
        <v>0</v>
      </c>
    </row>
    <row r="245" spans="1:92" ht="16.350000000000001" customHeight="1" x14ac:dyDescent="0.2">
      <c r="A245" s="2974" t="s">
        <v>252</v>
      </c>
      <c r="B245" s="2361" t="s">
        <v>242</v>
      </c>
      <c r="C245" s="2361"/>
      <c r="D245" s="475">
        <f t="shared" si="121"/>
        <v>0</v>
      </c>
      <c r="E245" s="476">
        <f>SUM(G245+I245+K245+M245+O245+Q245+S245+U245)</f>
        <v>0</v>
      </c>
      <c r="F245" s="1361">
        <f t="shared" si="140"/>
        <v>0</v>
      </c>
      <c r="G245" s="493"/>
      <c r="H245" s="494"/>
      <c r="I245" s="1362"/>
      <c r="J245" s="494"/>
      <c r="K245" s="1362"/>
      <c r="L245" s="494"/>
      <c r="M245" s="496"/>
      <c r="N245" s="497"/>
      <c r="O245" s="496"/>
      <c r="P245" s="497"/>
      <c r="Q245" s="1357"/>
      <c r="R245" s="432"/>
      <c r="S245" s="1357"/>
      <c r="T245" s="432"/>
      <c r="U245" s="1357"/>
      <c r="V245" s="1358"/>
      <c r="W245" s="433"/>
      <c r="X245" s="434"/>
      <c r="Y245" s="434"/>
      <c r="Z245" s="453"/>
      <c r="AA245" s="450"/>
      <c r="AB245" s="453"/>
      <c r="AC245" s="453">
        <v>0</v>
      </c>
      <c r="AD245" s="453">
        <v>0</v>
      </c>
      <c r="AE245" s="449">
        <v>0</v>
      </c>
      <c r="AF245" s="160" t="str">
        <f t="shared" si="129"/>
        <v/>
      </c>
      <c r="AG245" s="30"/>
      <c r="AH245" s="30"/>
      <c r="AI245" s="30"/>
      <c r="AJ245" s="30"/>
      <c r="AK245" s="30"/>
      <c r="AL245" s="30"/>
      <c r="AM245" s="9"/>
      <c r="BV245" s="3"/>
      <c r="BW245" s="3"/>
      <c r="CA245" s="31" t="str">
        <f t="shared" si="130"/>
        <v/>
      </c>
      <c r="CB245" s="31" t="str">
        <f t="shared" si="131"/>
        <v/>
      </c>
      <c r="CC245" s="31" t="str">
        <f t="shared" si="124"/>
        <v/>
      </c>
      <c r="CD245" s="31" t="str">
        <f t="shared" si="142"/>
        <v/>
      </c>
      <c r="CE245" s="31" t="str">
        <f t="shared" si="132"/>
        <v/>
      </c>
      <c r="CF245" s="31" t="str">
        <f t="shared" si="133"/>
        <v/>
      </c>
      <c r="CG245" s="31" t="str">
        <f t="shared" si="134"/>
        <v/>
      </c>
      <c r="CH245" s="32">
        <f t="shared" si="143"/>
        <v>0</v>
      </c>
      <c r="CI245" s="32">
        <f t="shared" si="136"/>
        <v>0</v>
      </c>
      <c r="CJ245" s="32">
        <f t="shared" si="126"/>
        <v>0</v>
      </c>
      <c r="CK245" s="32">
        <f t="shared" si="144"/>
        <v>0</v>
      </c>
      <c r="CL245" s="32">
        <f t="shared" si="137"/>
        <v>0</v>
      </c>
      <c r="CM245" s="32">
        <f t="shared" si="137"/>
        <v>0</v>
      </c>
      <c r="CN245" s="32">
        <f t="shared" si="137"/>
        <v>0</v>
      </c>
    </row>
    <row r="246" spans="1:92" ht="16.350000000000001" customHeight="1" x14ac:dyDescent="0.2">
      <c r="A246" s="2317"/>
      <c r="B246" s="2362" t="s">
        <v>243</v>
      </c>
      <c r="C246" s="2362"/>
      <c r="D246" s="454">
        <f>SUM(E246+F246)</f>
        <v>0</v>
      </c>
      <c r="E246" s="1674">
        <f t="shared" si="140"/>
        <v>0</v>
      </c>
      <c r="F246" s="1675">
        <f t="shared" si="140"/>
        <v>0</v>
      </c>
      <c r="G246" s="500"/>
      <c r="H246" s="501"/>
      <c r="I246" s="502"/>
      <c r="J246" s="501"/>
      <c r="K246" s="502"/>
      <c r="L246" s="501"/>
      <c r="M246" s="503"/>
      <c r="N246" s="504"/>
      <c r="O246" s="503"/>
      <c r="P246" s="504"/>
      <c r="Q246" s="459"/>
      <c r="R246" s="458"/>
      <c r="S246" s="459"/>
      <c r="T246" s="458"/>
      <c r="U246" s="459"/>
      <c r="V246" s="460"/>
      <c r="W246" s="461"/>
      <c r="X246" s="462"/>
      <c r="Y246" s="463"/>
      <c r="Z246" s="463"/>
      <c r="AA246" s="459"/>
      <c r="AB246" s="462"/>
      <c r="AC246" s="462">
        <v>0</v>
      </c>
      <c r="AD246" s="462">
        <v>0</v>
      </c>
      <c r="AE246" s="458">
        <v>0</v>
      </c>
      <c r="AF246" s="160" t="str">
        <f t="shared" si="129"/>
        <v/>
      </c>
      <c r="AG246" s="30"/>
      <c r="AH246" s="30"/>
      <c r="AI246" s="30"/>
      <c r="AJ246" s="30"/>
      <c r="AK246" s="30"/>
      <c r="AL246" s="30"/>
      <c r="AM246" s="9"/>
      <c r="BV246" s="3"/>
      <c r="BW246" s="3"/>
      <c r="CA246" s="31" t="str">
        <f t="shared" si="130"/>
        <v/>
      </c>
      <c r="CB246" s="31" t="str">
        <f t="shared" si="131"/>
        <v/>
      </c>
      <c r="CC246" s="31" t="str">
        <f t="shared" si="124"/>
        <v/>
      </c>
      <c r="CD246" s="31" t="str">
        <f t="shared" si="142"/>
        <v/>
      </c>
      <c r="CE246" s="31" t="str">
        <f t="shared" si="132"/>
        <v/>
      </c>
      <c r="CF246" s="31" t="str">
        <f t="shared" si="133"/>
        <v/>
      </c>
      <c r="CG246" s="31" t="str">
        <f t="shared" si="134"/>
        <v/>
      </c>
      <c r="CH246" s="32">
        <f t="shared" si="143"/>
        <v>0</v>
      </c>
      <c r="CI246" s="32">
        <f t="shared" si="136"/>
        <v>0</v>
      </c>
      <c r="CJ246" s="32">
        <f t="shared" si="126"/>
        <v>0</v>
      </c>
      <c r="CK246" s="32">
        <f t="shared" si="144"/>
        <v>0</v>
      </c>
      <c r="CL246" s="32">
        <f t="shared" si="137"/>
        <v>0</v>
      </c>
      <c r="CM246" s="32">
        <f t="shared" si="137"/>
        <v>0</v>
      </c>
      <c r="CN246" s="32">
        <f t="shared" si="137"/>
        <v>0</v>
      </c>
    </row>
    <row r="247" spans="1:92" ht="16.350000000000001" customHeight="1" x14ac:dyDescent="0.2">
      <c r="A247" s="2317"/>
      <c r="B247" s="2362" t="s">
        <v>244</v>
      </c>
      <c r="C247" s="2362"/>
      <c r="D247" s="454">
        <f t="shared" ref="D247:D274" si="145">SUM(E247+F247)</f>
        <v>0</v>
      </c>
      <c r="E247" s="1674">
        <f t="shared" si="140"/>
        <v>0</v>
      </c>
      <c r="F247" s="1675">
        <f t="shared" si="140"/>
        <v>0</v>
      </c>
      <c r="G247" s="500"/>
      <c r="H247" s="501"/>
      <c r="I247" s="502"/>
      <c r="J247" s="501"/>
      <c r="K247" s="502"/>
      <c r="L247" s="501"/>
      <c r="M247" s="503"/>
      <c r="N247" s="504"/>
      <c r="O247" s="503"/>
      <c r="P247" s="504"/>
      <c r="Q247" s="459"/>
      <c r="R247" s="458"/>
      <c r="S247" s="459"/>
      <c r="T247" s="458"/>
      <c r="U247" s="459"/>
      <c r="V247" s="460"/>
      <c r="W247" s="461"/>
      <c r="X247" s="462"/>
      <c r="Y247" s="463"/>
      <c r="Z247" s="463"/>
      <c r="AA247" s="459"/>
      <c r="AB247" s="462"/>
      <c r="AC247" s="462">
        <v>0</v>
      </c>
      <c r="AD247" s="462">
        <v>0</v>
      </c>
      <c r="AE247" s="458">
        <v>0</v>
      </c>
      <c r="AF247" s="160" t="str">
        <f t="shared" si="129"/>
        <v/>
      </c>
      <c r="AG247" s="30"/>
      <c r="AH247" s="30"/>
      <c r="AI247" s="30"/>
      <c r="AJ247" s="30"/>
      <c r="AK247" s="30"/>
      <c r="AL247" s="30"/>
      <c r="AM247" s="9"/>
      <c r="BV247" s="3"/>
      <c r="BW247" s="3"/>
      <c r="CA247" s="31" t="str">
        <f t="shared" si="130"/>
        <v/>
      </c>
      <c r="CB247" s="31" t="str">
        <f t="shared" si="131"/>
        <v/>
      </c>
      <c r="CC247" s="31" t="str">
        <f t="shared" si="124"/>
        <v/>
      </c>
      <c r="CD247" s="31" t="str">
        <f t="shared" si="142"/>
        <v/>
      </c>
      <c r="CE247" s="31" t="str">
        <f t="shared" si="132"/>
        <v/>
      </c>
      <c r="CF247" s="31" t="str">
        <f t="shared" si="133"/>
        <v/>
      </c>
      <c r="CG247" s="31" t="str">
        <f t="shared" si="134"/>
        <v/>
      </c>
      <c r="CH247" s="32">
        <f t="shared" si="143"/>
        <v>0</v>
      </c>
      <c r="CI247" s="32">
        <f t="shared" si="136"/>
        <v>0</v>
      </c>
      <c r="CJ247" s="32">
        <f t="shared" si="126"/>
        <v>0</v>
      </c>
      <c r="CK247" s="32">
        <f t="shared" si="144"/>
        <v>0</v>
      </c>
      <c r="CL247" s="32">
        <f t="shared" si="137"/>
        <v>0</v>
      </c>
      <c r="CM247" s="32">
        <f t="shared" si="137"/>
        <v>0</v>
      </c>
      <c r="CN247" s="32">
        <f t="shared" si="137"/>
        <v>0</v>
      </c>
    </row>
    <row r="248" spans="1:92" ht="16.350000000000001" customHeight="1" x14ac:dyDescent="0.2">
      <c r="A248" s="2317"/>
      <c r="B248" s="2362" t="s">
        <v>245</v>
      </c>
      <c r="C248" s="2362"/>
      <c r="D248" s="454">
        <f t="shared" si="145"/>
        <v>0</v>
      </c>
      <c r="E248" s="1674">
        <f t="shared" si="140"/>
        <v>0</v>
      </c>
      <c r="F248" s="1675">
        <f t="shared" si="140"/>
        <v>0</v>
      </c>
      <c r="G248" s="505"/>
      <c r="H248" s="506"/>
      <c r="I248" s="507"/>
      <c r="J248" s="506"/>
      <c r="K248" s="507"/>
      <c r="L248" s="506"/>
      <c r="M248" s="508"/>
      <c r="N248" s="504"/>
      <c r="O248" s="508"/>
      <c r="P248" s="504"/>
      <c r="Q248" s="466"/>
      <c r="R248" s="465"/>
      <c r="S248" s="466"/>
      <c r="T248" s="465"/>
      <c r="U248" s="466"/>
      <c r="V248" s="467"/>
      <c r="W248" s="461"/>
      <c r="X248" s="462"/>
      <c r="Y248" s="463"/>
      <c r="Z248" s="463"/>
      <c r="AA248" s="459"/>
      <c r="AB248" s="462"/>
      <c r="AC248" s="462">
        <v>0</v>
      </c>
      <c r="AD248" s="462">
        <v>0</v>
      </c>
      <c r="AE248" s="458">
        <v>0</v>
      </c>
      <c r="AF248" s="160" t="str">
        <f t="shared" si="129"/>
        <v/>
      </c>
      <c r="AG248" s="30"/>
      <c r="AH248" s="30"/>
      <c r="AI248" s="30"/>
      <c r="AJ248" s="30"/>
      <c r="AK248" s="30"/>
      <c r="AL248" s="30"/>
      <c r="AM248" s="9"/>
      <c r="BV248" s="3"/>
      <c r="BW248" s="3"/>
      <c r="CA248" s="31" t="str">
        <f t="shared" si="130"/>
        <v/>
      </c>
      <c r="CB248" s="31" t="str">
        <f t="shared" si="131"/>
        <v/>
      </c>
      <c r="CC248" s="31" t="str">
        <f t="shared" si="124"/>
        <v/>
      </c>
      <c r="CD248" s="31" t="str">
        <f t="shared" si="142"/>
        <v/>
      </c>
      <c r="CE248" s="31" t="str">
        <f t="shared" si="132"/>
        <v/>
      </c>
      <c r="CF248" s="31" t="str">
        <f t="shared" si="133"/>
        <v/>
      </c>
      <c r="CG248" s="31" t="str">
        <f t="shared" si="134"/>
        <v/>
      </c>
      <c r="CH248" s="32">
        <f t="shared" si="143"/>
        <v>0</v>
      </c>
      <c r="CI248" s="32">
        <f t="shared" si="136"/>
        <v>0</v>
      </c>
      <c r="CJ248" s="32">
        <f t="shared" si="126"/>
        <v>0</v>
      </c>
      <c r="CK248" s="32">
        <f t="shared" si="144"/>
        <v>0</v>
      </c>
      <c r="CL248" s="32">
        <f t="shared" si="137"/>
        <v>0</v>
      </c>
      <c r="CM248" s="32">
        <f t="shared" si="137"/>
        <v>0</v>
      </c>
      <c r="CN248" s="32">
        <f t="shared" si="137"/>
        <v>0</v>
      </c>
    </row>
    <row r="249" spans="1:92" ht="16.350000000000001" customHeight="1" x14ac:dyDescent="0.2">
      <c r="A249" s="2828"/>
      <c r="B249" s="2827" t="s">
        <v>246</v>
      </c>
      <c r="C249" s="2827"/>
      <c r="D249" s="471">
        <f t="shared" si="145"/>
        <v>0</v>
      </c>
      <c r="E249" s="1676">
        <f t="shared" si="140"/>
        <v>0</v>
      </c>
      <c r="F249" s="1677">
        <f t="shared" si="140"/>
        <v>0</v>
      </c>
      <c r="G249" s="511"/>
      <c r="H249" s="512"/>
      <c r="I249" s="513"/>
      <c r="J249" s="512"/>
      <c r="K249" s="513"/>
      <c r="L249" s="512"/>
      <c r="M249" s="511"/>
      <c r="N249" s="512"/>
      <c r="O249" s="511"/>
      <c r="P249" s="512"/>
      <c r="Q249" s="440"/>
      <c r="R249" s="439"/>
      <c r="S249" s="440"/>
      <c r="T249" s="439"/>
      <c r="U249" s="440"/>
      <c r="V249" s="441"/>
      <c r="W249" s="1378"/>
      <c r="X249" s="1538"/>
      <c r="Y249" s="1539"/>
      <c r="Z249" s="1539"/>
      <c r="AA249" s="1184"/>
      <c r="AB249" s="1538"/>
      <c r="AC249" s="1538">
        <v>0</v>
      </c>
      <c r="AD249" s="1538">
        <v>0</v>
      </c>
      <c r="AE249" s="1540">
        <v>0</v>
      </c>
      <c r="AF249" s="160" t="str">
        <f t="shared" si="129"/>
        <v/>
      </c>
      <c r="AG249" s="30"/>
      <c r="AH249" s="30"/>
      <c r="AI249" s="30"/>
      <c r="AJ249" s="30"/>
      <c r="AK249" s="30"/>
      <c r="AL249" s="30"/>
      <c r="AM249" s="9"/>
      <c r="BV249" s="3"/>
      <c r="BW249" s="3"/>
      <c r="CA249" s="31" t="str">
        <f t="shared" si="130"/>
        <v/>
      </c>
      <c r="CB249" s="31" t="str">
        <f t="shared" si="131"/>
        <v/>
      </c>
      <c r="CC249" s="31" t="str">
        <f t="shared" si="124"/>
        <v/>
      </c>
      <c r="CD249" s="31" t="str">
        <f t="shared" si="142"/>
        <v/>
      </c>
      <c r="CE249" s="31" t="str">
        <f t="shared" si="132"/>
        <v/>
      </c>
      <c r="CF249" s="31" t="str">
        <f t="shared" si="133"/>
        <v/>
      </c>
      <c r="CG249" s="31" t="str">
        <f t="shared" si="134"/>
        <v/>
      </c>
      <c r="CH249" s="32">
        <f t="shared" si="143"/>
        <v>0</v>
      </c>
      <c r="CI249" s="32">
        <f t="shared" si="136"/>
        <v>0</v>
      </c>
      <c r="CJ249" s="32">
        <f t="shared" si="126"/>
        <v>0</v>
      </c>
      <c r="CK249" s="32">
        <f t="shared" si="144"/>
        <v>0</v>
      </c>
      <c r="CL249" s="32">
        <f t="shared" si="137"/>
        <v>0</v>
      </c>
      <c r="CM249" s="32">
        <f t="shared" si="137"/>
        <v>0</v>
      </c>
      <c r="CN249" s="32">
        <f t="shared" si="137"/>
        <v>0</v>
      </c>
    </row>
    <row r="250" spans="1:92" ht="16.350000000000001" customHeight="1" x14ac:dyDescent="0.2">
      <c r="A250" s="2974" t="s">
        <v>253</v>
      </c>
      <c r="B250" s="2361" t="s">
        <v>242</v>
      </c>
      <c r="C250" s="2361"/>
      <c r="D250" s="445">
        <f t="shared" si="145"/>
        <v>7</v>
      </c>
      <c r="E250" s="1536">
        <f t="shared" si="140"/>
        <v>0</v>
      </c>
      <c r="F250" s="1537">
        <f t="shared" si="140"/>
        <v>7</v>
      </c>
      <c r="G250" s="516"/>
      <c r="H250" s="517"/>
      <c r="I250" s="518"/>
      <c r="J250" s="517"/>
      <c r="K250" s="518"/>
      <c r="L250" s="517"/>
      <c r="M250" s="496"/>
      <c r="N250" s="497"/>
      <c r="O250" s="496"/>
      <c r="P250" s="497"/>
      <c r="Q250" s="450"/>
      <c r="R250" s="449"/>
      <c r="S250" s="450"/>
      <c r="T250" s="449">
        <v>7</v>
      </c>
      <c r="U250" s="450"/>
      <c r="V250" s="451"/>
      <c r="W250" s="452">
        <v>7</v>
      </c>
      <c r="X250" s="453"/>
      <c r="Y250" s="453"/>
      <c r="Z250" s="453"/>
      <c r="AA250" s="450"/>
      <c r="AB250" s="453"/>
      <c r="AC250" s="453">
        <v>0</v>
      </c>
      <c r="AD250" s="453">
        <v>0</v>
      </c>
      <c r="AE250" s="449">
        <v>0</v>
      </c>
      <c r="AF250" s="160" t="str">
        <f t="shared" si="129"/>
        <v/>
      </c>
      <c r="AG250" s="30"/>
      <c r="AH250" s="30"/>
      <c r="AI250" s="30"/>
      <c r="AJ250" s="30"/>
      <c r="AK250" s="30"/>
      <c r="AL250" s="30"/>
      <c r="AM250" s="9"/>
      <c r="BV250" s="3"/>
      <c r="BW250" s="3"/>
      <c r="CA250" s="31" t="str">
        <f t="shared" si="130"/>
        <v/>
      </c>
      <c r="CB250" s="31" t="str">
        <f t="shared" si="131"/>
        <v/>
      </c>
      <c r="CC250" s="31" t="str">
        <f t="shared" si="124"/>
        <v/>
      </c>
      <c r="CD250" s="31" t="str">
        <f t="shared" si="142"/>
        <v/>
      </c>
      <c r="CE250" s="31" t="str">
        <f t="shared" si="132"/>
        <v/>
      </c>
      <c r="CF250" s="31" t="str">
        <f t="shared" si="133"/>
        <v/>
      </c>
      <c r="CG250" s="31" t="str">
        <f t="shared" si="134"/>
        <v/>
      </c>
      <c r="CH250" s="32">
        <f t="shared" si="143"/>
        <v>0</v>
      </c>
      <c r="CI250" s="32">
        <f t="shared" si="136"/>
        <v>0</v>
      </c>
      <c r="CJ250" s="32">
        <f t="shared" si="126"/>
        <v>0</v>
      </c>
      <c r="CK250" s="32">
        <f t="shared" si="144"/>
        <v>0</v>
      </c>
      <c r="CL250" s="32">
        <f t="shared" si="137"/>
        <v>0</v>
      </c>
      <c r="CM250" s="32">
        <f t="shared" si="137"/>
        <v>0</v>
      </c>
      <c r="CN250" s="32">
        <f t="shared" si="137"/>
        <v>0</v>
      </c>
    </row>
    <row r="251" spans="1:92" ht="16.350000000000001" customHeight="1" x14ac:dyDescent="0.2">
      <c r="A251" s="2317"/>
      <c r="B251" s="2362" t="s">
        <v>243</v>
      </c>
      <c r="C251" s="2362"/>
      <c r="D251" s="454">
        <f t="shared" si="145"/>
        <v>29</v>
      </c>
      <c r="E251" s="1674">
        <f t="shared" si="140"/>
        <v>6</v>
      </c>
      <c r="F251" s="1675">
        <f t="shared" si="140"/>
        <v>23</v>
      </c>
      <c r="G251" s="500"/>
      <c r="H251" s="501"/>
      <c r="I251" s="502"/>
      <c r="J251" s="501"/>
      <c r="K251" s="502"/>
      <c r="L251" s="501"/>
      <c r="M251" s="503"/>
      <c r="N251" s="504"/>
      <c r="O251" s="503"/>
      <c r="P251" s="504"/>
      <c r="Q251" s="459"/>
      <c r="R251" s="458"/>
      <c r="S251" s="459">
        <v>5</v>
      </c>
      <c r="T251" s="458">
        <v>21</v>
      </c>
      <c r="U251" s="459">
        <v>1</v>
      </c>
      <c r="V251" s="460">
        <v>2</v>
      </c>
      <c r="W251" s="461">
        <v>4</v>
      </c>
      <c r="X251" s="462"/>
      <c r="Y251" s="463"/>
      <c r="Z251" s="463"/>
      <c r="AA251" s="459"/>
      <c r="AB251" s="462"/>
      <c r="AC251" s="462">
        <v>0</v>
      </c>
      <c r="AD251" s="462">
        <v>0</v>
      </c>
      <c r="AE251" s="458">
        <v>0</v>
      </c>
      <c r="AF251" s="160" t="str">
        <f t="shared" si="129"/>
        <v/>
      </c>
      <c r="AG251" s="30"/>
      <c r="AH251" s="30"/>
      <c r="AI251" s="30"/>
      <c r="AJ251" s="30"/>
      <c r="AK251" s="30"/>
      <c r="AL251" s="30"/>
      <c r="AM251" s="9"/>
      <c r="BV251" s="3"/>
      <c r="BW251" s="3"/>
      <c r="CA251" s="31" t="str">
        <f t="shared" si="130"/>
        <v/>
      </c>
      <c r="CB251" s="31" t="str">
        <f t="shared" si="131"/>
        <v/>
      </c>
      <c r="CC251" s="31" t="str">
        <f t="shared" si="124"/>
        <v/>
      </c>
      <c r="CD251" s="31" t="str">
        <f t="shared" si="142"/>
        <v/>
      </c>
      <c r="CE251" s="31" t="str">
        <f t="shared" si="132"/>
        <v/>
      </c>
      <c r="CF251" s="31" t="str">
        <f t="shared" si="133"/>
        <v/>
      </c>
      <c r="CG251" s="31" t="str">
        <f t="shared" si="134"/>
        <v/>
      </c>
      <c r="CH251" s="32">
        <f t="shared" si="143"/>
        <v>0</v>
      </c>
      <c r="CI251" s="32">
        <f t="shared" si="136"/>
        <v>0</v>
      </c>
      <c r="CJ251" s="32">
        <f t="shared" si="126"/>
        <v>0</v>
      </c>
      <c r="CK251" s="32">
        <f t="shared" si="144"/>
        <v>0</v>
      </c>
      <c r="CL251" s="32">
        <f t="shared" si="137"/>
        <v>0</v>
      </c>
      <c r="CM251" s="32">
        <f t="shared" si="137"/>
        <v>0</v>
      </c>
      <c r="CN251" s="32">
        <f t="shared" si="137"/>
        <v>0</v>
      </c>
    </row>
    <row r="252" spans="1:92" ht="16.350000000000001" customHeight="1" x14ac:dyDescent="0.2">
      <c r="A252" s="2317"/>
      <c r="B252" s="2362" t="s">
        <v>244</v>
      </c>
      <c r="C252" s="2362"/>
      <c r="D252" s="454">
        <f t="shared" si="145"/>
        <v>8</v>
      </c>
      <c r="E252" s="1674">
        <f t="shared" si="140"/>
        <v>1</v>
      </c>
      <c r="F252" s="1675">
        <f t="shared" si="140"/>
        <v>7</v>
      </c>
      <c r="G252" s="500"/>
      <c r="H252" s="501"/>
      <c r="I252" s="502"/>
      <c r="J252" s="501"/>
      <c r="K252" s="502"/>
      <c r="L252" s="501"/>
      <c r="M252" s="503"/>
      <c r="N252" s="504"/>
      <c r="O252" s="503"/>
      <c r="P252" s="504"/>
      <c r="Q252" s="459"/>
      <c r="R252" s="458"/>
      <c r="S252" s="459"/>
      <c r="T252" s="458">
        <v>7</v>
      </c>
      <c r="U252" s="459">
        <v>1</v>
      </c>
      <c r="V252" s="460"/>
      <c r="W252" s="461">
        <v>7</v>
      </c>
      <c r="X252" s="462"/>
      <c r="Y252" s="463"/>
      <c r="Z252" s="463"/>
      <c r="AA252" s="459"/>
      <c r="AB252" s="462"/>
      <c r="AC252" s="462">
        <v>0</v>
      </c>
      <c r="AD252" s="462">
        <v>0</v>
      </c>
      <c r="AE252" s="458">
        <v>0</v>
      </c>
      <c r="AF252" s="160" t="str">
        <f t="shared" si="129"/>
        <v/>
      </c>
      <c r="AG252" s="30"/>
      <c r="AH252" s="30"/>
      <c r="AI252" s="30"/>
      <c r="AJ252" s="30"/>
      <c r="AK252" s="30"/>
      <c r="AL252" s="30"/>
      <c r="AM252" s="9"/>
      <c r="BV252" s="3"/>
      <c r="BW252" s="3"/>
      <c r="CA252" s="31" t="str">
        <f t="shared" si="130"/>
        <v/>
      </c>
      <c r="CB252" s="31" t="str">
        <f t="shared" si="131"/>
        <v/>
      </c>
      <c r="CC252" s="31" t="str">
        <f t="shared" si="124"/>
        <v/>
      </c>
      <c r="CD252" s="31" t="str">
        <f t="shared" si="142"/>
        <v/>
      </c>
      <c r="CE252" s="31" t="str">
        <f t="shared" si="132"/>
        <v/>
      </c>
      <c r="CF252" s="31" t="str">
        <f t="shared" si="133"/>
        <v/>
      </c>
      <c r="CG252" s="31" t="str">
        <f t="shared" si="134"/>
        <v/>
      </c>
      <c r="CH252" s="32">
        <f t="shared" si="143"/>
        <v>0</v>
      </c>
      <c r="CI252" s="32">
        <f t="shared" si="136"/>
        <v>0</v>
      </c>
      <c r="CJ252" s="32">
        <f t="shared" si="126"/>
        <v>0</v>
      </c>
      <c r="CK252" s="32">
        <f t="shared" si="144"/>
        <v>0</v>
      </c>
      <c r="CL252" s="32">
        <f t="shared" si="137"/>
        <v>0</v>
      </c>
      <c r="CM252" s="32">
        <f t="shared" si="137"/>
        <v>0</v>
      </c>
      <c r="CN252" s="32">
        <f t="shared" si="137"/>
        <v>0</v>
      </c>
    </row>
    <row r="253" spans="1:92" ht="16.350000000000001" customHeight="1" x14ac:dyDescent="0.2">
      <c r="A253" s="2317"/>
      <c r="B253" s="2362" t="s">
        <v>245</v>
      </c>
      <c r="C253" s="2362"/>
      <c r="D253" s="454">
        <f t="shared" si="145"/>
        <v>14</v>
      </c>
      <c r="E253" s="1674">
        <f t="shared" si="140"/>
        <v>4</v>
      </c>
      <c r="F253" s="1675">
        <f t="shared" si="140"/>
        <v>10</v>
      </c>
      <c r="G253" s="505"/>
      <c r="H253" s="506"/>
      <c r="I253" s="507"/>
      <c r="J253" s="506"/>
      <c r="K253" s="507"/>
      <c r="L253" s="506"/>
      <c r="M253" s="508"/>
      <c r="N253" s="504"/>
      <c r="O253" s="508"/>
      <c r="P253" s="504"/>
      <c r="Q253" s="466"/>
      <c r="R253" s="465"/>
      <c r="S253" s="466">
        <v>3</v>
      </c>
      <c r="T253" s="465">
        <v>8</v>
      </c>
      <c r="U253" s="466">
        <v>1</v>
      </c>
      <c r="V253" s="467">
        <v>2</v>
      </c>
      <c r="W253" s="461">
        <v>3</v>
      </c>
      <c r="X253" s="462"/>
      <c r="Y253" s="463"/>
      <c r="Z253" s="463"/>
      <c r="AA253" s="459"/>
      <c r="AB253" s="462"/>
      <c r="AC253" s="462">
        <v>0</v>
      </c>
      <c r="AD253" s="462">
        <v>0</v>
      </c>
      <c r="AE253" s="458">
        <v>0</v>
      </c>
      <c r="AF253" s="160" t="str">
        <f t="shared" si="129"/>
        <v/>
      </c>
      <c r="AG253" s="30"/>
      <c r="AH253" s="30"/>
      <c r="AI253" s="30"/>
      <c r="AJ253" s="30"/>
      <c r="AK253" s="30"/>
      <c r="AL253" s="30"/>
      <c r="AM253" s="9"/>
      <c r="BV253" s="3"/>
      <c r="BW253" s="3"/>
      <c r="CA253" s="31" t="str">
        <f t="shared" si="130"/>
        <v/>
      </c>
      <c r="CB253" s="31" t="str">
        <f t="shared" si="131"/>
        <v/>
      </c>
      <c r="CC253" s="31" t="str">
        <f t="shared" si="124"/>
        <v/>
      </c>
      <c r="CD253" s="31" t="str">
        <f t="shared" si="142"/>
        <v/>
      </c>
      <c r="CE253" s="31" t="str">
        <f t="shared" si="132"/>
        <v/>
      </c>
      <c r="CF253" s="31" t="str">
        <f t="shared" si="133"/>
        <v/>
      </c>
      <c r="CG253" s="31" t="str">
        <f t="shared" si="134"/>
        <v/>
      </c>
      <c r="CH253" s="32">
        <f t="shared" si="143"/>
        <v>0</v>
      </c>
      <c r="CI253" s="32">
        <f t="shared" si="136"/>
        <v>0</v>
      </c>
      <c r="CJ253" s="32">
        <f t="shared" si="126"/>
        <v>0</v>
      </c>
      <c r="CK253" s="32">
        <f t="shared" si="144"/>
        <v>0</v>
      </c>
      <c r="CL253" s="32">
        <f t="shared" si="137"/>
        <v>0</v>
      </c>
      <c r="CM253" s="32">
        <f t="shared" si="137"/>
        <v>0</v>
      </c>
      <c r="CN253" s="32">
        <f t="shared" si="137"/>
        <v>0</v>
      </c>
    </row>
    <row r="254" spans="1:92" ht="16.350000000000001" customHeight="1" x14ac:dyDescent="0.2">
      <c r="A254" s="2828"/>
      <c r="B254" s="2827" t="s">
        <v>246</v>
      </c>
      <c r="C254" s="2827"/>
      <c r="D254" s="471">
        <f t="shared" si="145"/>
        <v>0</v>
      </c>
      <c r="E254" s="1676">
        <f t="shared" si="140"/>
        <v>0</v>
      </c>
      <c r="F254" s="1677">
        <f t="shared" si="140"/>
        <v>0</v>
      </c>
      <c r="G254" s="511"/>
      <c r="H254" s="512"/>
      <c r="I254" s="513"/>
      <c r="J254" s="512"/>
      <c r="K254" s="513"/>
      <c r="L254" s="512"/>
      <c r="M254" s="511"/>
      <c r="N254" s="512"/>
      <c r="O254" s="511"/>
      <c r="P254" s="512"/>
      <c r="Q254" s="440"/>
      <c r="R254" s="439"/>
      <c r="S254" s="440"/>
      <c r="T254" s="439"/>
      <c r="U254" s="440"/>
      <c r="V254" s="441"/>
      <c r="W254" s="1378"/>
      <c r="X254" s="1538"/>
      <c r="Y254" s="1539"/>
      <c r="Z254" s="1539"/>
      <c r="AA254" s="1184"/>
      <c r="AB254" s="1538"/>
      <c r="AC254" s="1538"/>
      <c r="AD254" s="1538"/>
      <c r="AE254" s="1540"/>
      <c r="AF254" s="160" t="str">
        <f t="shared" si="129"/>
        <v/>
      </c>
      <c r="AG254" s="30"/>
      <c r="AH254" s="30"/>
      <c r="AI254" s="30"/>
      <c r="AJ254" s="30"/>
      <c r="AK254" s="30"/>
      <c r="AL254" s="30"/>
      <c r="AM254" s="9"/>
      <c r="BV254" s="3"/>
      <c r="BW254" s="3"/>
      <c r="CA254" s="31" t="str">
        <f t="shared" si="130"/>
        <v/>
      </c>
      <c r="CB254" s="31" t="str">
        <f t="shared" si="131"/>
        <v/>
      </c>
      <c r="CC254" s="31" t="str">
        <f t="shared" si="124"/>
        <v/>
      </c>
      <c r="CD254" s="31" t="str">
        <f t="shared" si="142"/>
        <v/>
      </c>
      <c r="CE254" s="31" t="str">
        <f t="shared" si="132"/>
        <v/>
      </c>
      <c r="CF254" s="31" t="str">
        <f t="shared" si="133"/>
        <v/>
      </c>
      <c r="CG254" s="31" t="str">
        <f t="shared" si="134"/>
        <v/>
      </c>
      <c r="CH254" s="32">
        <f t="shared" si="143"/>
        <v>0</v>
      </c>
      <c r="CI254" s="32">
        <f t="shared" si="136"/>
        <v>0</v>
      </c>
      <c r="CJ254" s="32">
        <f t="shared" si="126"/>
        <v>0</v>
      </c>
      <c r="CK254" s="32">
        <f t="shared" si="144"/>
        <v>0</v>
      </c>
      <c r="CL254" s="32">
        <f t="shared" si="137"/>
        <v>0</v>
      </c>
      <c r="CM254" s="32">
        <f t="shared" si="137"/>
        <v>0</v>
      </c>
      <c r="CN254" s="32">
        <f t="shared" si="137"/>
        <v>0</v>
      </c>
    </row>
    <row r="255" spans="1:92" ht="16.350000000000001" customHeight="1" x14ac:dyDescent="0.2">
      <c r="A255" s="2973" t="s">
        <v>254</v>
      </c>
      <c r="B255" s="2361" t="s">
        <v>242</v>
      </c>
      <c r="C255" s="2361"/>
      <c r="D255" s="445">
        <f t="shared" si="145"/>
        <v>0</v>
      </c>
      <c r="E255" s="1536">
        <f t="shared" si="140"/>
        <v>0</v>
      </c>
      <c r="F255" s="1537">
        <f t="shared" si="140"/>
        <v>0</v>
      </c>
      <c r="G255" s="522"/>
      <c r="H255" s="497"/>
      <c r="I255" s="496"/>
      <c r="J255" s="497"/>
      <c r="K255" s="496"/>
      <c r="L255" s="497"/>
      <c r="M255" s="496"/>
      <c r="N255" s="497"/>
      <c r="O255" s="496"/>
      <c r="P255" s="497"/>
      <c r="Q255" s="450"/>
      <c r="R255" s="449"/>
      <c r="S255" s="450"/>
      <c r="T255" s="449"/>
      <c r="U255" s="450"/>
      <c r="V255" s="451"/>
      <c r="W255" s="452"/>
      <c r="X255" s="453"/>
      <c r="Y255" s="453"/>
      <c r="Z255" s="453"/>
      <c r="AA255" s="450"/>
      <c r="AB255" s="453"/>
      <c r="AC255" s="453"/>
      <c r="AD255" s="453"/>
      <c r="AE255" s="449"/>
      <c r="AF255" s="160" t="str">
        <f t="shared" si="129"/>
        <v/>
      </c>
      <c r="AG255" s="30"/>
      <c r="AH255" s="30"/>
      <c r="AI255" s="30"/>
      <c r="AJ255" s="30"/>
      <c r="AK255" s="30"/>
      <c r="AL255" s="30"/>
      <c r="AM255" s="9"/>
      <c r="BV255" s="3"/>
      <c r="BW255" s="3"/>
      <c r="CA255" s="31" t="str">
        <f t="shared" si="130"/>
        <v/>
      </c>
      <c r="CB255" s="31" t="str">
        <f t="shared" si="131"/>
        <v/>
      </c>
      <c r="CC255" s="31" t="str">
        <f t="shared" si="124"/>
        <v/>
      </c>
      <c r="CD255" s="31" t="str">
        <f t="shared" si="142"/>
        <v/>
      </c>
      <c r="CE255" s="31" t="str">
        <f t="shared" si="132"/>
        <v/>
      </c>
      <c r="CF255" s="31" t="str">
        <f t="shared" si="133"/>
        <v/>
      </c>
      <c r="CG255" s="31" t="str">
        <f t="shared" si="134"/>
        <v/>
      </c>
      <c r="CH255" s="32">
        <f t="shared" si="143"/>
        <v>0</v>
      </c>
      <c r="CI255" s="32">
        <f t="shared" si="136"/>
        <v>0</v>
      </c>
      <c r="CJ255" s="32">
        <f t="shared" si="126"/>
        <v>0</v>
      </c>
      <c r="CK255" s="32">
        <f t="shared" si="144"/>
        <v>0</v>
      </c>
      <c r="CL255" s="32">
        <f t="shared" si="137"/>
        <v>0</v>
      </c>
      <c r="CM255" s="32">
        <f t="shared" si="137"/>
        <v>0</v>
      </c>
      <c r="CN255" s="32">
        <f t="shared" si="137"/>
        <v>0</v>
      </c>
    </row>
    <row r="256" spans="1:92" ht="16.350000000000001" customHeight="1" x14ac:dyDescent="0.2">
      <c r="A256" s="2375"/>
      <c r="B256" s="2362" t="s">
        <v>243</v>
      </c>
      <c r="C256" s="2362"/>
      <c r="D256" s="454">
        <f t="shared" si="145"/>
        <v>0</v>
      </c>
      <c r="E256" s="1674">
        <f t="shared" si="140"/>
        <v>0</v>
      </c>
      <c r="F256" s="1675">
        <f t="shared" si="140"/>
        <v>0</v>
      </c>
      <c r="G256" s="508"/>
      <c r="H256" s="504"/>
      <c r="I256" s="503"/>
      <c r="J256" s="504"/>
      <c r="K256" s="503"/>
      <c r="L256" s="504"/>
      <c r="M256" s="503"/>
      <c r="N256" s="504"/>
      <c r="O256" s="503"/>
      <c r="P256" s="504"/>
      <c r="Q256" s="459"/>
      <c r="R256" s="458"/>
      <c r="S256" s="459"/>
      <c r="T256" s="458"/>
      <c r="U256" s="459"/>
      <c r="V256" s="460"/>
      <c r="W256" s="461"/>
      <c r="X256" s="462"/>
      <c r="Y256" s="463"/>
      <c r="Z256" s="463"/>
      <c r="AA256" s="459"/>
      <c r="AB256" s="462"/>
      <c r="AC256" s="462"/>
      <c r="AD256" s="462"/>
      <c r="AE256" s="458"/>
      <c r="AF256" s="160" t="str">
        <f t="shared" si="129"/>
        <v/>
      </c>
      <c r="AG256" s="30"/>
      <c r="AH256" s="30"/>
      <c r="AI256" s="30"/>
      <c r="AJ256" s="30"/>
      <c r="AK256" s="30"/>
      <c r="AL256" s="30"/>
      <c r="AM256" s="9"/>
      <c r="BV256" s="3"/>
      <c r="BW256" s="3"/>
      <c r="CA256" s="31" t="str">
        <f t="shared" si="130"/>
        <v/>
      </c>
      <c r="CB256" s="31" t="str">
        <f t="shared" si="131"/>
        <v/>
      </c>
      <c r="CC256" s="31" t="str">
        <f t="shared" si="124"/>
        <v/>
      </c>
      <c r="CD256" s="31" t="str">
        <f t="shared" si="142"/>
        <v/>
      </c>
      <c r="CE256" s="31" t="str">
        <f t="shared" si="132"/>
        <v/>
      </c>
      <c r="CF256" s="31" t="str">
        <f t="shared" si="133"/>
        <v/>
      </c>
      <c r="CG256" s="31" t="str">
        <f t="shared" si="134"/>
        <v/>
      </c>
      <c r="CH256" s="32">
        <f t="shared" si="143"/>
        <v>0</v>
      </c>
      <c r="CI256" s="32">
        <f t="shared" si="136"/>
        <v>0</v>
      </c>
      <c r="CJ256" s="32">
        <f t="shared" si="126"/>
        <v>0</v>
      </c>
      <c r="CK256" s="32">
        <f t="shared" si="144"/>
        <v>0</v>
      </c>
      <c r="CL256" s="32">
        <f t="shared" si="137"/>
        <v>0</v>
      </c>
      <c r="CM256" s="32">
        <f t="shared" si="137"/>
        <v>0</v>
      </c>
      <c r="CN256" s="32">
        <f t="shared" si="137"/>
        <v>0</v>
      </c>
    </row>
    <row r="257" spans="1:92" ht="16.350000000000001" customHeight="1" x14ac:dyDescent="0.2">
      <c r="A257" s="2375"/>
      <c r="B257" s="2362" t="s">
        <v>244</v>
      </c>
      <c r="C257" s="2362"/>
      <c r="D257" s="454">
        <f t="shared" si="145"/>
        <v>0</v>
      </c>
      <c r="E257" s="1674">
        <f t="shared" si="140"/>
        <v>0</v>
      </c>
      <c r="F257" s="1675">
        <f t="shared" si="140"/>
        <v>0</v>
      </c>
      <c r="G257" s="508"/>
      <c r="H257" s="504"/>
      <c r="I257" s="503"/>
      <c r="J257" s="504"/>
      <c r="K257" s="503"/>
      <c r="L257" s="504"/>
      <c r="M257" s="503"/>
      <c r="N257" s="504"/>
      <c r="O257" s="503"/>
      <c r="P257" s="504"/>
      <c r="Q257" s="459"/>
      <c r="R257" s="458"/>
      <c r="S257" s="459"/>
      <c r="T257" s="458"/>
      <c r="U257" s="459"/>
      <c r="V257" s="460"/>
      <c r="W257" s="461"/>
      <c r="X257" s="462"/>
      <c r="Y257" s="463"/>
      <c r="Z257" s="463"/>
      <c r="AA257" s="459"/>
      <c r="AB257" s="462"/>
      <c r="AC257" s="462"/>
      <c r="AD257" s="462"/>
      <c r="AE257" s="458"/>
      <c r="AF257" s="160" t="str">
        <f t="shared" si="129"/>
        <v/>
      </c>
      <c r="AG257" s="30"/>
      <c r="AH257" s="30"/>
      <c r="AI257" s="30"/>
      <c r="AJ257" s="30"/>
      <c r="AK257" s="30"/>
      <c r="AL257" s="30"/>
      <c r="AM257" s="9"/>
      <c r="BV257" s="3"/>
      <c r="BW257" s="3"/>
      <c r="CA257" s="31" t="str">
        <f t="shared" si="130"/>
        <v/>
      </c>
      <c r="CB257" s="31" t="str">
        <f t="shared" si="131"/>
        <v/>
      </c>
      <c r="CC257" s="31" t="str">
        <f t="shared" si="124"/>
        <v/>
      </c>
      <c r="CD257" s="31" t="str">
        <f t="shared" si="142"/>
        <v/>
      </c>
      <c r="CE257" s="31" t="str">
        <f t="shared" si="132"/>
        <v/>
      </c>
      <c r="CF257" s="31" t="str">
        <f t="shared" si="133"/>
        <v/>
      </c>
      <c r="CG257" s="31" t="str">
        <f t="shared" si="134"/>
        <v/>
      </c>
      <c r="CH257" s="32">
        <f t="shared" si="143"/>
        <v>0</v>
      </c>
      <c r="CI257" s="32">
        <f t="shared" si="136"/>
        <v>0</v>
      </c>
      <c r="CJ257" s="32">
        <f t="shared" si="126"/>
        <v>0</v>
      </c>
      <c r="CK257" s="32">
        <f t="shared" si="144"/>
        <v>0</v>
      </c>
      <c r="CL257" s="32">
        <f t="shared" si="137"/>
        <v>0</v>
      </c>
      <c r="CM257" s="32">
        <f t="shared" si="137"/>
        <v>0</v>
      </c>
      <c r="CN257" s="32">
        <f t="shared" si="137"/>
        <v>0</v>
      </c>
    </row>
    <row r="258" spans="1:92" ht="16.350000000000001" customHeight="1" x14ac:dyDescent="0.2">
      <c r="A258" s="2375"/>
      <c r="B258" s="2362" t="s">
        <v>245</v>
      </c>
      <c r="C258" s="2362"/>
      <c r="D258" s="454">
        <f t="shared" si="145"/>
        <v>0</v>
      </c>
      <c r="E258" s="1678">
        <f t="shared" si="140"/>
        <v>0</v>
      </c>
      <c r="F258" s="1679">
        <f t="shared" si="140"/>
        <v>0</v>
      </c>
      <c r="G258" s="508"/>
      <c r="H258" s="504"/>
      <c r="I258" s="503"/>
      <c r="J258" s="504"/>
      <c r="K258" s="503"/>
      <c r="L258" s="504"/>
      <c r="M258" s="503"/>
      <c r="N258" s="504"/>
      <c r="O258" s="503"/>
      <c r="P258" s="504"/>
      <c r="Q258" s="459"/>
      <c r="R258" s="458"/>
      <c r="S258" s="459"/>
      <c r="T258" s="458"/>
      <c r="U258" s="459"/>
      <c r="V258" s="460"/>
      <c r="W258" s="461"/>
      <c r="X258" s="462"/>
      <c r="Y258" s="463"/>
      <c r="Z258" s="463"/>
      <c r="AA258" s="459"/>
      <c r="AB258" s="462"/>
      <c r="AC258" s="462"/>
      <c r="AD258" s="462"/>
      <c r="AE258" s="458"/>
      <c r="AF258" s="160" t="str">
        <f t="shared" si="129"/>
        <v/>
      </c>
      <c r="AG258" s="30"/>
      <c r="AH258" s="30"/>
      <c r="AI258" s="30"/>
      <c r="AJ258" s="30"/>
      <c r="AK258" s="30"/>
      <c r="AL258" s="30"/>
      <c r="AM258" s="9"/>
      <c r="BV258" s="3"/>
      <c r="BW258" s="3"/>
      <c r="CA258" s="31" t="str">
        <f t="shared" si="130"/>
        <v/>
      </c>
      <c r="CB258" s="31" t="str">
        <f t="shared" si="131"/>
        <v/>
      </c>
      <c r="CC258" s="31" t="str">
        <f t="shared" si="124"/>
        <v/>
      </c>
      <c r="CD258" s="31" t="str">
        <f t="shared" si="142"/>
        <v/>
      </c>
      <c r="CE258" s="31" t="str">
        <f t="shared" si="132"/>
        <v/>
      </c>
      <c r="CF258" s="31" t="str">
        <f t="shared" si="133"/>
        <v/>
      </c>
      <c r="CG258" s="31" t="str">
        <f t="shared" si="134"/>
        <v/>
      </c>
      <c r="CH258" s="32">
        <f t="shared" si="143"/>
        <v>0</v>
      </c>
      <c r="CI258" s="32">
        <f t="shared" si="136"/>
        <v>0</v>
      </c>
      <c r="CJ258" s="32">
        <f t="shared" si="126"/>
        <v>0</v>
      </c>
      <c r="CK258" s="32">
        <f t="shared" si="144"/>
        <v>0</v>
      </c>
      <c r="CL258" s="32">
        <f t="shared" si="137"/>
        <v>0</v>
      </c>
      <c r="CM258" s="32">
        <f t="shared" si="137"/>
        <v>0</v>
      </c>
      <c r="CN258" s="32">
        <f t="shared" si="137"/>
        <v>0</v>
      </c>
    </row>
    <row r="259" spans="1:92" ht="16.350000000000001" customHeight="1" x14ac:dyDescent="0.2">
      <c r="A259" s="2826"/>
      <c r="B259" s="2827" t="s">
        <v>246</v>
      </c>
      <c r="C259" s="2827"/>
      <c r="D259" s="1369">
        <f t="shared" si="145"/>
        <v>0</v>
      </c>
      <c r="E259" s="1543">
        <f t="shared" si="140"/>
        <v>0</v>
      </c>
      <c r="F259" s="1189">
        <f t="shared" si="140"/>
        <v>0</v>
      </c>
      <c r="G259" s="1372"/>
      <c r="H259" s="1544"/>
      <c r="I259" s="1202"/>
      <c r="J259" s="1544"/>
      <c r="K259" s="1202"/>
      <c r="L259" s="1544"/>
      <c r="M259" s="1202"/>
      <c r="N259" s="1544"/>
      <c r="O259" s="1202"/>
      <c r="P259" s="1544"/>
      <c r="Q259" s="1184"/>
      <c r="R259" s="1540"/>
      <c r="S259" s="1184"/>
      <c r="T259" s="1540"/>
      <c r="U259" s="1184"/>
      <c r="V259" s="1191"/>
      <c r="W259" s="1378"/>
      <c r="X259" s="1538"/>
      <c r="Y259" s="1539"/>
      <c r="Z259" s="1539"/>
      <c r="AA259" s="1184"/>
      <c r="AB259" s="1538"/>
      <c r="AC259" s="1538"/>
      <c r="AD259" s="1538"/>
      <c r="AE259" s="1540"/>
      <c r="AF259" s="160" t="str">
        <f t="shared" si="129"/>
        <v/>
      </c>
      <c r="AG259" s="30"/>
      <c r="AH259" s="30"/>
      <c r="AI259" s="30"/>
      <c r="AJ259" s="30"/>
      <c r="AK259" s="30"/>
      <c r="AL259" s="30"/>
      <c r="AM259" s="9"/>
      <c r="BV259" s="3"/>
      <c r="BW259" s="3"/>
      <c r="CA259" s="31" t="str">
        <f t="shared" si="130"/>
        <v/>
      </c>
      <c r="CB259" s="31" t="str">
        <f t="shared" si="131"/>
        <v/>
      </c>
      <c r="CC259" s="31" t="str">
        <f t="shared" si="124"/>
        <v/>
      </c>
      <c r="CD259" s="31" t="str">
        <f t="shared" si="142"/>
        <v/>
      </c>
      <c r="CE259" s="31" t="str">
        <f t="shared" si="132"/>
        <v/>
      </c>
      <c r="CF259" s="31" t="str">
        <f t="shared" si="133"/>
        <v/>
      </c>
      <c r="CG259" s="31" t="str">
        <f t="shared" si="134"/>
        <v/>
      </c>
      <c r="CH259" s="32">
        <f t="shared" si="143"/>
        <v>0</v>
      </c>
      <c r="CI259" s="32">
        <f t="shared" si="136"/>
        <v>0</v>
      </c>
      <c r="CJ259" s="32">
        <f t="shared" si="126"/>
        <v>0</v>
      </c>
      <c r="CK259" s="32">
        <f t="shared" si="144"/>
        <v>0</v>
      </c>
      <c r="CL259" s="32">
        <f t="shared" si="137"/>
        <v>0</v>
      </c>
      <c r="CM259" s="32">
        <f t="shared" si="137"/>
        <v>0</v>
      </c>
      <c r="CN259" s="32">
        <f t="shared" si="137"/>
        <v>0</v>
      </c>
    </row>
    <row r="260" spans="1:92" ht="16.350000000000001" customHeight="1" x14ac:dyDescent="0.2">
      <c r="A260" s="2893" t="s">
        <v>90</v>
      </c>
      <c r="B260" s="2361" t="s">
        <v>242</v>
      </c>
      <c r="C260" s="2361"/>
      <c r="D260" s="445">
        <f t="shared" si="145"/>
        <v>0</v>
      </c>
      <c r="E260" s="446">
        <f t="shared" si="140"/>
        <v>0</v>
      </c>
      <c r="F260" s="447">
        <f t="shared" si="140"/>
        <v>0</v>
      </c>
      <c r="G260" s="448"/>
      <c r="H260" s="449"/>
      <c r="I260" s="450"/>
      <c r="J260" s="449"/>
      <c r="K260" s="450"/>
      <c r="L260" s="449"/>
      <c r="M260" s="450"/>
      <c r="N260" s="449"/>
      <c r="O260" s="450"/>
      <c r="P260" s="449"/>
      <c r="Q260" s="450"/>
      <c r="R260" s="449"/>
      <c r="S260" s="450"/>
      <c r="T260" s="449"/>
      <c r="U260" s="450"/>
      <c r="V260" s="451"/>
      <c r="W260" s="452"/>
      <c r="X260" s="453"/>
      <c r="Y260" s="453"/>
      <c r="Z260" s="453"/>
      <c r="AA260" s="450"/>
      <c r="AB260" s="453"/>
      <c r="AC260" s="453"/>
      <c r="AD260" s="453"/>
      <c r="AE260" s="449"/>
      <c r="AF260" s="160" t="str">
        <f t="shared" si="129"/>
        <v/>
      </c>
      <c r="AG260" s="30"/>
      <c r="AH260" s="30"/>
      <c r="AI260" s="30"/>
      <c r="AJ260" s="30"/>
      <c r="AK260" s="30"/>
      <c r="AL260" s="30"/>
      <c r="AM260" s="9"/>
      <c r="BV260" s="3"/>
      <c r="BW260" s="3"/>
      <c r="CA260" s="31" t="str">
        <f t="shared" si="130"/>
        <v/>
      </c>
      <c r="CB260" s="31" t="str">
        <f t="shared" si="131"/>
        <v/>
      </c>
      <c r="CC260" s="31" t="str">
        <f t="shared" si="124"/>
        <v/>
      </c>
      <c r="CD260" s="31" t="str">
        <f t="shared" si="142"/>
        <v/>
      </c>
      <c r="CE260" s="31" t="str">
        <f t="shared" si="132"/>
        <v/>
      </c>
      <c r="CF260" s="31" t="str">
        <f t="shared" si="133"/>
        <v/>
      </c>
      <c r="CG260" s="31" t="str">
        <f t="shared" si="134"/>
        <v/>
      </c>
      <c r="CH260" s="32">
        <f t="shared" si="143"/>
        <v>0</v>
      </c>
      <c r="CI260" s="32">
        <f t="shared" si="136"/>
        <v>0</v>
      </c>
      <c r="CJ260" s="32">
        <f t="shared" si="126"/>
        <v>0</v>
      </c>
      <c r="CK260" s="32">
        <f t="shared" si="144"/>
        <v>0</v>
      </c>
      <c r="CL260" s="32">
        <f t="shared" si="137"/>
        <v>0</v>
      </c>
      <c r="CM260" s="32">
        <f t="shared" si="137"/>
        <v>0</v>
      </c>
      <c r="CN260" s="32">
        <f t="shared" si="137"/>
        <v>0</v>
      </c>
    </row>
    <row r="261" spans="1:92" ht="16.350000000000001" customHeight="1" x14ac:dyDescent="0.2">
      <c r="A261" s="2317"/>
      <c r="B261" s="2362" t="s">
        <v>243</v>
      </c>
      <c r="C261" s="2362"/>
      <c r="D261" s="454">
        <f t="shared" si="145"/>
        <v>0</v>
      </c>
      <c r="E261" s="455">
        <f t="shared" si="140"/>
        <v>0</v>
      </c>
      <c r="F261" s="456">
        <f t="shared" si="140"/>
        <v>0</v>
      </c>
      <c r="G261" s="457"/>
      <c r="H261" s="458"/>
      <c r="I261" s="459"/>
      <c r="J261" s="458"/>
      <c r="K261" s="459"/>
      <c r="L261" s="458"/>
      <c r="M261" s="459"/>
      <c r="N261" s="458"/>
      <c r="O261" s="459"/>
      <c r="P261" s="458"/>
      <c r="Q261" s="459"/>
      <c r="R261" s="458"/>
      <c r="S261" s="459"/>
      <c r="T261" s="458"/>
      <c r="U261" s="459"/>
      <c r="V261" s="460"/>
      <c r="W261" s="461"/>
      <c r="X261" s="462"/>
      <c r="Y261" s="463"/>
      <c r="Z261" s="463"/>
      <c r="AA261" s="459"/>
      <c r="AB261" s="462"/>
      <c r="AC261" s="462"/>
      <c r="AD261" s="462"/>
      <c r="AE261" s="458"/>
      <c r="AF261" s="160" t="str">
        <f t="shared" si="129"/>
        <v/>
      </c>
      <c r="AG261" s="30"/>
      <c r="AH261" s="30"/>
      <c r="AI261" s="30"/>
      <c r="AJ261" s="30"/>
      <c r="AK261" s="30"/>
      <c r="AL261" s="30"/>
      <c r="AM261" s="9"/>
      <c r="BV261" s="3"/>
      <c r="BW261" s="3"/>
      <c r="CA261" s="31" t="str">
        <f t="shared" si="130"/>
        <v/>
      </c>
      <c r="CB261" s="31" t="str">
        <f t="shared" si="131"/>
        <v/>
      </c>
      <c r="CC261" s="31" t="str">
        <f t="shared" si="124"/>
        <v/>
      </c>
      <c r="CD261" s="31" t="str">
        <f t="shared" si="142"/>
        <v/>
      </c>
      <c r="CE261" s="31" t="str">
        <f t="shared" si="132"/>
        <v/>
      </c>
      <c r="CF261" s="31" t="str">
        <f t="shared" si="133"/>
        <v/>
      </c>
      <c r="CG261" s="31" t="str">
        <f t="shared" si="134"/>
        <v/>
      </c>
      <c r="CH261" s="32">
        <f t="shared" si="143"/>
        <v>0</v>
      </c>
      <c r="CI261" s="32">
        <f t="shared" si="136"/>
        <v>0</v>
      </c>
      <c r="CJ261" s="32">
        <f t="shared" si="126"/>
        <v>0</v>
      </c>
      <c r="CK261" s="32">
        <f t="shared" si="144"/>
        <v>0</v>
      </c>
      <c r="CL261" s="32">
        <f t="shared" si="137"/>
        <v>0</v>
      </c>
      <c r="CM261" s="32">
        <f t="shared" si="137"/>
        <v>0</v>
      </c>
      <c r="CN261" s="32">
        <f t="shared" si="137"/>
        <v>0</v>
      </c>
    </row>
    <row r="262" spans="1:92" ht="16.350000000000001" customHeight="1" x14ac:dyDescent="0.2">
      <c r="A262" s="2317"/>
      <c r="B262" s="2362" t="s">
        <v>244</v>
      </c>
      <c r="C262" s="2362"/>
      <c r="D262" s="454">
        <f t="shared" si="145"/>
        <v>0</v>
      </c>
      <c r="E262" s="455">
        <f t="shared" si="140"/>
        <v>0</v>
      </c>
      <c r="F262" s="456">
        <f t="shared" si="140"/>
        <v>0</v>
      </c>
      <c r="G262" s="457"/>
      <c r="H262" s="458"/>
      <c r="I262" s="459"/>
      <c r="J262" s="458"/>
      <c r="K262" s="459"/>
      <c r="L262" s="458"/>
      <c r="M262" s="459"/>
      <c r="N262" s="458"/>
      <c r="O262" s="459"/>
      <c r="P262" s="458"/>
      <c r="Q262" s="459"/>
      <c r="R262" s="458"/>
      <c r="S262" s="459"/>
      <c r="T262" s="458"/>
      <c r="U262" s="459"/>
      <c r="V262" s="460"/>
      <c r="W262" s="461"/>
      <c r="X262" s="462"/>
      <c r="Y262" s="463"/>
      <c r="Z262" s="463"/>
      <c r="AA262" s="459"/>
      <c r="AB262" s="462"/>
      <c r="AC262" s="462"/>
      <c r="AD262" s="462"/>
      <c r="AE262" s="458"/>
      <c r="AF262" s="160" t="str">
        <f t="shared" si="129"/>
        <v/>
      </c>
      <c r="AG262" s="30"/>
      <c r="AH262" s="30"/>
      <c r="AI262" s="30"/>
      <c r="AJ262" s="30"/>
      <c r="AK262" s="30"/>
      <c r="AL262" s="30"/>
      <c r="AM262" s="9"/>
      <c r="BV262" s="3"/>
      <c r="BW262" s="3"/>
      <c r="CA262" s="31" t="str">
        <f t="shared" si="130"/>
        <v/>
      </c>
      <c r="CB262" s="31" t="str">
        <f t="shared" si="131"/>
        <v/>
      </c>
      <c r="CC262" s="31" t="str">
        <f t="shared" si="124"/>
        <v/>
      </c>
      <c r="CD262" s="31" t="str">
        <f t="shared" si="142"/>
        <v/>
      </c>
      <c r="CE262" s="31" t="str">
        <f t="shared" si="132"/>
        <v/>
      </c>
      <c r="CF262" s="31" t="str">
        <f t="shared" si="133"/>
        <v/>
      </c>
      <c r="CG262" s="31" t="str">
        <f t="shared" si="134"/>
        <v/>
      </c>
      <c r="CH262" s="32">
        <f t="shared" si="143"/>
        <v>0</v>
      </c>
      <c r="CI262" s="32">
        <f t="shared" si="136"/>
        <v>0</v>
      </c>
      <c r="CJ262" s="32">
        <f t="shared" si="126"/>
        <v>0</v>
      </c>
      <c r="CK262" s="32">
        <f t="shared" si="144"/>
        <v>0</v>
      </c>
      <c r="CL262" s="32">
        <f t="shared" si="137"/>
        <v>0</v>
      </c>
      <c r="CM262" s="32">
        <f t="shared" si="137"/>
        <v>0</v>
      </c>
      <c r="CN262" s="32">
        <f t="shared" si="137"/>
        <v>0</v>
      </c>
    </row>
    <row r="263" spans="1:92" ht="16.350000000000001" customHeight="1" x14ac:dyDescent="0.2">
      <c r="A263" s="2317"/>
      <c r="B263" s="2362" t="s">
        <v>245</v>
      </c>
      <c r="C263" s="2362"/>
      <c r="D263" s="454">
        <f t="shared" si="145"/>
        <v>0</v>
      </c>
      <c r="E263" s="455">
        <f t="shared" si="140"/>
        <v>0</v>
      </c>
      <c r="F263" s="456">
        <f t="shared" si="140"/>
        <v>0</v>
      </c>
      <c r="G263" s="464"/>
      <c r="H263" s="465"/>
      <c r="I263" s="466"/>
      <c r="J263" s="465"/>
      <c r="K263" s="466"/>
      <c r="L263" s="465"/>
      <c r="M263" s="466"/>
      <c r="N263" s="465"/>
      <c r="O263" s="466"/>
      <c r="P263" s="465"/>
      <c r="Q263" s="466"/>
      <c r="R263" s="465"/>
      <c r="S263" s="466"/>
      <c r="T263" s="465"/>
      <c r="U263" s="466"/>
      <c r="V263" s="467"/>
      <c r="W263" s="461"/>
      <c r="X263" s="462"/>
      <c r="Y263" s="463"/>
      <c r="Z263" s="463"/>
      <c r="AA263" s="459"/>
      <c r="AB263" s="462"/>
      <c r="AC263" s="462"/>
      <c r="AD263" s="462"/>
      <c r="AE263" s="458"/>
      <c r="AF263" s="160" t="str">
        <f t="shared" si="129"/>
        <v/>
      </c>
      <c r="AG263" s="30"/>
      <c r="AH263" s="30"/>
      <c r="AI263" s="30"/>
      <c r="AJ263" s="30"/>
      <c r="AK263" s="30"/>
      <c r="AL263" s="30"/>
      <c r="AM263" s="9"/>
      <c r="BV263" s="3"/>
      <c r="BW263" s="3"/>
      <c r="CA263" s="31" t="str">
        <f t="shared" si="130"/>
        <v/>
      </c>
      <c r="CB263" s="31" t="str">
        <f t="shared" si="131"/>
        <v/>
      </c>
      <c r="CC263" s="31" t="str">
        <f t="shared" si="124"/>
        <v/>
      </c>
      <c r="CD263" s="31" t="str">
        <f t="shared" si="142"/>
        <v/>
      </c>
      <c r="CE263" s="31" t="str">
        <f t="shared" si="132"/>
        <v/>
      </c>
      <c r="CF263" s="31" t="str">
        <f t="shared" si="133"/>
        <v/>
      </c>
      <c r="CG263" s="31" t="str">
        <f t="shared" si="134"/>
        <v/>
      </c>
      <c r="CH263" s="32">
        <f t="shared" si="143"/>
        <v>0</v>
      </c>
      <c r="CI263" s="32">
        <f t="shared" si="136"/>
        <v>0</v>
      </c>
      <c r="CJ263" s="32">
        <f t="shared" si="126"/>
        <v>0</v>
      </c>
      <c r="CK263" s="32">
        <f t="shared" si="144"/>
        <v>0</v>
      </c>
      <c r="CL263" s="32">
        <f t="shared" si="137"/>
        <v>0</v>
      </c>
      <c r="CM263" s="32">
        <f t="shared" si="137"/>
        <v>0</v>
      </c>
      <c r="CN263" s="32">
        <f t="shared" si="137"/>
        <v>0</v>
      </c>
    </row>
    <row r="264" spans="1:92" ht="16.350000000000001" customHeight="1" x14ac:dyDescent="0.2">
      <c r="A264" s="2828"/>
      <c r="B264" s="2827" t="s">
        <v>246</v>
      </c>
      <c r="C264" s="2827"/>
      <c r="D264" s="471">
        <f t="shared" si="145"/>
        <v>0</v>
      </c>
      <c r="E264" s="472">
        <f t="shared" si="140"/>
        <v>0</v>
      </c>
      <c r="F264" s="473">
        <f t="shared" si="140"/>
        <v>0</v>
      </c>
      <c r="G264" s="438"/>
      <c r="H264" s="439"/>
      <c r="I264" s="440"/>
      <c r="J264" s="439"/>
      <c r="K264" s="440"/>
      <c r="L264" s="439"/>
      <c r="M264" s="440"/>
      <c r="N264" s="439"/>
      <c r="O264" s="440"/>
      <c r="P264" s="439"/>
      <c r="Q264" s="440"/>
      <c r="R264" s="439"/>
      <c r="S264" s="440"/>
      <c r="T264" s="439"/>
      <c r="U264" s="440"/>
      <c r="V264" s="441"/>
      <c r="W264" s="1378"/>
      <c r="X264" s="1538"/>
      <c r="Y264" s="1539"/>
      <c r="Z264" s="1539"/>
      <c r="AA264" s="1184"/>
      <c r="AB264" s="1538"/>
      <c r="AC264" s="1538"/>
      <c r="AD264" s="1538"/>
      <c r="AE264" s="1540"/>
      <c r="AF264" s="160" t="str">
        <f t="shared" si="129"/>
        <v/>
      </c>
      <c r="AG264" s="30"/>
      <c r="AH264" s="30"/>
      <c r="AI264" s="30"/>
      <c r="AJ264" s="30"/>
      <c r="AK264" s="30"/>
      <c r="AL264" s="30"/>
      <c r="AM264" s="9"/>
      <c r="BV264" s="3"/>
      <c r="BW264" s="3"/>
      <c r="CA264" s="31" t="str">
        <f t="shared" si="130"/>
        <v/>
      </c>
      <c r="CB264" s="31" t="str">
        <f t="shared" si="131"/>
        <v/>
      </c>
      <c r="CC264" s="31" t="str">
        <f t="shared" si="124"/>
        <v/>
      </c>
      <c r="CD264" s="31" t="str">
        <f t="shared" si="142"/>
        <v/>
      </c>
      <c r="CE264" s="31" t="str">
        <f t="shared" si="132"/>
        <v/>
      </c>
      <c r="CF264" s="31" t="str">
        <f t="shared" si="133"/>
        <v/>
      </c>
      <c r="CG264" s="31" t="str">
        <f t="shared" si="134"/>
        <v/>
      </c>
      <c r="CH264" s="32">
        <f t="shared" si="143"/>
        <v>0</v>
      </c>
      <c r="CI264" s="32">
        <f t="shared" si="136"/>
        <v>0</v>
      </c>
      <c r="CJ264" s="32">
        <f t="shared" si="126"/>
        <v>0</v>
      </c>
      <c r="CK264" s="32">
        <f t="shared" si="144"/>
        <v>0</v>
      </c>
      <c r="CL264" s="32">
        <f t="shared" si="137"/>
        <v>0</v>
      </c>
      <c r="CM264" s="32">
        <f t="shared" si="137"/>
        <v>0</v>
      </c>
      <c r="CN264" s="32">
        <f t="shared" si="137"/>
        <v>0</v>
      </c>
    </row>
    <row r="265" spans="1:92" ht="16.350000000000001" customHeight="1" x14ac:dyDescent="0.2">
      <c r="A265" s="2893" t="s">
        <v>89</v>
      </c>
      <c r="B265" s="2894" t="s">
        <v>242</v>
      </c>
      <c r="C265" s="2895"/>
      <c r="D265" s="445">
        <f t="shared" si="145"/>
        <v>0</v>
      </c>
      <c r="E265" s="446">
        <f t="shared" si="140"/>
        <v>0</v>
      </c>
      <c r="F265" s="447">
        <f t="shared" si="140"/>
        <v>0</v>
      </c>
      <c r="G265" s="448"/>
      <c r="H265" s="449"/>
      <c r="I265" s="450"/>
      <c r="J265" s="449"/>
      <c r="K265" s="450"/>
      <c r="L265" s="449"/>
      <c r="M265" s="450"/>
      <c r="N265" s="449"/>
      <c r="O265" s="450"/>
      <c r="P265" s="449"/>
      <c r="Q265" s="450"/>
      <c r="R265" s="449"/>
      <c r="S265" s="450"/>
      <c r="T265" s="449"/>
      <c r="U265" s="450"/>
      <c r="V265" s="451"/>
      <c r="W265" s="452"/>
      <c r="X265" s="453"/>
      <c r="Y265" s="453"/>
      <c r="Z265" s="453"/>
      <c r="AA265" s="450"/>
      <c r="AB265" s="453"/>
      <c r="AC265" s="453"/>
      <c r="AD265" s="453"/>
      <c r="AE265" s="449"/>
      <c r="AF265" s="160" t="str">
        <f t="shared" si="129"/>
        <v/>
      </c>
      <c r="AG265" s="30"/>
      <c r="AH265" s="30"/>
      <c r="AI265" s="30"/>
      <c r="AJ265" s="30"/>
      <c r="AK265" s="30"/>
      <c r="AL265" s="30"/>
      <c r="AM265" s="9"/>
      <c r="BV265" s="3"/>
      <c r="BW265" s="3"/>
      <c r="CA265" s="31" t="str">
        <f t="shared" si="130"/>
        <v/>
      </c>
      <c r="CB265" s="31" t="str">
        <f t="shared" si="131"/>
        <v/>
      </c>
      <c r="CC265" s="31" t="str">
        <f t="shared" si="124"/>
        <v/>
      </c>
      <c r="CD265" s="31" t="str">
        <f t="shared" si="142"/>
        <v/>
      </c>
      <c r="CE265" s="31" t="str">
        <f t="shared" si="132"/>
        <v/>
      </c>
      <c r="CF265" s="31" t="str">
        <f t="shared" si="133"/>
        <v/>
      </c>
      <c r="CG265" s="31" t="str">
        <f t="shared" si="134"/>
        <v/>
      </c>
      <c r="CH265" s="32">
        <f t="shared" si="143"/>
        <v>0</v>
      </c>
      <c r="CI265" s="32">
        <f t="shared" si="136"/>
        <v>0</v>
      </c>
      <c r="CJ265" s="32">
        <f t="shared" si="126"/>
        <v>0</v>
      </c>
      <c r="CK265" s="32">
        <f t="shared" si="144"/>
        <v>0</v>
      </c>
      <c r="CL265" s="32">
        <f t="shared" si="137"/>
        <v>0</v>
      </c>
      <c r="CM265" s="32">
        <f t="shared" si="137"/>
        <v>0</v>
      </c>
      <c r="CN265" s="32">
        <f t="shared" si="137"/>
        <v>0</v>
      </c>
    </row>
    <row r="266" spans="1:92" ht="16.350000000000001" customHeight="1" x14ac:dyDescent="0.2">
      <c r="A266" s="2317"/>
      <c r="B266" s="2362" t="s">
        <v>243</v>
      </c>
      <c r="C266" s="2362"/>
      <c r="D266" s="454">
        <f t="shared" si="145"/>
        <v>0</v>
      </c>
      <c r="E266" s="455">
        <f t="shared" si="140"/>
        <v>0</v>
      </c>
      <c r="F266" s="456">
        <f t="shared" si="140"/>
        <v>0</v>
      </c>
      <c r="G266" s="457"/>
      <c r="H266" s="458"/>
      <c r="I266" s="459"/>
      <c r="J266" s="458"/>
      <c r="K266" s="459"/>
      <c r="L266" s="458"/>
      <c r="M266" s="459"/>
      <c r="N266" s="458"/>
      <c r="O266" s="459"/>
      <c r="P266" s="458"/>
      <c r="Q266" s="459"/>
      <c r="R266" s="458"/>
      <c r="S266" s="459"/>
      <c r="T266" s="458"/>
      <c r="U266" s="459"/>
      <c r="V266" s="460"/>
      <c r="W266" s="461"/>
      <c r="X266" s="462"/>
      <c r="Y266" s="463"/>
      <c r="Z266" s="463"/>
      <c r="AA266" s="459"/>
      <c r="AB266" s="462"/>
      <c r="AC266" s="462"/>
      <c r="AD266" s="462"/>
      <c r="AE266" s="458"/>
      <c r="AF266" s="160" t="str">
        <f t="shared" si="129"/>
        <v/>
      </c>
      <c r="AG266" s="30"/>
      <c r="AH266" s="30"/>
      <c r="AI266" s="30"/>
      <c r="AJ266" s="30"/>
      <c r="AK266" s="30"/>
      <c r="AL266" s="30"/>
      <c r="AM266" s="9"/>
      <c r="BV266" s="3"/>
      <c r="BW266" s="3"/>
      <c r="CA266" s="31" t="str">
        <f t="shared" si="130"/>
        <v/>
      </c>
      <c r="CB266" s="31" t="str">
        <f t="shared" si="131"/>
        <v/>
      </c>
      <c r="CC266" s="31" t="str">
        <f t="shared" si="124"/>
        <v/>
      </c>
      <c r="CD266" s="31" t="str">
        <f t="shared" si="142"/>
        <v/>
      </c>
      <c r="CE266" s="31" t="str">
        <f t="shared" si="132"/>
        <v/>
      </c>
      <c r="CF266" s="31" t="str">
        <f t="shared" si="133"/>
        <v/>
      </c>
      <c r="CG266" s="31" t="str">
        <f t="shared" si="134"/>
        <v/>
      </c>
      <c r="CH266" s="32">
        <f t="shared" si="143"/>
        <v>0</v>
      </c>
      <c r="CI266" s="32">
        <f t="shared" si="136"/>
        <v>0</v>
      </c>
      <c r="CJ266" s="32">
        <f t="shared" si="126"/>
        <v>0</v>
      </c>
      <c r="CK266" s="32">
        <f t="shared" si="144"/>
        <v>0</v>
      </c>
      <c r="CL266" s="32">
        <f t="shared" si="137"/>
        <v>0</v>
      </c>
      <c r="CM266" s="32">
        <f t="shared" si="137"/>
        <v>0</v>
      </c>
      <c r="CN266" s="32">
        <f t="shared" si="137"/>
        <v>0</v>
      </c>
    </row>
    <row r="267" spans="1:92" ht="16.350000000000001" customHeight="1" x14ac:dyDescent="0.2">
      <c r="A267" s="2317"/>
      <c r="B267" s="2362" t="s">
        <v>244</v>
      </c>
      <c r="C267" s="2362"/>
      <c r="D267" s="454">
        <f t="shared" si="145"/>
        <v>0</v>
      </c>
      <c r="E267" s="455">
        <f t="shared" si="140"/>
        <v>0</v>
      </c>
      <c r="F267" s="456">
        <f t="shared" si="140"/>
        <v>0</v>
      </c>
      <c r="G267" s="457"/>
      <c r="H267" s="458"/>
      <c r="I267" s="459"/>
      <c r="J267" s="458"/>
      <c r="K267" s="459"/>
      <c r="L267" s="458"/>
      <c r="M267" s="459"/>
      <c r="N267" s="458"/>
      <c r="O267" s="459"/>
      <c r="P267" s="458"/>
      <c r="Q267" s="459"/>
      <c r="R267" s="458"/>
      <c r="S267" s="459"/>
      <c r="T267" s="458"/>
      <c r="U267" s="459"/>
      <c r="V267" s="460"/>
      <c r="W267" s="461"/>
      <c r="X267" s="462"/>
      <c r="Y267" s="463"/>
      <c r="Z267" s="463"/>
      <c r="AA267" s="459"/>
      <c r="AB267" s="462"/>
      <c r="AC267" s="462"/>
      <c r="AD267" s="462"/>
      <c r="AE267" s="458"/>
      <c r="AF267" s="160" t="str">
        <f t="shared" si="129"/>
        <v/>
      </c>
      <c r="AG267" s="30"/>
      <c r="AH267" s="30"/>
      <c r="AI267" s="30"/>
      <c r="AJ267" s="30"/>
      <c r="AK267" s="30"/>
      <c r="AL267" s="30"/>
      <c r="AM267" s="9"/>
      <c r="BV267" s="3"/>
      <c r="BW267" s="3"/>
      <c r="CA267" s="31" t="str">
        <f t="shared" si="130"/>
        <v/>
      </c>
      <c r="CB267" s="31" t="str">
        <f t="shared" si="131"/>
        <v/>
      </c>
      <c r="CC267" s="31" t="str">
        <f t="shared" ref="CC267:CC278" si="146">IF(CJ267=1,"* La consulta pertinente según condición clínica NO DEBE ser mayor al Total registrado. ","")</f>
        <v/>
      </c>
      <c r="CD267" s="31" t="str">
        <f t="shared" si="142"/>
        <v/>
      </c>
      <c r="CE267" s="31" t="str">
        <f t="shared" si="132"/>
        <v/>
      </c>
      <c r="CF267" s="31" t="str">
        <f t="shared" si="133"/>
        <v/>
      </c>
      <c r="CG267" s="31" t="str">
        <f t="shared" si="134"/>
        <v/>
      </c>
      <c r="CH267" s="32">
        <f t="shared" si="143"/>
        <v>0</v>
      </c>
      <c r="CI267" s="32">
        <f t="shared" si="136"/>
        <v>0</v>
      </c>
      <c r="CJ267" s="32">
        <f t="shared" ref="CJ267:CJ278" si="147">IF(D269&lt;Z269,1,0)</f>
        <v>0</v>
      </c>
      <c r="CK267" s="32">
        <f t="shared" si="144"/>
        <v>0</v>
      </c>
      <c r="CL267" s="32">
        <f t="shared" si="137"/>
        <v>0</v>
      </c>
      <c r="CM267" s="32">
        <f t="shared" si="137"/>
        <v>0</v>
      </c>
      <c r="CN267" s="32">
        <f t="shared" si="137"/>
        <v>0</v>
      </c>
    </row>
    <row r="268" spans="1:92" ht="16.350000000000001" customHeight="1" x14ac:dyDescent="0.2">
      <c r="A268" s="2317"/>
      <c r="B268" s="2362" t="s">
        <v>245</v>
      </c>
      <c r="C268" s="2362"/>
      <c r="D268" s="454">
        <f t="shared" si="145"/>
        <v>0</v>
      </c>
      <c r="E268" s="455">
        <f t="shared" si="140"/>
        <v>0</v>
      </c>
      <c r="F268" s="456">
        <f t="shared" si="140"/>
        <v>0</v>
      </c>
      <c r="G268" s="464"/>
      <c r="H268" s="465"/>
      <c r="I268" s="466"/>
      <c r="J268" s="465"/>
      <c r="K268" s="466"/>
      <c r="L268" s="465"/>
      <c r="M268" s="466"/>
      <c r="N268" s="465"/>
      <c r="O268" s="466"/>
      <c r="P268" s="465"/>
      <c r="Q268" s="466"/>
      <c r="R268" s="465"/>
      <c r="S268" s="466"/>
      <c r="T268" s="465"/>
      <c r="U268" s="466"/>
      <c r="V268" s="467"/>
      <c r="W268" s="461"/>
      <c r="X268" s="462"/>
      <c r="Y268" s="463"/>
      <c r="Z268" s="463"/>
      <c r="AA268" s="459"/>
      <c r="AB268" s="462"/>
      <c r="AC268" s="462"/>
      <c r="AD268" s="462"/>
      <c r="AE268" s="458"/>
      <c r="AF268" s="160" t="str">
        <f t="shared" ref="AF268:AF278" si="148">CA268&amp;CB268&amp;CC268&amp;CD268&amp;CE268&amp;CF268&amp;CG268</f>
        <v/>
      </c>
      <c r="AG268" s="30"/>
      <c r="AH268" s="30"/>
      <c r="AI268" s="30"/>
      <c r="AJ268" s="30"/>
      <c r="AK268" s="30"/>
      <c r="AL268" s="30"/>
      <c r="AM268" s="9"/>
      <c r="BV268" s="3"/>
      <c r="BW268" s="3"/>
      <c r="CA268" s="31" t="str">
        <f t="shared" ref="CA268:CA278" si="149">IF(CH268=1,"* El número de pacientes de 60 años NO DEBE Ser mayor a lo registrado en el grupo Etario 20-64 años. ","")</f>
        <v/>
      </c>
      <c r="CB268" s="31" t="str">
        <f t="shared" ref="CB268:CB278" si="150">IF(CI268=1,"* La consulta pertinente según Protocolo de Referencia NO DEBE ser mayor al Total registrado. ","")</f>
        <v/>
      </c>
      <c r="CC268" s="31" t="str">
        <f t="shared" si="146"/>
        <v/>
      </c>
      <c r="CD268" s="31" t="str">
        <f t="shared" si="142"/>
        <v/>
      </c>
      <c r="CE268" s="31" t="str">
        <f t="shared" ref="CE268:CE278" si="151">IF(AND($D268&lt;&gt;0,AC268=""),"* No olvide digitar la columna Usuarios en Situación de Discapacidad (Digite CEROS si no tiene). ",IF($D268&lt;AC268,"* Los Usuarios en Situación de Discapacidad NO DEBEN ser mayor al total. ",""))</f>
        <v/>
      </c>
      <c r="CF268" s="31" t="str">
        <f t="shared" ref="CF268:CF278" si="152">IF(AND($D268&lt;&gt;0,AD268=""),"* No olvide digitar la columna Niños, Niñas, Adolescentes y Jóvenes Población SENAME (Digite CEROS si no tiene). ",IF($D268&lt;AD268,"* Los Niños, Niñas, Adolescentes y Jóvenes Población SENAME NO DEBEN ser mayor al total. ",""))</f>
        <v/>
      </c>
      <c r="CG268" s="31" t="str">
        <f t="shared" ref="CG268:CG278" si="153">IF(AND($D268&lt;&gt;0,AE268=""),"* No olvide digitar la columna Migrantes (Digite CEROS si no tiene). ",IF($D268&lt;AE268,"* Los Migrantes NO DEBEN ser mayor al total. ",""))</f>
        <v/>
      </c>
      <c r="CH268" s="32">
        <f t="shared" si="143"/>
        <v>0</v>
      </c>
      <c r="CI268" s="32">
        <f t="shared" ref="CI268:CI278" si="154">IF(D268&lt;Y268,1,0)</f>
        <v>0</v>
      </c>
      <c r="CJ268" s="32">
        <f t="shared" si="147"/>
        <v>0</v>
      </c>
      <c r="CK268" s="32">
        <f t="shared" si="144"/>
        <v>0</v>
      </c>
      <c r="CL268" s="32">
        <f t="shared" ref="CL268:CN278" si="155">IF(AND($D268&lt;&gt;0,AC268=""),1,IF($D268&lt;AC268,1,0))</f>
        <v>0</v>
      </c>
      <c r="CM268" s="32">
        <f t="shared" si="155"/>
        <v>0</v>
      </c>
      <c r="CN268" s="32">
        <f t="shared" si="155"/>
        <v>0</v>
      </c>
    </row>
    <row r="269" spans="1:92" ht="16.350000000000001" customHeight="1" x14ac:dyDescent="0.2">
      <c r="A269" s="2828"/>
      <c r="B269" s="2827" t="s">
        <v>246</v>
      </c>
      <c r="C269" s="2827"/>
      <c r="D269" s="471">
        <f t="shared" si="145"/>
        <v>0</v>
      </c>
      <c r="E269" s="472">
        <f t="shared" si="140"/>
        <v>0</v>
      </c>
      <c r="F269" s="473">
        <f t="shared" si="140"/>
        <v>0</v>
      </c>
      <c r="G269" s="438"/>
      <c r="H269" s="439"/>
      <c r="I269" s="440"/>
      <c r="J269" s="439"/>
      <c r="K269" s="440"/>
      <c r="L269" s="439"/>
      <c r="M269" s="440"/>
      <c r="N269" s="439"/>
      <c r="O269" s="440"/>
      <c r="P269" s="439"/>
      <c r="Q269" s="440"/>
      <c r="R269" s="439"/>
      <c r="S269" s="440"/>
      <c r="T269" s="439"/>
      <c r="U269" s="440"/>
      <c r="V269" s="441"/>
      <c r="W269" s="1378"/>
      <c r="X269" s="1538"/>
      <c r="Y269" s="1539"/>
      <c r="Z269" s="1539"/>
      <c r="AA269" s="1184"/>
      <c r="AB269" s="1538"/>
      <c r="AC269" s="1538"/>
      <c r="AD269" s="1538"/>
      <c r="AE269" s="1540"/>
      <c r="AF269" s="160" t="str">
        <f t="shared" si="148"/>
        <v/>
      </c>
      <c r="AG269" s="30"/>
      <c r="AH269" s="30"/>
      <c r="AI269" s="30"/>
      <c r="AJ269" s="30"/>
      <c r="AK269" s="30"/>
      <c r="AL269" s="30"/>
      <c r="AM269" s="9"/>
      <c r="BV269" s="3"/>
      <c r="BW269" s="3"/>
      <c r="CA269" s="31" t="str">
        <f t="shared" si="149"/>
        <v/>
      </c>
      <c r="CB269" s="31" t="str">
        <f t="shared" si="150"/>
        <v/>
      </c>
      <c r="CC269" s="31" t="str">
        <f t="shared" si="146"/>
        <v/>
      </c>
      <c r="CD269" s="31" t="str">
        <f t="shared" si="142"/>
        <v/>
      </c>
      <c r="CE269" s="31" t="str">
        <f t="shared" si="151"/>
        <v/>
      </c>
      <c r="CF269" s="31" t="str">
        <f t="shared" si="152"/>
        <v/>
      </c>
      <c r="CG269" s="31" t="str">
        <f t="shared" si="153"/>
        <v/>
      </c>
      <c r="CH269" s="32">
        <f t="shared" si="143"/>
        <v>0</v>
      </c>
      <c r="CI269" s="32">
        <f t="shared" si="154"/>
        <v>0</v>
      </c>
      <c r="CJ269" s="32">
        <f t="shared" si="147"/>
        <v>0</v>
      </c>
      <c r="CK269" s="32">
        <f t="shared" si="144"/>
        <v>0</v>
      </c>
      <c r="CL269" s="32">
        <f t="shared" si="155"/>
        <v>0</v>
      </c>
      <c r="CM269" s="32">
        <f t="shared" si="155"/>
        <v>0</v>
      </c>
      <c r="CN269" s="32">
        <f t="shared" si="155"/>
        <v>0</v>
      </c>
    </row>
    <row r="270" spans="1:92" ht="16.350000000000001" customHeight="1" x14ac:dyDescent="0.2">
      <c r="A270" s="2356" t="s">
        <v>91</v>
      </c>
      <c r="B270" s="2537" t="s">
        <v>242</v>
      </c>
      <c r="C270" s="2537"/>
      <c r="D270" s="1680">
        <f t="shared" si="145"/>
        <v>0</v>
      </c>
      <c r="E270" s="1681">
        <f t="shared" si="140"/>
        <v>0</v>
      </c>
      <c r="F270" s="1682">
        <f t="shared" si="140"/>
        <v>0</v>
      </c>
      <c r="G270" s="1683"/>
      <c r="H270" s="1684"/>
      <c r="I270" s="1685"/>
      <c r="J270" s="1684"/>
      <c r="K270" s="1685"/>
      <c r="L270" s="1684"/>
      <c r="M270" s="1685"/>
      <c r="N270" s="1684"/>
      <c r="O270" s="1685"/>
      <c r="P270" s="1684"/>
      <c r="Q270" s="1685"/>
      <c r="R270" s="1684"/>
      <c r="S270" s="1685"/>
      <c r="T270" s="1684"/>
      <c r="U270" s="1685"/>
      <c r="V270" s="1686"/>
      <c r="W270" s="1687"/>
      <c r="X270" s="1688"/>
      <c r="Y270" s="1688"/>
      <c r="Z270" s="1689"/>
      <c r="AA270" s="1357"/>
      <c r="AB270" s="434"/>
      <c r="AC270" s="434"/>
      <c r="AD270" s="434"/>
      <c r="AE270" s="432"/>
      <c r="AF270" s="160" t="str">
        <f t="shared" si="148"/>
        <v/>
      </c>
      <c r="AG270" s="30"/>
      <c r="AH270" s="30"/>
      <c r="AI270" s="30"/>
      <c r="AJ270" s="30"/>
      <c r="AK270" s="30"/>
      <c r="AL270" s="30"/>
      <c r="AM270" s="9"/>
      <c r="BV270" s="3"/>
      <c r="BW270" s="3"/>
      <c r="CA270" s="31" t="str">
        <f t="shared" si="149"/>
        <v/>
      </c>
      <c r="CB270" s="31" t="str">
        <f t="shared" si="150"/>
        <v/>
      </c>
      <c r="CC270" s="31" t="str">
        <f t="shared" si="146"/>
        <v/>
      </c>
      <c r="CD270" s="31" t="str">
        <f t="shared" si="142"/>
        <v/>
      </c>
      <c r="CE270" s="31" t="str">
        <f t="shared" si="151"/>
        <v/>
      </c>
      <c r="CF270" s="31" t="str">
        <f t="shared" si="152"/>
        <v/>
      </c>
      <c r="CG270" s="31" t="str">
        <f t="shared" si="153"/>
        <v/>
      </c>
      <c r="CH270" s="32">
        <f t="shared" si="143"/>
        <v>0</v>
      </c>
      <c r="CI270" s="32">
        <f t="shared" si="154"/>
        <v>0</v>
      </c>
      <c r="CJ270" s="32">
        <f t="shared" si="147"/>
        <v>0</v>
      </c>
      <c r="CK270" s="32">
        <f t="shared" si="144"/>
        <v>0</v>
      </c>
      <c r="CL270" s="32">
        <f t="shared" si="155"/>
        <v>0</v>
      </c>
      <c r="CM270" s="32">
        <f t="shared" si="155"/>
        <v>0</v>
      </c>
      <c r="CN270" s="32">
        <f t="shared" si="155"/>
        <v>0</v>
      </c>
    </row>
    <row r="271" spans="1:92" ht="16.350000000000001" customHeight="1" x14ac:dyDescent="0.2">
      <c r="A271" s="2357"/>
      <c r="B271" s="2362" t="s">
        <v>243</v>
      </c>
      <c r="C271" s="2362"/>
      <c r="D271" s="531">
        <f t="shared" si="145"/>
        <v>0</v>
      </c>
      <c r="E271" s="1690">
        <f t="shared" si="140"/>
        <v>0</v>
      </c>
      <c r="F271" s="1691">
        <f t="shared" si="140"/>
        <v>0</v>
      </c>
      <c r="G271" s="1692"/>
      <c r="H271" s="1693"/>
      <c r="I271" s="1694"/>
      <c r="J271" s="1693"/>
      <c r="K271" s="1694"/>
      <c r="L271" s="1693"/>
      <c r="M271" s="1694"/>
      <c r="N271" s="1693"/>
      <c r="O271" s="1694"/>
      <c r="P271" s="1693"/>
      <c r="Q271" s="1694"/>
      <c r="R271" s="1693"/>
      <c r="S271" s="1694"/>
      <c r="T271" s="1693"/>
      <c r="U271" s="1694"/>
      <c r="V271" s="1695"/>
      <c r="W271" s="1696"/>
      <c r="X271" s="1697"/>
      <c r="Y271" s="1698"/>
      <c r="Z271" s="535"/>
      <c r="AA271" s="459"/>
      <c r="AB271" s="462"/>
      <c r="AC271" s="462"/>
      <c r="AD271" s="462"/>
      <c r="AE271" s="458"/>
      <c r="AF271" s="160" t="str">
        <f t="shared" si="148"/>
        <v/>
      </c>
      <c r="AG271" s="30"/>
      <c r="AH271" s="30"/>
      <c r="AI271" s="30"/>
      <c r="AJ271" s="30"/>
      <c r="AK271" s="30"/>
      <c r="AL271" s="30"/>
      <c r="AM271" s="9"/>
      <c r="BV271" s="3"/>
      <c r="BW271" s="3"/>
      <c r="CA271" s="31" t="str">
        <f t="shared" si="149"/>
        <v/>
      </c>
      <c r="CB271" s="31" t="str">
        <f t="shared" si="150"/>
        <v/>
      </c>
      <c r="CC271" s="31" t="str">
        <f t="shared" si="146"/>
        <v/>
      </c>
      <c r="CD271" s="31" t="str">
        <f t="shared" si="142"/>
        <v/>
      </c>
      <c r="CE271" s="31" t="str">
        <f t="shared" si="151"/>
        <v/>
      </c>
      <c r="CF271" s="31" t="str">
        <f t="shared" si="152"/>
        <v/>
      </c>
      <c r="CG271" s="31" t="str">
        <f t="shared" si="153"/>
        <v/>
      </c>
      <c r="CH271" s="32">
        <f t="shared" si="143"/>
        <v>0</v>
      </c>
      <c r="CI271" s="32">
        <f t="shared" si="154"/>
        <v>0</v>
      </c>
      <c r="CJ271" s="32">
        <f t="shared" si="147"/>
        <v>0</v>
      </c>
      <c r="CK271" s="32">
        <f t="shared" si="144"/>
        <v>0</v>
      </c>
      <c r="CL271" s="32">
        <f t="shared" si="155"/>
        <v>0</v>
      </c>
      <c r="CM271" s="32">
        <f t="shared" si="155"/>
        <v>0</v>
      </c>
      <c r="CN271" s="32">
        <f t="shared" si="155"/>
        <v>0</v>
      </c>
    </row>
    <row r="272" spans="1:92" ht="16.350000000000001" customHeight="1" x14ac:dyDescent="0.2">
      <c r="A272" s="2357"/>
      <c r="B272" s="2368" t="s">
        <v>244</v>
      </c>
      <c r="C272" s="2364"/>
      <c r="D272" s="531">
        <f t="shared" si="145"/>
        <v>0</v>
      </c>
      <c r="E272" s="1690">
        <f t="shared" si="140"/>
        <v>0</v>
      </c>
      <c r="F272" s="1691">
        <f t="shared" si="140"/>
        <v>0</v>
      </c>
      <c r="G272" s="1692"/>
      <c r="H272" s="1693"/>
      <c r="I272" s="1694"/>
      <c r="J272" s="1693"/>
      <c r="K272" s="1694"/>
      <c r="L272" s="1693"/>
      <c r="M272" s="1694"/>
      <c r="N272" s="1693"/>
      <c r="O272" s="1694"/>
      <c r="P272" s="1693"/>
      <c r="Q272" s="1694"/>
      <c r="R272" s="1693"/>
      <c r="S272" s="1694"/>
      <c r="T272" s="1693"/>
      <c r="U272" s="1694"/>
      <c r="V272" s="1695"/>
      <c r="W272" s="1696"/>
      <c r="X272" s="1697"/>
      <c r="Y272" s="1698"/>
      <c r="Z272" s="535"/>
      <c r="AA272" s="459"/>
      <c r="AB272" s="462"/>
      <c r="AC272" s="462"/>
      <c r="AD272" s="462"/>
      <c r="AE272" s="458"/>
      <c r="AF272" s="160" t="str">
        <f t="shared" si="148"/>
        <v/>
      </c>
      <c r="AG272" s="30"/>
      <c r="AH272" s="30"/>
      <c r="AI272" s="30"/>
      <c r="AJ272" s="30"/>
      <c r="AK272" s="30"/>
      <c r="AL272" s="30"/>
      <c r="AM272" s="9"/>
      <c r="BV272" s="3"/>
      <c r="BW272" s="3"/>
      <c r="CA272" s="31" t="str">
        <f t="shared" si="149"/>
        <v/>
      </c>
      <c r="CB272" s="31" t="str">
        <f t="shared" si="150"/>
        <v/>
      </c>
      <c r="CC272" s="31" t="str">
        <f t="shared" si="146"/>
        <v/>
      </c>
      <c r="CD272" s="31" t="str">
        <f t="shared" si="142"/>
        <v/>
      </c>
      <c r="CE272" s="31" t="str">
        <f t="shared" si="151"/>
        <v/>
      </c>
      <c r="CF272" s="31" t="str">
        <f t="shared" si="152"/>
        <v/>
      </c>
      <c r="CG272" s="31" t="str">
        <f t="shared" si="153"/>
        <v/>
      </c>
      <c r="CH272" s="32">
        <f t="shared" si="143"/>
        <v>0</v>
      </c>
      <c r="CI272" s="32">
        <f t="shared" si="154"/>
        <v>0</v>
      </c>
      <c r="CJ272" s="32">
        <f t="shared" si="147"/>
        <v>0</v>
      </c>
      <c r="CK272" s="32">
        <f t="shared" si="144"/>
        <v>0</v>
      </c>
      <c r="CL272" s="32">
        <f t="shared" si="155"/>
        <v>0</v>
      </c>
      <c r="CM272" s="32">
        <f t="shared" si="155"/>
        <v>0</v>
      </c>
      <c r="CN272" s="32">
        <f t="shared" si="155"/>
        <v>0</v>
      </c>
    </row>
    <row r="273" spans="1:92" ht="16.350000000000001" customHeight="1" x14ac:dyDescent="0.2">
      <c r="A273" s="2357"/>
      <c r="B273" s="2368" t="s">
        <v>245</v>
      </c>
      <c r="C273" s="2364"/>
      <c r="D273" s="531">
        <f t="shared" si="145"/>
        <v>0</v>
      </c>
      <c r="E273" s="1690">
        <f t="shared" si="140"/>
        <v>0</v>
      </c>
      <c r="F273" s="1691">
        <f t="shared" si="140"/>
        <v>0</v>
      </c>
      <c r="G273" s="1699"/>
      <c r="H273" s="1700"/>
      <c r="I273" s="1701"/>
      <c r="J273" s="1700"/>
      <c r="K273" s="1701"/>
      <c r="L273" s="1700"/>
      <c r="M273" s="1701"/>
      <c r="N273" s="1700"/>
      <c r="O273" s="1701"/>
      <c r="P273" s="1700"/>
      <c r="Q273" s="1701"/>
      <c r="R273" s="1700"/>
      <c r="S273" s="1701"/>
      <c r="T273" s="1700"/>
      <c r="U273" s="1701"/>
      <c r="V273" s="1702"/>
      <c r="W273" s="1703"/>
      <c r="X273" s="1704"/>
      <c r="Y273" s="1698"/>
      <c r="Z273" s="535"/>
      <c r="AA273" s="1703"/>
      <c r="AB273" s="1704"/>
      <c r="AC273" s="1704"/>
      <c r="AD273" s="1704"/>
      <c r="AE273" s="1705"/>
      <c r="AF273" s="160" t="str">
        <f t="shared" si="148"/>
        <v/>
      </c>
      <c r="AG273" s="30"/>
      <c r="AH273" s="30"/>
      <c r="AI273" s="30"/>
      <c r="AJ273" s="30"/>
      <c r="AK273" s="30"/>
      <c r="AL273" s="30"/>
      <c r="AM273" s="9"/>
      <c r="BV273" s="3"/>
      <c r="BW273" s="3"/>
      <c r="CA273" s="31" t="str">
        <f t="shared" si="149"/>
        <v/>
      </c>
      <c r="CB273" s="31" t="str">
        <f t="shared" si="150"/>
        <v/>
      </c>
      <c r="CC273" s="31" t="str">
        <f t="shared" si="146"/>
        <v/>
      </c>
      <c r="CD273" s="31" t="str">
        <f t="shared" si="142"/>
        <v/>
      </c>
      <c r="CE273" s="31" t="str">
        <f t="shared" si="151"/>
        <v/>
      </c>
      <c r="CF273" s="31" t="str">
        <f t="shared" si="152"/>
        <v/>
      </c>
      <c r="CG273" s="31" t="str">
        <f t="shared" si="153"/>
        <v/>
      </c>
      <c r="CH273" s="32">
        <f t="shared" si="143"/>
        <v>0</v>
      </c>
      <c r="CI273" s="32">
        <f t="shared" si="154"/>
        <v>0</v>
      </c>
      <c r="CJ273" s="32">
        <f t="shared" si="147"/>
        <v>0</v>
      </c>
      <c r="CK273" s="32">
        <f t="shared" si="144"/>
        <v>0</v>
      </c>
      <c r="CL273" s="32">
        <f t="shared" si="155"/>
        <v>0</v>
      </c>
      <c r="CM273" s="32">
        <f t="shared" si="155"/>
        <v>0</v>
      </c>
      <c r="CN273" s="32">
        <f t="shared" si="155"/>
        <v>0</v>
      </c>
    </row>
    <row r="274" spans="1:92" ht="16.350000000000001" customHeight="1" thickBot="1" x14ac:dyDescent="0.25">
      <c r="A274" s="2366"/>
      <c r="B274" s="2369" t="s">
        <v>246</v>
      </c>
      <c r="C274" s="2369"/>
      <c r="D274" s="536">
        <f t="shared" si="145"/>
        <v>0</v>
      </c>
      <c r="E274" s="1706">
        <f t="shared" si="140"/>
        <v>0</v>
      </c>
      <c r="F274" s="1707">
        <f t="shared" si="140"/>
        <v>0</v>
      </c>
      <c r="G274" s="1708"/>
      <c r="H274" s="1709"/>
      <c r="I274" s="1710"/>
      <c r="J274" s="1709"/>
      <c r="K274" s="1710"/>
      <c r="L274" s="1709"/>
      <c r="M274" s="1710"/>
      <c r="N274" s="1709"/>
      <c r="O274" s="1710"/>
      <c r="P274" s="1709"/>
      <c r="Q274" s="1710"/>
      <c r="R274" s="1709"/>
      <c r="S274" s="1710"/>
      <c r="T274" s="1709"/>
      <c r="U274" s="1708"/>
      <c r="V274" s="1711"/>
      <c r="W274" s="539"/>
      <c r="X274" s="540"/>
      <c r="Y274" s="1712"/>
      <c r="Z274" s="542"/>
      <c r="AA274" s="539"/>
      <c r="AB274" s="540"/>
      <c r="AC274" s="540"/>
      <c r="AD274" s="540"/>
      <c r="AE274" s="543"/>
      <c r="AF274" s="160" t="str">
        <f t="shared" si="148"/>
        <v/>
      </c>
      <c r="AG274" s="30"/>
      <c r="AH274" s="30"/>
      <c r="AI274" s="30"/>
      <c r="AJ274" s="30"/>
      <c r="AK274" s="30"/>
      <c r="AL274" s="30"/>
      <c r="AM274" s="9"/>
      <c r="BV274" s="3"/>
      <c r="BW274" s="3"/>
      <c r="CA274" s="31" t="str">
        <f t="shared" si="149"/>
        <v/>
      </c>
      <c r="CB274" s="31" t="str">
        <f t="shared" si="150"/>
        <v/>
      </c>
      <c r="CC274" s="31" t="str">
        <f t="shared" si="146"/>
        <v/>
      </c>
      <c r="CD274" s="31" t="str">
        <f t="shared" si="142"/>
        <v/>
      </c>
      <c r="CE274" s="31" t="str">
        <f t="shared" si="151"/>
        <v/>
      </c>
      <c r="CF274" s="31" t="str">
        <f t="shared" si="152"/>
        <v/>
      </c>
      <c r="CG274" s="31" t="str">
        <f t="shared" si="153"/>
        <v/>
      </c>
      <c r="CH274" s="32">
        <f t="shared" si="143"/>
        <v>0</v>
      </c>
      <c r="CI274" s="32">
        <f t="shared" si="154"/>
        <v>0</v>
      </c>
      <c r="CJ274" s="32">
        <f t="shared" si="147"/>
        <v>0</v>
      </c>
      <c r="CK274" s="32">
        <f t="shared" si="144"/>
        <v>0</v>
      </c>
      <c r="CL274" s="32">
        <f t="shared" si="155"/>
        <v>0</v>
      </c>
      <c r="CM274" s="32">
        <f t="shared" si="155"/>
        <v>0</v>
      </c>
      <c r="CN274" s="32">
        <f t="shared" si="155"/>
        <v>0</v>
      </c>
    </row>
    <row r="275" spans="1:92" ht="16.350000000000001" customHeight="1" thickTop="1" x14ac:dyDescent="0.2">
      <c r="A275" s="2359" t="s">
        <v>4</v>
      </c>
      <c r="B275" s="2361" t="s">
        <v>242</v>
      </c>
      <c r="C275" s="2361"/>
      <c r="D275" s="445">
        <f>SUM(E275+F275)</f>
        <v>34</v>
      </c>
      <c r="E275" s="544">
        <f t="shared" si="140"/>
        <v>9</v>
      </c>
      <c r="F275" s="545">
        <f t="shared" si="140"/>
        <v>25</v>
      </c>
      <c r="G275" s="445">
        <f>+G205+G210+G215+G220+G225+G230+G235+G240+G260+G265+G270</f>
        <v>0</v>
      </c>
      <c r="H275" s="545">
        <f t="shared" ref="H275:P278" si="156">+H205+H210+H215+H220+H225+H230+H235+H240+H260+H265+H270</f>
        <v>2</v>
      </c>
      <c r="I275" s="546">
        <f t="shared" si="156"/>
        <v>0</v>
      </c>
      <c r="J275" s="545">
        <f t="shared" si="156"/>
        <v>0</v>
      </c>
      <c r="K275" s="546">
        <f t="shared" si="156"/>
        <v>0</v>
      </c>
      <c r="L275" s="545">
        <f t="shared" si="156"/>
        <v>0</v>
      </c>
      <c r="M275" s="546">
        <f t="shared" si="156"/>
        <v>0</v>
      </c>
      <c r="N275" s="545">
        <f t="shared" si="156"/>
        <v>0</v>
      </c>
      <c r="O275" s="546">
        <f t="shared" si="156"/>
        <v>0</v>
      </c>
      <c r="P275" s="545">
        <f>+P205+P210+P215+P220+P225+P230+P235+P240+P260+P265+P270</f>
        <v>0</v>
      </c>
      <c r="Q275" s="445">
        <f t="shared" ref="Q275:V278" si="157">+Q205+Q210+Q215+Q220+Q225+Q230+Q235+Q240+Q245+Q250+Q255+Q260+Q265+Q270</f>
        <v>3</v>
      </c>
      <c r="R275" s="547">
        <f t="shared" si="157"/>
        <v>2</v>
      </c>
      <c r="S275" s="445">
        <f t="shared" si="157"/>
        <v>5</v>
      </c>
      <c r="T275" s="547">
        <f t="shared" si="157"/>
        <v>21</v>
      </c>
      <c r="U275" s="445">
        <f t="shared" si="157"/>
        <v>1</v>
      </c>
      <c r="V275" s="548">
        <f t="shared" si="157"/>
        <v>0</v>
      </c>
      <c r="W275" s="546">
        <f>+W205+W210+W215+W220+W225+W240+W245+W250+W255+W260+W265+W270</f>
        <v>8</v>
      </c>
      <c r="X275" s="544">
        <f>+X205+X210+X215+X225+X240+X245+X250+X255+X260+X265+X270</f>
        <v>0</v>
      </c>
      <c r="Y275" s="546">
        <f>+Y205+Y210+Y215+Y220+Y225+Y230+Y235+Y240+Y245+Y250+Y255+Y260+Y265+Y270</f>
        <v>0</v>
      </c>
      <c r="Z275" s="544">
        <f>+Z205+Z210+Z215+Z220+Z225+Z230+Z235+Z240+Z245+Z250+Z255+Z260+Z265+Z270</f>
        <v>0</v>
      </c>
      <c r="AA275" s="546">
        <f t="shared" ref="AA275:AE278" si="158">+AA205+AA210+AA215+AA220+AA225+AA230+AA235+AA240+AA245+AA250+AA255+AA260+AA265+AA270</f>
        <v>0</v>
      </c>
      <c r="AB275" s="544">
        <f t="shared" si="158"/>
        <v>0</v>
      </c>
      <c r="AC275" s="546">
        <f t="shared" si="158"/>
        <v>0</v>
      </c>
      <c r="AD275" s="546">
        <f t="shared" si="158"/>
        <v>0</v>
      </c>
      <c r="AE275" s="545">
        <f t="shared" si="158"/>
        <v>0</v>
      </c>
      <c r="AF275" s="160" t="str">
        <f t="shared" si="148"/>
        <v/>
      </c>
      <c r="AG275" s="9"/>
      <c r="AH275" s="9"/>
      <c r="AI275" s="9"/>
      <c r="AJ275" s="9"/>
      <c r="AK275" s="9"/>
      <c r="AL275" s="30"/>
      <c r="AM275" s="9"/>
      <c r="BV275" s="3"/>
      <c r="BW275" s="3"/>
      <c r="CA275" s="31" t="str">
        <f t="shared" si="149"/>
        <v/>
      </c>
      <c r="CB275" s="31" t="str">
        <f t="shared" si="150"/>
        <v/>
      </c>
      <c r="CC275" s="31" t="str">
        <f t="shared" si="146"/>
        <v/>
      </c>
      <c r="CD275" s="31" t="str">
        <f t="shared" si="142"/>
        <v/>
      </c>
      <c r="CE275" s="31" t="str">
        <f t="shared" si="151"/>
        <v/>
      </c>
      <c r="CF275" s="31" t="str">
        <f t="shared" si="152"/>
        <v/>
      </c>
      <c r="CG275" s="31" t="str">
        <f t="shared" si="153"/>
        <v/>
      </c>
      <c r="CH275" s="32">
        <f t="shared" si="143"/>
        <v>0</v>
      </c>
      <c r="CI275" s="32">
        <f t="shared" si="154"/>
        <v>0</v>
      </c>
      <c r="CJ275" s="32">
        <f t="shared" si="147"/>
        <v>0</v>
      </c>
      <c r="CK275" s="32">
        <f t="shared" si="144"/>
        <v>0</v>
      </c>
      <c r="CL275" s="32">
        <f t="shared" si="155"/>
        <v>0</v>
      </c>
      <c r="CM275" s="32">
        <f t="shared" si="155"/>
        <v>0</v>
      </c>
      <c r="CN275" s="32">
        <f t="shared" si="155"/>
        <v>0</v>
      </c>
    </row>
    <row r="276" spans="1:92" ht="16.350000000000001" customHeight="1" x14ac:dyDescent="0.2">
      <c r="A276" s="2359"/>
      <c r="B276" s="2362" t="s">
        <v>243</v>
      </c>
      <c r="C276" s="2362"/>
      <c r="D276" s="454">
        <f>SUM(E276+F276)</f>
        <v>90</v>
      </c>
      <c r="E276" s="549">
        <f t="shared" si="140"/>
        <v>33</v>
      </c>
      <c r="F276" s="550">
        <f t="shared" si="140"/>
        <v>57</v>
      </c>
      <c r="G276" s="454">
        <f>+G206+G211+G216+G221+G226+G231+G236+G241+G261+G266+G271</f>
        <v>1</v>
      </c>
      <c r="H276" s="550">
        <f t="shared" si="156"/>
        <v>0</v>
      </c>
      <c r="I276" s="551">
        <f t="shared" si="156"/>
        <v>1</v>
      </c>
      <c r="J276" s="550">
        <f t="shared" si="156"/>
        <v>0</v>
      </c>
      <c r="K276" s="551">
        <f t="shared" si="156"/>
        <v>0</v>
      </c>
      <c r="L276" s="550">
        <f t="shared" si="156"/>
        <v>0</v>
      </c>
      <c r="M276" s="551">
        <f t="shared" si="156"/>
        <v>0</v>
      </c>
      <c r="N276" s="550">
        <f t="shared" si="156"/>
        <v>0</v>
      </c>
      <c r="O276" s="551">
        <f t="shared" si="156"/>
        <v>2</v>
      </c>
      <c r="P276" s="550">
        <f t="shared" si="156"/>
        <v>5</v>
      </c>
      <c r="Q276" s="454">
        <f t="shared" si="157"/>
        <v>8</v>
      </c>
      <c r="R276" s="552">
        <f t="shared" si="157"/>
        <v>13</v>
      </c>
      <c r="S276" s="454">
        <f t="shared" si="157"/>
        <v>17</v>
      </c>
      <c r="T276" s="552">
        <f t="shared" si="157"/>
        <v>34</v>
      </c>
      <c r="U276" s="454">
        <f t="shared" si="157"/>
        <v>4</v>
      </c>
      <c r="V276" s="553">
        <f t="shared" si="157"/>
        <v>5</v>
      </c>
      <c r="W276" s="551">
        <f>+W206+W211+W216+W221+W226+W241+W246+W251+W256+W261+W266+W271</f>
        <v>4</v>
      </c>
      <c r="X276" s="549">
        <f>+X206+X211+X216+X226+X241+X246+X251+X256+X261+X266+X271</f>
        <v>0</v>
      </c>
      <c r="Y276" s="554"/>
      <c r="Z276" s="555"/>
      <c r="AA276" s="551">
        <f t="shared" si="158"/>
        <v>0</v>
      </c>
      <c r="AB276" s="549">
        <f t="shared" si="158"/>
        <v>0</v>
      </c>
      <c r="AC276" s="551">
        <f t="shared" si="158"/>
        <v>0</v>
      </c>
      <c r="AD276" s="551">
        <f t="shared" si="158"/>
        <v>0</v>
      </c>
      <c r="AE276" s="550">
        <f t="shared" si="158"/>
        <v>0</v>
      </c>
      <c r="AF276" s="160" t="str">
        <f t="shared" si="148"/>
        <v/>
      </c>
      <c r="AG276" s="9"/>
      <c r="AH276" s="9"/>
      <c r="AI276" s="9"/>
      <c r="AJ276" s="9"/>
      <c r="AK276" s="9"/>
      <c r="AL276" s="30"/>
      <c r="AM276" s="9"/>
      <c r="BV276" s="3"/>
      <c r="BW276" s="3"/>
      <c r="CA276" s="31" t="str">
        <f t="shared" si="149"/>
        <v/>
      </c>
      <c r="CB276" s="31" t="str">
        <f t="shared" si="150"/>
        <v/>
      </c>
      <c r="CC276" s="31" t="str">
        <f t="shared" si="146"/>
        <v/>
      </c>
      <c r="CD276" s="31" t="str">
        <f t="shared" si="142"/>
        <v/>
      </c>
      <c r="CE276" s="31" t="str">
        <f t="shared" si="151"/>
        <v/>
      </c>
      <c r="CF276" s="31" t="str">
        <f t="shared" si="152"/>
        <v/>
      </c>
      <c r="CG276" s="31" t="str">
        <f t="shared" si="153"/>
        <v/>
      </c>
      <c r="CH276" s="32">
        <f t="shared" si="143"/>
        <v>0</v>
      </c>
      <c r="CI276" s="32">
        <f t="shared" si="154"/>
        <v>0</v>
      </c>
      <c r="CJ276" s="32">
        <f t="shared" si="147"/>
        <v>0</v>
      </c>
      <c r="CK276" s="32">
        <f t="shared" si="144"/>
        <v>0</v>
      </c>
      <c r="CL276" s="32">
        <f t="shared" si="155"/>
        <v>0</v>
      </c>
      <c r="CM276" s="32">
        <f t="shared" si="155"/>
        <v>0</v>
      </c>
      <c r="CN276" s="32">
        <f t="shared" si="155"/>
        <v>0</v>
      </c>
    </row>
    <row r="277" spans="1:92" ht="16.350000000000001" customHeight="1" x14ac:dyDescent="0.2">
      <c r="A277" s="2359"/>
      <c r="B277" s="2362" t="s">
        <v>244</v>
      </c>
      <c r="C277" s="2362"/>
      <c r="D277" s="454">
        <f>SUM(E277+F277)</f>
        <v>37</v>
      </c>
      <c r="E277" s="549">
        <f t="shared" si="140"/>
        <v>12</v>
      </c>
      <c r="F277" s="550">
        <f t="shared" si="140"/>
        <v>25</v>
      </c>
      <c r="G277" s="454">
        <f>+G207+G212+G217+G222+G227+G232+G237+G242+G262+G267+G272</f>
        <v>0</v>
      </c>
      <c r="H277" s="550">
        <f t="shared" si="156"/>
        <v>2</v>
      </c>
      <c r="I277" s="551">
        <f t="shared" si="156"/>
        <v>0</v>
      </c>
      <c r="J277" s="550">
        <f t="shared" si="156"/>
        <v>0</v>
      </c>
      <c r="K277" s="551">
        <f t="shared" si="156"/>
        <v>0</v>
      </c>
      <c r="L277" s="550">
        <f t="shared" si="156"/>
        <v>0</v>
      </c>
      <c r="M277" s="551">
        <f t="shared" si="156"/>
        <v>0</v>
      </c>
      <c r="N277" s="550">
        <f t="shared" si="156"/>
        <v>0</v>
      </c>
      <c r="O277" s="551">
        <f t="shared" si="156"/>
        <v>1</v>
      </c>
      <c r="P277" s="550">
        <f t="shared" si="156"/>
        <v>0</v>
      </c>
      <c r="Q277" s="454">
        <f t="shared" si="157"/>
        <v>3</v>
      </c>
      <c r="R277" s="552">
        <f t="shared" si="157"/>
        <v>3</v>
      </c>
      <c r="S277" s="454">
        <f t="shared" si="157"/>
        <v>4</v>
      </c>
      <c r="T277" s="552">
        <f t="shared" si="157"/>
        <v>20</v>
      </c>
      <c r="U277" s="454">
        <f t="shared" si="157"/>
        <v>4</v>
      </c>
      <c r="V277" s="553">
        <f t="shared" si="157"/>
        <v>0</v>
      </c>
      <c r="W277" s="551">
        <f>+W207+W212+W217+W222+W227+W242+W247+W252+W257+W262+W267+W272</f>
        <v>8</v>
      </c>
      <c r="X277" s="549">
        <f>+X207+X212+X217+X227+X242+X247+X252+X257+X262+X267+X272</f>
        <v>0</v>
      </c>
      <c r="Y277" s="554"/>
      <c r="Z277" s="555"/>
      <c r="AA277" s="551">
        <f t="shared" si="158"/>
        <v>0</v>
      </c>
      <c r="AB277" s="549">
        <f t="shared" si="158"/>
        <v>0</v>
      </c>
      <c r="AC277" s="551">
        <f t="shared" si="158"/>
        <v>0</v>
      </c>
      <c r="AD277" s="551">
        <f t="shared" si="158"/>
        <v>0</v>
      </c>
      <c r="AE277" s="550">
        <f t="shared" si="158"/>
        <v>0</v>
      </c>
      <c r="AF277" s="160" t="str">
        <f t="shared" si="148"/>
        <v/>
      </c>
      <c r="AG277" s="9"/>
      <c r="AH277" s="9"/>
      <c r="AI277" s="9"/>
      <c r="AJ277" s="9"/>
      <c r="AK277" s="9"/>
      <c r="AL277" s="9"/>
      <c r="AM277" s="9"/>
      <c r="BV277" s="3"/>
      <c r="BW277" s="3"/>
      <c r="CA277" s="31" t="str">
        <f t="shared" si="149"/>
        <v/>
      </c>
      <c r="CB277" s="31" t="str">
        <f t="shared" si="150"/>
        <v/>
      </c>
      <c r="CC277" s="31" t="str">
        <f t="shared" si="146"/>
        <v/>
      </c>
      <c r="CD277" s="31" t="str">
        <f t="shared" si="142"/>
        <v/>
      </c>
      <c r="CE277" s="31" t="str">
        <f t="shared" si="151"/>
        <v/>
      </c>
      <c r="CF277" s="31" t="str">
        <f t="shared" si="152"/>
        <v/>
      </c>
      <c r="CG277" s="31" t="str">
        <f t="shared" si="153"/>
        <v/>
      </c>
      <c r="CH277" s="32">
        <f t="shared" si="143"/>
        <v>0</v>
      </c>
      <c r="CI277" s="32">
        <f t="shared" si="154"/>
        <v>0</v>
      </c>
      <c r="CJ277" s="32">
        <f t="shared" si="147"/>
        <v>0</v>
      </c>
      <c r="CK277" s="32">
        <f t="shared" si="144"/>
        <v>0</v>
      </c>
      <c r="CL277" s="32">
        <f t="shared" si="155"/>
        <v>0</v>
      </c>
      <c r="CM277" s="32">
        <f t="shared" si="155"/>
        <v>0</v>
      </c>
      <c r="CN277" s="32">
        <f t="shared" si="155"/>
        <v>0</v>
      </c>
    </row>
    <row r="278" spans="1:92" ht="16.350000000000001" customHeight="1" x14ac:dyDescent="0.2">
      <c r="A278" s="2359"/>
      <c r="B278" s="2363" t="s">
        <v>245</v>
      </c>
      <c r="C278" s="2364"/>
      <c r="D278" s="454">
        <f>SUM(E278+F278)</f>
        <v>33</v>
      </c>
      <c r="E278" s="549">
        <f t="shared" si="140"/>
        <v>10</v>
      </c>
      <c r="F278" s="550">
        <f t="shared" si="140"/>
        <v>23</v>
      </c>
      <c r="G278" s="454">
        <f>+G208+G213+G218+G223+G228+G233+G238+G243+G263+G268+G273</f>
        <v>1</v>
      </c>
      <c r="H278" s="550">
        <f t="shared" si="156"/>
        <v>1</v>
      </c>
      <c r="I278" s="551">
        <f t="shared" si="156"/>
        <v>0</v>
      </c>
      <c r="J278" s="550">
        <f t="shared" si="156"/>
        <v>0</v>
      </c>
      <c r="K278" s="551">
        <f t="shared" si="156"/>
        <v>0</v>
      </c>
      <c r="L278" s="550">
        <f t="shared" si="156"/>
        <v>0</v>
      </c>
      <c r="M278" s="551">
        <f t="shared" si="156"/>
        <v>0</v>
      </c>
      <c r="N278" s="550">
        <f t="shared" si="156"/>
        <v>0</v>
      </c>
      <c r="O278" s="551">
        <f t="shared" si="156"/>
        <v>0</v>
      </c>
      <c r="P278" s="550">
        <f t="shared" si="156"/>
        <v>1</v>
      </c>
      <c r="Q278" s="454">
        <f t="shared" si="157"/>
        <v>0</v>
      </c>
      <c r="R278" s="552">
        <f t="shared" si="157"/>
        <v>2</v>
      </c>
      <c r="S278" s="454">
        <f t="shared" si="157"/>
        <v>6</v>
      </c>
      <c r="T278" s="552">
        <f t="shared" si="157"/>
        <v>16</v>
      </c>
      <c r="U278" s="454">
        <f t="shared" si="157"/>
        <v>3</v>
      </c>
      <c r="V278" s="553">
        <f t="shared" si="157"/>
        <v>3</v>
      </c>
      <c r="W278" s="551">
        <f>+W208+W213+W218+W223+W228+W243+W248+W253+W258+W263+W268+W273</f>
        <v>3</v>
      </c>
      <c r="X278" s="549">
        <f>+X208+X213+X218+X228+X243+X248+X253+X258+X263+X268+X273</f>
        <v>0</v>
      </c>
      <c r="Y278" s="554"/>
      <c r="Z278" s="555"/>
      <c r="AA278" s="551">
        <f t="shared" si="158"/>
        <v>0</v>
      </c>
      <c r="AB278" s="549">
        <f t="shared" si="158"/>
        <v>0</v>
      </c>
      <c r="AC278" s="551">
        <f t="shared" si="158"/>
        <v>0</v>
      </c>
      <c r="AD278" s="551">
        <f t="shared" si="158"/>
        <v>0</v>
      </c>
      <c r="AE278" s="550">
        <f t="shared" si="158"/>
        <v>0</v>
      </c>
      <c r="AF278" s="160" t="str">
        <f t="shared" si="148"/>
        <v/>
      </c>
      <c r="AG278" s="9"/>
      <c r="AH278" s="9"/>
      <c r="AI278" s="9"/>
      <c r="AJ278" s="9"/>
      <c r="AK278" s="9"/>
      <c r="AL278" s="9"/>
      <c r="AM278" s="9"/>
      <c r="BV278" s="3"/>
      <c r="BW278" s="3"/>
      <c r="CA278" s="31" t="str">
        <f t="shared" si="149"/>
        <v/>
      </c>
      <c r="CB278" s="31" t="str">
        <f t="shared" si="150"/>
        <v/>
      </c>
      <c r="CC278" s="31" t="str">
        <f t="shared" si="146"/>
        <v/>
      </c>
      <c r="CD278" s="31" t="str">
        <f t="shared" si="142"/>
        <v/>
      </c>
      <c r="CE278" s="31" t="str">
        <f t="shared" si="151"/>
        <v/>
      </c>
      <c r="CF278" s="31" t="str">
        <f t="shared" si="152"/>
        <v/>
      </c>
      <c r="CG278" s="31" t="str">
        <f t="shared" si="153"/>
        <v/>
      </c>
      <c r="CH278" s="32">
        <f t="shared" si="143"/>
        <v>0</v>
      </c>
      <c r="CI278" s="32">
        <f t="shared" si="154"/>
        <v>0</v>
      </c>
      <c r="CJ278" s="32">
        <f t="shared" si="147"/>
        <v>0</v>
      </c>
      <c r="CK278" s="32">
        <f t="shared" si="144"/>
        <v>0</v>
      </c>
      <c r="CL278" s="32">
        <f t="shared" si="155"/>
        <v>0</v>
      </c>
      <c r="CM278" s="32">
        <f t="shared" si="155"/>
        <v>0</v>
      </c>
      <c r="CN278" s="32">
        <f t="shared" si="155"/>
        <v>0</v>
      </c>
    </row>
    <row r="279" spans="1:92" ht="16.350000000000001" customHeight="1" x14ac:dyDescent="0.2">
      <c r="A279" s="2892"/>
      <c r="B279" s="2365" t="s">
        <v>246</v>
      </c>
      <c r="C279" s="2365"/>
      <c r="D279" s="471">
        <f>SUM(E279+F279)</f>
        <v>0</v>
      </c>
      <c r="E279" s="556">
        <f t="shared" si="140"/>
        <v>0</v>
      </c>
      <c r="F279" s="557">
        <f t="shared" si="140"/>
        <v>0</v>
      </c>
      <c r="G279" s="1235">
        <f>SUM(G209+G214+G219+G224+G229+G234+G239+G244+G264+G269+G274)</f>
        <v>0</v>
      </c>
      <c r="H279" s="1578">
        <f t="shared" ref="H279:P279" si="159">SUM(H209+H214+H219+H224+H229+H234+H239+H244+H264+H269+H274)</f>
        <v>0</v>
      </c>
      <c r="I279" s="1235">
        <f t="shared" si="159"/>
        <v>0</v>
      </c>
      <c r="J279" s="1578">
        <f t="shared" si="159"/>
        <v>0</v>
      </c>
      <c r="K279" s="1235">
        <f t="shared" si="159"/>
        <v>0</v>
      </c>
      <c r="L279" s="1578">
        <f t="shared" si="159"/>
        <v>0</v>
      </c>
      <c r="M279" s="1235">
        <f t="shared" si="159"/>
        <v>0</v>
      </c>
      <c r="N279" s="1578">
        <f>SUM(N209+N214+N219+N224+N229+N234+N239+N244+N264+N269+N274)</f>
        <v>0</v>
      </c>
      <c r="O279" s="1235">
        <f t="shared" si="159"/>
        <v>0</v>
      </c>
      <c r="P279" s="1578">
        <f t="shared" si="159"/>
        <v>0</v>
      </c>
      <c r="Q279" s="1369">
        <f t="shared" ref="Q279:V279" si="160">SUM(Q209+Q214+Q219+Q224+Q229+Q234+Q239+Q244+Q249+Q254+Q259+Q264+Q269+Q274)</f>
        <v>0</v>
      </c>
      <c r="R279" s="1237">
        <f t="shared" si="160"/>
        <v>0</v>
      </c>
      <c r="S279" s="1369">
        <f t="shared" si="160"/>
        <v>0</v>
      </c>
      <c r="T279" s="1237">
        <f t="shared" si="160"/>
        <v>0</v>
      </c>
      <c r="U279" s="1369">
        <f t="shared" si="160"/>
        <v>0</v>
      </c>
      <c r="V279" s="1579">
        <f t="shared" si="160"/>
        <v>0</v>
      </c>
      <c r="W279" s="1235">
        <f>SUM(W209+W213+W218+W228+W243+W248+W253+W263+W268+W274)</f>
        <v>3</v>
      </c>
      <c r="X279" s="1580">
        <f>SUM(X209+X213+X218+X228+X243+X248+X253+X263+X268+X274)</f>
        <v>0</v>
      </c>
      <c r="Y279" s="1240"/>
      <c r="Z279" s="1581"/>
      <c r="AA279" s="1235">
        <f t="shared" ref="AA279:AE279" si="161">SUM(AA209+AA214+AA219+AA224+AA229+AA234+AA239+AA244+AA249+AA254+AA259+AA264+AA269+AA274)</f>
        <v>0</v>
      </c>
      <c r="AB279" s="1580">
        <f t="shared" si="161"/>
        <v>0</v>
      </c>
      <c r="AC279" s="1235">
        <f t="shared" si="161"/>
        <v>0</v>
      </c>
      <c r="AD279" s="1235">
        <f t="shared" si="161"/>
        <v>0</v>
      </c>
      <c r="AE279" s="1578">
        <f t="shared" si="161"/>
        <v>0</v>
      </c>
      <c r="AF279" s="9"/>
      <c r="AG279" s="9"/>
      <c r="AH279" s="9"/>
      <c r="AI279" s="9"/>
      <c r="AJ279" s="9"/>
      <c r="AK279" s="9"/>
      <c r="AL279" s="9"/>
      <c r="AM279" s="9"/>
      <c r="BV279" s="3"/>
      <c r="BW279" s="3"/>
      <c r="CA279" s="31"/>
      <c r="CB279" s="31"/>
      <c r="CC279" s="31"/>
      <c r="CH279" s="32"/>
      <c r="CI279" s="32"/>
      <c r="CJ279" s="32"/>
      <c r="CK279" s="14"/>
      <c r="CL279" s="14"/>
      <c r="CM279" s="14"/>
      <c r="CN279" s="14"/>
    </row>
    <row r="280" spans="1:92" ht="16.350000000000001" customHeight="1" x14ac:dyDescent="0.2">
      <c r="A280" s="47" t="s">
        <v>255</v>
      </c>
      <c r="B280" s="108"/>
      <c r="C280" s="108"/>
      <c r="D280" s="109"/>
      <c r="E280" s="109"/>
      <c r="F280" s="109"/>
      <c r="G280" s="109"/>
      <c r="H280" s="109"/>
      <c r="I280" s="109"/>
      <c r="AL280" s="9"/>
      <c r="AM280" s="9"/>
      <c r="BV280" s="3"/>
      <c r="BW280" s="3"/>
      <c r="CH280" s="14"/>
      <c r="CI280" s="14"/>
      <c r="CJ280" s="14"/>
      <c r="CK280" s="14"/>
      <c r="CL280" s="14"/>
      <c r="CM280" s="14"/>
      <c r="CN280" s="14"/>
    </row>
    <row r="281" spans="1:92" ht="16.350000000000001" customHeight="1" x14ac:dyDescent="0.2">
      <c r="A281" s="2916" t="s">
        <v>31</v>
      </c>
      <c r="B281" s="2340"/>
      <c r="C281" s="2341"/>
      <c r="D281" s="2948" t="s">
        <v>4</v>
      </c>
      <c r="E281" s="2349"/>
      <c r="F281" s="2350"/>
      <c r="G281" s="2901" t="s">
        <v>56</v>
      </c>
      <c r="H281" s="2903"/>
      <c r="I281" s="2903"/>
      <c r="J281" s="2903"/>
      <c r="K281" s="2903"/>
      <c r="L281" s="2903"/>
      <c r="M281" s="2903"/>
      <c r="N281" s="2906"/>
      <c r="O281" s="2356" t="s">
        <v>6</v>
      </c>
      <c r="P281" s="2893" t="s">
        <v>7</v>
      </c>
      <c r="AL281" s="9"/>
      <c r="AM281" s="9"/>
      <c r="BV281" s="3"/>
      <c r="BW281" s="3"/>
      <c r="CH281" s="14"/>
      <c r="CI281" s="14"/>
      <c r="CJ281" s="14"/>
      <c r="CK281" s="14"/>
      <c r="CL281" s="14"/>
      <c r="CM281" s="14"/>
      <c r="CN281" s="14"/>
    </row>
    <row r="282" spans="1:92" ht="32.1" customHeight="1" x14ac:dyDescent="0.2">
      <c r="A282" s="2342"/>
      <c r="B282" s="2343"/>
      <c r="C282" s="2344"/>
      <c r="D282" s="2891"/>
      <c r="E282" s="2701"/>
      <c r="F282" s="2702"/>
      <c r="G282" s="2893" t="s">
        <v>222</v>
      </c>
      <c r="H282" s="2893" t="s">
        <v>17</v>
      </c>
      <c r="I282" s="2893" t="s">
        <v>234</v>
      </c>
      <c r="J282" s="2893" t="s">
        <v>57</v>
      </c>
      <c r="K282" s="2893" t="s">
        <v>235</v>
      </c>
      <c r="L282" s="2893" t="s">
        <v>256</v>
      </c>
      <c r="M282" s="2893" t="s">
        <v>21</v>
      </c>
      <c r="N282" s="2947" t="s">
        <v>22</v>
      </c>
      <c r="O282" s="2357"/>
      <c r="P282" s="2317"/>
      <c r="BV282" s="3"/>
      <c r="BW282" s="3"/>
      <c r="CH282" s="14"/>
      <c r="CI282" s="14"/>
      <c r="CJ282" s="14"/>
      <c r="CK282" s="14"/>
      <c r="CL282" s="14"/>
      <c r="CM282" s="14"/>
      <c r="CN282" s="14"/>
    </row>
    <row r="283" spans="1:92" ht="16.350000000000001" customHeight="1" x14ac:dyDescent="0.2">
      <c r="A283" s="2855"/>
      <c r="B283" s="2697"/>
      <c r="C283" s="2698"/>
      <c r="D283" s="1242" t="s">
        <v>23</v>
      </c>
      <c r="E283" s="1242" t="s">
        <v>24</v>
      </c>
      <c r="F283" s="1420" t="s">
        <v>25</v>
      </c>
      <c r="G283" s="2828"/>
      <c r="H283" s="2828"/>
      <c r="I283" s="2828"/>
      <c r="J283" s="2828"/>
      <c r="K283" s="2828"/>
      <c r="L283" s="2828"/>
      <c r="M283" s="2828"/>
      <c r="N283" s="2972"/>
      <c r="O283" s="2705"/>
      <c r="P283" s="2828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BV283" s="3"/>
      <c r="BW283" s="3"/>
      <c r="CH283" s="14"/>
      <c r="CI283" s="14"/>
      <c r="CJ283" s="14"/>
      <c r="CK283" s="14"/>
      <c r="CL283" s="14"/>
      <c r="CM283" s="14"/>
      <c r="CN283" s="14"/>
    </row>
    <row r="284" spans="1:92" ht="16.350000000000001" customHeight="1" x14ac:dyDescent="0.2">
      <c r="A284" s="2928" t="s">
        <v>38</v>
      </c>
      <c r="B284" s="2929"/>
      <c r="C284" s="2930"/>
      <c r="D284" s="1421">
        <f>SUM(G284:N284)</f>
        <v>0</v>
      </c>
      <c r="E284" s="724"/>
      <c r="F284" s="724"/>
      <c r="G284" s="98"/>
      <c r="H284" s="98"/>
      <c r="I284" s="98"/>
      <c r="J284" s="98"/>
      <c r="K284" s="98"/>
      <c r="L284" s="98"/>
      <c r="M284" s="98"/>
      <c r="N284" s="1713"/>
      <c r="O284" s="99"/>
      <c r="P284" s="698"/>
      <c r="Q284" s="568" t="str">
        <f>CA284&amp;CB284&amp;CC284</f>
        <v/>
      </c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9"/>
      <c r="AD284" s="9"/>
      <c r="BV284" s="3"/>
      <c r="BW284" s="3"/>
      <c r="CA284" s="31" t="str">
        <f t="shared" ref="CA284:CA287" si="162">IF(CH284=1,"* La suma de los sexos NO DEBE ser diferente al Total. ","")</f>
        <v/>
      </c>
      <c r="CB284" s="31" t="str">
        <f>IF(CI284=1,"* Las actividades de 60 años NO DEBE ser mayor que el de 20-64 Años. ","")</f>
        <v/>
      </c>
      <c r="CC284" s="31" t="str">
        <f>IF(AND(D284&lt;&gt;0,O284=""),"* Recuerde que las Embarazadas deben ser incluídas en el ingreso por rango Etario (Digite CEROS si no tiene). ",IF(F284&lt;O284,"* Las Embarazadas NO DEBEN ser mayor al total de Mujeres. ",""))</f>
        <v/>
      </c>
      <c r="CH284" s="32">
        <f>IF(D284&lt;&gt;(E284+F284),1,0)</f>
        <v>0</v>
      </c>
      <c r="CI284" s="32">
        <f>IF(M284&lt;P284,1,0)</f>
        <v>0</v>
      </c>
      <c r="CJ284" s="32">
        <f>IF(AND(D284&lt;&gt;0,O284=""),1,IF(F284&lt;O284,1,0))</f>
        <v>0</v>
      </c>
      <c r="CK284" s="14"/>
      <c r="CL284" s="14"/>
      <c r="CM284" s="14"/>
      <c r="CN284" s="14"/>
    </row>
    <row r="285" spans="1:92" ht="16.350000000000001" customHeight="1" x14ac:dyDescent="0.2">
      <c r="A285" s="2336" t="s">
        <v>257</v>
      </c>
      <c r="B285" s="2337"/>
      <c r="C285" s="2338"/>
      <c r="D285" s="569">
        <f>SUM(G285:N285)</f>
        <v>0</v>
      </c>
      <c r="E285" s="570"/>
      <c r="F285" s="98"/>
      <c r="G285" s="571"/>
      <c r="H285" s="571"/>
      <c r="I285" s="571"/>
      <c r="J285" s="571"/>
      <c r="K285" s="571"/>
      <c r="L285" s="571"/>
      <c r="M285" s="571"/>
      <c r="N285" s="572"/>
      <c r="O285" s="573"/>
      <c r="P285" s="570"/>
      <c r="Q285" s="568" t="str">
        <f t="shared" ref="Q285:Q288" si="163">CA285&amp;CB285&amp;CC285</f>
        <v/>
      </c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9"/>
      <c r="AD285" s="9"/>
      <c r="BV285" s="3"/>
      <c r="BW285" s="3"/>
      <c r="CA285" s="31" t="str">
        <f t="shared" si="162"/>
        <v/>
      </c>
      <c r="CB285" s="31" t="str">
        <f t="shared" ref="CB285:CB288" si="164">IF(CI285=1,"* Las actividades de 60 años NO DEBE ser mayor que el de 20-64 Años. ","")</f>
        <v/>
      </c>
      <c r="CC285" s="31" t="str">
        <f t="shared" ref="CC285:CC288" si="165">IF(AND(D285&lt;&gt;0,O285=""),"* Recuerde que las Embarazadas deben ser incluídas en el ingreso por rango Etario (Digite CEROS si no tiene). ",IF(F285&lt;O285,"* Las Embarazadas NO DEBEN ser mayor al total de Mujeres. ",""))</f>
        <v/>
      </c>
      <c r="CH285" s="32">
        <f t="shared" ref="CH285:CH287" si="166">IF(D285&lt;&gt;(E285+F285),1,0)</f>
        <v>0</v>
      </c>
      <c r="CI285" s="32">
        <f t="shared" ref="CI285:CI288" si="167">IF(M285&lt;P285,1,0)</f>
        <v>0</v>
      </c>
      <c r="CJ285" s="32">
        <f t="shared" ref="CJ285:CJ288" si="168">IF(AND(D285&lt;&gt;0,O285=""),1,IF(F285&lt;O285,1,0))</f>
        <v>0</v>
      </c>
      <c r="CK285" s="14"/>
      <c r="CL285" s="14"/>
      <c r="CM285" s="14"/>
      <c r="CN285" s="14"/>
    </row>
    <row r="286" spans="1:92" ht="16.350000000000001" customHeight="1" x14ac:dyDescent="0.2">
      <c r="A286" s="2336" t="s">
        <v>258</v>
      </c>
      <c r="B286" s="2337"/>
      <c r="C286" s="2338"/>
      <c r="D286" s="574">
        <f>SUM(G286:N286)</f>
        <v>0</v>
      </c>
      <c r="E286" s="571"/>
      <c r="F286" s="570"/>
      <c r="G286" s="571"/>
      <c r="H286" s="571"/>
      <c r="I286" s="571"/>
      <c r="J286" s="571"/>
      <c r="K286" s="571"/>
      <c r="L286" s="571"/>
      <c r="M286" s="571"/>
      <c r="N286" s="572"/>
      <c r="O286" s="573"/>
      <c r="P286" s="570"/>
      <c r="Q286" s="568" t="str">
        <f t="shared" si="163"/>
        <v/>
      </c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9"/>
      <c r="AD286" s="9"/>
      <c r="BV286" s="3"/>
      <c r="BW286" s="3"/>
      <c r="CA286" s="31" t="str">
        <f t="shared" si="162"/>
        <v/>
      </c>
      <c r="CB286" s="31" t="str">
        <f t="shared" si="164"/>
        <v/>
      </c>
      <c r="CC286" s="31" t="str">
        <f t="shared" si="165"/>
        <v/>
      </c>
      <c r="CH286" s="32">
        <f t="shared" si="166"/>
        <v>0</v>
      </c>
      <c r="CI286" s="32">
        <f t="shared" si="167"/>
        <v>0</v>
      </c>
      <c r="CJ286" s="32">
        <f t="shared" si="168"/>
        <v>0</v>
      </c>
      <c r="CK286" s="14"/>
      <c r="CL286" s="14"/>
      <c r="CM286" s="14"/>
      <c r="CN286" s="14"/>
    </row>
    <row r="287" spans="1:92" ht="16.350000000000001" customHeight="1" x14ac:dyDescent="0.2">
      <c r="A287" s="2325" t="s">
        <v>35</v>
      </c>
      <c r="B287" s="2326"/>
      <c r="C287" s="2327"/>
      <c r="D287" s="575">
        <f>SUM(G287:N287)</f>
        <v>0</v>
      </c>
      <c r="E287" s="248"/>
      <c r="F287" s="570"/>
      <c r="G287" s="243"/>
      <c r="H287" s="243"/>
      <c r="I287" s="243"/>
      <c r="J287" s="243"/>
      <c r="K287" s="243"/>
      <c r="L287" s="243"/>
      <c r="M287" s="243"/>
      <c r="N287" s="576"/>
      <c r="O287" s="247"/>
      <c r="P287" s="248"/>
      <c r="Q287" s="568" t="str">
        <f t="shared" si="163"/>
        <v/>
      </c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9"/>
      <c r="AD287" s="9"/>
      <c r="BV287" s="3"/>
      <c r="BW287" s="3"/>
      <c r="CA287" s="31" t="str">
        <f t="shared" si="162"/>
        <v/>
      </c>
      <c r="CB287" s="31" t="str">
        <f t="shared" si="164"/>
        <v/>
      </c>
      <c r="CC287" s="31" t="str">
        <f t="shared" si="165"/>
        <v/>
      </c>
      <c r="CH287" s="32">
        <f t="shared" si="166"/>
        <v>0</v>
      </c>
      <c r="CI287" s="32">
        <f t="shared" si="167"/>
        <v>0</v>
      </c>
      <c r="CJ287" s="32">
        <f t="shared" si="168"/>
        <v>0</v>
      </c>
      <c r="CK287" s="14"/>
      <c r="CL287" s="14"/>
      <c r="CM287" s="14"/>
      <c r="CN287" s="14"/>
    </row>
    <row r="288" spans="1:92" ht="16.350000000000001" customHeight="1" x14ac:dyDescent="0.2">
      <c r="A288" s="2328" t="s">
        <v>259</v>
      </c>
      <c r="B288" s="2329"/>
      <c r="C288" s="2330"/>
      <c r="D288" s="471">
        <f>SUM(G288:N288)</f>
        <v>0</v>
      </c>
      <c r="E288" s="248"/>
      <c r="F288" s="248"/>
      <c r="G288" s="577"/>
      <c r="H288" s="577"/>
      <c r="I288" s="577"/>
      <c r="J288" s="577"/>
      <c r="K288" s="577"/>
      <c r="L288" s="577"/>
      <c r="M288" s="577"/>
      <c r="N288" s="412"/>
      <c r="O288" s="43"/>
      <c r="P288" s="46"/>
      <c r="Q288" s="568" t="str">
        <f t="shared" si="163"/>
        <v/>
      </c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9"/>
      <c r="AD288" s="9"/>
      <c r="BV288" s="3"/>
      <c r="BW288" s="3"/>
      <c r="CA288" s="31"/>
      <c r="CB288" s="31" t="str">
        <f t="shared" si="164"/>
        <v/>
      </c>
      <c r="CC288" s="31" t="str">
        <f t="shared" si="165"/>
        <v/>
      </c>
      <c r="CH288" s="32"/>
      <c r="CI288" s="32">
        <f t="shared" si="167"/>
        <v>0</v>
      </c>
      <c r="CJ288" s="32">
        <f t="shared" si="168"/>
        <v>0</v>
      </c>
      <c r="CK288" s="14"/>
      <c r="CL288" s="14"/>
      <c r="CM288" s="14"/>
      <c r="CN288" s="14"/>
    </row>
    <row r="289" spans="1:92" ht="16.350000000000001" customHeight="1" x14ac:dyDescent="0.2">
      <c r="A289" s="217" t="s">
        <v>260</v>
      </c>
      <c r="B289" s="578"/>
      <c r="C289" s="578"/>
      <c r="D289" s="579"/>
      <c r="E289" s="1714"/>
      <c r="F289" s="581"/>
      <c r="G289" s="9"/>
      <c r="H289" s="9"/>
      <c r="I289" s="9"/>
      <c r="J289" s="9"/>
      <c r="Q289" s="9" t="s">
        <v>261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BV289" s="3"/>
      <c r="BW289" s="3"/>
      <c r="CH289" s="14"/>
      <c r="CI289" s="14"/>
      <c r="CJ289" s="14"/>
      <c r="CK289" s="14"/>
      <c r="CL289" s="14"/>
      <c r="CM289" s="14"/>
      <c r="CN289" s="14"/>
    </row>
    <row r="290" spans="1:92" ht="16.350000000000001" customHeight="1" x14ac:dyDescent="0.2">
      <c r="A290" s="2893" t="s">
        <v>238</v>
      </c>
      <c r="B290" s="2893" t="s">
        <v>262</v>
      </c>
      <c r="C290" s="2893" t="s">
        <v>263</v>
      </c>
      <c r="D290" s="2893" t="s">
        <v>264</v>
      </c>
      <c r="E290" s="2893" t="s">
        <v>265</v>
      </c>
      <c r="F290" s="9"/>
      <c r="G290" s="9"/>
      <c r="H290" s="9"/>
      <c r="I290" s="9"/>
      <c r="J290" s="9"/>
      <c r="BV290" s="3"/>
      <c r="BW290" s="3"/>
      <c r="CH290" s="14"/>
      <c r="CI290" s="14"/>
      <c r="CJ290" s="14"/>
      <c r="CK290" s="14"/>
      <c r="CL290" s="14"/>
      <c r="CM290" s="14"/>
      <c r="CN290" s="14"/>
    </row>
    <row r="291" spans="1:92" ht="32.1" customHeight="1" x14ac:dyDescent="0.2">
      <c r="A291" s="2317"/>
      <c r="B291" s="2317"/>
      <c r="C291" s="2317"/>
      <c r="D291" s="2317"/>
      <c r="E291" s="2317"/>
      <c r="F291" s="9"/>
      <c r="G291" s="9"/>
      <c r="H291" s="9"/>
      <c r="I291" s="9"/>
      <c r="J291" s="9"/>
      <c r="BV291" s="3"/>
      <c r="BW291" s="3"/>
      <c r="CH291" s="14"/>
      <c r="CI291" s="14"/>
      <c r="CJ291" s="14"/>
      <c r="CK291" s="14"/>
      <c r="CL291" s="14"/>
      <c r="CM291" s="14"/>
      <c r="CN291" s="14"/>
    </row>
    <row r="292" spans="1:92" ht="16.350000000000001" customHeight="1" x14ac:dyDescent="0.2">
      <c r="A292" s="2317"/>
      <c r="B292" s="2317"/>
      <c r="C292" s="2317"/>
      <c r="D292" s="2317"/>
      <c r="E292" s="2317"/>
      <c r="F292" s="9"/>
      <c r="G292" s="9"/>
      <c r="H292" s="9"/>
      <c r="I292" s="9"/>
      <c r="J292" s="9"/>
      <c r="BV292" s="3"/>
      <c r="BW292" s="3"/>
      <c r="CH292" s="14"/>
      <c r="CI292" s="14"/>
      <c r="CJ292" s="14"/>
      <c r="CK292" s="14"/>
      <c r="CL292" s="14"/>
      <c r="CM292" s="14"/>
      <c r="CN292" s="14"/>
    </row>
    <row r="293" spans="1:92" ht="16.350000000000001" customHeight="1" x14ac:dyDescent="0.2">
      <c r="A293" s="2828"/>
      <c r="B293" s="2828"/>
      <c r="C293" s="2828"/>
      <c r="D293" s="2828"/>
      <c r="E293" s="2828"/>
      <c r="F293" s="9"/>
      <c r="G293" s="9"/>
      <c r="H293" s="9"/>
      <c r="I293" s="9"/>
      <c r="J293" s="9"/>
      <c r="BV293" s="3"/>
      <c r="BW293" s="3"/>
      <c r="CH293" s="14"/>
      <c r="CI293" s="14"/>
      <c r="CJ293" s="14"/>
      <c r="CK293" s="14"/>
      <c r="CL293" s="14"/>
      <c r="CM293" s="14"/>
      <c r="CN293" s="14"/>
    </row>
    <row r="294" spans="1:92" ht="16.350000000000001" customHeight="1" x14ac:dyDescent="0.2">
      <c r="A294" s="1715" t="s">
        <v>266</v>
      </c>
      <c r="B294" s="1716"/>
      <c r="C294" s="725"/>
      <c r="D294" s="1717">
        <f>SUM(D295:D297)</f>
        <v>0</v>
      </c>
      <c r="E294" s="1717">
        <f>SUM(E295:E297)</f>
        <v>0</v>
      </c>
      <c r="F294" s="9"/>
      <c r="G294" s="9"/>
      <c r="H294" s="9"/>
      <c r="I294" s="9"/>
      <c r="J294" s="9"/>
      <c r="BV294" s="3"/>
      <c r="BW294" s="3"/>
      <c r="CH294" s="14"/>
      <c r="CI294" s="14"/>
      <c r="CJ294" s="14"/>
      <c r="CK294" s="14"/>
      <c r="CL294" s="14"/>
      <c r="CM294" s="14"/>
      <c r="CN294" s="14"/>
    </row>
    <row r="295" spans="1:92" ht="16.350000000000001" customHeight="1" x14ac:dyDescent="0.2">
      <c r="A295" s="726" t="s">
        <v>267</v>
      </c>
      <c r="B295" s="1718"/>
      <c r="C295" s="727"/>
      <c r="D295" s="1719"/>
      <c r="E295" s="724"/>
      <c r="F295" s="9"/>
      <c r="G295" s="9"/>
      <c r="H295" s="9"/>
      <c r="I295" s="9"/>
      <c r="J295" s="9"/>
      <c r="BV295" s="3"/>
      <c r="BW295" s="3"/>
      <c r="CH295" s="14"/>
      <c r="CI295" s="14"/>
      <c r="CJ295" s="14"/>
      <c r="CK295" s="14"/>
      <c r="CL295" s="14"/>
      <c r="CM295" s="14"/>
      <c r="CN295" s="14"/>
    </row>
    <row r="296" spans="1:92" ht="16.350000000000001" customHeight="1" x14ac:dyDescent="0.2">
      <c r="A296" s="590" t="s">
        <v>268</v>
      </c>
      <c r="B296" s="591"/>
      <c r="C296" s="592"/>
      <c r="D296" s="593"/>
      <c r="E296" s="570"/>
      <c r="F296" s="9"/>
      <c r="G296" s="9"/>
      <c r="H296" s="9"/>
      <c r="I296" s="9"/>
      <c r="J296" s="9"/>
      <c r="BV296" s="3"/>
      <c r="BW296" s="3"/>
      <c r="CH296" s="14"/>
      <c r="CI296" s="14"/>
      <c r="CJ296" s="14"/>
      <c r="CK296" s="14"/>
      <c r="CL296" s="14"/>
      <c r="CM296" s="14"/>
      <c r="CN296" s="14"/>
    </row>
    <row r="297" spans="1:92" ht="16.350000000000001" customHeight="1" x14ac:dyDescent="0.2">
      <c r="A297" s="216" t="s">
        <v>269</v>
      </c>
      <c r="B297" s="594"/>
      <c r="C297" s="595"/>
      <c r="D297" s="596"/>
      <c r="E297" s="46"/>
      <c r="F297" s="9"/>
      <c r="G297" s="9"/>
      <c r="H297" s="9"/>
      <c r="I297" s="9"/>
      <c r="J297" s="9"/>
      <c r="BV297" s="3"/>
      <c r="BW297" s="3"/>
      <c r="CH297" s="14"/>
      <c r="CI297" s="14"/>
      <c r="CJ297" s="14"/>
      <c r="CK297" s="14"/>
      <c r="CL297" s="14"/>
      <c r="CM297" s="14"/>
      <c r="CN297" s="14"/>
    </row>
    <row r="298" spans="1:92" ht="16.350000000000001" customHeight="1" x14ac:dyDescent="0.2">
      <c r="A298" s="217" t="s">
        <v>270</v>
      </c>
      <c r="B298" s="1252"/>
      <c r="C298" s="1252"/>
      <c r="D298" s="1253"/>
      <c r="E298" s="599"/>
      <c r="F298" s="9"/>
      <c r="G298" s="9"/>
      <c r="H298" s="9"/>
      <c r="I298" s="9"/>
      <c r="J298" s="9"/>
      <c r="BV298" s="3"/>
      <c r="BW298" s="3"/>
      <c r="CH298" s="14"/>
      <c r="CI298" s="14"/>
      <c r="CJ298" s="14"/>
      <c r="CK298" s="14"/>
      <c r="CL298" s="14"/>
      <c r="CM298" s="14"/>
      <c r="CN298" s="14"/>
    </row>
    <row r="299" spans="1:92" ht="38.25" customHeight="1" x14ac:dyDescent="0.2">
      <c r="A299" s="2901" t="s">
        <v>271</v>
      </c>
      <c r="B299" s="2944"/>
      <c r="C299" s="1720" t="s">
        <v>272</v>
      </c>
      <c r="D299" s="1720" t="s">
        <v>273</v>
      </c>
      <c r="E299" s="1720" t="s">
        <v>274</v>
      </c>
      <c r="F299" s="9"/>
      <c r="G299" s="9"/>
      <c r="H299" s="9"/>
      <c r="I299" s="9"/>
      <c r="J299" s="9"/>
      <c r="BV299" s="3"/>
      <c r="BW299" s="3"/>
    </row>
    <row r="300" spans="1:92" x14ac:dyDescent="0.2">
      <c r="A300" s="2945" t="s">
        <v>80</v>
      </c>
      <c r="B300" s="2946"/>
      <c r="C300" s="724"/>
      <c r="D300" s="724"/>
      <c r="E300" s="724"/>
      <c r="F300" s="9"/>
      <c r="G300" s="9"/>
      <c r="H300" s="9"/>
      <c r="I300" s="9"/>
      <c r="J300" s="9"/>
      <c r="BV300" s="3"/>
      <c r="BW300" s="3"/>
    </row>
    <row r="301" spans="1:92" ht="14.25" customHeight="1" x14ac:dyDescent="0.2">
      <c r="A301" s="2308" t="s">
        <v>88</v>
      </c>
      <c r="B301" s="2309"/>
      <c r="C301" s="570"/>
      <c r="D301" s="570"/>
      <c r="E301" s="570"/>
      <c r="F301" s="9"/>
      <c r="G301" s="9"/>
      <c r="H301" s="9"/>
      <c r="I301" s="9"/>
      <c r="J301" s="9"/>
      <c r="BV301" s="3"/>
      <c r="BW301" s="3"/>
    </row>
    <row r="302" spans="1:92" ht="16.350000000000001" customHeight="1" x14ac:dyDescent="0.2">
      <c r="A302" s="2323" t="s">
        <v>86</v>
      </c>
      <c r="B302" s="2324"/>
      <c r="C302" s="570"/>
      <c r="D302" s="570"/>
      <c r="E302" s="570"/>
      <c r="F302" s="9"/>
      <c r="G302" s="9"/>
      <c r="H302" s="9"/>
      <c r="I302" s="9"/>
      <c r="J302" s="9"/>
      <c r="BV302" s="3"/>
      <c r="BW302" s="3"/>
    </row>
    <row r="303" spans="1:92" ht="16.350000000000001" customHeight="1" x14ac:dyDescent="0.2">
      <c r="A303" s="2308" t="s">
        <v>248</v>
      </c>
      <c r="B303" s="2309"/>
      <c r="C303" s="570"/>
      <c r="D303" s="570"/>
      <c r="E303" s="570"/>
      <c r="F303" s="9"/>
      <c r="G303" s="9"/>
      <c r="H303" s="9"/>
      <c r="I303" s="9"/>
      <c r="J303" s="9"/>
      <c r="BV303" s="3"/>
      <c r="BW303" s="3"/>
    </row>
    <row r="304" spans="1:92" ht="16.350000000000001" customHeight="1" x14ac:dyDescent="0.2">
      <c r="A304" s="2308" t="s">
        <v>87</v>
      </c>
      <c r="B304" s="2309"/>
      <c r="C304" s="570"/>
      <c r="D304" s="570"/>
      <c r="E304" s="570"/>
      <c r="F304" s="9"/>
      <c r="G304" s="9"/>
      <c r="H304" s="9"/>
      <c r="I304" s="9"/>
      <c r="J304" s="9"/>
      <c r="BV304" s="3"/>
      <c r="BW304" s="3"/>
    </row>
    <row r="305" spans="1:75" ht="16.350000000000001" customHeight="1" x14ac:dyDescent="0.2">
      <c r="A305" s="2308" t="s">
        <v>81</v>
      </c>
      <c r="B305" s="2309"/>
      <c r="C305" s="570"/>
      <c r="D305" s="570"/>
      <c r="E305" s="570"/>
      <c r="F305" s="9"/>
      <c r="G305" s="9"/>
      <c r="H305" s="9"/>
      <c r="I305" s="9"/>
      <c r="J305" s="9"/>
      <c r="BV305" s="3"/>
      <c r="BW305" s="3"/>
    </row>
    <row r="306" spans="1:75" ht="16.350000000000001" customHeight="1" x14ac:dyDescent="0.2">
      <c r="A306" s="2310" t="s">
        <v>247</v>
      </c>
      <c r="B306" s="2311"/>
      <c r="C306" s="570"/>
      <c r="D306" s="570"/>
      <c r="E306" s="570"/>
      <c r="F306" s="9"/>
      <c r="G306" s="9"/>
      <c r="H306" s="9"/>
      <c r="I306" s="9"/>
      <c r="J306" s="9"/>
      <c r="BV306" s="3"/>
      <c r="BW306" s="3"/>
    </row>
    <row r="307" spans="1:75" ht="16.350000000000001" customHeight="1" x14ac:dyDescent="0.2">
      <c r="A307" s="2312" t="s">
        <v>91</v>
      </c>
      <c r="B307" s="2313"/>
      <c r="C307" s="570"/>
      <c r="D307" s="570"/>
      <c r="E307" s="570"/>
      <c r="F307" s="9"/>
      <c r="G307" s="9"/>
      <c r="H307" s="9"/>
      <c r="I307" s="9"/>
      <c r="J307" s="9"/>
      <c r="BV307" s="3"/>
      <c r="BW307" s="3"/>
    </row>
    <row r="308" spans="1:75" ht="16.350000000000001" customHeight="1" x14ac:dyDescent="0.2">
      <c r="A308" s="2312" t="s">
        <v>89</v>
      </c>
      <c r="B308" s="2313"/>
      <c r="C308" s="570"/>
      <c r="D308" s="570"/>
      <c r="E308" s="570"/>
      <c r="F308" s="9"/>
      <c r="G308" s="9"/>
      <c r="H308" s="9"/>
      <c r="I308" s="9"/>
      <c r="J308" s="9"/>
      <c r="BV308" s="3"/>
      <c r="BW308" s="3"/>
    </row>
    <row r="309" spans="1:75" ht="14.25" customHeight="1" x14ac:dyDescent="0.2">
      <c r="A309" s="2314" t="s">
        <v>90</v>
      </c>
      <c r="B309" s="2315"/>
      <c r="C309" s="46"/>
      <c r="D309" s="46"/>
      <c r="E309" s="46"/>
      <c r="F309" s="9"/>
      <c r="G309" s="9"/>
      <c r="H309" s="9"/>
      <c r="I309" s="9"/>
      <c r="J309" s="9"/>
      <c r="BV309" s="3"/>
      <c r="BW309" s="3"/>
    </row>
    <row r="310" spans="1:75" x14ac:dyDescent="0.2">
      <c r="BV310" s="3"/>
      <c r="BW310" s="3"/>
    </row>
    <row r="311" spans="1:75" x14ac:dyDescent="0.2">
      <c r="BV311" s="3"/>
      <c r="BW311" s="3"/>
    </row>
    <row r="312" spans="1:75" x14ac:dyDescent="0.2">
      <c r="BV312" s="3"/>
      <c r="BW312" s="3"/>
    </row>
    <row r="313" spans="1:75" x14ac:dyDescent="0.2">
      <c r="BV313" s="3"/>
      <c r="BW313" s="3"/>
    </row>
    <row r="314" spans="1:75" x14ac:dyDescent="0.2">
      <c r="BV314" s="3"/>
      <c r="BW314" s="3"/>
    </row>
    <row r="315" spans="1:75" x14ac:dyDescent="0.2">
      <c r="BV315" s="3"/>
      <c r="BW315" s="3"/>
    </row>
    <row r="316" spans="1:75" x14ac:dyDescent="0.2">
      <c r="BV316" s="3"/>
      <c r="BW316" s="3"/>
    </row>
    <row r="317" spans="1:75" x14ac:dyDescent="0.2">
      <c r="BV317" s="3"/>
      <c r="BW317" s="3"/>
    </row>
    <row r="318" spans="1:75" x14ac:dyDescent="0.2">
      <c r="BV318" s="3"/>
      <c r="BW318" s="3"/>
    </row>
    <row r="319" spans="1:75" x14ac:dyDescent="0.2">
      <c r="BV319" s="3"/>
      <c r="BW319" s="3"/>
    </row>
    <row r="320" spans="1:75" x14ac:dyDescent="0.2">
      <c r="BV320" s="3"/>
      <c r="BW320" s="3"/>
    </row>
    <row r="321" spans="74:75" x14ac:dyDescent="0.2">
      <c r="BV321" s="3"/>
      <c r="BW321" s="3"/>
    </row>
    <row r="322" spans="74:75" x14ac:dyDescent="0.2">
      <c r="BV322" s="3"/>
      <c r="BW322" s="3"/>
    </row>
    <row r="323" spans="74:75" x14ac:dyDescent="0.2">
      <c r="BV323" s="3"/>
      <c r="BW323" s="3"/>
    </row>
    <row r="324" spans="74:75" x14ac:dyDescent="0.2">
      <c r="BV324" s="3"/>
      <c r="BW324" s="3"/>
    </row>
    <row r="325" spans="74:75" x14ac:dyDescent="0.2">
      <c r="BV325" s="3"/>
      <c r="BW325" s="3"/>
    </row>
    <row r="326" spans="74:75" x14ac:dyDescent="0.2">
      <c r="BV326" s="3"/>
      <c r="BW326" s="3"/>
    </row>
    <row r="327" spans="74:75" x14ac:dyDescent="0.2">
      <c r="BV327" s="3"/>
      <c r="BW327" s="3"/>
    </row>
    <row r="328" spans="74:75" x14ac:dyDescent="0.2">
      <c r="BV328" s="3"/>
      <c r="BW328" s="3"/>
    </row>
    <row r="329" spans="74:75" x14ac:dyDescent="0.2">
      <c r="BV329" s="3"/>
      <c r="BW329" s="3"/>
    </row>
    <row r="330" spans="74:75" x14ac:dyDescent="0.2">
      <c r="BV330" s="3"/>
      <c r="BW330" s="3"/>
    </row>
    <row r="331" spans="74:75" x14ac:dyDescent="0.2">
      <c r="BV331" s="3"/>
      <c r="BW331" s="3"/>
    </row>
    <row r="332" spans="74:75" x14ac:dyDescent="0.2">
      <c r="BV332" s="3"/>
      <c r="BW332" s="3"/>
    </row>
    <row r="333" spans="74:75" x14ac:dyDescent="0.2">
      <c r="BV333" s="3"/>
      <c r="BW333" s="3"/>
    </row>
    <row r="334" spans="74:75" x14ac:dyDescent="0.2">
      <c r="BV334" s="3"/>
      <c r="BW334" s="3"/>
    </row>
    <row r="335" spans="74:75" x14ac:dyDescent="0.2">
      <c r="BV335" s="3"/>
      <c r="BW335" s="3"/>
    </row>
    <row r="336" spans="74:75" x14ac:dyDescent="0.2">
      <c r="BV336" s="3"/>
      <c r="BW336" s="3"/>
    </row>
    <row r="337" spans="1:98" x14ac:dyDescent="0.2">
      <c r="BV337" s="3"/>
      <c r="BW337" s="3"/>
    </row>
    <row r="338" spans="1:98" x14ac:dyDescent="0.2">
      <c r="BV338" s="3"/>
      <c r="BW338" s="3"/>
    </row>
    <row r="339" spans="1:98" x14ac:dyDescent="0.2">
      <c r="BV339" s="3"/>
      <c r="BW339" s="3"/>
    </row>
    <row r="340" spans="1:98" x14ac:dyDescent="0.2">
      <c r="BV340" s="3"/>
      <c r="BW340" s="3"/>
    </row>
    <row r="341" spans="1:98" x14ac:dyDescent="0.2">
      <c r="BV341" s="3"/>
      <c r="BW341" s="3"/>
    </row>
    <row r="342" spans="1:98" x14ac:dyDescent="0.2">
      <c r="BV342" s="3"/>
      <c r="BW342" s="3"/>
    </row>
    <row r="343" spans="1:98" x14ac:dyDescent="0.2">
      <c r="BV343" s="3"/>
      <c r="BW343" s="3"/>
    </row>
    <row r="344" spans="1:98" x14ac:dyDescent="0.2">
      <c r="BV344" s="3"/>
      <c r="BW344" s="3"/>
    </row>
    <row r="345" spans="1:98" s="601" customFormat="1" x14ac:dyDescent="0.2">
      <c r="A345" s="601">
        <f>SUM(D12:D15,D36,D58,D61:I71,D75:D76,D132,D144,D149:D181,D186:D189,D195:D198,D275:D279,D284:D288,B294:C294,D295:E297,C300:C309)</f>
        <v>345</v>
      </c>
      <c r="B345" s="601">
        <f>SUM(CH9:CN309)</f>
        <v>0</v>
      </c>
      <c r="BV345" s="602"/>
      <c r="BW345" s="602"/>
      <c r="BX345" s="602"/>
      <c r="BY345" s="602"/>
      <c r="BZ345" s="602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</row>
    <row r="346" spans="1:98" ht="12" customHeight="1" x14ac:dyDescent="0.2">
      <c r="BV346" s="3"/>
      <c r="BW346" s="3"/>
    </row>
    <row r="348" spans="1:98" x14ac:dyDescent="0.2">
      <c r="BV348" s="3"/>
      <c r="BW348" s="3"/>
    </row>
    <row r="349" spans="1:98" x14ac:dyDescent="0.2">
      <c r="BV349" s="3"/>
      <c r="BW349" s="3"/>
    </row>
    <row r="350" spans="1:98" x14ac:dyDescent="0.2">
      <c r="BV350" s="3"/>
      <c r="BW350" s="3"/>
    </row>
    <row r="351" spans="1:98" x14ac:dyDescent="0.2">
      <c r="BV351" s="3"/>
      <c r="BW351" s="3"/>
    </row>
    <row r="352" spans="1:98" x14ac:dyDescent="0.2">
      <c r="BV352" s="3"/>
      <c r="BW352" s="3"/>
    </row>
    <row r="353" spans="74:75" x14ac:dyDescent="0.2">
      <c r="BV353" s="3"/>
      <c r="BW353" s="3"/>
    </row>
    <row r="354" spans="74:75" x14ac:dyDescent="0.2">
      <c r="BV354" s="3"/>
      <c r="BW354" s="3"/>
    </row>
    <row r="355" spans="74:75" x14ac:dyDescent="0.2">
      <c r="BV355" s="3"/>
      <c r="BW355" s="3"/>
    </row>
    <row r="356" spans="74:75" x14ac:dyDescent="0.2">
      <c r="BV356" s="3"/>
      <c r="BW356" s="3"/>
    </row>
    <row r="357" spans="74:75" x14ac:dyDescent="0.2">
      <c r="BV357" s="3"/>
      <c r="BW357" s="3"/>
    </row>
    <row r="358" spans="74:75" x14ac:dyDescent="0.2">
      <c r="BV358" s="3"/>
      <c r="BW358" s="3"/>
    </row>
    <row r="359" spans="74:75" x14ac:dyDescent="0.2">
      <c r="BV359" s="3"/>
      <c r="BW359" s="3"/>
    </row>
    <row r="360" spans="74:75" x14ac:dyDescent="0.2">
      <c r="BV360" s="3"/>
      <c r="BW360" s="3"/>
    </row>
    <row r="361" spans="74:75" x14ac:dyDescent="0.2">
      <c r="BV361" s="3"/>
      <c r="BW361" s="3"/>
    </row>
    <row r="362" spans="74:75" x14ac:dyDescent="0.2">
      <c r="BV362" s="3"/>
      <c r="BW362" s="3"/>
    </row>
    <row r="363" spans="74:75" x14ac:dyDescent="0.2">
      <c r="BV363" s="3"/>
      <c r="BW363" s="3"/>
    </row>
    <row r="364" spans="74:75" x14ac:dyDescent="0.2">
      <c r="BV364" s="3"/>
      <c r="BW364" s="3"/>
    </row>
    <row r="365" spans="74:75" x14ac:dyDescent="0.2">
      <c r="BV365" s="3"/>
      <c r="BW365" s="3"/>
    </row>
    <row r="366" spans="74:75" x14ac:dyDescent="0.2">
      <c r="BV366" s="3"/>
      <c r="BW366" s="3"/>
    </row>
    <row r="367" spans="74:75" x14ac:dyDescent="0.2">
      <c r="BV367" s="3"/>
      <c r="BW367" s="3"/>
    </row>
    <row r="368" spans="74:75" x14ac:dyDescent="0.2">
      <c r="BV368" s="3"/>
      <c r="BW368" s="3"/>
    </row>
    <row r="369" spans="74:75" x14ac:dyDescent="0.2">
      <c r="BV369" s="3"/>
      <c r="BW369" s="3"/>
    </row>
    <row r="370" spans="74:75" x14ac:dyDescent="0.2">
      <c r="BV370" s="3"/>
      <c r="BW370" s="3"/>
    </row>
    <row r="371" spans="74:75" x14ac:dyDescent="0.2">
      <c r="BV371" s="3"/>
      <c r="BW371" s="3"/>
    </row>
    <row r="372" spans="74:75" x14ac:dyDescent="0.2">
      <c r="BV372" s="3"/>
      <c r="BW372" s="3"/>
    </row>
    <row r="373" spans="74:75" x14ac:dyDescent="0.2">
      <c r="BV373" s="3"/>
      <c r="BW373" s="3"/>
    </row>
    <row r="374" spans="74:75" x14ac:dyDescent="0.2">
      <c r="BV374" s="3"/>
      <c r="BW374" s="3"/>
    </row>
    <row r="375" spans="74:75" x14ac:dyDescent="0.2">
      <c r="BV375" s="3"/>
      <c r="BW375" s="3"/>
    </row>
    <row r="376" spans="74:75" x14ac:dyDescent="0.2">
      <c r="BV376" s="3"/>
      <c r="BW376" s="3"/>
    </row>
    <row r="377" spans="74:75" x14ac:dyDescent="0.2">
      <c r="BV377" s="3"/>
      <c r="BW377" s="3"/>
    </row>
    <row r="378" spans="74:75" x14ac:dyDescent="0.2">
      <c r="BV378" s="3"/>
      <c r="BW378" s="3"/>
    </row>
    <row r="379" spans="74:75" x14ac:dyDescent="0.2">
      <c r="BV379" s="3"/>
      <c r="BW379" s="3"/>
    </row>
    <row r="380" spans="74:75" x14ac:dyDescent="0.2">
      <c r="BV380" s="3"/>
      <c r="BW380" s="3"/>
    </row>
    <row r="381" spans="74:75" x14ac:dyDescent="0.2">
      <c r="BV381" s="3"/>
      <c r="BW381" s="3"/>
    </row>
    <row r="382" spans="74:75" x14ac:dyDescent="0.2">
      <c r="BV382" s="3"/>
      <c r="BW382" s="3"/>
    </row>
    <row r="383" spans="74:75" x14ac:dyDescent="0.2">
      <c r="BV383" s="3"/>
      <c r="BW383" s="3"/>
    </row>
    <row r="384" spans="74:75" x14ac:dyDescent="0.2">
      <c r="BV384" s="3"/>
      <c r="BW384" s="3"/>
    </row>
    <row r="385" spans="74:75" x14ac:dyDescent="0.2">
      <c r="BV385" s="3"/>
      <c r="BW385" s="3"/>
    </row>
    <row r="386" spans="74:75" x14ac:dyDescent="0.2">
      <c r="BV386" s="3"/>
      <c r="BW386" s="3"/>
    </row>
    <row r="387" spans="74:75" x14ac:dyDescent="0.2">
      <c r="BV387" s="3"/>
      <c r="BW387" s="3"/>
    </row>
    <row r="388" spans="74:75" x14ac:dyDescent="0.2">
      <c r="BV388" s="3"/>
      <c r="BW388" s="3"/>
    </row>
    <row r="389" spans="74:75" x14ac:dyDescent="0.2">
      <c r="BV389" s="3"/>
      <c r="BW389" s="3"/>
    </row>
    <row r="390" spans="74:75" x14ac:dyDescent="0.2">
      <c r="BV390" s="3"/>
      <c r="BW390" s="3"/>
    </row>
    <row r="391" spans="74:75" x14ac:dyDescent="0.2">
      <c r="BV391" s="3"/>
      <c r="BW391" s="3"/>
    </row>
    <row r="392" spans="74:75" x14ac:dyDescent="0.2">
      <c r="BV392" s="3"/>
      <c r="BW392" s="3"/>
    </row>
    <row r="393" spans="74:75" x14ac:dyDescent="0.2">
      <c r="BV393" s="3"/>
      <c r="BW393" s="3"/>
    </row>
    <row r="394" spans="74:75" x14ac:dyDescent="0.2">
      <c r="BV394" s="3"/>
      <c r="BW394" s="3"/>
    </row>
  </sheetData>
  <mergeCells count="413">
    <mergeCell ref="A6:P6"/>
    <mergeCell ref="AW6:BL6"/>
    <mergeCell ref="BM6:CB6"/>
    <mergeCell ref="CC6:CT6"/>
    <mergeCell ref="A9:C11"/>
    <mergeCell ref="D9:F10"/>
    <mergeCell ref="G9:AD9"/>
    <mergeCell ref="AE9:AE11"/>
    <mergeCell ref="AF9:AF11"/>
    <mergeCell ref="AG9:AG11"/>
    <mergeCell ref="AC10:AD10"/>
    <mergeCell ref="AH9:AH11"/>
    <mergeCell ref="AI9:AI11"/>
    <mergeCell ref="G10:H10"/>
    <mergeCell ref="I10:J10"/>
    <mergeCell ref="K10:L10"/>
    <mergeCell ref="M10:N10"/>
    <mergeCell ref="O10:P10"/>
    <mergeCell ref="Q10:R10"/>
    <mergeCell ref="S10:T10"/>
    <mergeCell ref="U10:V10"/>
    <mergeCell ref="A14:C14"/>
    <mergeCell ref="A15:C15"/>
    <mergeCell ref="A17:C18"/>
    <mergeCell ref="D17:F17"/>
    <mergeCell ref="G17:H17"/>
    <mergeCell ref="I17:J17"/>
    <mergeCell ref="W10:X10"/>
    <mergeCell ref="Y10:Z10"/>
    <mergeCell ref="AA10:AB10"/>
    <mergeCell ref="A12:C12"/>
    <mergeCell ref="A13:C13"/>
    <mergeCell ref="AJ17:AJ18"/>
    <mergeCell ref="AK17:AK18"/>
    <mergeCell ref="A19:C19"/>
    <mergeCell ref="W17:X17"/>
    <mergeCell ref="Y17:Z17"/>
    <mergeCell ref="AA17:AB17"/>
    <mergeCell ref="AC17:AD17"/>
    <mergeCell ref="AE17:AE18"/>
    <mergeCell ref="AF17:AF18"/>
    <mergeCell ref="K17:L17"/>
    <mergeCell ref="M17:N17"/>
    <mergeCell ref="O17:P17"/>
    <mergeCell ref="Q17:R17"/>
    <mergeCell ref="S17:T17"/>
    <mergeCell ref="U17:V17"/>
    <mergeCell ref="A20:C20"/>
    <mergeCell ref="A21:C21"/>
    <mergeCell ref="A22:C22"/>
    <mergeCell ref="A23:C23"/>
    <mergeCell ref="A24:C24"/>
    <mergeCell ref="A25:C25"/>
    <mergeCell ref="AG17:AG18"/>
    <mergeCell ref="AH17:AH18"/>
    <mergeCell ref="AI17:AI18"/>
    <mergeCell ref="A32:C32"/>
    <mergeCell ref="A33:C33"/>
    <mergeCell ref="A34:C34"/>
    <mergeCell ref="A35:C35"/>
    <mergeCell ref="A36:C36"/>
    <mergeCell ref="A38:C40"/>
    <mergeCell ref="A26:C26"/>
    <mergeCell ref="A27:C27"/>
    <mergeCell ref="A28:C28"/>
    <mergeCell ref="A29:C29"/>
    <mergeCell ref="A30:C30"/>
    <mergeCell ref="A31:C31"/>
    <mergeCell ref="D38:F39"/>
    <mergeCell ref="G38:AD38"/>
    <mergeCell ref="AE38:AE40"/>
    <mergeCell ref="AF38:AF40"/>
    <mergeCell ref="AG38:AG40"/>
    <mergeCell ref="AH38:AH40"/>
    <mergeCell ref="Y39:Z39"/>
    <mergeCell ref="AA39:AB39"/>
    <mergeCell ref="AC39:AD39"/>
    <mergeCell ref="AI38:AI40"/>
    <mergeCell ref="G39:H39"/>
    <mergeCell ref="I39:J39"/>
    <mergeCell ref="K39:L39"/>
    <mergeCell ref="M39:N39"/>
    <mergeCell ref="O39:P39"/>
    <mergeCell ref="Q39:R39"/>
    <mergeCell ref="S39:T39"/>
    <mergeCell ref="U39:V39"/>
    <mergeCell ref="W39:X39"/>
    <mergeCell ref="A47:C47"/>
    <mergeCell ref="A48:B54"/>
    <mergeCell ref="A55:B58"/>
    <mergeCell ref="A60:C60"/>
    <mergeCell ref="A61:C61"/>
    <mergeCell ref="A62:A63"/>
    <mergeCell ref="B62:C62"/>
    <mergeCell ref="B63:C63"/>
    <mergeCell ref="A41:C41"/>
    <mergeCell ref="A42:C42"/>
    <mergeCell ref="A43:C43"/>
    <mergeCell ref="A44:C44"/>
    <mergeCell ref="A45:C45"/>
    <mergeCell ref="A46:C46"/>
    <mergeCell ref="A70:C70"/>
    <mergeCell ref="A71:C71"/>
    <mergeCell ref="A73:C74"/>
    <mergeCell ref="D73:F73"/>
    <mergeCell ref="A75:A76"/>
    <mergeCell ref="B75:C75"/>
    <mergeCell ref="B76:C76"/>
    <mergeCell ref="A64:C64"/>
    <mergeCell ref="A65:C65"/>
    <mergeCell ref="A66:C66"/>
    <mergeCell ref="A67:C67"/>
    <mergeCell ref="A68:C68"/>
    <mergeCell ref="A69:C69"/>
    <mergeCell ref="U78:U79"/>
    <mergeCell ref="A80:C80"/>
    <mergeCell ref="A81:C81"/>
    <mergeCell ref="A78:C79"/>
    <mergeCell ref="D78:F78"/>
    <mergeCell ref="G78:N78"/>
    <mergeCell ref="O78:O79"/>
    <mergeCell ref="P78:P79"/>
    <mergeCell ref="Q78:Q79"/>
    <mergeCell ref="A82:C82"/>
    <mergeCell ref="A83:C83"/>
    <mergeCell ref="A84:C84"/>
    <mergeCell ref="A85:C85"/>
    <mergeCell ref="A86:C86"/>
    <mergeCell ref="A87:C87"/>
    <mergeCell ref="R78:R79"/>
    <mergeCell ref="S78:S79"/>
    <mergeCell ref="T78:T79"/>
    <mergeCell ref="A94:C94"/>
    <mergeCell ref="A95:C95"/>
    <mergeCell ref="A96:C96"/>
    <mergeCell ref="A97:C97"/>
    <mergeCell ref="A98:C98"/>
    <mergeCell ref="A99:C99"/>
    <mergeCell ref="A88:C88"/>
    <mergeCell ref="A89:C89"/>
    <mergeCell ref="A90:C90"/>
    <mergeCell ref="A91:C91"/>
    <mergeCell ref="A92:C92"/>
    <mergeCell ref="A93:C93"/>
    <mergeCell ref="A106:C106"/>
    <mergeCell ref="A107:C107"/>
    <mergeCell ref="A108:C108"/>
    <mergeCell ref="A109:C109"/>
    <mergeCell ref="A110:C110"/>
    <mergeCell ref="A111:C111"/>
    <mergeCell ref="A100:C100"/>
    <mergeCell ref="A101:C101"/>
    <mergeCell ref="A102:C102"/>
    <mergeCell ref="A103:C103"/>
    <mergeCell ref="A104:C104"/>
    <mergeCell ref="A105:C105"/>
    <mergeCell ref="A118:C118"/>
    <mergeCell ref="A119:C119"/>
    <mergeCell ref="A120:C120"/>
    <mergeCell ref="A121:C121"/>
    <mergeCell ref="A122:C122"/>
    <mergeCell ref="A123:C123"/>
    <mergeCell ref="A112:C112"/>
    <mergeCell ref="A113:C113"/>
    <mergeCell ref="A114:C114"/>
    <mergeCell ref="A115:C115"/>
    <mergeCell ref="A116:C116"/>
    <mergeCell ref="A117:C117"/>
    <mergeCell ref="A130:C130"/>
    <mergeCell ref="A131:C131"/>
    <mergeCell ref="A132:C132"/>
    <mergeCell ref="A134:C135"/>
    <mergeCell ref="D134:F134"/>
    <mergeCell ref="G134:N134"/>
    <mergeCell ref="A124:C124"/>
    <mergeCell ref="A125:C125"/>
    <mergeCell ref="A126:C126"/>
    <mergeCell ref="A127:C127"/>
    <mergeCell ref="A128:C128"/>
    <mergeCell ref="A129:C129"/>
    <mergeCell ref="A141:C141"/>
    <mergeCell ref="A142:C142"/>
    <mergeCell ref="A143:C143"/>
    <mergeCell ref="A144:C144"/>
    <mergeCell ref="A146:C148"/>
    <mergeCell ref="D146:F147"/>
    <mergeCell ref="U134:U135"/>
    <mergeCell ref="A136:C136"/>
    <mergeCell ref="A137:C137"/>
    <mergeCell ref="A138:C138"/>
    <mergeCell ref="A139:C139"/>
    <mergeCell ref="A140:C140"/>
    <mergeCell ref="O134:O135"/>
    <mergeCell ref="P134:P135"/>
    <mergeCell ref="Q134:Q135"/>
    <mergeCell ref="R134:R135"/>
    <mergeCell ref="S134:S135"/>
    <mergeCell ref="T134:T135"/>
    <mergeCell ref="T146:T148"/>
    <mergeCell ref="G147:H147"/>
    <mergeCell ref="I147:J147"/>
    <mergeCell ref="K147:L147"/>
    <mergeCell ref="M147:N147"/>
    <mergeCell ref="R146:R148"/>
    <mergeCell ref="S146:S148"/>
    <mergeCell ref="A172:A176"/>
    <mergeCell ref="B172:C172"/>
    <mergeCell ref="B173:B174"/>
    <mergeCell ref="B175:B176"/>
    <mergeCell ref="A177:A179"/>
    <mergeCell ref="B177:B179"/>
    <mergeCell ref="A159:A162"/>
    <mergeCell ref="B159:B162"/>
    <mergeCell ref="A163:A165"/>
    <mergeCell ref="B163:B165"/>
    <mergeCell ref="A166:A171"/>
    <mergeCell ref="B166:B167"/>
    <mergeCell ref="B168:B169"/>
    <mergeCell ref="B170:B171"/>
    <mergeCell ref="A149:A158"/>
    <mergeCell ref="B149:C149"/>
    <mergeCell ref="B150:C150"/>
    <mergeCell ref="B151:C151"/>
    <mergeCell ref="B152:B158"/>
    <mergeCell ref="G146:N146"/>
    <mergeCell ref="O146:O148"/>
    <mergeCell ref="P146:P148"/>
    <mergeCell ref="Q146:Q148"/>
    <mergeCell ref="AG183:AG185"/>
    <mergeCell ref="G184:H184"/>
    <mergeCell ref="I184:J184"/>
    <mergeCell ref="K184:L184"/>
    <mergeCell ref="M184:N184"/>
    <mergeCell ref="O184:P184"/>
    <mergeCell ref="Q184:R184"/>
    <mergeCell ref="A180:A181"/>
    <mergeCell ref="B180:B181"/>
    <mergeCell ref="A183:C185"/>
    <mergeCell ref="D183:F184"/>
    <mergeCell ref="G183:AB183"/>
    <mergeCell ref="AC183:AC185"/>
    <mergeCell ref="S184:T184"/>
    <mergeCell ref="U184:V184"/>
    <mergeCell ref="W184:X184"/>
    <mergeCell ref="Y184:Z184"/>
    <mergeCell ref="AA184:AB184"/>
    <mergeCell ref="A186:C186"/>
    <mergeCell ref="A187:C187"/>
    <mergeCell ref="A188:C188"/>
    <mergeCell ref="A189:C189"/>
    <mergeCell ref="A190:C190"/>
    <mergeCell ref="AD183:AD185"/>
    <mergeCell ref="AE183:AE185"/>
    <mergeCell ref="AF183:AF185"/>
    <mergeCell ref="A195:C195"/>
    <mergeCell ref="A196:C196"/>
    <mergeCell ref="A197:C197"/>
    <mergeCell ref="A198:C198"/>
    <mergeCell ref="A200:C202"/>
    <mergeCell ref="D200:F201"/>
    <mergeCell ref="A192:C194"/>
    <mergeCell ref="D192:F193"/>
    <mergeCell ref="G192:J192"/>
    <mergeCell ref="G193:G194"/>
    <mergeCell ref="H193:H194"/>
    <mergeCell ref="I193:I194"/>
    <mergeCell ref="J193:J194"/>
    <mergeCell ref="AC200:AC202"/>
    <mergeCell ref="AD200:AD202"/>
    <mergeCell ref="AE200:AE202"/>
    <mergeCell ref="G201:H201"/>
    <mergeCell ref="I201:J201"/>
    <mergeCell ref="K201:L201"/>
    <mergeCell ref="M201:N201"/>
    <mergeCell ref="O201:P201"/>
    <mergeCell ref="Q201:R201"/>
    <mergeCell ref="S201:T201"/>
    <mergeCell ref="G200:V200"/>
    <mergeCell ref="W200:W202"/>
    <mergeCell ref="X200:X202"/>
    <mergeCell ref="Y200:Z200"/>
    <mergeCell ref="AA200:AA202"/>
    <mergeCell ref="AB200:AB202"/>
    <mergeCell ref="U201:V201"/>
    <mergeCell ref="Y201:Y202"/>
    <mergeCell ref="Z201:Z202"/>
    <mergeCell ref="A210:A214"/>
    <mergeCell ref="B210:C210"/>
    <mergeCell ref="B211:C211"/>
    <mergeCell ref="B212:C212"/>
    <mergeCell ref="B213:C213"/>
    <mergeCell ref="B214:C214"/>
    <mergeCell ref="A203:A204"/>
    <mergeCell ref="B203:C203"/>
    <mergeCell ref="B204:C204"/>
    <mergeCell ref="A205:A209"/>
    <mergeCell ref="B205:C205"/>
    <mergeCell ref="B206:C206"/>
    <mergeCell ref="B207:C207"/>
    <mergeCell ref="B208:C208"/>
    <mergeCell ref="B209:C209"/>
    <mergeCell ref="A220:A224"/>
    <mergeCell ref="B220:C220"/>
    <mergeCell ref="B221:C221"/>
    <mergeCell ref="B222:C222"/>
    <mergeCell ref="B223:C223"/>
    <mergeCell ref="B224:C224"/>
    <mergeCell ref="A215:A219"/>
    <mergeCell ref="B215:C215"/>
    <mergeCell ref="B216:C216"/>
    <mergeCell ref="B217:C217"/>
    <mergeCell ref="B218:C218"/>
    <mergeCell ref="B219:C219"/>
    <mergeCell ref="A230:A234"/>
    <mergeCell ref="B230:C230"/>
    <mergeCell ref="B231:C231"/>
    <mergeCell ref="B232:C232"/>
    <mergeCell ref="B233:C233"/>
    <mergeCell ref="B234:C234"/>
    <mergeCell ref="A225:A229"/>
    <mergeCell ref="B225:C225"/>
    <mergeCell ref="B226:C226"/>
    <mergeCell ref="B227:C227"/>
    <mergeCell ref="B228:C228"/>
    <mergeCell ref="B229:C229"/>
    <mergeCell ref="A240:A244"/>
    <mergeCell ref="B240:C240"/>
    <mergeCell ref="B241:C241"/>
    <mergeCell ref="B242:C242"/>
    <mergeCell ref="B243:C243"/>
    <mergeCell ref="B244:C244"/>
    <mergeCell ref="A235:A239"/>
    <mergeCell ref="B235:C235"/>
    <mergeCell ref="B236:C236"/>
    <mergeCell ref="B237:C237"/>
    <mergeCell ref="B238:C238"/>
    <mergeCell ref="B239:C239"/>
    <mergeCell ref="A250:A254"/>
    <mergeCell ref="B250:C250"/>
    <mergeCell ref="B251:C251"/>
    <mergeCell ref="B252:C252"/>
    <mergeCell ref="B253:C253"/>
    <mergeCell ref="B254:C254"/>
    <mergeCell ref="A245:A249"/>
    <mergeCell ref="B245:C245"/>
    <mergeCell ref="B246:C246"/>
    <mergeCell ref="B247:C247"/>
    <mergeCell ref="B248:C248"/>
    <mergeCell ref="B249:C249"/>
    <mergeCell ref="A260:A264"/>
    <mergeCell ref="B260:C260"/>
    <mergeCell ref="B261:C261"/>
    <mergeCell ref="B262:C262"/>
    <mergeCell ref="B263:C263"/>
    <mergeCell ref="B264:C264"/>
    <mergeCell ref="A255:A259"/>
    <mergeCell ref="B255:C255"/>
    <mergeCell ref="B256:C256"/>
    <mergeCell ref="B257:C257"/>
    <mergeCell ref="B258:C258"/>
    <mergeCell ref="B259:C259"/>
    <mergeCell ref="A270:A274"/>
    <mergeCell ref="B270:C270"/>
    <mergeCell ref="B271:C271"/>
    <mergeCell ref="B272:C272"/>
    <mergeCell ref="B273:C273"/>
    <mergeCell ref="B274:C274"/>
    <mergeCell ref="A265:A269"/>
    <mergeCell ref="B265:C265"/>
    <mergeCell ref="B266:C266"/>
    <mergeCell ref="B267:C267"/>
    <mergeCell ref="B268:C268"/>
    <mergeCell ref="B269:C269"/>
    <mergeCell ref="O281:O283"/>
    <mergeCell ref="P281:P283"/>
    <mergeCell ref="G282:G283"/>
    <mergeCell ref="H282:H283"/>
    <mergeCell ref="I282:I283"/>
    <mergeCell ref="J282:J283"/>
    <mergeCell ref="K282:K283"/>
    <mergeCell ref="A275:A279"/>
    <mergeCell ref="B275:C275"/>
    <mergeCell ref="B276:C276"/>
    <mergeCell ref="B277:C277"/>
    <mergeCell ref="B278:C278"/>
    <mergeCell ref="B279:C279"/>
    <mergeCell ref="A287:C287"/>
    <mergeCell ref="A288:C288"/>
    <mergeCell ref="A290:A293"/>
    <mergeCell ref="B290:B293"/>
    <mergeCell ref="C290:C293"/>
    <mergeCell ref="D290:D293"/>
    <mergeCell ref="L282:L283"/>
    <mergeCell ref="M282:M283"/>
    <mergeCell ref="N282:N283"/>
    <mergeCell ref="A284:C284"/>
    <mergeCell ref="A285:C285"/>
    <mergeCell ref="A286:C286"/>
    <mergeCell ref="A281:C283"/>
    <mergeCell ref="D281:F282"/>
    <mergeCell ref="G281:N281"/>
    <mergeCell ref="A304:B304"/>
    <mergeCell ref="A305:B305"/>
    <mergeCell ref="A306:B306"/>
    <mergeCell ref="A307:B307"/>
    <mergeCell ref="A308:B308"/>
    <mergeCell ref="A309:B309"/>
    <mergeCell ref="E290:E293"/>
    <mergeCell ref="A299:B299"/>
    <mergeCell ref="A300:B300"/>
    <mergeCell ref="A301:B301"/>
    <mergeCell ref="A302:B302"/>
    <mergeCell ref="A303:B303"/>
  </mergeCells>
  <dataValidations count="1">
    <dataValidation type="whole" allowBlank="1" showInputMessage="1" showErrorMessage="1" error="Valor no Permitido" sqref="A1:XFD1048576">
      <formula1>0</formula1>
      <formula2>1E+31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13</vt:i4>
      </vt:variant>
    </vt:vector>
  </HeadingPairs>
  <TitlesOfParts>
    <vt:vector size="13" baseType="lpstr">
      <vt:lpstr>RESUMEN</vt:lpstr>
      <vt:lpstr>ENERO</vt:lpstr>
      <vt:lpstr>FEBRERO</vt:lpstr>
      <vt:lpstr>MARZO</vt:lpstr>
      <vt:lpstr>ABRIL</vt:lpstr>
      <vt:lpstr>MAYO</vt:lpstr>
      <vt:lpstr>JUNIO</vt:lpstr>
      <vt:lpstr>JULIO</vt:lpstr>
      <vt:lpstr>AGOSTO</vt:lpstr>
      <vt:lpstr>SEPTIEMBRE</vt:lpstr>
      <vt:lpstr>OCTUBRE</vt:lpstr>
      <vt:lpstr>NOVIEMBRE</vt:lpstr>
      <vt:lpstr>DICIEMBRE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Trinidad</dc:creator>
  <cp:lastModifiedBy>Depto. Bioestadistica</cp:lastModifiedBy>
  <dcterms:created xsi:type="dcterms:W3CDTF">2020-04-24T05:33:31Z</dcterms:created>
  <dcterms:modified xsi:type="dcterms:W3CDTF">2021-01-20T15:26:28Z</dcterms:modified>
</cp:coreProperties>
</file>